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00F741CC-4D51-49D5-9E77-DC6793E54AEE}" xr6:coauthVersionLast="47" xr6:coauthVersionMax="47" xr10:uidLastSave="{00000000-0000-0000-0000-000000000000}"/>
  <bookViews>
    <workbookView xWindow="30015" yWindow="150" windowWidth="27705" windowHeight="15630" xr2:uid="{92F76B5C-EE3B-4928-B619-32EB52950B18}"/>
  </bookViews>
  <sheets>
    <sheet name="Experiment" sheetId="1" r:id="rId1"/>
    <sheet name="Data" sheetId="4" r:id="rId2"/>
    <sheet name="Change log" sheetId="2" r:id="rId3"/>
    <sheet name="Run Report" sheetId="3" r:id="rId4"/>
  </sheets>
  <definedNames>
    <definedName name="_xlnm._FilterDatabase" localSheetId="1" hidden="1">Data!$BM$50:$BT$386</definedName>
    <definedName name="_xlnm._FilterDatabase" localSheetId="0" hidden="1">Experiment!$A$4:$NM$20</definedName>
    <definedName name="d.Flock.1.1">Data!$C$1089</definedName>
    <definedName name="d.Flock.1.2">Data!$C$1189</definedName>
    <definedName name="d.Flock.1.3">Data!$C$1289</definedName>
    <definedName name="d.Flock.2.1">Data!$C$1389</definedName>
    <definedName name="d.Flock.2.2">Data!$C$1489</definedName>
    <definedName name="d.Flock.2.3">Data!$C$1589</definedName>
    <definedName name="d.Region">Data!$C$5</definedName>
    <definedName name="d.RegionName">Data!$D$5</definedName>
    <definedName name="d.TOL">Data!#REF!</definedName>
    <definedName name="d.TOL.1.1">Data!$D$1089</definedName>
    <definedName name="d.TOL.1.2">Data!$D$1189</definedName>
    <definedName name="d.TOL.1.3">Data!$D$1289</definedName>
    <definedName name="d.TOL.2.1">Data!$D$1389</definedName>
    <definedName name="d.TOL.2.2">Data!$D$1489</definedName>
    <definedName name="d.TOL.2.3">Data!$D$1589</definedName>
    <definedName name="ExpData">Experiment!$A$5:$NM$19</definedName>
    <definedName name="i.BMToffset_r1">Data!$E$442</definedName>
    <definedName name="i.BMToffset_r2">Data!$F$442</definedName>
    <definedName name="i.DryManOpt_BBT">Data!$C$28:$F$30</definedName>
    <definedName name="i.DryManOpt_Mat">Data!$C$31:$F$33</definedName>
    <definedName name="i.DryManOpt_Mer">Data!$C$25:$F$27</definedName>
    <definedName name="i.DryManOther_BBT">Data!$G$28:$J$30</definedName>
    <definedName name="i.DryManOther_Mat">Data!$G$31:$J$33</definedName>
    <definedName name="i.DryManOther_Mer">Data!$G$25:$J$27</definedName>
    <definedName name="i.NutSpreadN1">Data!$L$25:$L$33</definedName>
    <definedName name="i.NutSpreadN4">Data!$K$25:$K$33</definedName>
    <definedName name="i.OptLTWMaternal">Data!$G$35:$J$37</definedName>
    <definedName name="i.OptLTWMerino">Data!$C$35:$F$37</definedName>
    <definedName name="i.TOLoffset_r1">Data!$E$42</definedName>
    <definedName name="i.TOLoffset_r2">Data!$F$42</definedName>
    <definedName name="i_chill">Data!$C$820:$C$822</definedName>
    <definedName name="i_CompName.1.1">Data!$B$1090:$B$1132</definedName>
    <definedName name="i_CompName.1.2">Data!$B$1190:$B$1232</definedName>
    <definedName name="i_CompName.1.3">Data!$B$1290:$B$1332</definedName>
    <definedName name="i_CompName.2.1">Data!$B$1390:$B$1432</definedName>
    <definedName name="i_CompName.2.2">Data!$B$1490:$B$1532</definedName>
    <definedName name="i_CompName.2.3">Data!$B$1590:$B$1632</definedName>
    <definedName name="i_Components.1.1">Data!$C$1090:$CH$1132</definedName>
    <definedName name="i_Components.1.2">Data!$C$1190:$CH$1232</definedName>
    <definedName name="i_Components.1.3">Data!$C$1290:$CH$1332</definedName>
    <definedName name="i_Components.2.1">Data!$C$1390:$CH$1432</definedName>
    <definedName name="i_Components.2.2">Data!$C$1490:$CH$1532</definedName>
    <definedName name="i_Components.2.3">Data!$C$1590:$CH$1632</definedName>
    <definedName name="i_dry_salep">Data!$C$1058:$L$1062</definedName>
    <definedName name="i_dryman">Data!$C$854:$K$861</definedName>
    <definedName name="i_dryrr_response">Data!$C$874:$K$1053</definedName>
    <definedName name="i_feed_indices_Mat">Data!$BN$449:$FN$449</definedName>
    <definedName name="i_feed_indices_MM">Data!$BN$49:$FN$49</definedName>
    <definedName name="i_feedlevels_Mat">Data!$BN$451:$CH$786</definedName>
    <definedName name="i_feedlevels_MM">Data!$BN$51:$CH$386</definedName>
    <definedName name="i_feedlevels_scan">Data!$A$51:$A$386</definedName>
    <definedName name="i_flockrr">Data!$C$805:$C$809</definedName>
    <definedName name="i_GrazingIntensity">Data!$C$834:$G$848</definedName>
    <definedName name="i_LTWEqns">Data!$C$814:$F$816</definedName>
    <definedName name="i_mortalityx">Data!$C$793:$D$800</definedName>
    <definedName name="i_NutSpread">Data!$C$17:$G$22</definedName>
    <definedName name="i_NutSpreadN1">Data!$I$17:$I$22</definedName>
    <definedName name="i_prices">Data!$C$1067:$F$1073</definedName>
    <definedName name="i_ProdnCal_Mat">Data!$C$11:$K$13</definedName>
    <definedName name="i_ProdnCal_Mer">Data!$C$8:$K$10</definedName>
    <definedName name="i_sr">Data!$C$1078:$D$1082</definedName>
    <definedName name="i_WWt">Data!$C$827:$C$828</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Q9" i="1" l="1"/>
  <c r="MQ24" i="1" l="1"/>
  <c r="MP24" i="1"/>
  <c r="MO24" i="1"/>
  <c r="MN24" i="1"/>
  <c r="MP9" i="1"/>
  <c r="MQ5" i="1"/>
  <c r="MQ19" i="1" s="1"/>
  <c r="MP5" i="1"/>
  <c r="MP19" i="1" s="1"/>
  <c r="MO5" i="1"/>
  <c r="MO6" i="1" s="1"/>
  <c r="MO9" i="1" s="1"/>
  <c r="MN5" i="1"/>
  <c r="MN6" i="1" s="1"/>
  <c r="MN9" i="1" s="1"/>
  <c r="ME24" i="1"/>
  <c r="ME5" i="1"/>
  <c r="ME19" i="1" s="1"/>
  <c r="MG24" i="1"/>
  <c r="MG5" i="1"/>
  <c r="MG19" i="1" s="1"/>
  <c r="MN19" i="1" l="1"/>
  <c r="MQ6" i="1"/>
  <c r="MO19" i="1"/>
  <c r="ME6" i="1"/>
  <c r="MG6" i="1"/>
  <c r="ME9" i="1" l="1"/>
  <c r="L24" i="1"/>
  <c r="L5" i="1"/>
  <c r="L19" i="1" s="1"/>
  <c r="L6" i="1" l="1"/>
  <c r="A11" i="1"/>
  <c r="O24" i="1" l="1"/>
  <c r="N24" i="1"/>
  <c r="M24" i="1"/>
  <c r="O5" i="1"/>
  <c r="O19" i="1" s="1"/>
  <c r="N5" i="1"/>
  <c r="N19" i="1" s="1"/>
  <c r="M5" i="1"/>
  <c r="M6" i="1" s="1"/>
  <c r="M19" i="1" l="1"/>
  <c r="N6" i="1"/>
  <c r="O6" i="1"/>
  <c r="L33" i="4"/>
  <c r="L32" i="4"/>
  <c r="L31" i="4"/>
  <c r="L30" i="4"/>
  <c r="L29" i="4"/>
  <c r="L28" i="4"/>
  <c r="L27" i="4"/>
  <c r="L26" i="4"/>
  <c r="L25" i="4"/>
  <c r="L13" i="4"/>
  <c r="L12" i="4"/>
  <c r="L11" i="4"/>
  <c r="L10" i="4"/>
  <c r="L9" i="4"/>
  <c r="L8" i="4"/>
  <c r="AT5" i="1"/>
  <c r="AT19" i="1" s="1"/>
  <c r="AR18" i="4"/>
  <c r="AR19" i="4" s="1"/>
  <c r="AR20" i="4" s="1"/>
  <c r="AR21" i="4" s="1"/>
  <c r="AR22" i="4" s="1"/>
  <c r="AS20" i="4"/>
  <c r="AS22" i="4" s="1"/>
  <c r="AS19" i="4"/>
  <c r="AS18" i="4"/>
  <c r="AN37" i="4"/>
  <c r="AN36" i="4"/>
  <c r="AN35" i="4"/>
  <c r="J35" i="4" s="1"/>
  <c r="AD37" i="4"/>
  <c r="AD36" i="4"/>
  <c r="AD35" i="4"/>
  <c r="T37" i="4"/>
  <c r="J37" i="4" s="1"/>
  <c r="T36" i="4"/>
  <c r="T35" i="4"/>
  <c r="AN33" i="4"/>
  <c r="AN32" i="4"/>
  <c r="AN31" i="4"/>
  <c r="AN30" i="4"/>
  <c r="AN29" i="4"/>
  <c r="AN28" i="4"/>
  <c r="AN27" i="4"/>
  <c r="AN26" i="4"/>
  <c r="AN25" i="4"/>
  <c r="AD33" i="4"/>
  <c r="AD32" i="4"/>
  <c r="AD31" i="4"/>
  <c r="AD30" i="4"/>
  <c r="AD29" i="4"/>
  <c r="AD28" i="4"/>
  <c r="AD27" i="4"/>
  <c r="AD26" i="4"/>
  <c r="AD25" i="4"/>
  <c r="T33" i="4"/>
  <c r="T32" i="4"/>
  <c r="T31" i="4"/>
  <c r="T30" i="4"/>
  <c r="T29" i="4"/>
  <c r="T28" i="4"/>
  <c r="T27" i="4"/>
  <c r="T26" i="4"/>
  <c r="T25" i="4"/>
  <c r="J13" i="4"/>
  <c r="J12" i="4"/>
  <c r="J11" i="4"/>
  <c r="J10" i="4"/>
  <c r="J9" i="4"/>
  <c r="J8" i="4"/>
  <c r="I19" i="4"/>
  <c r="W18" i="4"/>
  <c r="W19" i="4" s="1"/>
  <c r="W20" i="4" s="1"/>
  <c r="W21" i="4" s="1"/>
  <c r="W22" i="4" s="1"/>
  <c r="M18" i="4"/>
  <c r="M19" i="4" s="1"/>
  <c r="M20" i="4" s="1"/>
  <c r="M21" i="4" s="1"/>
  <c r="M22" i="4" s="1"/>
  <c r="D17" i="4"/>
  <c r="E17" i="4"/>
  <c r="F17" i="4"/>
  <c r="G17" i="4"/>
  <c r="H17" i="4"/>
  <c r="I17" i="4"/>
  <c r="H18" i="4"/>
  <c r="I18" i="4"/>
  <c r="D18" i="4"/>
  <c r="AI18" i="4"/>
  <c r="E18" i="4" s="1"/>
  <c r="AJ18" i="4"/>
  <c r="F18" i="4" s="1"/>
  <c r="AK18" i="4"/>
  <c r="G18" i="4" s="1"/>
  <c r="H19" i="4"/>
  <c r="D19" i="4"/>
  <c r="AI19" i="4"/>
  <c r="E19" i="4" s="1"/>
  <c r="AJ19" i="4"/>
  <c r="F19" i="4" s="1"/>
  <c r="AK19" i="4"/>
  <c r="G19" i="4" s="1"/>
  <c r="H20" i="4"/>
  <c r="I20" i="4"/>
  <c r="D21" i="4"/>
  <c r="AI20" i="4"/>
  <c r="AI21" i="4" s="1"/>
  <c r="E21" i="4" s="1"/>
  <c r="AJ20" i="4"/>
  <c r="AJ21" i="4" s="1"/>
  <c r="F21" i="4" s="1"/>
  <c r="AK20" i="4"/>
  <c r="AK21" i="4" s="1"/>
  <c r="G21" i="4" s="1"/>
  <c r="H21" i="4"/>
  <c r="I21" i="4"/>
  <c r="H22" i="4"/>
  <c r="I22" i="4"/>
  <c r="G1079" i="4"/>
  <c r="G1080" i="4" s="1"/>
  <c r="G1081" i="4" s="1"/>
  <c r="G1082" i="4" s="1"/>
  <c r="D1079" i="4"/>
  <c r="H1079" i="4"/>
  <c r="H1080" i="4" s="1"/>
  <c r="H1081" i="4" s="1"/>
  <c r="H1082" i="4" s="1"/>
  <c r="D1078" i="4"/>
  <c r="K12" i="4"/>
  <c r="I12" i="4"/>
  <c r="H12" i="4"/>
  <c r="G12" i="4"/>
  <c r="F12" i="4"/>
  <c r="E12" i="4"/>
  <c r="D12" i="4"/>
  <c r="C12" i="4"/>
  <c r="K11" i="4"/>
  <c r="I11" i="4"/>
  <c r="H11" i="4"/>
  <c r="G11" i="4"/>
  <c r="F11" i="4"/>
  <c r="E11" i="4"/>
  <c r="D11" i="4"/>
  <c r="C11" i="4"/>
  <c r="K10" i="4"/>
  <c r="I10" i="4"/>
  <c r="H10" i="4"/>
  <c r="G10" i="4"/>
  <c r="F10" i="4"/>
  <c r="E10" i="4"/>
  <c r="D10" i="4"/>
  <c r="C10" i="4"/>
  <c r="K9" i="4"/>
  <c r="I9" i="4"/>
  <c r="H9" i="4"/>
  <c r="G9" i="4"/>
  <c r="F9" i="4"/>
  <c r="E9" i="4"/>
  <c r="D9" i="4"/>
  <c r="C9" i="4"/>
  <c r="G13" i="4"/>
  <c r="G8" i="4"/>
  <c r="LC5" i="1"/>
  <c r="LC19" i="1" s="1"/>
  <c r="NG5" i="1"/>
  <c r="J32" i="4" l="1"/>
  <c r="J36" i="4"/>
  <c r="NG19" i="1"/>
  <c r="NG6" i="1"/>
  <c r="NG9" i="1" s="1"/>
  <c r="J25" i="4"/>
  <c r="J26" i="4"/>
  <c r="J27" i="4"/>
  <c r="J28" i="4"/>
  <c r="J29" i="4"/>
  <c r="J30" i="4"/>
  <c r="J31" i="4"/>
  <c r="J33" i="4"/>
  <c r="AT6" i="1"/>
  <c r="AS21" i="4"/>
  <c r="E20" i="4"/>
  <c r="D20" i="4"/>
  <c r="AK22" i="4"/>
  <c r="G22" i="4" s="1"/>
  <c r="AJ22" i="4"/>
  <c r="F22" i="4" s="1"/>
  <c r="G20" i="4"/>
  <c r="AI22" i="4"/>
  <c r="E22" i="4" s="1"/>
  <c r="D22" i="4"/>
  <c r="F20" i="4"/>
  <c r="LC6" i="1"/>
  <c r="LC9" i="1" s="1"/>
  <c r="F13" i="4"/>
  <c r="F8" i="4"/>
  <c r="LB5" i="1"/>
  <c r="LB19" i="1" s="1"/>
  <c r="NM24" i="1"/>
  <c r="C20" i="4"/>
  <c r="C19" i="4"/>
  <c r="C18" i="4"/>
  <c r="C17" i="4"/>
  <c r="F15" i="4"/>
  <c r="H15" i="4"/>
  <c r="G15" i="4"/>
  <c r="E15" i="4"/>
  <c r="D15" i="4"/>
  <c r="C15" i="4"/>
  <c r="NE5" i="1"/>
  <c r="NE19" i="1" s="1"/>
  <c r="ND5" i="1"/>
  <c r="ND19" i="1" s="1"/>
  <c r="NC5" i="1"/>
  <c r="NC19" i="1" s="1"/>
  <c r="I8" i="1"/>
  <c r="I7" i="1"/>
  <c r="I6" i="1"/>
  <c r="AT9" i="1" l="1"/>
  <c r="D1080" i="4"/>
  <c r="C22" i="4"/>
  <c r="C21" i="4"/>
  <c r="LB6" i="1"/>
  <c r="LB9" i="1" s="1"/>
  <c r="NC6" i="1"/>
  <c r="NC9" i="1" s="1"/>
  <c r="ND6" i="1"/>
  <c r="ND9" i="1" s="1"/>
  <c r="NE6" i="1"/>
  <c r="NE9" i="1" s="1"/>
  <c r="D1081" i="4" l="1"/>
  <c r="D1082" i="4"/>
  <c r="A12" i="1" l="1"/>
  <c r="AS45" i="4"/>
  <c r="M1129" i="4" l="1"/>
  <c r="M1130" i="4" s="1"/>
  <c r="L1129" i="4"/>
  <c r="L1130" i="4" s="1"/>
  <c r="K1129" i="4"/>
  <c r="K1130" i="4" s="1"/>
  <c r="J1129" i="4"/>
  <c r="J1130" i="4" s="1"/>
  <c r="I1129" i="4"/>
  <c r="I1130" i="4" s="1"/>
  <c r="H1129" i="4"/>
  <c r="H1130" i="4" s="1"/>
  <c r="G1129" i="4"/>
  <c r="G1130" i="4" s="1"/>
  <c r="M1229" i="4"/>
  <c r="M1230" i="4" s="1"/>
  <c r="L1229" i="4"/>
  <c r="L1230" i="4" s="1"/>
  <c r="K1229" i="4"/>
  <c r="K1230" i="4" s="1"/>
  <c r="J1229" i="4"/>
  <c r="J1230" i="4" s="1"/>
  <c r="I1229" i="4"/>
  <c r="I1230" i="4" s="1"/>
  <c r="H1229" i="4"/>
  <c r="H1230" i="4" s="1"/>
  <c r="G1229" i="4"/>
  <c r="G1230" i="4" s="1"/>
  <c r="M1329" i="4"/>
  <c r="M1330" i="4" s="1"/>
  <c r="L1329" i="4"/>
  <c r="L1330" i="4" s="1"/>
  <c r="K1329" i="4"/>
  <c r="K1330" i="4" s="1"/>
  <c r="J1329" i="4"/>
  <c r="J1330" i="4" s="1"/>
  <c r="I1329" i="4"/>
  <c r="I1330" i="4" s="1"/>
  <c r="H1329" i="4"/>
  <c r="H1330" i="4" s="1"/>
  <c r="G1329" i="4"/>
  <c r="G1330" i="4" s="1"/>
  <c r="M1429" i="4"/>
  <c r="M1430" i="4" s="1"/>
  <c r="L1429" i="4"/>
  <c r="L1430" i="4" s="1"/>
  <c r="K1429" i="4"/>
  <c r="K1430" i="4" s="1"/>
  <c r="J1429" i="4"/>
  <c r="J1430" i="4" s="1"/>
  <c r="I1429" i="4"/>
  <c r="I1430" i="4" s="1"/>
  <c r="H1429" i="4"/>
  <c r="H1430" i="4" s="1"/>
  <c r="G1429" i="4"/>
  <c r="G1430" i="4" s="1"/>
  <c r="M1529" i="4"/>
  <c r="M1530" i="4" s="1"/>
  <c r="L1529" i="4"/>
  <c r="L1530" i="4" s="1"/>
  <c r="K1529" i="4"/>
  <c r="K1530" i="4" s="1"/>
  <c r="J1529" i="4"/>
  <c r="J1530" i="4" s="1"/>
  <c r="I1529" i="4"/>
  <c r="I1530" i="4" s="1"/>
  <c r="H1529" i="4"/>
  <c r="H1530" i="4" s="1"/>
  <c r="G1529" i="4"/>
  <c r="G1530" i="4" s="1"/>
  <c r="M1629" i="4"/>
  <c r="M1630" i="4" s="1"/>
  <c r="L1629" i="4"/>
  <c r="L1630" i="4" s="1"/>
  <c r="K1629" i="4"/>
  <c r="K1630" i="4" s="1"/>
  <c r="J1629" i="4"/>
  <c r="J1630" i="4" s="1"/>
  <c r="I1629" i="4"/>
  <c r="I1630" i="4" s="1"/>
  <c r="H1629" i="4"/>
  <c r="H1630" i="4" s="1"/>
  <c r="G1629" i="4"/>
  <c r="G1630" i="4" s="1"/>
  <c r="AJ37" i="4" l="1"/>
  <c r="AJ36" i="4"/>
  <c r="AJ35" i="4"/>
  <c r="Z37" i="4"/>
  <c r="Z36" i="4"/>
  <c r="Z35" i="4"/>
  <c r="P37" i="4"/>
  <c r="P36" i="4"/>
  <c r="P35" i="4"/>
  <c r="AH5" i="1" l="1"/>
  <c r="AH19" i="1" s="1"/>
  <c r="AD5" i="1"/>
  <c r="AD19" i="1" s="1"/>
  <c r="AB5" i="1"/>
  <c r="AB19" i="1" s="1"/>
  <c r="Y5" i="1"/>
  <c r="Y19" i="1" s="1"/>
  <c r="AD847" i="4"/>
  <c r="AD842" i="4"/>
  <c r="AD837" i="4"/>
  <c r="V847" i="4"/>
  <c r="V842" i="4"/>
  <c r="V837" i="4"/>
  <c r="N847" i="4"/>
  <c r="N842" i="4"/>
  <c r="N837" i="4"/>
  <c r="Q33" i="4"/>
  <c r="Q32" i="4"/>
  <c r="Q31" i="4"/>
  <c r="Q30" i="4"/>
  <c r="Q29" i="4"/>
  <c r="Q28" i="4"/>
  <c r="Q27" i="4"/>
  <c r="Q26" i="4"/>
  <c r="Q25" i="4"/>
  <c r="AA33" i="4"/>
  <c r="AA32" i="4"/>
  <c r="AA31" i="4"/>
  <c r="AA30" i="4"/>
  <c r="AA29" i="4"/>
  <c r="AA28" i="4"/>
  <c r="AA27" i="4"/>
  <c r="AA26" i="4"/>
  <c r="AA25" i="4"/>
  <c r="AJ33" i="4"/>
  <c r="AJ32" i="4"/>
  <c r="AJ31" i="4"/>
  <c r="AJ30" i="4"/>
  <c r="AJ29" i="4"/>
  <c r="AJ28" i="4"/>
  <c r="AJ27" i="4"/>
  <c r="AJ26" i="4"/>
  <c r="AJ25" i="4"/>
  <c r="Z33" i="4"/>
  <c r="Z32" i="4"/>
  <c r="Z31" i="4"/>
  <c r="Z30" i="4"/>
  <c r="Z29" i="4"/>
  <c r="Z28" i="4"/>
  <c r="Z27" i="4"/>
  <c r="Z26" i="4"/>
  <c r="Z25" i="4"/>
  <c r="R1608" i="4"/>
  <c r="T1608" i="4" s="1"/>
  <c r="T1609" i="4" s="1"/>
  <c r="T1610" i="4" s="1"/>
  <c r="T1611" i="4" s="1"/>
  <c r="T1612" i="4" s="1"/>
  <c r="T1613" i="4" s="1"/>
  <c r="T1614" i="4" s="1"/>
  <c r="T1615" i="4" s="1"/>
  <c r="T1616" i="4" s="1"/>
  <c r="T1617" i="4" s="1"/>
  <c r="T1618" i="4" s="1"/>
  <c r="Q1608" i="4"/>
  <c r="Q1609" i="4" s="1"/>
  <c r="Q1610" i="4" s="1"/>
  <c r="Q1611" i="4" s="1"/>
  <c r="Q1612" i="4" s="1"/>
  <c r="Q1613" i="4" s="1"/>
  <c r="Q1614" i="4" s="1"/>
  <c r="Q1615" i="4" s="1"/>
  <c r="Q1616" i="4" s="1"/>
  <c r="Q1617" i="4" s="1"/>
  <c r="Q1618" i="4" s="1"/>
  <c r="P1608" i="4"/>
  <c r="P1609" i="4" s="1"/>
  <c r="P1610" i="4" s="1"/>
  <c r="P1611" i="4" s="1"/>
  <c r="P1612" i="4" s="1"/>
  <c r="P1613" i="4" s="1"/>
  <c r="P1614" i="4" s="1"/>
  <c r="P1615" i="4" s="1"/>
  <c r="P1616" i="4" s="1"/>
  <c r="P1617" i="4" s="1"/>
  <c r="P1618" i="4" s="1"/>
  <c r="P1619" i="4" s="1"/>
  <c r="P1620" i="4" s="1"/>
  <c r="P1621" i="4" s="1"/>
  <c r="P1622" i="4" s="1"/>
  <c r="P1623" i="4" s="1"/>
  <c r="P1624" i="4" s="1"/>
  <c r="P1625" i="4" s="1"/>
  <c r="P1626" i="4" s="1"/>
  <c r="P1627" i="4" s="1"/>
  <c r="P1628" i="4" s="1"/>
  <c r="O1608" i="4"/>
  <c r="O1609" i="4" s="1"/>
  <c r="O1610" i="4" s="1"/>
  <c r="O1611" i="4" s="1"/>
  <c r="O1612" i="4" s="1"/>
  <c r="O1613" i="4" s="1"/>
  <c r="O1614" i="4" s="1"/>
  <c r="O1615" i="4" s="1"/>
  <c r="O1616" i="4" s="1"/>
  <c r="O1617" i="4" s="1"/>
  <c r="O1618" i="4" s="1"/>
  <c r="P1594" i="4"/>
  <c r="T1594" i="4" s="1"/>
  <c r="T1595" i="4" s="1"/>
  <c r="T1596" i="4" s="1"/>
  <c r="T1597" i="4" s="1"/>
  <c r="T1598" i="4" s="1"/>
  <c r="T1599" i="4" s="1"/>
  <c r="T1600" i="4" s="1"/>
  <c r="T1601" i="4" s="1"/>
  <c r="O1594" i="4"/>
  <c r="O1595" i="4" s="1"/>
  <c r="O1596" i="4" s="1"/>
  <c r="O1597" i="4" s="1"/>
  <c r="O1598" i="4" s="1"/>
  <c r="O1599" i="4" s="1"/>
  <c r="O1600" i="4" s="1"/>
  <c r="O1601" i="4" s="1"/>
  <c r="R1508" i="4"/>
  <c r="R1509" i="4" s="1"/>
  <c r="R1510" i="4" s="1"/>
  <c r="R1511" i="4" s="1"/>
  <c r="R1512" i="4" s="1"/>
  <c r="R1513" i="4" s="1"/>
  <c r="R1514" i="4" s="1"/>
  <c r="R1515" i="4" s="1"/>
  <c r="R1516" i="4" s="1"/>
  <c r="R1517" i="4" s="1"/>
  <c r="R1518" i="4" s="1"/>
  <c r="Q1508" i="4"/>
  <c r="Q1509" i="4" s="1"/>
  <c r="Q1510" i="4" s="1"/>
  <c r="Q1511" i="4" s="1"/>
  <c r="Q1512" i="4" s="1"/>
  <c r="Q1513" i="4" s="1"/>
  <c r="Q1514" i="4" s="1"/>
  <c r="Q1515" i="4" s="1"/>
  <c r="Q1516" i="4" s="1"/>
  <c r="Q1517" i="4" s="1"/>
  <c r="Q1518" i="4" s="1"/>
  <c r="P1508" i="4"/>
  <c r="P1509" i="4" s="1"/>
  <c r="P1510" i="4" s="1"/>
  <c r="P1511" i="4" s="1"/>
  <c r="P1512" i="4" s="1"/>
  <c r="P1513" i="4" s="1"/>
  <c r="P1514" i="4" s="1"/>
  <c r="P1515" i="4" s="1"/>
  <c r="P1516" i="4" s="1"/>
  <c r="P1517" i="4" s="1"/>
  <c r="P1518" i="4" s="1"/>
  <c r="P1519" i="4" s="1"/>
  <c r="P1520" i="4" s="1"/>
  <c r="P1521" i="4" s="1"/>
  <c r="P1522" i="4" s="1"/>
  <c r="P1523" i="4" s="1"/>
  <c r="P1524" i="4" s="1"/>
  <c r="P1525" i="4" s="1"/>
  <c r="P1526" i="4" s="1"/>
  <c r="P1527" i="4" s="1"/>
  <c r="P1528" i="4" s="1"/>
  <c r="O1508" i="4"/>
  <c r="O1509" i="4" s="1"/>
  <c r="O1510" i="4" s="1"/>
  <c r="O1511" i="4" s="1"/>
  <c r="O1512" i="4" s="1"/>
  <c r="O1513" i="4" s="1"/>
  <c r="O1514" i="4" s="1"/>
  <c r="O1515" i="4" s="1"/>
  <c r="O1516" i="4" s="1"/>
  <c r="O1517" i="4" s="1"/>
  <c r="O1518" i="4" s="1"/>
  <c r="P1494" i="4"/>
  <c r="P1495" i="4" s="1"/>
  <c r="P1496" i="4" s="1"/>
  <c r="P1497" i="4" s="1"/>
  <c r="P1498" i="4" s="1"/>
  <c r="P1499" i="4" s="1"/>
  <c r="P1500" i="4" s="1"/>
  <c r="P1501" i="4" s="1"/>
  <c r="O1494" i="4"/>
  <c r="O1495" i="4" s="1"/>
  <c r="O1496" i="4" s="1"/>
  <c r="O1497" i="4" s="1"/>
  <c r="O1498" i="4" s="1"/>
  <c r="O1499" i="4" s="1"/>
  <c r="O1500" i="4" s="1"/>
  <c r="O1501" i="4" s="1"/>
  <c r="R1408" i="4"/>
  <c r="R1409" i="4" s="1"/>
  <c r="R1410" i="4" s="1"/>
  <c r="R1411" i="4" s="1"/>
  <c r="R1412" i="4" s="1"/>
  <c r="R1413" i="4" s="1"/>
  <c r="R1414" i="4" s="1"/>
  <c r="R1415" i="4" s="1"/>
  <c r="R1416" i="4" s="1"/>
  <c r="R1417" i="4" s="1"/>
  <c r="R1418" i="4" s="1"/>
  <c r="Q1408" i="4"/>
  <c r="Q1409" i="4" s="1"/>
  <c r="Q1410" i="4" s="1"/>
  <c r="Q1411" i="4" s="1"/>
  <c r="Q1412" i="4" s="1"/>
  <c r="Q1413" i="4" s="1"/>
  <c r="Q1414" i="4" s="1"/>
  <c r="Q1415" i="4" s="1"/>
  <c r="Q1416" i="4" s="1"/>
  <c r="Q1417" i="4" s="1"/>
  <c r="Q1418" i="4" s="1"/>
  <c r="P1408" i="4"/>
  <c r="P1409" i="4" s="1"/>
  <c r="P1410" i="4" s="1"/>
  <c r="P1411" i="4" s="1"/>
  <c r="P1412" i="4" s="1"/>
  <c r="P1413" i="4" s="1"/>
  <c r="P1414" i="4" s="1"/>
  <c r="P1415" i="4" s="1"/>
  <c r="P1416" i="4" s="1"/>
  <c r="P1417" i="4" s="1"/>
  <c r="P1418" i="4" s="1"/>
  <c r="P1419" i="4" s="1"/>
  <c r="P1420" i="4" s="1"/>
  <c r="P1421" i="4" s="1"/>
  <c r="P1422" i="4" s="1"/>
  <c r="P1423" i="4" s="1"/>
  <c r="P1424" i="4" s="1"/>
  <c r="P1425" i="4" s="1"/>
  <c r="P1426" i="4" s="1"/>
  <c r="P1427" i="4" s="1"/>
  <c r="P1428" i="4" s="1"/>
  <c r="O1408" i="4"/>
  <c r="O1409" i="4" s="1"/>
  <c r="O1410" i="4" s="1"/>
  <c r="O1411" i="4" s="1"/>
  <c r="O1412" i="4" s="1"/>
  <c r="O1413" i="4" s="1"/>
  <c r="O1414" i="4" s="1"/>
  <c r="O1415" i="4" s="1"/>
  <c r="O1416" i="4" s="1"/>
  <c r="O1417" i="4" s="1"/>
  <c r="O1418" i="4" s="1"/>
  <c r="P1394" i="4"/>
  <c r="R1394" i="4" s="1"/>
  <c r="R1395" i="4" s="1"/>
  <c r="R1396" i="4" s="1"/>
  <c r="R1397" i="4" s="1"/>
  <c r="R1398" i="4" s="1"/>
  <c r="R1399" i="4" s="1"/>
  <c r="R1400" i="4" s="1"/>
  <c r="R1401" i="4" s="1"/>
  <c r="O1394" i="4"/>
  <c r="O1395" i="4" s="1"/>
  <c r="O1396" i="4" s="1"/>
  <c r="O1397" i="4" s="1"/>
  <c r="O1398" i="4" s="1"/>
  <c r="O1399" i="4" s="1"/>
  <c r="O1400" i="4" s="1"/>
  <c r="O1401" i="4" s="1"/>
  <c r="R1308" i="4"/>
  <c r="S1308" i="4" s="1"/>
  <c r="S1309" i="4" s="1"/>
  <c r="S1310" i="4" s="1"/>
  <c r="S1311" i="4" s="1"/>
  <c r="S1312" i="4" s="1"/>
  <c r="S1313" i="4" s="1"/>
  <c r="S1314" i="4" s="1"/>
  <c r="S1315" i="4" s="1"/>
  <c r="S1316" i="4" s="1"/>
  <c r="S1317" i="4" s="1"/>
  <c r="S1318" i="4" s="1"/>
  <c r="Q1308" i="4"/>
  <c r="Q1309" i="4" s="1"/>
  <c r="Q1310" i="4" s="1"/>
  <c r="Q1311" i="4" s="1"/>
  <c r="Q1312" i="4" s="1"/>
  <c r="Q1313" i="4" s="1"/>
  <c r="Q1314" i="4" s="1"/>
  <c r="Q1315" i="4" s="1"/>
  <c r="Q1316" i="4" s="1"/>
  <c r="Q1317" i="4" s="1"/>
  <c r="Q1318" i="4" s="1"/>
  <c r="P1308" i="4"/>
  <c r="P1309" i="4" s="1"/>
  <c r="P1310" i="4" s="1"/>
  <c r="P1311" i="4" s="1"/>
  <c r="P1312" i="4" s="1"/>
  <c r="P1313" i="4" s="1"/>
  <c r="P1314" i="4" s="1"/>
  <c r="P1315" i="4" s="1"/>
  <c r="P1316" i="4" s="1"/>
  <c r="P1317" i="4" s="1"/>
  <c r="P1318" i="4" s="1"/>
  <c r="P1319" i="4" s="1"/>
  <c r="P1320" i="4" s="1"/>
  <c r="P1321" i="4" s="1"/>
  <c r="P1322" i="4" s="1"/>
  <c r="P1323" i="4" s="1"/>
  <c r="P1324" i="4" s="1"/>
  <c r="P1325" i="4" s="1"/>
  <c r="P1326" i="4" s="1"/>
  <c r="P1327" i="4" s="1"/>
  <c r="P1328" i="4" s="1"/>
  <c r="O1308" i="4"/>
  <c r="O1309" i="4" s="1"/>
  <c r="O1310" i="4" s="1"/>
  <c r="O1311" i="4" s="1"/>
  <c r="O1312" i="4" s="1"/>
  <c r="O1313" i="4" s="1"/>
  <c r="O1314" i="4" s="1"/>
  <c r="O1315" i="4" s="1"/>
  <c r="O1316" i="4" s="1"/>
  <c r="O1317" i="4" s="1"/>
  <c r="O1318" i="4" s="1"/>
  <c r="P1294" i="4"/>
  <c r="S1294" i="4" s="1"/>
  <c r="S1295" i="4" s="1"/>
  <c r="S1296" i="4" s="1"/>
  <c r="S1297" i="4" s="1"/>
  <c r="S1298" i="4" s="1"/>
  <c r="S1299" i="4" s="1"/>
  <c r="S1300" i="4" s="1"/>
  <c r="S1301" i="4" s="1"/>
  <c r="O1294" i="4"/>
  <c r="O1295" i="4" s="1"/>
  <c r="O1296" i="4" s="1"/>
  <c r="O1297" i="4" s="1"/>
  <c r="O1298" i="4" s="1"/>
  <c r="O1299" i="4" s="1"/>
  <c r="O1300" i="4" s="1"/>
  <c r="O1301" i="4" s="1"/>
  <c r="R1208" i="4"/>
  <c r="Q1208" i="4"/>
  <c r="Q1209" i="4" s="1"/>
  <c r="Q1210" i="4" s="1"/>
  <c r="Q1211" i="4" s="1"/>
  <c r="Q1212" i="4" s="1"/>
  <c r="Q1213" i="4" s="1"/>
  <c r="Q1214" i="4" s="1"/>
  <c r="Q1215" i="4" s="1"/>
  <c r="Q1216" i="4" s="1"/>
  <c r="Q1217" i="4" s="1"/>
  <c r="Q1218" i="4" s="1"/>
  <c r="P1208" i="4"/>
  <c r="P1209" i="4" s="1"/>
  <c r="P1210" i="4" s="1"/>
  <c r="P1211" i="4" s="1"/>
  <c r="P1212" i="4" s="1"/>
  <c r="P1213" i="4" s="1"/>
  <c r="P1214" i="4" s="1"/>
  <c r="P1215" i="4" s="1"/>
  <c r="P1216" i="4" s="1"/>
  <c r="P1217" i="4" s="1"/>
  <c r="P1218" i="4" s="1"/>
  <c r="P1219" i="4" s="1"/>
  <c r="P1220" i="4" s="1"/>
  <c r="P1221" i="4" s="1"/>
  <c r="P1222" i="4" s="1"/>
  <c r="P1223" i="4" s="1"/>
  <c r="P1224" i="4" s="1"/>
  <c r="P1225" i="4" s="1"/>
  <c r="P1226" i="4" s="1"/>
  <c r="P1227" i="4" s="1"/>
  <c r="P1228" i="4" s="1"/>
  <c r="O1208" i="4"/>
  <c r="O1209" i="4" s="1"/>
  <c r="O1210" i="4" s="1"/>
  <c r="O1211" i="4" s="1"/>
  <c r="O1212" i="4" s="1"/>
  <c r="O1213" i="4" s="1"/>
  <c r="O1214" i="4" s="1"/>
  <c r="O1215" i="4" s="1"/>
  <c r="O1216" i="4" s="1"/>
  <c r="O1217" i="4" s="1"/>
  <c r="O1218" i="4" s="1"/>
  <c r="P1194" i="4"/>
  <c r="O1194" i="4"/>
  <c r="O1195" i="4" s="1"/>
  <c r="O1196" i="4" s="1"/>
  <c r="O1197" i="4" s="1"/>
  <c r="O1198" i="4" s="1"/>
  <c r="O1199" i="4" s="1"/>
  <c r="O1200" i="4" s="1"/>
  <c r="O1201" i="4" s="1"/>
  <c r="R1108" i="4"/>
  <c r="Q1108" i="4"/>
  <c r="P1108" i="4"/>
  <c r="O1108" i="4"/>
  <c r="P1094" i="4"/>
  <c r="O1094" i="4"/>
  <c r="M1631" i="4"/>
  <c r="M1632" i="4" s="1"/>
  <c r="L1631" i="4"/>
  <c r="L1632" i="4" s="1"/>
  <c r="K1631" i="4"/>
  <c r="K1632" i="4" s="1"/>
  <c r="J1631" i="4"/>
  <c r="J1632" i="4" s="1"/>
  <c r="I1631" i="4"/>
  <c r="I1632" i="4" s="1"/>
  <c r="H1631" i="4"/>
  <c r="H1632" i="4" s="1"/>
  <c r="K1627" i="4"/>
  <c r="H1626" i="4"/>
  <c r="H1627" i="4" s="1"/>
  <c r="G1626" i="4"/>
  <c r="G1627" i="4" s="1"/>
  <c r="M1625" i="4"/>
  <c r="M1626" i="4" s="1"/>
  <c r="M1627" i="4" s="1"/>
  <c r="L1624" i="4"/>
  <c r="L1625" i="4" s="1"/>
  <c r="L1626" i="4" s="1"/>
  <c r="L1627" i="4" s="1"/>
  <c r="F1608" i="4"/>
  <c r="F1609" i="4" s="1"/>
  <c r="F1594" i="4"/>
  <c r="F1595" i="4" s="1"/>
  <c r="F1596" i="4" s="1"/>
  <c r="F1597" i="4" s="1"/>
  <c r="F1598" i="4" s="1"/>
  <c r="F1599" i="4" s="1"/>
  <c r="F1600" i="4" s="1"/>
  <c r="F1601" i="4" s="1"/>
  <c r="F1602" i="4" s="1"/>
  <c r="F1603" i="4" s="1"/>
  <c r="F1604" i="4" s="1"/>
  <c r="F1605" i="4" s="1"/>
  <c r="F1606" i="4" s="1"/>
  <c r="F1607" i="4" s="1"/>
  <c r="F1590" i="4"/>
  <c r="F1591" i="4" s="1"/>
  <c r="F1592" i="4" s="1"/>
  <c r="F1593" i="4" s="1"/>
  <c r="F1508" i="4"/>
  <c r="F1509" i="4" s="1"/>
  <c r="F1494" i="4"/>
  <c r="F1495" i="4" s="1"/>
  <c r="F1496" i="4" s="1"/>
  <c r="F1497" i="4" s="1"/>
  <c r="F1498" i="4" s="1"/>
  <c r="F1499" i="4" s="1"/>
  <c r="F1500" i="4" s="1"/>
  <c r="F1501" i="4" s="1"/>
  <c r="F1502" i="4" s="1"/>
  <c r="F1503" i="4" s="1"/>
  <c r="F1504" i="4" s="1"/>
  <c r="F1505" i="4" s="1"/>
  <c r="F1506" i="4" s="1"/>
  <c r="F1507" i="4" s="1"/>
  <c r="F1490" i="4"/>
  <c r="F1491" i="4" s="1"/>
  <c r="F1492" i="4" s="1"/>
  <c r="F1493" i="4" s="1"/>
  <c r="M1531" i="4"/>
  <c r="M1532" i="4" s="1"/>
  <c r="L1531" i="4"/>
  <c r="L1532" i="4" s="1"/>
  <c r="K1531" i="4"/>
  <c r="K1532" i="4" s="1"/>
  <c r="I1531" i="4"/>
  <c r="I1532" i="4" s="1"/>
  <c r="H1531" i="4"/>
  <c r="H1532" i="4" s="1"/>
  <c r="G1531" i="4"/>
  <c r="G1532" i="4" s="1"/>
  <c r="K1527" i="4"/>
  <c r="H1526" i="4"/>
  <c r="H1527" i="4" s="1"/>
  <c r="G1526" i="4"/>
  <c r="G1527" i="4" s="1"/>
  <c r="M1525" i="4"/>
  <c r="M1526" i="4" s="1"/>
  <c r="M1527" i="4" s="1"/>
  <c r="L1524" i="4"/>
  <c r="L1525" i="4" s="1"/>
  <c r="L1526" i="4" s="1"/>
  <c r="L1527" i="4" s="1"/>
  <c r="L1431" i="4"/>
  <c r="L1432" i="4" s="1"/>
  <c r="J1431" i="4"/>
  <c r="J1432" i="4" s="1"/>
  <c r="G1431" i="4"/>
  <c r="G1432" i="4" s="1"/>
  <c r="K1427" i="4"/>
  <c r="H1426" i="4"/>
  <c r="G1426" i="4"/>
  <c r="M1425" i="4"/>
  <c r="L1424" i="4"/>
  <c r="L1425" i="4" s="1"/>
  <c r="L1426" i="4" s="1"/>
  <c r="L1427" i="4" s="1"/>
  <c r="F1408" i="4"/>
  <c r="F1409" i="4" s="1"/>
  <c r="F1394" i="4"/>
  <c r="F1395" i="4" s="1"/>
  <c r="F1396" i="4" s="1"/>
  <c r="F1397" i="4" s="1"/>
  <c r="F1398" i="4" s="1"/>
  <c r="F1399" i="4" s="1"/>
  <c r="F1400" i="4" s="1"/>
  <c r="F1401" i="4" s="1"/>
  <c r="F1402" i="4" s="1"/>
  <c r="F1403" i="4" s="1"/>
  <c r="F1404" i="4" s="1"/>
  <c r="F1405" i="4" s="1"/>
  <c r="F1406" i="4" s="1"/>
  <c r="F1407" i="4" s="1"/>
  <c r="F1390" i="4"/>
  <c r="F1391" i="4" s="1"/>
  <c r="F1392" i="4" s="1"/>
  <c r="F1393" i="4" s="1"/>
  <c r="F1308" i="4"/>
  <c r="F1309" i="4" s="1"/>
  <c r="F1294" i="4"/>
  <c r="F1295" i="4" s="1"/>
  <c r="F1296" i="4" s="1"/>
  <c r="F1297" i="4" s="1"/>
  <c r="F1298" i="4" s="1"/>
  <c r="F1299" i="4" s="1"/>
  <c r="F1300" i="4" s="1"/>
  <c r="F1301" i="4" s="1"/>
  <c r="F1302" i="4" s="1"/>
  <c r="F1303" i="4" s="1"/>
  <c r="F1304" i="4" s="1"/>
  <c r="F1305" i="4" s="1"/>
  <c r="F1306" i="4" s="1"/>
  <c r="F1307" i="4" s="1"/>
  <c r="F1290" i="4"/>
  <c r="F1291" i="4" s="1"/>
  <c r="F1292" i="4" s="1"/>
  <c r="F1293" i="4" s="1"/>
  <c r="M1331" i="4"/>
  <c r="M1332" i="4" s="1"/>
  <c r="L1331" i="4"/>
  <c r="L1332" i="4" s="1"/>
  <c r="K1331" i="4"/>
  <c r="K1332" i="4" s="1"/>
  <c r="J1331" i="4"/>
  <c r="J1332" i="4" s="1"/>
  <c r="I1331" i="4"/>
  <c r="I1332" i="4" s="1"/>
  <c r="H1331" i="4"/>
  <c r="H1332" i="4" s="1"/>
  <c r="G1331" i="4"/>
  <c r="G1332" i="4" s="1"/>
  <c r="K1327" i="4"/>
  <c r="H1326" i="4"/>
  <c r="H1327" i="4" s="1"/>
  <c r="G1326" i="4"/>
  <c r="G1327" i="4" s="1"/>
  <c r="M1325" i="4"/>
  <c r="M1326" i="4" s="1"/>
  <c r="M1327" i="4" s="1"/>
  <c r="L1324" i="4"/>
  <c r="L1325" i="4" s="1"/>
  <c r="L1326" i="4" s="1"/>
  <c r="L1327" i="4" s="1"/>
  <c r="K1231" i="4"/>
  <c r="K1232" i="4" s="1"/>
  <c r="K1227" i="4"/>
  <c r="H1226" i="4"/>
  <c r="H1227" i="4" s="1"/>
  <c r="G1226" i="4"/>
  <c r="G1227" i="4" s="1"/>
  <c r="M1225" i="4"/>
  <c r="M1226" i="4" s="1"/>
  <c r="M1227" i="4" s="1"/>
  <c r="L1224" i="4"/>
  <c r="L1225" i="4" s="1"/>
  <c r="L1226" i="4" s="1"/>
  <c r="L1227" i="4" s="1"/>
  <c r="F1208" i="4"/>
  <c r="F1209" i="4" s="1"/>
  <c r="F1194" i="4"/>
  <c r="F1195" i="4" s="1"/>
  <c r="F1196" i="4" s="1"/>
  <c r="F1197" i="4" s="1"/>
  <c r="F1198" i="4" s="1"/>
  <c r="F1199" i="4" s="1"/>
  <c r="F1200" i="4" s="1"/>
  <c r="F1201" i="4" s="1"/>
  <c r="F1202" i="4" s="1"/>
  <c r="F1203" i="4" s="1"/>
  <c r="F1204" i="4" s="1"/>
  <c r="F1205" i="4" s="1"/>
  <c r="F1206" i="4" s="1"/>
  <c r="F1207" i="4" s="1"/>
  <c r="F1190" i="4"/>
  <c r="B1190" i="4"/>
  <c r="G1631" i="4"/>
  <c r="G1632" i="4" s="1"/>
  <c r="D1619" i="4"/>
  <c r="D1620" i="4" s="1"/>
  <c r="D1621" i="4" s="1"/>
  <c r="D1622" i="4" s="1"/>
  <c r="D1623" i="4" s="1"/>
  <c r="D1624" i="4" s="1"/>
  <c r="D1625" i="4" s="1"/>
  <c r="D1626" i="4" s="1"/>
  <c r="D1627" i="4" s="1"/>
  <c r="D1628" i="4" s="1"/>
  <c r="D1629" i="4" s="1"/>
  <c r="D1630" i="4" s="1"/>
  <c r="D1631" i="4" s="1"/>
  <c r="D1632" i="4" s="1"/>
  <c r="C1619" i="4"/>
  <c r="C1620" i="4" s="1"/>
  <c r="C1621" i="4" s="1"/>
  <c r="C1622" i="4" s="1"/>
  <c r="C1623" i="4" s="1"/>
  <c r="C1624" i="4" s="1"/>
  <c r="C1625" i="4" s="1"/>
  <c r="C1626" i="4" s="1"/>
  <c r="C1627" i="4" s="1"/>
  <c r="C1628" i="4" s="1"/>
  <c r="C1629" i="4" s="1"/>
  <c r="C1630" i="4" s="1"/>
  <c r="C1631" i="4" s="1"/>
  <c r="C1632" i="4" s="1"/>
  <c r="AK1618" i="4"/>
  <c r="CH1617" i="4"/>
  <c r="CG1617" i="4"/>
  <c r="CF1617" i="4"/>
  <c r="CE1617" i="4"/>
  <c r="CD1617" i="4"/>
  <c r="CC1617" i="4"/>
  <c r="CB1617" i="4"/>
  <c r="CA1617" i="4"/>
  <c r="BZ1617" i="4"/>
  <c r="BY1617" i="4"/>
  <c r="BX1617" i="4"/>
  <c r="BW1617" i="4"/>
  <c r="BV1617" i="4"/>
  <c r="BU1617" i="4"/>
  <c r="BT1617" i="4"/>
  <c r="BS1617" i="4"/>
  <c r="BR1617" i="4"/>
  <c r="BQ1617" i="4"/>
  <c r="BP1617" i="4"/>
  <c r="BO1617" i="4"/>
  <c r="BN1617" i="4"/>
  <c r="AE1611" i="4"/>
  <c r="AD1611" i="4"/>
  <c r="AC1611" i="4"/>
  <c r="AB1611" i="4"/>
  <c r="W1611" i="4"/>
  <c r="V1611" i="4"/>
  <c r="U1611" i="4"/>
  <c r="AE1610" i="4"/>
  <c r="AD1610" i="4"/>
  <c r="AC1610" i="4"/>
  <c r="AB1610" i="4"/>
  <c r="M1610" i="4"/>
  <c r="M1611" i="4" s="1"/>
  <c r="M1612" i="4" s="1"/>
  <c r="M1613" i="4" s="1"/>
  <c r="M1614" i="4" s="1"/>
  <c r="M1615" i="4" s="1"/>
  <c r="M1616" i="4" s="1"/>
  <c r="M1617" i="4" s="1"/>
  <c r="M1618" i="4" s="1"/>
  <c r="M1619" i="4" s="1"/>
  <c r="M1620" i="4" s="1"/>
  <c r="M1621" i="4" s="1"/>
  <c r="M1622" i="4" s="1"/>
  <c r="M1623" i="4" s="1"/>
  <c r="L1610" i="4"/>
  <c r="L1611" i="4" s="1"/>
  <c r="L1612" i="4" s="1"/>
  <c r="L1613" i="4" s="1"/>
  <c r="L1614" i="4" s="1"/>
  <c r="L1615" i="4" s="1"/>
  <c r="L1616" i="4" s="1"/>
  <c r="L1617" i="4" s="1"/>
  <c r="L1618" i="4" s="1"/>
  <c r="L1619" i="4" s="1"/>
  <c r="L1620" i="4" s="1"/>
  <c r="L1621" i="4" s="1"/>
  <c r="L1622" i="4" s="1"/>
  <c r="K1610" i="4"/>
  <c r="K1611" i="4" s="1"/>
  <c r="K1612" i="4" s="1"/>
  <c r="K1613" i="4" s="1"/>
  <c r="K1614" i="4" s="1"/>
  <c r="K1615" i="4" s="1"/>
  <c r="K1616" i="4" s="1"/>
  <c r="K1617" i="4" s="1"/>
  <c r="K1618" i="4" s="1"/>
  <c r="K1619" i="4" s="1"/>
  <c r="K1620" i="4" s="1"/>
  <c r="K1621" i="4" s="1"/>
  <c r="K1622" i="4" s="1"/>
  <c r="K1623" i="4" s="1"/>
  <c r="K1624" i="4" s="1"/>
  <c r="K1625" i="4" s="1"/>
  <c r="J1610" i="4"/>
  <c r="J1611" i="4" s="1"/>
  <c r="J1612" i="4" s="1"/>
  <c r="J1613" i="4" s="1"/>
  <c r="J1614" i="4" s="1"/>
  <c r="J1615" i="4" s="1"/>
  <c r="J1616" i="4" s="1"/>
  <c r="J1617" i="4" s="1"/>
  <c r="J1618" i="4" s="1"/>
  <c r="J1619" i="4" s="1"/>
  <c r="J1620" i="4" s="1"/>
  <c r="J1621" i="4" s="1"/>
  <c r="J1622" i="4" s="1"/>
  <c r="J1623" i="4" s="1"/>
  <c r="J1624" i="4" s="1"/>
  <c r="J1625" i="4" s="1"/>
  <c r="J1626" i="4" s="1"/>
  <c r="I1610" i="4"/>
  <c r="I1611" i="4" s="1"/>
  <c r="I1612" i="4" s="1"/>
  <c r="I1613" i="4" s="1"/>
  <c r="I1614" i="4" s="1"/>
  <c r="I1615" i="4" s="1"/>
  <c r="I1616" i="4" s="1"/>
  <c r="I1617" i="4" s="1"/>
  <c r="I1618" i="4" s="1"/>
  <c r="I1619" i="4" s="1"/>
  <c r="I1620" i="4" s="1"/>
  <c r="I1621" i="4" s="1"/>
  <c r="I1622" i="4" s="1"/>
  <c r="I1623" i="4" s="1"/>
  <c r="I1624" i="4" s="1"/>
  <c r="I1625" i="4" s="1"/>
  <c r="I1626" i="4" s="1"/>
  <c r="H1610" i="4"/>
  <c r="H1611" i="4" s="1"/>
  <c r="H1612" i="4" s="1"/>
  <c r="H1613" i="4" s="1"/>
  <c r="H1614" i="4" s="1"/>
  <c r="H1615" i="4" s="1"/>
  <c r="H1616" i="4" s="1"/>
  <c r="H1617" i="4" s="1"/>
  <c r="H1618" i="4" s="1"/>
  <c r="H1619" i="4" s="1"/>
  <c r="H1620" i="4" s="1"/>
  <c r="H1621" i="4" s="1"/>
  <c r="H1622" i="4" s="1"/>
  <c r="H1623" i="4" s="1"/>
  <c r="H1624" i="4" s="1"/>
  <c r="G1610" i="4"/>
  <c r="G1611" i="4" s="1"/>
  <c r="G1612" i="4" s="1"/>
  <c r="G1613" i="4" s="1"/>
  <c r="G1614" i="4" s="1"/>
  <c r="G1615" i="4" s="1"/>
  <c r="G1616" i="4" s="1"/>
  <c r="G1617" i="4" s="1"/>
  <c r="G1618" i="4" s="1"/>
  <c r="G1619" i="4" s="1"/>
  <c r="G1620" i="4" s="1"/>
  <c r="G1621" i="4" s="1"/>
  <c r="G1622" i="4" s="1"/>
  <c r="G1623" i="4" s="1"/>
  <c r="G1624" i="4" s="1"/>
  <c r="E1610" i="4"/>
  <c r="E1611" i="4" s="1"/>
  <c r="E1612" i="4" s="1"/>
  <c r="E1613" i="4" s="1"/>
  <c r="E1614" i="4" s="1"/>
  <c r="E1615" i="4" s="1"/>
  <c r="E1616" i="4" s="1"/>
  <c r="E1617" i="4" s="1"/>
  <c r="E1618" i="4" s="1"/>
  <c r="E1619" i="4" s="1"/>
  <c r="E1620" i="4" s="1"/>
  <c r="E1621" i="4" s="1"/>
  <c r="E1622" i="4" s="1"/>
  <c r="E1623" i="4" s="1"/>
  <c r="E1624" i="4" s="1"/>
  <c r="E1625" i="4" s="1"/>
  <c r="E1626" i="4" s="1"/>
  <c r="E1627" i="4" s="1"/>
  <c r="E1628" i="4" s="1"/>
  <c r="E1629" i="4" s="1"/>
  <c r="E1630" i="4" s="1"/>
  <c r="E1631" i="4" s="1"/>
  <c r="E1632" i="4" s="1"/>
  <c r="AE1609" i="4"/>
  <c r="AD1609" i="4"/>
  <c r="AC1609" i="4"/>
  <c r="AB1609" i="4"/>
  <c r="AA1609" i="4"/>
  <c r="AA1610" i="4" s="1"/>
  <c r="AA1611" i="4" s="1"/>
  <c r="AA1612" i="4" s="1"/>
  <c r="AA1613" i="4" s="1"/>
  <c r="AA1614" i="4" s="1"/>
  <c r="AA1615" i="4" s="1"/>
  <c r="V1609" i="4"/>
  <c r="U1609" i="4"/>
  <c r="AE1608" i="4"/>
  <c r="AD1608" i="4"/>
  <c r="AC1608" i="4"/>
  <c r="AB1608" i="4"/>
  <c r="V1608" i="4"/>
  <c r="U1608" i="4"/>
  <c r="D1602" i="4"/>
  <c r="D1603" i="4" s="1"/>
  <c r="D1604" i="4" s="1"/>
  <c r="D1605" i="4" s="1"/>
  <c r="D1606" i="4" s="1"/>
  <c r="D1607" i="4" s="1"/>
  <c r="D1608" i="4" s="1"/>
  <c r="D1609" i="4" s="1"/>
  <c r="D1610" i="4" s="1"/>
  <c r="D1611" i="4" s="1"/>
  <c r="D1612" i="4" s="1"/>
  <c r="D1613" i="4" s="1"/>
  <c r="D1614" i="4" s="1"/>
  <c r="D1615" i="4" s="1"/>
  <c r="D1616" i="4" s="1"/>
  <c r="C1602" i="4"/>
  <c r="C1603" i="4" s="1"/>
  <c r="C1604" i="4" s="1"/>
  <c r="C1605" i="4" s="1"/>
  <c r="C1606" i="4" s="1"/>
  <c r="C1607" i="4" s="1"/>
  <c r="C1608" i="4" s="1"/>
  <c r="C1609" i="4" s="1"/>
  <c r="C1610" i="4" s="1"/>
  <c r="C1611" i="4" s="1"/>
  <c r="C1612" i="4" s="1"/>
  <c r="C1613" i="4" s="1"/>
  <c r="C1614" i="4" s="1"/>
  <c r="C1615" i="4" s="1"/>
  <c r="C1616" i="4" s="1"/>
  <c r="CH1600" i="4"/>
  <c r="CG1600" i="4"/>
  <c r="CF1600" i="4"/>
  <c r="CE1600" i="4"/>
  <c r="CD1600" i="4"/>
  <c r="CC1600" i="4"/>
  <c r="CB1600" i="4"/>
  <c r="CA1600" i="4"/>
  <c r="BZ1600" i="4"/>
  <c r="BY1600" i="4"/>
  <c r="BX1600" i="4"/>
  <c r="BW1600" i="4"/>
  <c r="BV1600" i="4"/>
  <c r="BU1600" i="4"/>
  <c r="BT1600" i="4"/>
  <c r="BS1600" i="4"/>
  <c r="BR1600" i="4"/>
  <c r="BQ1600" i="4"/>
  <c r="BP1600" i="4"/>
  <c r="BO1600" i="4"/>
  <c r="BN1600" i="4"/>
  <c r="AE1597" i="4"/>
  <c r="AD1597" i="4"/>
  <c r="AC1597" i="4"/>
  <c r="AB1597" i="4"/>
  <c r="W1597" i="4"/>
  <c r="V1597" i="4"/>
  <c r="U1597" i="4"/>
  <c r="AE1596" i="4"/>
  <c r="AD1596" i="4"/>
  <c r="AC1596" i="4"/>
  <c r="AB1596" i="4"/>
  <c r="M1596" i="4"/>
  <c r="M1597" i="4" s="1"/>
  <c r="M1598" i="4" s="1"/>
  <c r="M1599" i="4" s="1"/>
  <c r="M1600" i="4" s="1"/>
  <c r="M1601" i="4" s="1"/>
  <c r="M1602" i="4" s="1"/>
  <c r="M1603" i="4" s="1"/>
  <c r="M1604" i="4" s="1"/>
  <c r="M1605" i="4" s="1"/>
  <c r="M1606" i="4" s="1"/>
  <c r="M1607" i="4" s="1"/>
  <c r="L1596" i="4"/>
  <c r="L1597" i="4" s="1"/>
  <c r="L1598" i="4" s="1"/>
  <c r="L1599" i="4" s="1"/>
  <c r="L1600" i="4" s="1"/>
  <c r="L1601" i="4" s="1"/>
  <c r="L1602" i="4" s="1"/>
  <c r="L1603" i="4" s="1"/>
  <c r="L1604" i="4" s="1"/>
  <c r="L1605" i="4" s="1"/>
  <c r="L1606" i="4" s="1"/>
  <c r="L1607" i="4" s="1"/>
  <c r="K1596" i="4"/>
  <c r="K1597" i="4" s="1"/>
  <c r="K1598" i="4" s="1"/>
  <c r="K1599" i="4" s="1"/>
  <c r="K1600" i="4" s="1"/>
  <c r="K1601" i="4" s="1"/>
  <c r="K1602" i="4" s="1"/>
  <c r="K1603" i="4" s="1"/>
  <c r="K1604" i="4" s="1"/>
  <c r="K1605" i="4" s="1"/>
  <c r="K1606" i="4" s="1"/>
  <c r="K1607" i="4" s="1"/>
  <c r="J1596" i="4"/>
  <c r="J1597" i="4" s="1"/>
  <c r="J1598" i="4" s="1"/>
  <c r="J1599" i="4" s="1"/>
  <c r="J1600" i="4" s="1"/>
  <c r="J1601" i="4" s="1"/>
  <c r="J1602" i="4" s="1"/>
  <c r="J1603" i="4" s="1"/>
  <c r="J1604" i="4" s="1"/>
  <c r="J1605" i="4" s="1"/>
  <c r="J1606" i="4" s="1"/>
  <c r="J1607" i="4" s="1"/>
  <c r="I1596" i="4"/>
  <c r="I1597" i="4" s="1"/>
  <c r="I1598" i="4" s="1"/>
  <c r="I1599" i="4" s="1"/>
  <c r="I1600" i="4" s="1"/>
  <c r="I1601" i="4" s="1"/>
  <c r="I1602" i="4" s="1"/>
  <c r="I1603" i="4" s="1"/>
  <c r="I1604" i="4" s="1"/>
  <c r="I1605" i="4" s="1"/>
  <c r="I1606" i="4" s="1"/>
  <c r="I1607" i="4" s="1"/>
  <c r="H1596" i="4"/>
  <c r="H1597" i="4" s="1"/>
  <c r="H1598" i="4" s="1"/>
  <c r="H1599" i="4" s="1"/>
  <c r="H1600" i="4" s="1"/>
  <c r="H1601" i="4" s="1"/>
  <c r="H1602" i="4" s="1"/>
  <c r="H1603" i="4" s="1"/>
  <c r="H1604" i="4" s="1"/>
  <c r="H1605" i="4" s="1"/>
  <c r="H1606" i="4" s="1"/>
  <c r="H1607" i="4" s="1"/>
  <c r="G1596" i="4"/>
  <c r="G1597" i="4" s="1"/>
  <c r="G1598" i="4" s="1"/>
  <c r="G1599" i="4" s="1"/>
  <c r="G1600" i="4" s="1"/>
  <c r="G1601" i="4" s="1"/>
  <c r="G1602" i="4" s="1"/>
  <c r="G1603" i="4" s="1"/>
  <c r="G1604" i="4" s="1"/>
  <c r="G1605" i="4" s="1"/>
  <c r="G1606" i="4" s="1"/>
  <c r="G1607" i="4" s="1"/>
  <c r="E1596" i="4"/>
  <c r="E1597" i="4" s="1"/>
  <c r="E1598" i="4" s="1"/>
  <c r="E1599" i="4" s="1"/>
  <c r="E1600" i="4" s="1"/>
  <c r="E1601" i="4" s="1"/>
  <c r="E1602" i="4" s="1"/>
  <c r="E1603" i="4" s="1"/>
  <c r="E1604" i="4" s="1"/>
  <c r="E1605" i="4" s="1"/>
  <c r="E1606" i="4" s="1"/>
  <c r="E1607" i="4" s="1"/>
  <c r="AE1595" i="4"/>
  <c r="AD1595" i="4"/>
  <c r="AC1595" i="4"/>
  <c r="AB1595" i="4"/>
  <c r="AA1595" i="4"/>
  <c r="AA1596" i="4" s="1"/>
  <c r="AA1597" i="4" s="1"/>
  <c r="AA1598" i="4" s="1"/>
  <c r="V1595" i="4"/>
  <c r="U1595" i="4"/>
  <c r="D1595" i="4"/>
  <c r="D1596" i="4" s="1"/>
  <c r="D1597" i="4" s="1"/>
  <c r="D1598" i="4" s="1"/>
  <c r="D1599" i="4" s="1"/>
  <c r="C1595" i="4"/>
  <c r="C1596" i="4" s="1"/>
  <c r="C1597" i="4" s="1"/>
  <c r="C1598" i="4" s="1"/>
  <c r="C1599" i="4" s="1"/>
  <c r="AE1594" i="4"/>
  <c r="AD1594" i="4"/>
  <c r="AC1594" i="4"/>
  <c r="AB1594" i="4"/>
  <c r="V1594" i="4"/>
  <c r="U1594" i="4"/>
  <c r="CH1593" i="4"/>
  <c r="CG1593" i="4"/>
  <c r="CF1593" i="4"/>
  <c r="CE1593" i="4"/>
  <c r="CD1593" i="4"/>
  <c r="CC1593" i="4"/>
  <c r="CB1593" i="4"/>
  <c r="CA1593" i="4"/>
  <c r="BZ1593" i="4"/>
  <c r="BY1593" i="4"/>
  <c r="BX1593" i="4"/>
  <c r="BW1593" i="4"/>
  <c r="BV1593" i="4"/>
  <c r="BU1593" i="4"/>
  <c r="BT1593" i="4"/>
  <c r="BS1593" i="4"/>
  <c r="BR1593" i="4"/>
  <c r="BQ1593" i="4"/>
  <c r="BP1593" i="4"/>
  <c r="BO1593" i="4"/>
  <c r="BN1593" i="4"/>
  <c r="M1592" i="4"/>
  <c r="M1593" i="4" s="1"/>
  <c r="L1592" i="4"/>
  <c r="L1593" i="4" s="1"/>
  <c r="K1592" i="4"/>
  <c r="K1593" i="4" s="1"/>
  <c r="J1592" i="4"/>
  <c r="J1593" i="4" s="1"/>
  <c r="I1592" i="4"/>
  <c r="I1593" i="4" s="1"/>
  <c r="H1592" i="4"/>
  <c r="H1593" i="4" s="1"/>
  <c r="G1592" i="4"/>
  <c r="G1593" i="4" s="1"/>
  <c r="E1592" i="4"/>
  <c r="E1593" i="4" s="1"/>
  <c r="AL1591" i="4"/>
  <c r="AL1592" i="4" s="1"/>
  <c r="AL1593" i="4" s="1"/>
  <c r="AL1594" i="4" s="1"/>
  <c r="AL1595" i="4" s="1"/>
  <c r="AL1596" i="4" s="1"/>
  <c r="AL1597" i="4" s="1"/>
  <c r="AL1598" i="4" s="1"/>
  <c r="AL1599" i="4" s="1"/>
  <c r="AL1600" i="4" s="1"/>
  <c r="AL1601" i="4" s="1"/>
  <c r="AL1602" i="4" s="1"/>
  <c r="AL1603" i="4" s="1"/>
  <c r="AL1604" i="4" s="1"/>
  <c r="AL1605" i="4" s="1"/>
  <c r="AK1591" i="4"/>
  <c r="AK1592" i="4" s="1"/>
  <c r="AK1593" i="4" s="1"/>
  <c r="AK1594" i="4" s="1"/>
  <c r="AK1595" i="4" s="1"/>
  <c r="AK1596" i="4" s="1"/>
  <c r="AK1597" i="4" s="1"/>
  <c r="AK1598" i="4" s="1"/>
  <c r="AK1599" i="4" s="1"/>
  <c r="AK1600" i="4" s="1"/>
  <c r="AK1601" i="4" s="1"/>
  <c r="AK1602" i="4" s="1"/>
  <c r="AK1603" i="4" s="1"/>
  <c r="AK1604" i="4" s="1"/>
  <c r="AK1605" i="4" s="1"/>
  <c r="AK1606" i="4" s="1"/>
  <c r="AK1607" i="4" s="1"/>
  <c r="AK1608" i="4" s="1"/>
  <c r="AK1609" i="4" s="1"/>
  <c r="AK1610" i="4" s="1"/>
  <c r="AK1611" i="4" s="1"/>
  <c r="AK1612" i="4" s="1"/>
  <c r="AK1613" i="4" s="1"/>
  <c r="AK1614" i="4" s="1"/>
  <c r="AK1615" i="4" s="1"/>
  <c r="AK1616" i="4" s="1"/>
  <c r="AK1617" i="4" s="1"/>
  <c r="AJ1591" i="4"/>
  <c r="AJ1592" i="4" s="1"/>
  <c r="AJ1593" i="4" s="1"/>
  <c r="AJ1594" i="4" s="1"/>
  <c r="AJ1595" i="4" s="1"/>
  <c r="AJ1596" i="4" s="1"/>
  <c r="AJ1597" i="4" s="1"/>
  <c r="AJ1598" i="4" s="1"/>
  <c r="AJ1599" i="4" s="1"/>
  <c r="AJ1600" i="4" s="1"/>
  <c r="AI1591" i="4"/>
  <c r="AI1592" i="4" s="1"/>
  <c r="AI1593" i="4" s="1"/>
  <c r="AI1594" i="4" s="1"/>
  <c r="AI1595" i="4" s="1"/>
  <c r="AI1596" i="4" s="1"/>
  <c r="AI1597" i="4" s="1"/>
  <c r="AI1598" i="4" s="1"/>
  <c r="AI1599" i="4" s="1"/>
  <c r="AI1600" i="4" s="1"/>
  <c r="AI1601" i="4" s="1"/>
  <c r="AI1602" i="4" s="1"/>
  <c r="AI1603" i="4" s="1"/>
  <c r="AI1604" i="4" s="1"/>
  <c r="AI1605" i="4" s="1"/>
  <c r="AI1606" i="4" s="1"/>
  <c r="AI1607" i="4" s="1"/>
  <c r="AI1608" i="4" s="1"/>
  <c r="AI1609" i="4" s="1"/>
  <c r="AI1610" i="4" s="1"/>
  <c r="AI1611" i="4" s="1"/>
  <c r="AI1612" i="4" s="1"/>
  <c r="AI1613" i="4" s="1"/>
  <c r="AI1614" i="4" s="1"/>
  <c r="AI1615" i="4" s="1"/>
  <c r="AI1616" i="4" s="1"/>
  <c r="AI1617" i="4" s="1"/>
  <c r="AH1591" i="4"/>
  <c r="AH1592" i="4" s="1"/>
  <c r="AH1593" i="4" s="1"/>
  <c r="AH1594" i="4" s="1"/>
  <c r="AH1595" i="4" s="1"/>
  <c r="AH1596" i="4" s="1"/>
  <c r="AH1597" i="4" s="1"/>
  <c r="AH1598" i="4" s="1"/>
  <c r="AH1599" i="4" s="1"/>
  <c r="AH1600" i="4" s="1"/>
  <c r="AG1591" i="4"/>
  <c r="AG1592" i="4" s="1"/>
  <c r="AG1593" i="4" s="1"/>
  <c r="AF1591" i="4"/>
  <c r="AF1592" i="4" s="1"/>
  <c r="AF1593" i="4" s="1"/>
  <c r="AF1594" i="4" s="1"/>
  <c r="AF1595" i="4" s="1"/>
  <c r="AF1596" i="4" s="1"/>
  <c r="AF1597" i="4" s="1"/>
  <c r="AF1598" i="4" s="1"/>
  <c r="AF1599" i="4" s="1"/>
  <c r="AF1600" i="4" s="1"/>
  <c r="AF1601" i="4" s="1"/>
  <c r="AF1602" i="4" s="1"/>
  <c r="AF1603" i="4" s="1"/>
  <c r="AF1604" i="4" s="1"/>
  <c r="AF1605" i="4" s="1"/>
  <c r="AF1606" i="4" s="1"/>
  <c r="AF1607" i="4" s="1"/>
  <c r="AF1608" i="4" s="1"/>
  <c r="AF1609" i="4" s="1"/>
  <c r="AF1610" i="4" s="1"/>
  <c r="AF1611" i="4" s="1"/>
  <c r="AF1612" i="4" s="1"/>
  <c r="AF1613" i="4" s="1"/>
  <c r="AF1614" i="4" s="1"/>
  <c r="AF1615" i="4" s="1"/>
  <c r="AF1616" i="4" s="1"/>
  <c r="AF1617" i="4" s="1"/>
  <c r="AF1618" i="4" s="1"/>
  <c r="AF1619" i="4" s="1"/>
  <c r="AF1620" i="4" s="1"/>
  <c r="AF1621" i="4" s="1"/>
  <c r="AF1622" i="4" s="1"/>
  <c r="AF1623" i="4" s="1"/>
  <c r="AF1624" i="4" s="1"/>
  <c r="AF1625" i="4" s="1"/>
  <c r="AF1626" i="4" s="1"/>
  <c r="AF1627" i="4" s="1"/>
  <c r="AF1628" i="4" s="1"/>
  <c r="AF1629" i="4" s="1"/>
  <c r="AF1630" i="4" s="1"/>
  <c r="AF1631" i="4" s="1"/>
  <c r="AF1632" i="4" s="1"/>
  <c r="AE1591" i="4"/>
  <c r="AE1592" i="4" s="1"/>
  <c r="AE1593" i="4" s="1"/>
  <c r="AD1591" i="4"/>
  <c r="AD1592" i="4" s="1"/>
  <c r="AD1593" i="4" s="1"/>
  <c r="AC1591" i="4"/>
  <c r="AC1592" i="4" s="1"/>
  <c r="AC1593" i="4" s="1"/>
  <c r="AB1591" i="4"/>
  <c r="AB1592" i="4" s="1"/>
  <c r="AB1593" i="4" s="1"/>
  <c r="AA1591" i="4"/>
  <c r="AA1592" i="4" s="1"/>
  <c r="AA1593" i="4" s="1"/>
  <c r="Z1591" i="4"/>
  <c r="Z1592" i="4" s="1"/>
  <c r="Z1593" i="4" s="1"/>
  <c r="Z1594" i="4" s="1"/>
  <c r="Z1595" i="4" s="1"/>
  <c r="Z1596" i="4" s="1"/>
  <c r="Z1597" i="4" s="1"/>
  <c r="Z1598" i="4" s="1"/>
  <c r="Z1599" i="4" s="1"/>
  <c r="Z1600" i="4" s="1"/>
  <c r="Z1601" i="4" s="1"/>
  <c r="Z1602" i="4" s="1"/>
  <c r="Z1603" i="4" s="1"/>
  <c r="Z1604" i="4" s="1"/>
  <c r="Z1605" i="4" s="1"/>
  <c r="Z1606" i="4" s="1"/>
  <c r="Z1607" i="4" s="1"/>
  <c r="Y1591" i="4"/>
  <c r="Y1592" i="4" s="1"/>
  <c r="Y1593" i="4" s="1"/>
  <c r="Y1594" i="4" s="1"/>
  <c r="Y1595" i="4" s="1"/>
  <c r="Y1596" i="4" s="1"/>
  <c r="Y1597" i="4" s="1"/>
  <c r="Y1598" i="4" s="1"/>
  <c r="Y1599" i="4" s="1"/>
  <c r="Y1600" i="4" s="1"/>
  <c r="Y1601" i="4" s="1"/>
  <c r="Y1602" i="4" s="1"/>
  <c r="Y1603" i="4" s="1"/>
  <c r="Y1604" i="4" s="1"/>
  <c r="Y1605" i="4" s="1"/>
  <c r="Y1606" i="4" s="1"/>
  <c r="Y1607" i="4" s="1"/>
  <c r="X1591" i="4"/>
  <c r="X1592" i="4" s="1"/>
  <c r="X1593" i="4" s="1"/>
  <c r="W1591" i="4"/>
  <c r="W1592" i="4" s="1"/>
  <c r="W1593" i="4" s="1"/>
  <c r="V1591" i="4"/>
  <c r="V1592" i="4" s="1"/>
  <c r="V1593" i="4" s="1"/>
  <c r="U1591" i="4"/>
  <c r="U1592" i="4" s="1"/>
  <c r="U1593" i="4" s="1"/>
  <c r="T1591" i="4"/>
  <c r="T1592" i="4" s="1"/>
  <c r="T1593" i="4" s="1"/>
  <c r="S1591" i="4"/>
  <c r="S1592" i="4" s="1"/>
  <c r="S1593" i="4" s="1"/>
  <c r="R1591" i="4"/>
  <c r="R1592" i="4" s="1"/>
  <c r="R1593" i="4" s="1"/>
  <c r="Q1591" i="4"/>
  <c r="Q1592" i="4" s="1"/>
  <c r="Q1593" i="4" s="1"/>
  <c r="P1591" i="4"/>
  <c r="P1592" i="4" s="1"/>
  <c r="P1593" i="4" s="1"/>
  <c r="O1591" i="4"/>
  <c r="O1592" i="4" s="1"/>
  <c r="O1593" i="4" s="1"/>
  <c r="N1591" i="4"/>
  <c r="N1592" i="4" s="1"/>
  <c r="N1593" i="4" s="1"/>
  <c r="N1594" i="4" s="1"/>
  <c r="N1595" i="4" s="1"/>
  <c r="N1596" i="4" s="1"/>
  <c r="N1597" i="4" s="1"/>
  <c r="N1598" i="4" s="1"/>
  <c r="N1599" i="4" s="1"/>
  <c r="N1600" i="4" s="1"/>
  <c r="N1601" i="4" s="1"/>
  <c r="N1602" i="4" s="1"/>
  <c r="N1603" i="4" s="1"/>
  <c r="N1604" i="4" s="1"/>
  <c r="N1605" i="4" s="1"/>
  <c r="N1606" i="4" s="1"/>
  <c r="N1607" i="4" s="1"/>
  <c r="N1608" i="4" s="1"/>
  <c r="N1609" i="4" s="1"/>
  <c r="N1610" i="4" s="1"/>
  <c r="N1611" i="4" s="1"/>
  <c r="N1612" i="4" s="1"/>
  <c r="N1613" i="4" s="1"/>
  <c r="N1614" i="4" s="1"/>
  <c r="N1615" i="4" s="1"/>
  <c r="N1616" i="4" s="1"/>
  <c r="N1617" i="4" s="1"/>
  <c r="N1618" i="4" s="1"/>
  <c r="N1619" i="4" s="1"/>
  <c r="N1620" i="4" s="1"/>
  <c r="N1621" i="4" s="1"/>
  <c r="N1622" i="4" s="1"/>
  <c r="N1623" i="4" s="1"/>
  <c r="N1624" i="4" s="1"/>
  <c r="N1625" i="4" s="1"/>
  <c r="N1626" i="4" s="1"/>
  <c r="N1627" i="4" s="1"/>
  <c r="N1628" i="4" s="1"/>
  <c r="N1629" i="4" s="1"/>
  <c r="N1630" i="4" s="1"/>
  <c r="N1631" i="4" s="1"/>
  <c r="N1632" i="4" s="1"/>
  <c r="D1591" i="4"/>
  <c r="D1592" i="4" s="1"/>
  <c r="C1591" i="4"/>
  <c r="C1592" i="4" s="1"/>
  <c r="J1531" i="4"/>
  <c r="J1532" i="4" s="1"/>
  <c r="D1519" i="4"/>
  <c r="D1520" i="4" s="1"/>
  <c r="D1521" i="4" s="1"/>
  <c r="D1522" i="4" s="1"/>
  <c r="D1523" i="4" s="1"/>
  <c r="D1524" i="4" s="1"/>
  <c r="D1525" i="4" s="1"/>
  <c r="D1526" i="4" s="1"/>
  <c r="D1527" i="4" s="1"/>
  <c r="D1528" i="4" s="1"/>
  <c r="D1529" i="4" s="1"/>
  <c r="D1530" i="4" s="1"/>
  <c r="D1531" i="4" s="1"/>
  <c r="D1532" i="4" s="1"/>
  <c r="C1519" i="4"/>
  <c r="C1520" i="4" s="1"/>
  <c r="C1521" i="4" s="1"/>
  <c r="C1522" i="4" s="1"/>
  <c r="C1523" i="4" s="1"/>
  <c r="C1524" i="4" s="1"/>
  <c r="C1525" i="4" s="1"/>
  <c r="C1526" i="4" s="1"/>
  <c r="C1527" i="4" s="1"/>
  <c r="C1528" i="4" s="1"/>
  <c r="C1529" i="4" s="1"/>
  <c r="C1530" i="4" s="1"/>
  <c r="C1531" i="4" s="1"/>
  <c r="C1532" i="4" s="1"/>
  <c r="AK1518" i="4"/>
  <c r="CH1517" i="4"/>
  <c r="CG1517" i="4"/>
  <c r="CF1517" i="4"/>
  <c r="CE1517" i="4"/>
  <c r="CD1517" i="4"/>
  <c r="CC1517" i="4"/>
  <c r="CB1517" i="4"/>
  <c r="CA1517" i="4"/>
  <c r="BZ1517" i="4"/>
  <c r="BY1517" i="4"/>
  <c r="BX1517" i="4"/>
  <c r="BW1517" i="4"/>
  <c r="BV1517" i="4"/>
  <c r="BU1517" i="4"/>
  <c r="BT1517" i="4"/>
  <c r="BS1517" i="4"/>
  <c r="BR1517" i="4"/>
  <c r="BQ1517" i="4"/>
  <c r="BP1517" i="4"/>
  <c r="BO1517" i="4"/>
  <c r="BN1517" i="4"/>
  <c r="AE1511" i="4"/>
  <c r="AD1511" i="4"/>
  <c r="AC1511" i="4"/>
  <c r="AB1511" i="4"/>
  <c r="W1511" i="4"/>
  <c r="V1511" i="4"/>
  <c r="U1511" i="4"/>
  <c r="AE1510" i="4"/>
  <c r="AD1510" i="4"/>
  <c r="AC1510" i="4"/>
  <c r="AB1510" i="4"/>
  <c r="M1510" i="4"/>
  <c r="M1511" i="4" s="1"/>
  <c r="M1512" i="4" s="1"/>
  <c r="M1513" i="4" s="1"/>
  <c r="M1514" i="4" s="1"/>
  <c r="M1515" i="4" s="1"/>
  <c r="M1516" i="4" s="1"/>
  <c r="M1517" i="4" s="1"/>
  <c r="M1518" i="4" s="1"/>
  <c r="M1519" i="4" s="1"/>
  <c r="M1520" i="4" s="1"/>
  <c r="M1521" i="4" s="1"/>
  <c r="M1522" i="4" s="1"/>
  <c r="M1523" i="4" s="1"/>
  <c r="L1510" i="4"/>
  <c r="L1511" i="4" s="1"/>
  <c r="L1512" i="4" s="1"/>
  <c r="L1513" i="4" s="1"/>
  <c r="L1514" i="4" s="1"/>
  <c r="L1515" i="4" s="1"/>
  <c r="L1516" i="4" s="1"/>
  <c r="L1517" i="4" s="1"/>
  <c r="L1518" i="4" s="1"/>
  <c r="L1519" i="4" s="1"/>
  <c r="L1520" i="4" s="1"/>
  <c r="L1521" i="4" s="1"/>
  <c r="L1522" i="4" s="1"/>
  <c r="K1510" i="4"/>
  <c r="K1511" i="4" s="1"/>
  <c r="K1512" i="4" s="1"/>
  <c r="K1513" i="4" s="1"/>
  <c r="K1514" i="4" s="1"/>
  <c r="K1515" i="4" s="1"/>
  <c r="K1516" i="4" s="1"/>
  <c r="K1517" i="4" s="1"/>
  <c r="K1518" i="4" s="1"/>
  <c r="K1519" i="4" s="1"/>
  <c r="K1520" i="4" s="1"/>
  <c r="K1521" i="4" s="1"/>
  <c r="K1522" i="4" s="1"/>
  <c r="K1523" i="4" s="1"/>
  <c r="K1524" i="4" s="1"/>
  <c r="K1525" i="4" s="1"/>
  <c r="J1510" i="4"/>
  <c r="J1511" i="4" s="1"/>
  <c r="J1512" i="4" s="1"/>
  <c r="J1513" i="4" s="1"/>
  <c r="J1514" i="4" s="1"/>
  <c r="J1515" i="4" s="1"/>
  <c r="J1516" i="4" s="1"/>
  <c r="J1517" i="4" s="1"/>
  <c r="J1518" i="4" s="1"/>
  <c r="J1519" i="4" s="1"/>
  <c r="J1520" i="4" s="1"/>
  <c r="J1521" i="4" s="1"/>
  <c r="J1522" i="4" s="1"/>
  <c r="J1523" i="4" s="1"/>
  <c r="J1524" i="4" s="1"/>
  <c r="J1525" i="4" s="1"/>
  <c r="J1526" i="4" s="1"/>
  <c r="I1510" i="4"/>
  <c r="I1511" i="4" s="1"/>
  <c r="I1512" i="4" s="1"/>
  <c r="I1513" i="4" s="1"/>
  <c r="I1514" i="4" s="1"/>
  <c r="I1515" i="4" s="1"/>
  <c r="I1516" i="4" s="1"/>
  <c r="I1517" i="4" s="1"/>
  <c r="I1518" i="4" s="1"/>
  <c r="I1519" i="4" s="1"/>
  <c r="I1520" i="4" s="1"/>
  <c r="I1521" i="4" s="1"/>
  <c r="I1522" i="4" s="1"/>
  <c r="I1523" i="4" s="1"/>
  <c r="I1524" i="4" s="1"/>
  <c r="I1525" i="4" s="1"/>
  <c r="I1526" i="4" s="1"/>
  <c r="H1510" i="4"/>
  <c r="H1511" i="4" s="1"/>
  <c r="H1512" i="4" s="1"/>
  <c r="H1513" i="4" s="1"/>
  <c r="H1514" i="4" s="1"/>
  <c r="H1515" i="4" s="1"/>
  <c r="H1516" i="4" s="1"/>
  <c r="H1517" i="4" s="1"/>
  <c r="H1518" i="4" s="1"/>
  <c r="H1519" i="4" s="1"/>
  <c r="H1520" i="4" s="1"/>
  <c r="H1521" i="4" s="1"/>
  <c r="H1522" i="4" s="1"/>
  <c r="H1523" i="4" s="1"/>
  <c r="H1524" i="4" s="1"/>
  <c r="G1510" i="4"/>
  <c r="G1511" i="4" s="1"/>
  <c r="G1512" i="4" s="1"/>
  <c r="G1513" i="4" s="1"/>
  <c r="G1514" i="4" s="1"/>
  <c r="G1515" i="4" s="1"/>
  <c r="G1516" i="4" s="1"/>
  <c r="G1517" i="4" s="1"/>
  <c r="G1518" i="4" s="1"/>
  <c r="G1519" i="4" s="1"/>
  <c r="G1520" i="4" s="1"/>
  <c r="G1521" i="4" s="1"/>
  <c r="G1522" i="4" s="1"/>
  <c r="G1523" i="4" s="1"/>
  <c r="G1524" i="4" s="1"/>
  <c r="E1510" i="4"/>
  <c r="E1511" i="4" s="1"/>
  <c r="E1512" i="4" s="1"/>
  <c r="E1513" i="4" s="1"/>
  <c r="E1514" i="4" s="1"/>
  <c r="E1515" i="4" s="1"/>
  <c r="E1516" i="4" s="1"/>
  <c r="E1517" i="4" s="1"/>
  <c r="E1518" i="4" s="1"/>
  <c r="E1519" i="4" s="1"/>
  <c r="E1520" i="4" s="1"/>
  <c r="E1521" i="4" s="1"/>
  <c r="E1522" i="4" s="1"/>
  <c r="E1523" i="4" s="1"/>
  <c r="E1524" i="4" s="1"/>
  <c r="E1525" i="4" s="1"/>
  <c r="E1526" i="4" s="1"/>
  <c r="E1527" i="4" s="1"/>
  <c r="E1528" i="4" s="1"/>
  <c r="E1529" i="4" s="1"/>
  <c r="E1530" i="4" s="1"/>
  <c r="E1531" i="4" s="1"/>
  <c r="E1532" i="4" s="1"/>
  <c r="AE1509" i="4"/>
  <c r="AD1509" i="4"/>
  <c r="AC1509" i="4"/>
  <c r="AB1509" i="4"/>
  <c r="AA1509" i="4"/>
  <c r="AA1510" i="4" s="1"/>
  <c r="AA1511" i="4" s="1"/>
  <c r="AA1512" i="4" s="1"/>
  <c r="AA1513" i="4" s="1"/>
  <c r="AA1514" i="4" s="1"/>
  <c r="AA1515" i="4" s="1"/>
  <c r="V1509" i="4"/>
  <c r="U1509" i="4"/>
  <c r="AE1508" i="4"/>
  <c r="AD1508" i="4"/>
  <c r="AC1508" i="4"/>
  <c r="AB1508" i="4"/>
  <c r="V1508" i="4"/>
  <c r="U1508" i="4"/>
  <c r="D1502" i="4"/>
  <c r="D1503" i="4" s="1"/>
  <c r="D1504" i="4" s="1"/>
  <c r="D1505" i="4" s="1"/>
  <c r="D1506" i="4" s="1"/>
  <c r="D1507" i="4" s="1"/>
  <c r="D1508" i="4" s="1"/>
  <c r="D1509" i="4" s="1"/>
  <c r="D1510" i="4" s="1"/>
  <c r="D1511" i="4" s="1"/>
  <c r="D1512" i="4" s="1"/>
  <c r="D1513" i="4" s="1"/>
  <c r="D1514" i="4" s="1"/>
  <c r="D1515" i="4" s="1"/>
  <c r="D1516" i="4" s="1"/>
  <c r="C1502" i="4"/>
  <c r="C1503" i="4" s="1"/>
  <c r="C1504" i="4" s="1"/>
  <c r="C1505" i="4" s="1"/>
  <c r="C1506" i="4" s="1"/>
  <c r="C1507" i="4" s="1"/>
  <c r="C1508" i="4" s="1"/>
  <c r="C1509" i="4" s="1"/>
  <c r="C1510" i="4" s="1"/>
  <c r="C1511" i="4" s="1"/>
  <c r="C1512" i="4" s="1"/>
  <c r="C1513" i="4" s="1"/>
  <c r="C1514" i="4" s="1"/>
  <c r="C1515" i="4" s="1"/>
  <c r="C1516" i="4" s="1"/>
  <c r="CH1500" i="4"/>
  <c r="CG1500" i="4"/>
  <c r="CF1500" i="4"/>
  <c r="CE1500" i="4"/>
  <c r="CD1500" i="4"/>
  <c r="CC1500" i="4"/>
  <c r="CB1500" i="4"/>
  <c r="CA1500" i="4"/>
  <c r="BZ1500" i="4"/>
  <c r="BY1500" i="4"/>
  <c r="BX1500" i="4"/>
  <c r="BW1500" i="4"/>
  <c r="BV1500" i="4"/>
  <c r="BU1500" i="4"/>
  <c r="BT1500" i="4"/>
  <c r="BS1500" i="4"/>
  <c r="BR1500" i="4"/>
  <c r="BQ1500" i="4"/>
  <c r="BP1500" i="4"/>
  <c r="BO1500" i="4"/>
  <c r="BN1500" i="4"/>
  <c r="AE1497" i="4"/>
  <c r="AD1497" i="4"/>
  <c r="AC1497" i="4"/>
  <c r="AB1497" i="4"/>
  <c r="W1497" i="4"/>
  <c r="V1497" i="4"/>
  <c r="U1497" i="4"/>
  <c r="AE1496" i="4"/>
  <c r="AD1496" i="4"/>
  <c r="AC1496" i="4"/>
  <c r="AB1496" i="4"/>
  <c r="M1496" i="4"/>
  <c r="M1497" i="4" s="1"/>
  <c r="M1498" i="4" s="1"/>
  <c r="M1499" i="4" s="1"/>
  <c r="M1500" i="4" s="1"/>
  <c r="M1501" i="4" s="1"/>
  <c r="M1502" i="4" s="1"/>
  <c r="M1503" i="4" s="1"/>
  <c r="M1504" i="4" s="1"/>
  <c r="M1505" i="4" s="1"/>
  <c r="M1506" i="4" s="1"/>
  <c r="M1507" i="4" s="1"/>
  <c r="L1496" i="4"/>
  <c r="L1497" i="4" s="1"/>
  <c r="L1498" i="4" s="1"/>
  <c r="L1499" i="4" s="1"/>
  <c r="L1500" i="4" s="1"/>
  <c r="L1501" i="4" s="1"/>
  <c r="L1502" i="4" s="1"/>
  <c r="L1503" i="4" s="1"/>
  <c r="L1504" i="4" s="1"/>
  <c r="L1505" i="4" s="1"/>
  <c r="L1506" i="4" s="1"/>
  <c r="L1507" i="4" s="1"/>
  <c r="K1496" i="4"/>
  <c r="K1497" i="4" s="1"/>
  <c r="K1498" i="4" s="1"/>
  <c r="K1499" i="4" s="1"/>
  <c r="K1500" i="4" s="1"/>
  <c r="K1501" i="4" s="1"/>
  <c r="K1502" i="4" s="1"/>
  <c r="K1503" i="4" s="1"/>
  <c r="K1504" i="4" s="1"/>
  <c r="K1505" i="4" s="1"/>
  <c r="K1506" i="4" s="1"/>
  <c r="K1507" i="4" s="1"/>
  <c r="J1496" i="4"/>
  <c r="J1497" i="4" s="1"/>
  <c r="J1498" i="4" s="1"/>
  <c r="J1499" i="4" s="1"/>
  <c r="J1500" i="4" s="1"/>
  <c r="J1501" i="4" s="1"/>
  <c r="J1502" i="4" s="1"/>
  <c r="J1503" i="4" s="1"/>
  <c r="J1504" i="4" s="1"/>
  <c r="J1505" i="4" s="1"/>
  <c r="J1506" i="4" s="1"/>
  <c r="J1507" i="4" s="1"/>
  <c r="I1496" i="4"/>
  <c r="I1497" i="4" s="1"/>
  <c r="I1498" i="4" s="1"/>
  <c r="I1499" i="4" s="1"/>
  <c r="I1500" i="4" s="1"/>
  <c r="I1501" i="4" s="1"/>
  <c r="I1502" i="4" s="1"/>
  <c r="I1503" i="4" s="1"/>
  <c r="I1504" i="4" s="1"/>
  <c r="I1505" i="4" s="1"/>
  <c r="I1506" i="4" s="1"/>
  <c r="I1507" i="4" s="1"/>
  <c r="H1496" i="4"/>
  <c r="H1497" i="4" s="1"/>
  <c r="H1498" i="4" s="1"/>
  <c r="H1499" i="4" s="1"/>
  <c r="H1500" i="4" s="1"/>
  <c r="H1501" i="4" s="1"/>
  <c r="H1502" i="4" s="1"/>
  <c r="H1503" i="4" s="1"/>
  <c r="H1504" i="4" s="1"/>
  <c r="H1505" i="4" s="1"/>
  <c r="H1506" i="4" s="1"/>
  <c r="H1507" i="4" s="1"/>
  <c r="G1496" i="4"/>
  <c r="G1497" i="4" s="1"/>
  <c r="G1498" i="4" s="1"/>
  <c r="G1499" i="4" s="1"/>
  <c r="G1500" i="4" s="1"/>
  <c r="G1501" i="4" s="1"/>
  <c r="G1502" i="4" s="1"/>
  <c r="G1503" i="4" s="1"/>
  <c r="G1504" i="4" s="1"/>
  <c r="G1505" i="4" s="1"/>
  <c r="G1506" i="4" s="1"/>
  <c r="G1507" i="4" s="1"/>
  <c r="E1496" i="4"/>
  <c r="E1497" i="4" s="1"/>
  <c r="E1498" i="4" s="1"/>
  <c r="E1499" i="4" s="1"/>
  <c r="E1500" i="4" s="1"/>
  <c r="E1501" i="4" s="1"/>
  <c r="E1502" i="4" s="1"/>
  <c r="E1503" i="4" s="1"/>
  <c r="E1504" i="4" s="1"/>
  <c r="E1505" i="4" s="1"/>
  <c r="E1506" i="4" s="1"/>
  <c r="E1507" i="4" s="1"/>
  <c r="AE1495" i="4"/>
  <c r="AD1495" i="4"/>
  <c r="AC1495" i="4"/>
  <c r="AB1495" i="4"/>
  <c r="AA1495" i="4"/>
  <c r="AA1496" i="4" s="1"/>
  <c r="AA1497" i="4" s="1"/>
  <c r="AA1498" i="4" s="1"/>
  <c r="V1495" i="4"/>
  <c r="U1495" i="4"/>
  <c r="D1495" i="4"/>
  <c r="D1496" i="4" s="1"/>
  <c r="D1497" i="4" s="1"/>
  <c r="D1498" i="4" s="1"/>
  <c r="D1499" i="4" s="1"/>
  <c r="C1495" i="4"/>
  <c r="C1496" i="4" s="1"/>
  <c r="C1497" i="4" s="1"/>
  <c r="C1498" i="4" s="1"/>
  <c r="C1499" i="4" s="1"/>
  <c r="AE1494" i="4"/>
  <c r="AD1494" i="4"/>
  <c r="AC1494" i="4"/>
  <c r="AB1494" i="4"/>
  <c r="V1494" i="4"/>
  <c r="U1494" i="4"/>
  <c r="CH1493" i="4"/>
  <c r="CG1493" i="4"/>
  <c r="CF1493" i="4"/>
  <c r="CE1493" i="4"/>
  <c r="CD1493" i="4"/>
  <c r="CC1493" i="4"/>
  <c r="CB1493" i="4"/>
  <c r="CA1493" i="4"/>
  <c r="BZ1493" i="4"/>
  <c r="BY1493" i="4"/>
  <c r="BX1493" i="4"/>
  <c r="BW1493" i="4"/>
  <c r="BV1493" i="4"/>
  <c r="BU1493" i="4"/>
  <c r="BT1493" i="4"/>
  <c r="BS1493" i="4"/>
  <c r="BR1493" i="4"/>
  <c r="BQ1493" i="4"/>
  <c r="BP1493" i="4"/>
  <c r="BO1493" i="4"/>
  <c r="BN1493" i="4"/>
  <c r="M1492" i="4"/>
  <c r="M1493" i="4" s="1"/>
  <c r="L1492" i="4"/>
  <c r="L1493" i="4" s="1"/>
  <c r="K1492" i="4"/>
  <c r="K1493" i="4" s="1"/>
  <c r="J1492" i="4"/>
  <c r="J1493" i="4" s="1"/>
  <c r="I1492" i="4"/>
  <c r="I1493" i="4" s="1"/>
  <c r="H1492" i="4"/>
  <c r="H1493" i="4" s="1"/>
  <c r="G1492" i="4"/>
  <c r="G1493" i="4" s="1"/>
  <c r="E1492" i="4"/>
  <c r="E1493" i="4" s="1"/>
  <c r="AL1491" i="4"/>
  <c r="AL1492" i="4" s="1"/>
  <c r="AL1493" i="4" s="1"/>
  <c r="AL1494" i="4" s="1"/>
  <c r="AL1495" i="4" s="1"/>
  <c r="AL1496" i="4" s="1"/>
  <c r="AL1497" i="4" s="1"/>
  <c r="AL1498" i="4" s="1"/>
  <c r="AL1499" i="4" s="1"/>
  <c r="AL1500" i="4" s="1"/>
  <c r="AL1501" i="4" s="1"/>
  <c r="AL1502" i="4" s="1"/>
  <c r="AL1503" i="4" s="1"/>
  <c r="AL1504" i="4" s="1"/>
  <c r="AL1505" i="4" s="1"/>
  <c r="AK1491" i="4"/>
  <c r="AK1492" i="4" s="1"/>
  <c r="AK1493" i="4" s="1"/>
  <c r="AK1494" i="4" s="1"/>
  <c r="AK1495" i="4" s="1"/>
  <c r="AK1496" i="4" s="1"/>
  <c r="AK1497" i="4" s="1"/>
  <c r="AK1498" i="4" s="1"/>
  <c r="AK1499" i="4" s="1"/>
  <c r="AK1500" i="4" s="1"/>
  <c r="AK1501" i="4" s="1"/>
  <c r="AK1502" i="4" s="1"/>
  <c r="AK1503" i="4" s="1"/>
  <c r="AK1504" i="4" s="1"/>
  <c r="AK1505" i="4" s="1"/>
  <c r="AK1506" i="4" s="1"/>
  <c r="AK1507" i="4" s="1"/>
  <c r="AK1508" i="4" s="1"/>
  <c r="AK1509" i="4" s="1"/>
  <c r="AK1510" i="4" s="1"/>
  <c r="AK1511" i="4" s="1"/>
  <c r="AK1512" i="4" s="1"/>
  <c r="AK1513" i="4" s="1"/>
  <c r="AK1514" i="4" s="1"/>
  <c r="AK1515" i="4" s="1"/>
  <c r="AK1516" i="4" s="1"/>
  <c r="AK1517" i="4" s="1"/>
  <c r="AJ1491" i="4"/>
  <c r="AJ1492" i="4" s="1"/>
  <c r="AJ1493" i="4" s="1"/>
  <c r="AJ1494" i="4" s="1"/>
  <c r="AJ1495" i="4" s="1"/>
  <c r="AJ1496" i="4" s="1"/>
  <c r="AJ1497" i="4" s="1"/>
  <c r="AJ1498" i="4" s="1"/>
  <c r="AJ1499" i="4" s="1"/>
  <c r="AJ1500" i="4" s="1"/>
  <c r="AI1491" i="4"/>
  <c r="AI1492" i="4" s="1"/>
  <c r="AI1493" i="4" s="1"/>
  <c r="AI1494" i="4" s="1"/>
  <c r="AI1495" i="4" s="1"/>
  <c r="AI1496" i="4" s="1"/>
  <c r="AI1497" i="4" s="1"/>
  <c r="AI1498" i="4" s="1"/>
  <c r="AI1499" i="4" s="1"/>
  <c r="AI1500" i="4" s="1"/>
  <c r="AI1501" i="4" s="1"/>
  <c r="AI1502" i="4" s="1"/>
  <c r="AI1503" i="4" s="1"/>
  <c r="AI1504" i="4" s="1"/>
  <c r="AI1505" i="4" s="1"/>
  <c r="AI1506" i="4" s="1"/>
  <c r="AI1507" i="4" s="1"/>
  <c r="AI1508" i="4" s="1"/>
  <c r="AI1509" i="4" s="1"/>
  <c r="AI1510" i="4" s="1"/>
  <c r="AI1511" i="4" s="1"/>
  <c r="AI1512" i="4" s="1"/>
  <c r="AI1513" i="4" s="1"/>
  <c r="AI1514" i="4" s="1"/>
  <c r="AI1515" i="4" s="1"/>
  <c r="AI1516" i="4" s="1"/>
  <c r="AI1517" i="4" s="1"/>
  <c r="AH1491" i="4"/>
  <c r="AH1492" i="4" s="1"/>
  <c r="AH1493" i="4" s="1"/>
  <c r="AH1494" i="4" s="1"/>
  <c r="AH1495" i="4" s="1"/>
  <c r="AH1496" i="4" s="1"/>
  <c r="AH1497" i="4" s="1"/>
  <c r="AH1498" i="4" s="1"/>
  <c r="AH1499" i="4" s="1"/>
  <c r="AH1500" i="4" s="1"/>
  <c r="AG1491" i="4"/>
  <c r="AG1492" i="4" s="1"/>
  <c r="AG1493" i="4" s="1"/>
  <c r="AF1491" i="4"/>
  <c r="AF1492" i="4" s="1"/>
  <c r="AF1493" i="4" s="1"/>
  <c r="AF1494" i="4" s="1"/>
  <c r="AF1495" i="4" s="1"/>
  <c r="AF1496" i="4" s="1"/>
  <c r="AF1497" i="4" s="1"/>
  <c r="AF1498" i="4" s="1"/>
  <c r="AF1499" i="4" s="1"/>
  <c r="AF1500" i="4" s="1"/>
  <c r="AF1501" i="4" s="1"/>
  <c r="AF1502" i="4" s="1"/>
  <c r="AF1503" i="4" s="1"/>
  <c r="AF1504" i="4" s="1"/>
  <c r="AF1505" i="4" s="1"/>
  <c r="AF1506" i="4" s="1"/>
  <c r="AF1507" i="4" s="1"/>
  <c r="AF1508" i="4" s="1"/>
  <c r="AF1509" i="4" s="1"/>
  <c r="AF1510" i="4" s="1"/>
  <c r="AF1511" i="4" s="1"/>
  <c r="AF1512" i="4" s="1"/>
  <c r="AF1513" i="4" s="1"/>
  <c r="AF1514" i="4" s="1"/>
  <c r="AF1515" i="4" s="1"/>
  <c r="AF1516" i="4" s="1"/>
  <c r="AF1517" i="4" s="1"/>
  <c r="AF1518" i="4" s="1"/>
  <c r="AF1519" i="4" s="1"/>
  <c r="AF1520" i="4" s="1"/>
  <c r="AF1521" i="4" s="1"/>
  <c r="AF1522" i="4" s="1"/>
  <c r="AF1523" i="4" s="1"/>
  <c r="AF1524" i="4" s="1"/>
  <c r="AF1525" i="4" s="1"/>
  <c r="AF1526" i="4" s="1"/>
  <c r="AF1527" i="4" s="1"/>
  <c r="AF1528" i="4" s="1"/>
  <c r="AF1529" i="4" s="1"/>
  <c r="AF1530" i="4" s="1"/>
  <c r="AF1531" i="4" s="1"/>
  <c r="AF1532" i="4" s="1"/>
  <c r="AE1491" i="4"/>
  <c r="AE1492" i="4" s="1"/>
  <c r="AE1493" i="4" s="1"/>
  <c r="AD1491" i="4"/>
  <c r="AD1492" i="4" s="1"/>
  <c r="AD1493" i="4" s="1"/>
  <c r="AC1491" i="4"/>
  <c r="AC1492" i="4" s="1"/>
  <c r="AC1493" i="4" s="1"/>
  <c r="AB1491" i="4"/>
  <c r="AB1492" i="4" s="1"/>
  <c r="AB1493" i="4" s="1"/>
  <c r="AA1491" i="4"/>
  <c r="AA1492" i="4" s="1"/>
  <c r="AA1493" i="4" s="1"/>
  <c r="Z1491" i="4"/>
  <c r="Z1492" i="4" s="1"/>
  <c r="Z1493" i="4" s="1"/>
  <c r="Z1494" i="4" s="1"/>
  <c r="Z1495" i="4" s="1"/>
  <c r="Z1496" i="4" s="1"/>
  <c r="Z1497" i="4" s="1"/>
  <c r="Z1498" i="4" s="1"/>
  <c r="Z1499" i="4" s="1"/>
  <c r="Z1500" i="4" s="1"/>
  <c r="Z1501" i="4" s="1"/>
  <c r="Z1502" i="4" s="1"/>
  <c r="Z1503" i="4" s="1"/>
  <c r="Z1504" i="4" s="1"/>
  <c r="Z1505" i="4" s="1"/>
  <c r="Z1506" i="4" s="1"/>
  <c r="Z1507" i="4" s="1"/>
  <c r="Y1491" i="4"/>
  <c r="Y1492" i="4" s="1"/>
  <c r="Y1493" i="4" s="1"/>
  <c r="Y1494" i="4" s="1"/>
  <c r="Y1495" i="4" s="1"/>
  <c r="Y1496" i="4" s="1"/>
  <c r="Y1497" i="4" s="1"/>
  <c r="Y1498" i="4" s="1"/>
  <c r="Y1499" i="4" s="1"/>
  <c r="Y1500" i="4" s="1"/>
  <c r="Y1501" i="4" s="1"/>
  <c r="Y1502" i="4" s="1"/>
  <c r="Y1503" i="4" s="1"/>
  <c r="Y1504" i="4" s="1"/>
  <c r="Y1505" i="4" s="1"/>
  <c r="Y1506" i="4" s="1"/>
  <c r="Y1507" i="4" s="1"/>
  <c r="X1491" i="4"/>
  <c r="X1492" i="4" s="1"/>
  <c r="X1493" i="4" s="1"/>
  <c r="W1491" i="4"/>
  <c r="W1492" i="4" s="1"/>
  <c r="W1493" i="4" s="1"/>
  <c r="V1491" i="4"/>
  <c r="V1492" i="4" s="1"/>
  <c r="V1493" i="4" s="1"/>
  <c r="U1491" i="4"/>
  <c r="U1492" i="4" s="1"/>
  <c r="U1493" i="4" s="1"/>
  <c r="T1491" i="4"/>
  <c r="T1492" i="4" s="1"/>
  <c r="T1493" i="4" s="1"/>
  <c r="S1491" i="4"/>
  <c r="S1492" i="4" s="1"/>
  <c r="S1493" i="4" s="1"/>
  <c r="R1491" i="4"/>
  <c r="R1492" i="4" s="1"/>
  <c r="R1493" i="4" s="1"/>
  <c r="Q1491" i="4"/>
  <c r="Q1492" i="4" s="1"/>
  <c r="Q1493" i="4" s="1"/>
  <c r="P1491" i="4"/>
  <c r="P1492" i="4" s="1"/>
  <c r="P1493" i="4" s="1"/>
  <c r="O1491" i="4"/>
  <c r="O1492" i="4" s="1"/>
  <c r="O1493" i="4" s="1"/>
  <c r="N1491" i="4"/>
  <c r="N1492" i="4" s="1"/>
  <c r="N1493" i="4" s="1"/>
  <c r="N1494" i="4" s="1"/>
  <c r="N1495" i="4" s="1"/>
  <c r="N1496" i="4" s="1"/>
  <c r="N1497" i="4" s="1"/>
  <c r="N1498" i="4" s="1"/>
  <c r="N1499" i="4" s="1"/>
  <c r="N1500" i="4" s="1"/>
  <c r="N1501" i="4" s="1"/>
  <c r="N1502" i="4" s="1"/>
  <c r="N1503" i="4" s="1"/>
  <c r="N1504" i="4" s="1"/>
  <c r="N1505" i="4" s="1"/>
  <c r="N1506" i="4" s="1"/>
  <c r="N1507" i="4" s="1"/>
  <c r="N1508" i="4" s="1"/>
  <c r="N1509" i="4" s="1"/>
  <c r="N1510" i="4" s="1"/>
  <c r="N1511" i="4" s="1"/>
  <c r="N1512" i="4" s="1"/>
  <c r="N1513" i="4" s="1"/>
  <c r="N1514" i="4" s="1"/>
  <c r="N1515" i="4" s="1"/>
  <c r="N1516" i="4" s="1"/>
  <c r="N1517" i="4" s="1"/>
  <c r="N1518" i="4" s="1"/>
  <c r="N1519" i="4" s="1"/>
  <c r="N1520" i="4" s="1"/>
  <c r="N1521" i="4" s="1"/>
  <c r="N1522" i="4" s="1"/>
  <c r="N1523" i="4" s="1"/>
  <c r="N1524" i="4" s="1"/>
  <c r="N1525" i="4" s="1"/>
  <c r="N1526" i="4" s="1"/>
  <c r="N1527" i="4" s="1"/>
  <c r="N1528" i="4" s="1"/>
  <c r="N1529" i="4" s="1"/>
  <c r="N1530" i="4" s="1"/>
  <c r="N1531" i="4" s="1"/>
  <c r="N1532" i="4" s="1"/>
  <c r="D1491" i="4"/>
  <c r="D1492" i="4" s="1"/>
  <c r="C1491" i="4"/>
  <c r="C1492" i="4" s="1"/>
  <c r="I1431" i="4"/>
  <c r="I1432" i="4" s="1"/>
  <c r="H1431" i="4"/>
  <c r="H1432" i="4" s="1"/>
  <c r="M1431" i="4"/>
  <c r="M1432" i="4" s="1"/>
  <c r="K1431" i="4"/>
  <c r="K1432" i="4" s="1"/>
  <c r="H1427" i="4"/>
  <c r="G1427" i="4"/>
  <c r="M1426" i="4"/>
  <c r="M1427" i="4" s="1"/>
  <c r="D1419" i="4"/>
  <c r="D1420" i="4" s="1"/>
  <c r="D1421" i="4" s="1"/>
  <c r="D1422" i="4" s="1"/>
  <c r="D1423" i="4" s="1"/>
  <c r="D1424" i="4" s="1"/>
  <c r="D1425" i="4" s="1"/>
  <c r="D1426" i="4" s="1"/>
  <c r="D1427" i="4" s="1"/>
  <c r="D1428" i="4" s="1"/>
  <c r="D1429" i="4" s="1"/>
  <c r="D1430" i="4" s="1"/>
  <c r="D1431" i="4" s="1"/>
  <c r="D1432" i="4" s="1"/>
  <c r="C1419" i="4"/>
  <c r="C1420" i="4" s="1"/>
  <c r="C1421" i="4" s="1"/>
  <c r="C1422" i="4" s="1"/>
  <c r="C1423" i="4" s="1"/>
  <c r="C1424" i="4" s="1"/>
  <c r="C1425" i="4" s="1"/>
  <c r="C1426" i="4" s="1"/>
  <c r="C1427" i="4" s="1"/>
  <c r="C1428" i="4" s="1"/>
  <c r="C1429" i="4" s="1"/>
  <c r="C1430" i="4" s="1"/>
  <c r="C1431" i="4" s="1"/>
  <c r="C1432" i="4" s="1"/>
  <c r="AK1418" i="4"/>
  <c r="CH1417" i="4"/>
  <c r="CG1417" i="4"/>
  <c r="CF1417" i="4"/>
  <c r="CE1417" i="4"/>
  <c r="CD1417" i="4"/>
  <c r="CC1417" i="4"/>
  <c r="CB1417" i="4"/>
  <c r="CA1417" i="4"/>
  <c r="BZ1417" i="4"/>
  <c r="BY1417" i="4"/>
  <c r="BX1417" i="4"/>
  <c r="BW1417" i="4"/>
  <c r="BV1417" i="4"/>
  <c r="BU1417" i="4"/>
  <c r="BT1417" i="4"/>
  <c r="BS1417" i="4"/>
  <c r="BR1417" i="4"/>
  <c r="BQ1417" i="4"/>
  <c r="BP1417" i="4"/>
  <c r="BO1417" i="4"/>
  <c r="BN1417" i="4"/>
  <c r="AE1411" i="4"/>
  <c r="AD1411" i="4"/>
  <c r="AC1411" i="4"/>
  <c r="AB1411" i="4"/>
  <c r="W1411" i="4"/>
  <c r="V1411" i="4"/>
  <c r="U1411" i="4"/>
  <c r="AE1410" i="4"/>
  <c r="AD1410" i="4"/>
  <c r="AC1410" i="4"/>
  <c r="AB1410" i="4"/>
  <c r="M1410" i="4"/>
  <c r="M1411" i="4" s="1"/>
  <c r="M1412" i="4" s="1"/>
  <c r="M1413" i="4" s="1"/>
  <c r="M1414" i="4" s="1"/>
  <c r="M1415" i="4" s="1"/>
  <c r="M1416" i="4" s="1"/>
  <c r="M1417" i="4" s="1"/>
  <c r="M1418" i="4" s="1"/>
  <c r="M1419" i="4" s="1"/>
  <c r="M1420" i="4" s="1"/>
  <c r="M1421" i="4" s="1"/>
  <c r="M1422" i="4" s="1"/>
  <c r="M1423" i="4" s="1"/>
  <c r="L1410" i="4"/>
  <c r="L1411" i="4" s="1"/>
  <c r="L1412" i="4" s="1"/>
  <c r="L1413" i="4" s="1"/>
  <c r="L1414" i="4" s="1"/>
  <c r="L1415" i="4" s="1"/>
  <c r="L1416" i="4" s="1"/>
  <c r="L1417" i="4" s="1"/>
  <c r="L1418" i="4" s="1"/>
  <c r="L1419" i="4" s="1"/>
  <c r="L1420" i="4" s="1"/>
  <c r="L1421" i="4" s="1"/>
  <c r="L1422" i="4" s="1"/>
  <c r="K1410" i="4"/>
  <c r="K1411" i="4" s="1"/>
  <c r="K1412" i="4" s="1"/>
  <c r="K1413" i="4" s="1"/>
  <c r="K1414" i="4" s="1"/>
  <c r="K1415" i="4" s="1"/>
  <c r="K1416" i="4" s="1"/>
  <c r="K1417" i="4" s="1"/>
  <c r="K1418" i="4" s="1"/>
  <c r="K1419" i="4" s="1"/>
  <c r="K1420" i="4" s="1"/>
  <c r="K1421" i="4" s="1"/>
  <c r="K1422" i="4" s="1"/>
  <c r="K1423" i="4" s="1"/>
  <c r="K1424" i="4" s="1"/>
  <c r="K1425" i="4" s="1"/>
  <c r="J1410" i="4"/>
  <c r="J1411" i="4" s="1"/>
  <c r="J1412" i="4" s="1"/>
  <c r="J1413" i="4" s="1"/>
  <c r="J1414" i="4" s="1"/>
  <c r="J1415" i="4" s="1"/>
  <c r="J1416" i="4" s="1"/>
  <c r="J1417" i="4" s="1"/>
  <c r="J1418" i="4" s="1"/>
  <c r="J1419" i="4" s="1"/>
  <c r="J1420" i="4" s="1"/>
  <c r="J1421" i="4" s="1"/>
  <c r="J1422" i="4" s="1"/>
  <c r="J1423" i="4" s="1"/>
  <c r="J1424" i="4" s="1"/>
  <c r="J1425" i="4" s="1"/>
  <c r="J1426" i="4" s="1"/>
  <c r="I1410" i="4"/>
  <c r="I1411" i="4" s="1"/>
  <c r="I1412" i="4" s="1"/>
  <c r="I1413" i="4" s="1"/>
  <c r="I1414" i="4" s="1"/>
  <c r="I1415" i="4" s="1"/>
  <c r="I1416" i="4" s="1"/>
  <c r="I1417" i="4" s="1"/>
  <c r="I1418" i="4" s="1"/>
  <c r="I1419" i="4" s="1"/>
  <c r="I1420" i="4" s="1"/>
  <c r="I1421" i="4" s="1"/>
  <c r="I1422" i="4" s="1"/>
  <c r="I1423" i="4" s="1"/>
  <c r="I1424" i="4" s="1"/>
  <c r="I1425" i="4" s="1"/>
  <c r="I1426" i="4" s="1"/>
  <c r="H1410" i="4"/>
  <c r="H1411" i="4" s="1"/>
  <c r="H1412" i="4" s="1"/>
  <c r="H1413" i="4" s="1"/>
  <c r="H1414" i="4" s="1"/>
  <c r="H1415" i="4" s="1"/>
  <c r="H1416" i="4" s="1"/>
  <c r="H1417" i="4" s="1"/>
  <c r="H1418" i="4" s="1"/>
  <c r="H1419" i="4" s="1"/>
  <c r="H1420" i="4" s="1"/>
  <c r="H1421" i="4" s="1"/>
  <c r="H1422" i="4" s="1"/>
  <c r="H1423" i="4" s="1"/>
  <c r="H1424" i="4" s="1"/>
  <c r="G1410" i="4"/>
  <c r="G1411" i="4" s="1"/>
  <c r="G1412" i="4" s="1"/>
  <c r="G1413" i="4" s="1"/>
  <c r="G1414" i="4" s="1"/>
  <c r="G1415" i="4" s="1"/>
  <c r="G1416" i="4" s="1"/>
  <c r="G1417" i="4" s="1"/>
  <c r="G1418" i="4" s="1"/>
  <c r="G1419" i="4" s="1"/>
  <c r="G1420" i="4" s="1"/>
  <c r="G1421" i="4" s="1"/>
  <c r="G1422" i="4" s="1"/>
  <c r="G1423" i="4" s="1"/>
  <c r="G1424" i="4" s="1"/>
  <c r="E1410" i="4"/>
  <c r="E1411" i="4" s="1"/>
  <c r="E1412" i="4" s="1"/>
  <c r="E1413" i="4" s="1"/>
  <c r="E1414" i="4" s="1"/>
  <c r="E1415" i="4" s="1"/>
  <c r="E1416" i="4" s="1"/>
  <c r="E1417" i="4" s="1"/>
  <c r="E1418" i="4" s="1"/>
  <c r="E1419" i="4" s="1"/>
  <c r="E1420" i="4" s="1"/>
  <c r="E1421" i="4" s="1"/>
  <c r="E1422" i="4" s="1"/>
  <c r="E1423" i="4" s="1"/>
  <c r="E1424" i="4" s="1"/>
  <c r="E1425" i="4" s="1"/>
  <c r="E1426" i="4" s="1"/>
  <c r="E1427" i="4" s="1"/>
  <c r="E1428" i="4" s="1"/>
  <c r="E1429" i="4" s="1"/>
  <c r="E1430" i="4" s="1"/>
  <c r="E1431" i="4" s="1"/>
  <c r="E1432" i="4" s="1"/>
  <c r="AE1409" i="4"/>
  <c r="AD1409" i="4"/>
  <c r="AC1409" i="4"/>
  <c r="AB1409" i="4"/>
  <c r="AA1409" i="4"/>
  <c r="AA1410" i="4" s="1"/>
  <c r="AA1411" i="4" s="1"/>
  <c r="AA1412" i="4" s="1"/>
  <c r="AA1413" i="4" s="1"/>
  <c r="AA1414" i="4" s="1"/>
  <c r="AA1415" i="4" s="1"/>
  <c r="V1409" i="4"/>
  <c r="U1409" i="4"/>
  <c r="AE1408" i="4"/>
  <c r="AD1408" i="4"/>
  <c r="AC1408" i="4"/>
  <c r="AB1408" i="4"/>
  <c r="V1408" i="4"/>
  <c r="U1408" i="4"/>
  <c r="D1402" i="4"/>
  <c r="D1403" i="4" s="1"/>
  <c r="D1404" i="4" s="1"/>
  <c r="D1405" i="4" s="1"/>
  <c r="D1406" i="4" s="1"/>
  <c r="D1407" i="4" s="1"/>
  <c r="D1408" i="4" s="1"/>
  <c r="D1409" i="4" s="1"/>
  <c r="D1410" i="4" s="1"/>
  <c r="D1411" i="4" s="1"/>
  <c r="D1412" i="4" s="1"/>
  <c r="D1413" i="4" s="1"/>
  <c r="D1414" i="4" s="1"/>
  <c r="D1415" i="4" s="1"/>
  <c r="D1416" i="4" s="1"/>
  <c r="C1402" i="4"/>
  <c r="C1403" i="4" s="1"/>
  <c r="C1404" i="4" s="1"/>
  <c r="C1405" i="4" s="1"/>
  <c r="C1406" i="4" s="1"/>
  <c r="C1407" i="4" s="1"/>
  <c r="C1408" i="4" s="1"/>
  <c r="C1409" i="4" s="1"/>
  <c r="C1410" i="4" s="1"/>
  <c r="C1411" i="4" s="1"/>
  <c r="C1412" i="4" s="1"/>
  <c r="C1413" i="4" s="1"/>
  <c r="C1414" i="4" s="1"/>
  <c r="C1415" i="4" s="1"/>
  <c r="C1416" i="4" s="1"/>
  <c r="CH1400" i="4"/>
  <c r="CG1400" i="4"/>
  <c r="CF1400" i="4"/>
  <c r="CE1400" i="4"/>
  <c r="CD1400" i="4"/>
  <c r="CC1400" i="4"/>
  <c r="CB1400" i="4"/>
  <c r="CA1400" i="4"/>
  <c r="BZ1400" i="4"/>
  <c r="BY1400" i="4"/>
  <c r="BX1400" i="4"/>
  <c r="BW1400" i="4"/>
  <c r="BV1400" i="4"/>
  <c r="BU1400" i="4"/>
  <c r="BT1400" i="4"/>
  <c r="BS1400" i="4"/>
  <c r="BR1400" i="4"/>
  <c r="BQ1400" i="4"/>
  <c r="BP1400" i="4"/>
  <c r="BO1400" i="4"/>
  <c r="BN1400" i="4"/>
  <c r="AE1397" i="4"/>
  <c r="AD1397" i="4"/>
  <c r="AC1397" i="4"/>
  <c r="AB1397" i="4"/>
  <c r="W1397" i="4"/>
  <c r="V1397" i="4"/>
  <c r="U1397" i="4"/>
  <c r="AE1396" i="4"/>
  <c r="AD1396" i="4"/>
  <c r="AC1396" i="4"/>
  <c r="AB1396" i="4"/>
  <c r="M1396" i="4"/>
  <c r="M1397" i="4" s="1"/>
  <c r="M1398" i="4" s="1"/>
  <c r="M1399" i="4" s="1"/>
  <c r="M1400" i="4" s="1"/>
  <c r="M1401" i="4" s="1"/>
  <c r="M1402" i="4" s="1"/>
  <c r="M1403" i="4" s="1"/>
  <c r="M1404" i="4" s="1"/>
  <c r="M1405" i="4" s="1"/>
  <c r="M1406" i="4" s="1"/>
  <c r="M1407" i="4" s="1"/>
  <c r="L1396" i="4"/>
  <c r="L1397" i="4" s="1"/>
  <c r="L1398" i="4" s="1"/>
  <c r="L1399" i="4" s="1"/>
  <c r="L1400" i="4" s="1"/>
  <c r="L1401" i="4" s="1"/>
  <c r="L1402" i="4" s="1"/>
  <c r="L1403" i="4" s="1"/>
  <c r="L1404" i="4" s="1"/>
  <c r="L1405" i="4" s="1"/>
  <c r="L1406" i="4" s="1"/>
  <c r="L1407" i="4" s="1"/>
  <c r="K1396" i="4"/>
  <c r="K1397" i="4" s="1"/>
  <c r="K1398" i="4" s="1"/>
  <c r="K1399" i="4" s="1"/>
  <c r="K1400" i="4" s="1"/>
  <c r="K1401" i="4" s="1"/>
  <c r="K1402" i="4" s="1"/>
  <c r="K1403" i="4" s="1"/>
  <c r="K1404" i="4" s="1"/>
  <c r="K1405" i="4" s="1"/>
  <c r="K1406" i="4" s="1"/>
  <c r="K1407" i="4" s="1"/>
  <c r="J1396" i="4"/>
  <c r="J1397" i="4" s="1"/>
  <c r="J1398" i="4" s="1"/>
  <c r="J1399" i="4" s="1"/>
  <c r="J1400" i="4" s="1"/>
  <c r="J1401" i="4" s="1"/>
  <c r="J1402" i="4" s="1"/>
  <c r="J1403" i="4" s="1"/>
  <c r="J1404" i="4" s="1"/>
  <c r="J1405" i="4" s="1"/>
  <c r="J1406" i="4" s="1"/>
  <c r="J1407" i="4" s="1"/>
  <c r="I1396" i="4"/>
  <c r="I1397" i="4" s="1"/>
  <c r="I1398" i="4" s="1"/>
  <c r="I1399" i="4" s="1"/>
  <c r="I1400" i="4" s="1"/>
  <c r="I1401" i="4" s="1"/>
  <c r="I1402" i="4" s="1"/>
  <c r="I1403" i="4" s="1"/>
  <c r="I1404" i="4" s="1"/>
  <c r="I1405" i="4" s="1"/>
  <c r="I1406" i="4" s="1"/>
  <c r="I1407" i="4" s="1"/>
  <c r="H1396" i="4"/>
  <c r="H1397" i="4" s="1"/>
  <c r="H1398" i="4" s="1"/>
  <c r="H1399" i="4" s="1"/>
  <c r="H1400" i="4" s="1"/>
  <c r="H1401" i="4" s="1"/>
  <c r="H1402" i="4" s="1"/>
  <c r="H1403" i="4" s="1"/>
  <c r="H1404" i="4" s="1"/>
  <c r="H1405" i="4" s="1"/>
  <c r="H1406" i="4" s="1"/>
  <c r="H1407" i="4" s="1"/>
  <c r="G1396" i="4"/>
  <c r="G1397" i="4" s="1"/>
  <c r="G1398" i="4" s="1"/>
  <c r="G1399" i="4" s="1"/>
  <c r="G1400" i="4" s="1"/>
  <c r="G1401" i="4" s="1"/>
  <c r="G1402" i="4" s="1"/>
  <c r="G1403" i="4" s="1"/>
  <c r="G1404" i="4" s="1"/>
  <c r="G1405" i="4" s="1"/>
  <c r="G1406" i="4" s="1"/>
  <c r="G1407" i="4" s="1"/>
  <c r="E1396" i="4"/>
  <c r="E1397" i="4" s="1"/>
  <c r="E1398" i="4" s="1"/>
  <c r="E1399" i="4" s="1"/>
  <c r="E1400" i="4" s="1"/>
  <c r="E1401" i="4" s="1"/>
  <c r="E1402" i="4" s="1"/>
  <c r="E1403" i="4" s="1"/>
  <c r="E1404" i="4" s="1"/>
  <c r="E1405" i="4" s="1"/>
  <c r="E1406" i="4" s="1"/>
  <c r="E1407" i="4" s="1"/>
  <c r="AE1395" i="4"/>
  <c r="AD1395" i="4"/>
  <c r="AC1395" i="4"/>
  <c r="AB1395" i="4"/>
  <c r="AA1395" i="4"/>
  <c r="AA1396" i="4" s="1"/>
  <c r="AA1397" i="4" s="1"/>
  <c r="AA1398" i="4" s="1"/>
  <c r="V1395" i="4"/>
  <c r="U1395" i="4"/>
  <c r="D1395" i="4"/>
  <c r="D1396" i="4" s="1"/>
  <c r="D1397" i="4" s="1"/>
  <c r="D1398" i="4" s="1"/>
  <c r="D1399" i="4" s="1"/>
  <c r="C1395" i="4"/>
  <c r="C1396" i="4" s="1"/>
  <c r="C1397" i="4" s="1"/>
  <c r="C1398" i="4" s="1"/>
  <c r="C1399" i="4" s="1"/>
  <c r="AE1394" i="4"/>
  <c r="AD1394" i="4"/>
  <c r="AC1394" i="4"/>
  <c r="AB1394" i="4"/>
  <c r="V1394" i="4"/>
  <c r="U1394" i="4"/>
  <c r="CH1393" i="4"/>
  <c r="CG1393" i="4"/>
  <c r="CF1393" i="4"/>
  <c r="CE1393" i="4"/>
  <c r="CD1393" i="4"/>
  <c r="CC1393" i="4"/>
  <c r="CB1393" i="4"/>
  <c r="CA1393" i="4"/>
  <c r="BZ1393" i="4"/>
  <c r="BY1393" i="4"/>
  <c r="BX1393" i="4"/>
  <c r="BW1393" i="4"/>
  <c r="BV1393" i="4"/>
  <c r="BU1393" i="4"/>
  <c r="BT1393" i="4"/>
  <c r="BS1393" i="4"/>
  <c r="BR1393" i="4"/>
  <c r="BQ1393" i="4"/>
  <c r="BP1393" i="4"/>
  <c r="BO1393" i="4"/>
  <c r="BN1393" i="4"/>
  <c r="M1392" i="4"/>
  <c r="M1393" i="4" s="1"/>
  <c r="L1392" i="4"/>
  <c r="L1393" i="4" s="1"/>
  <c r="K1392" i="4"/>
  <c r="K1393" i="4" s="1"/>
  <c r="J1392" i="4"/>
  <c r="J1393" i="4" s="1"/>
  <c r="I1392" i="4"/>
  <c r="I1393" i="4" s="1"/>
  <c r="H1392" i="4"/>
  <c r="H1393" i="4" s="1"/>
  <c r="G1392" i="4"/>
  <c r="G1393" i="4" s="1"/>
  <c r="E1392" i="4"/>
  <c r="E1393" i="4" s="1"/>
  <c r="AL1391" i="4"/>
  <c r="AL1392" i="4" s="1"/>
  <c r="AL1393" i="4" s="1"/>
  <c r="AL1394" i="4" s="1"/>
  <c r="AL1395" i="4" s="1"/>
  <c r="AL1396" i="4" s="1"/>
  <c r="AL1397" i="4" s="1"/>
  <c r="AL1398" i="4" s="1"/>
  <c r="AL1399" i="4" s="1"/>
  <c r="AL1400" i="4" s="1"/>
  <c r="AL1401" i="4" s="1"/>
  <c r="AL1402" i="4" s="1"/>
  <c r="AL1403" i="4" s="1"/>
  <c r="AL1404" i="4" s="1"/>
  <c r="AL1405" i="4" s="1"/>
  <c r="AK1391" i="4"/>
  <c r="AK1392" i="4" s="1"/>
  <c r="AK1393" i="4" s="1"/>
  <c r="AK1394" i="4" s="1"/>
  <c r="AK1395" i="4" s="1"/>
  <c r="AK1396" i="4" s="1"/>
  <c r="AK1397" i="4" s="1"/>
  <c r="AK1398" i="4" s="1"/>
  <c r="AK1399" i="4" s="1"/>
  <c r="AK1400" i="4" s="1"/>
  <c r="AK1401" i="4" s="1"/>
  <c r="AK1402" i="4" s="1"/>
  <c r="AK1403" i="4" s="1"/>
  <c r="AK1404" i="4" s="1"/>
  <c r="AK1405" i="4" s="1"/>
  <c r="AK1406" i="4" s="1"/>
  <c r="AK1407" i="4" s="1"/>
  <c r="AK1408" i="4" s="1"/>
  <c r="AK1409" i="4" s="1"/>
  <c r="AK1410" i="4" s="1"/>
  <c r="AK1411" i="4" s="1"/>
  <c r="AK1412" i="4" s="1"/>
  <c r="AK1413" i="4" s="1"/>
  <c r="AK1414" i="4" s="1"/>
  <c r="AK1415" i="4" s="1"/>
  <c r="AK1416" i="4" s="1"/>
  <c r="AK1417" i="4" s="1"/>
  <c r="AJ1391" i="4"/>
  <c r="AJ1392" i="4" s="1"/>
  <c r="AJ1393" i="4" s="1"/>
  <c r="AJ1394" i="4" s="1"/>
  <c r="AJ1395" i="4" s="1"/>
  <c r="AJ1396" i="4" s="1"/>
  <c r="AJ1397" i="4" s="1"/>
  <c r="AJ1398" i="4" s="1"/>
  <c r="AJ1399" i="4" s="1"/>
  <c r="AJ1400" i="4" s="1"/>
  <c r="AI1391" i="4"/>
  <c r="AI1392" i="4" s="1"/>
  <c r="AI1393" i="4" s="1"/>
  <c r="AI1394" i="4" s="1"/>
  <c r="AI1395" i="4" s="1"/>
  <c r="AI1396" i="4" s="1"/>
  <c r="AI1397" i="4" s="1"/>
  <c r="AI1398" i="4" s="1"/>
  <c r="AI1399" i="4" s="1"/>
  <c r="AI1400" i="4" s="1"/>
  <c r="AI1401" i="4" s="1"/>
  <c r="AI1402" i="4" s="1"/>
  <c r="AI1403" i="4" s="1"/>
  <c r="AI1404" i="4" s="1"/>
  <c r="AI1405" i="4" s="1"/>
  <c r="AI1406" i="4" s="1"/>
  <c r="AI1407" i="4" s="1"/>
  <c r="AI1408" i="4" s="1"/>
  <c r="AI1409" i="4" s="1"/>
  <c r="AI1410" i="4" s="1"/>
  <c r="AI1411" i="4" s="1"/>
  <c r="AI1412" i="4" s="1"/>
  <c r="AI1413" i="4" s="1"/>
  <c r="AI1414" i="4" s="1"/>
  <c r="AI1415" i="4" s="1"/>
  <c r="AI1416" i="4" s="1"/>
  <c r="AI1417" i="4" s="1"/>
  <c r="AH1391" i="4"/>
  <c r="AH1392" i="4" s="1"/>
  <c r="AH1393" i="4" s="1"/>
  <c r="AH1394" i="4" s="1"/>
  <c r="AH1395" i="4" s="1"/>
  <c r="AH1396" i="4" s="1"/>
  <c r="AH1397" i="4" s="1"/>
  <c r="AH1398" i="4" s="1"/>
  <c r="AH1399" i="4" s="1"/>
  <c r="AH1400" i="4" s="1"/>
  <c r="AG1391" i="4"/>
  <c r="AG1392" i="4" s="1"/>
  <c r="AG1393" i="4" s="1"/>
  <c r="AF1391" i="4"/>
  <c r="AF1392" i="4" s="1"/>
  <c r="AF1393" i="4" s="1"/>
  <c r="AF1394" i="4" s="1"/>
  <c r="AF1395" i="4" s="1"/>
  <c r="AF1396" i="4" s="1"/>
  <c r="AF1397" i="4" s="1"/>
  <c r="AF1398" i="4" s="1"/>
  <c r="AF1399" i="4" s="1"/>
  <c r="AF1400" i="4" s="1"/>
  <c r="AF1401" i="4" s="1"/>
  <c r="AF1402" i="4" s="1"/>
  <c r="AF1403" i="4" s="1"/>
  <c r="AF1404" i="4" s="1"/>
  <c r="AF1405" i="4" s="1"/>
  <c r="AF1406" i="4" s="1"/>
  <c r="AF1407" i="4" s="1"/>
  <c r="AF1408" i="4" s="1"/>
  <c r="AF1409" i="4" s="1"/>
  <c r="AF1410" i="4" s="1"/>
  <c r="AF1411" i="4" s="1"/>
  <c r="AF1412" i="4" s="1"/>
  <c r="AF1413" i="4" s="1"/>
  <c r="AF1414" i="4" s="1"/>
  <c r="AF1415" i="4" s="1"/>
  <c r="AF1416" i="4" s="1"/>
  <c r="AF1417" i="4" s="1"/>
  <c r="AF1418" i="4" s="1"/>
  <c r="AF1419" i="4" s="1"/>
  <c r="AF1420" i="4" s="1"/>
  <c r="AF1421" i="4" s="1"/>
  <c r="AF1422" i="4" s="1"/>
  <c r="AF1423" i="4" s="1"/>
  <c r="AF1424" i="4" s="1"/>
  <c r="AF1425" i="4" s="1"/>
  <c r="AF1426" i="4" s="1"/>
  <c r="AF1427" i="4" s="1"/>
  <c r="AF1428" i="4" s="1"/>
  <c r="AF1429" i="4" s="1"/>
  <c r="AF1430" i="4" s="1"/>
  <c r="AF1431" i="4" s="1"/>
  <c r="AF1432" i="4" s="1"/>
  <c r="AE1391" i="4"/>
  <c r="AE1392" i="4" s="1"/>
  <c r="AE1393" i="4" s="1"/>
  <c r="AD1391" i="4"/>
  <c r="AD1392" i="4" s="1"/>
  <c r="AD1393" i="4" s="1"/>
  <c r="AC1391" i="4"/>
  <c r="AC1392" i="4" s="1"/>
  <c r="AC1393" i="4" s="1"/>
  <c r="AB1391" i="4"/>
  <c r="AB1392" i="4" s="1"/>
  <c r="AB1393" i="4" s="1"/>
  <c r="AA1391" i="4"/>
  <c r="AA1392" i="4" s="1"/>
  <c r="AA1393" i="4" s="1"/>
  <c r="Z1391" i="4"/>
  <c r="Z1392" i="4" s="1"/>
  <c r="Z1393" i="4" s="1"/>
  <c r="Z1394" i="4" s="1"/>
  <c r="Z1395" i="4" s="1"/>
  <c r="Z1396" i="4" s="1"/>
  <c r="Z1397" i="4" s="1"/>
  <c r="Z1398" i="4" s="1"/>
  <c r="Z1399" i="4" s="1"/>
  <c r="Z1400" i="4" s="1"/>
  <c r="Z1401" i="4" s="1"/>
  <c r="Z1402" i="4" s="1"/>
  <c r="Z1403" i="4" s="1"/>
  <c r="Z1404" i="4" s="1"/>
  <c r="Z1405" i="4" s="1"/>
  <c r="Z1406" i="4" s="1"/>
  <c r="Z1407" i="4" s="1"/>
  <c r="Y1391" i="4"/>
  <c r="Y1392" i="4" s="1"/>
  <c r="Y1393" i="4" s="1"/>
  <c r="Y1394" i="4" s="1"/>
  <c r="Y1395" i="4" s="1"/>
  <c r="Y1396" i="4" s="1"/>
  <c r="Y1397" i="4" s="1"/>
  <c r="Y1398" i="4" s="1"/>
  <c r="Y1399" i="4" s="1"/>
  <c r="Y1400" i="4" s="1"/>
  <c r="Y1401" i="4" s="1"/>
  <c r="Y1402" i="4" s="1"/>
  <c r="Y1403" i="4" s="1"/>
  <c r="Y1404" i="4" s="1"/>
  <c r="Y1405" i="4" s="1"/>
  <c r="Y1406" i="4" s="1"/>
  <c r="Y1407" i="4" s="1"/>
  <c r="X1391" i="4"/>
  <c r="X1392" i="4" s="1"/>
  <c r="X1393" i="4" s="1"/>
  <c r="W1391" i="4"/>
  <c r="W1392" i="4" s="1"/>
  <c r="W1393" i="4" s="1"/>
  <c r="V1391" i="4"/>
  <c r="V1392" i="4" s="1"/>
  <c r="V1393" i="4" s="1"/>
  <c r="U1391" i="4"/>
  <c r="U1392" i="4" s="1"/>
  <c r="U1393" i="4" s="1"/>
  <c r="T1391" i="4"/>
  <c r="T1392" i="4" s="1"/>
  <c r="T1393" i="4" s="1"/>
  <c r="S1391" i="4"/>
  <c r="S1392" i="4" s="1"/>
  <c r="S1393" i="4" s="1"/>
  <c r="R1391" i="4"/>
  <c r="R1392" i="4" s="1"/>
  <c r="R1393" i="4" s="1"/>
  <c r="Q1391" i="4"/>
  <c r="Q1392" i="4" s="1"/>
  <c r="Q1393" i="4" s="1"/>
  <c r="P1391" i="4"/>
  <c r="P1392" i="4" s="1"/>
  <c r="P1393" i="4" s="1"/>
  <c r="O1391" i="4"/>
  <c r="O1392" i="4" s="1"/>
  <c r="O1393" i="4" s="1"/>
  <c r="N1391" i="4"/>
  <c r="N1392" i="4" s="1"/>
  <c r="N1393" i="4" s="1"/>
  <c r="N1394" i="4" s="1"/>
  <c r="N1395" i="4" s="1"/>
  <c r="N1396" i="4" s="1"/>
  <c r="N1397" i="4" s="1"/>
  <c r="N1398" i="4" s="1"/>
  <c r="N1399" i="4" s="1"/>
  <c r="N1400" i="4" s="1"/>
  <c r="N1401" i="4" s="1"/>
  <c r="N1402" i="4" s="1"/>
  <c r="N1403" i="4" s="1"/>
  <c r="N1404" i="4" s="1"/>
  <c r="N1405" i="4" s="1"/>
  <c r="N1406" i="4" s="1"/>
  <c r="N1407" i="4" s="1"/>
  <c r="N1408" i="4" s="1"/>
  <c r="N1409" i="4" s="1"/>
  <c r="N1410" i="4" s="1"/>
  <c r="N1411" i="4" s="1"/>
  <c r="N1412" i="4" s="1"/>
  <c r="N1413" i="4" s="1"/>
  <c r="N1414" i="4" s="1"/>
  <c r="N1415" i="4" s="1"/>
  <c r="N1416" i="4" s="1"/>
  <c r="N1417" i="4" s="1"/>
  <c r="N1418" i="4" s="1"/>
  <c r="N1419" i="4" s="1"/>
  <c r="N1420" i="4" s="1"/>
  <c r="N1421" i="4" s="1"/>
  <c r="N1422" i="4" s="1"/>
  <c r="N1423" i="4" s="1"/>
  <c r="N1424" i="4" s="1"/>
  <c r="N1425" i="4" s="1"/>
  <c r="N1426" i="4" s="1"/>
  <c r="N1427" i="4" s="1"/>
  <c r="N1428" i="4" s="1"/>
  <c r="N1429" i="4" s="1"/>
  <c r="N1430" i="4" s="1"/>
  <c r="N1431" i="4" s="1"/>
  <c r="N1432" i="4" s="1"/>
  <c r="D1391" i="4"/>
  <c r="D1392" i="4" s="1"/>
  <c r="C1391" i="4"/>
  <c r="C1392" i="4" s="1"/>
  <c r="D1319" i="4"/>
  <c r="D1320" i="4" s="1"/>
  <c r="D1321" i="4" s="1"/>
  <c r="D1322" i="4" s="1"/>
  <c r="D1323" i="4" s="1"/>
  <c r="D1324" i="4" s="1"/>
  <c r="D1325" i="4" s="1"/>
  <c r="D1326" i="4" s="1"/>
  <c r="D1327" i="4" s="1"/>
  <c r="D1328" i="4" s="1"/>
  <c r="D1329" i="4" s="1"/>
  <c r="D1330" i="4" s="1"/>
  <c r="D1331" i="4" s="1"/>
  <c r="D1332" i="4" s="1"/>
  <c r="C1319" i="4"/>
  <c r="C1320" i="4" s="1"/>
  <c r="C1321" i="4" s="1"/>
  <c r="C1322" i="4" s="1"/>
  <c r="C1323" i="4" s="1"/>
  <c r="C1324" i="4" s="1"/>
  <c r="C1325" i="4" s="1"/>
  <c r="C1326" i="4" s="1"/>
  <c r="C1327" i="4" s="1"/>
  <c r="C1328" i="4" s="1"/>
  <c r="C1329" i="4" s="1"/>
  <c r="C1330" i="4" s="1"/>
  <c r="C1331" i="4" s="1"/>
  <c r="C1332" i="4" s="1"/>
  <c r="AK1318" i="4"/>
  <c r="CH1317" i="4"/>
  <c r="CG1317" i="4"/>
  <c r="CF1317" i="4"/>
  <c r="CE1317" i="4"/>
  <c r="CD1317" i="4"/>
  <c r="CC1317" i="4"/>
  <c r="CB1317" i="4"/>
  <c r="CA1317" i="4"/>
  <c r="BZ1317" i="4"/>
  <c r="BY1317" i="4"/>
  <c r="BX1317" i="4"/>
  <c r="BW1317" i="4"/>
  <c r="BV1317" i="4"/>
  <c r="BU1317" i="4"/>
  <c r="BT1317" i="4"/>
  <c r="BS1317" i="4"/>
  <c r="BR1317" i="4"/>
  <c r="BQ1317" i="4"/>
  <c r="BP1317" i="4"/>
  <c r="BO1317" i="4"/>
  <c r="BN1317" i="4"/>
  <c r="AE1311" i="4"/>
  <c r="AD1311" i="4"/>
  <c r="AC1311" i="4"/>
  <c r="AB1311" i="4"/>
  <c r="W1311" i="4"/>
  <c r="V1311" i="4"/>
  <c r="U1311" i="4"/>
  <c r="AE1310" i="4"/>
  <c r="AD1310" i="4"/>
  <c r="AC1310" i="4"/>
  <c r="AB1310" i="4"/>
  <c r="M1310" i="4"/>
  <c r="M1311" i="4" s="1"/>
  <c r="M1312" i="4" s="1"/>
  <c r="M1313" i="4" s="1"/>
  <c r="M1314" i="4" s="1"/>
  <c r="M1315" i="4" s="1"/>
  <c r="M1316" i="4" s="1"/>
  <c r="M1317" i="4" s="1"/>
  <c r="M1318" i="4" s="1"/>
  <c r="M1319" i="4" s="1"/>
  <c r="M1320" i="4" s="1"/>
  <c r="M1321" i="4" s="1"/>
  <c r="M1322" i="4" s="1"/>
  <c r="M1323" i="4" s="1"/>
  <c r="L1310" i="4"/>
  <c r="L1311" i="4" s="1"/>
  <c r="L1312" i="4" s="1"/>
  <c r="L1313" i="4" s="1"/>
  <c r="L1314" i="4" s="1"/>
  <c r="L1315" i="4" s="1"/>
  <c r="L1316" i="4" s="1"/>
  <c r="L1317" i="4" s="1"/>
  <c r="L1318" i="4" s="1"/>
  <c r="L1319" i="4" s="1"/>
  <c r="L1320" i="4" s="1"/>
  <c r="L1321" i="4" s="1"/>
  <c r="L1322" i="4" s="1"/>
  <c r="K1310" i="4"/>
  <c r="K1311" i="4" s="1"/>
  <c r="K1312" i="4" s="1"/>
  <c r="K1313" i="4" s="1"/>
  <c r="K1314" i="4" s="1"/>
  <c r="K1315" i="4" s="1"/>
  <c r="K1316" i="4" s="1"/>
  <c r="K1317" i="4" s="1"/>
  <c r="K1318" i="4" s="1"/>
  <c r="K1319" i="4" s="1"/>
  <c r="K1320" i="4" s="1"/>
  <c r="K1321" i="4" s="1"/>
  <c r="K1322" i="4" s="1"/>
  <c r="K1323" i="4" s="1"/>
  <c r="K1324" i="4" s="1"/>
  <c r="K1325" i="4" s="1"/>
  <c r="J1310" i="4"/>
  <c r="J1311" i="4" s="1"/>
  <c r="J1312" i="4" s="1"/>
  <c r="J1313" i="4" s="1"/>
  <c r="J1314" i="4" s="1"/>
  <c r="J1315" i="4" s="1"/>
  <c r="J1316" i="4" s="1"/>
  <c r="J1317" i="4" s="1"/>
  <c r="J1318" i="4" s="1"/>
  <c r="J1319" i="4" s="1"/>
  <c r="J1320" i="4" s="1"/>
  <c r="J1321" i="4" s="1"/>
  <c r="J1322" i="4" s="1"/>
  <c r="J1323" i="4" s="1"/>
  <c r="J1324" i="4" s="1"/>
  <c r="J1325" i="4" s="1"/>
  <c r="J1326" i="4" s="1"/>
  <c r="I1310" i="4"/>
  <c r="I1311" i="4" s="1"/>
  <c r="I1312" i="4" s="1"/>
  <c r="I1313" i="4" s="1"/>
  <c r="I1314" i="4" s="1"/>
  <c r="I1315" i="4" s="1"/>
  <c r="I1316" i="4" s="1"/>
  <c r="I1317" i="4" s="1"/>
  <c r="I1318" i="4" s="1"/>
  <c r="I1319" i="4" s="1"/>
  <c r="I1320" i="4" s="1"/>
  <c r="I1321" i="4" s="1"/>
  <c r="I1322" i="4" s="1"/>
  <c r="I1323" i="4" s="1"/>
  <c r="I1324" i="4" s="1"/>
  <c r="I1325" i="4" s="1"/>
  <c r="I1326" i="4" s="1"/>
  <c r="H1310" i="4"/>
  <c r="H1311" i="4" s="1"/>
  <c r="H1312" i="4" s="1"/>
  <c r="H1313" i="4" s="1"/>
  <c r="H1314" i="4" s="1"/>
  <c r="H1315" i="4" s="1"/>
  <c r="H1316" i="4" s="1"/>
  <c r="H1317" i="4" s="1"/>
  <c r="H1318" i="4" s="1"/>
  <c r="H1319" i="4" s="1"/>
  <c r="H1320" i="4" s="1"/>
  <c r="H1321" i="4" s="1"/>
  <c r="H1322" i="4" s="1"/>
  <c r="H1323" i="4" s="1"/>
  <c r="H1324" i="4" s="1"/>
  <c r="G1310" i="4"/>
  <c r="G1311" i="4" s="1"/>
  <c r="G1312" i="4" s="1"/>
  <c r="G1313" i="4" s="1"/>
  <c r="G1314" i="4" s="1"/>
  <c r="G1315" i="4" s="1"/>
  <c r="G1316" i="4" s="1"/>
  <c r="G1317" i="4" s="1"/>
  <c r="G1318" i="4" s="1"/>
  <c r="G1319" i="4" s="1"/>
  <c r="G1320" i="4" s="1"/>
  <c r="G1321" i="4" s="1"/>
  <c r="G1322" i="4" s="1"/>
  <c r="G1323" i="4" s="1"/>
  <c r="G1324" i="4" s="1"/>
  <c r="E1310" i="4"/>
  <c r="E1311" i="4" s="1"/>
  <c r="E1312" i="4" s="1"/>
  <c r="E1313" i="4" s="1"/>
  <c r="E1314" i="4" s="1"/>
  <c r="E1315" i="4" s="1"/>
  <c r="E1316" i="4" s="1"/>
  <c r="E1317" i="4" s="1"/>
  <c r="E1318" i="4" s="1"/>
  <c r="E1319" i="4" s="1"/>
  <c r="E1320" i="4" s="1"/>
  <c r="E1321" i="4" s="1"/>
  <c r="E1322" i="4" s="1"/>
  <c r="E1323" i="4" s="1"/>
  <c r="E1324" i="4" s="1"/>
  <c r="E1325" i="4" s="1"/>
  <c r="E1326" i="4" s="1"/>
  <c r="E1327" i="4" s="1"/>
  <c r="E1328" i="4" s="1"/>
  <c r="E1329" i="4" s="1"/>
  <c r="E1330" i="4" s="1"/>
  <c r="E1331" i="4" s="1"/>
  <c r="E1332" i="4" s="1"/>
  <c r="AE1309" i="4"/>
  <c r="AD1309" i="4"/>
  <c r="AC1309" i="4"/>
  <c r="AB1309" i="4"/>
  <c r="AA1309" i="4"/>
  <c r="AA1310" i="4" s="1"/>
  <c r="AA1311" i="4" s="1"/>
  <c r="AA1312" i="4" s="1"/>
  <c r="AA1313" i="4" s="1"/>
  <c r="AA1314" i="4" s="1"/>
  <c r="AA1315" i="4" s="1"/>
  <c r="V1309" i="4"/>
  <c r="U1309" i="4"/>
  <c r="AE1308" i="4"/>
  <c r="AD1308" i="4"/>
  <c r="AC1308" i="4"/>
  <c r="AB1308" i="4"/>
  <c r="V1308" i="4"/>
  <c r="U1308" i="4"/>
  <c r="T1308" i="4"/>
  <c r="T1309" i="4" s="1"/>
  <c r="T1310" i="4" s="1"/>
  <c r="T1311" i="4" s="1"/>
  <c r="T1312" i="4" s="1"/>
  <c r="T1313" i="4" s="1"/>
  <c r="T1314" i="4" s="1"/>
  <c r="T1315" i="4" s="1"/>
  <c r="T1316" i="4" s="1"/>
  <c r="T1317" i="4" s="1"/>
  <c r="T1318" i="4" s="1"/>
  <c r="D1302" i="4"/>
  <c r="D1303" i="4" s="1"/>
  <c r="D1304" i="4" s="1"/>
  <c r="D1305" i="4" s="1"/>
  <c r="D1306" i="4" s="1"/>
  <c r="D1307" i="4" s="1"/>
  <c r="D1308" i="4" s="1"/>
  <c r="D1309" i="4" s="1"/>
  <c r="D1310" i="4" s="1"/>
  <c r="D1311" i="4" s="1"/>
  <c r="D1312" i="4" s="1"/>
  <c r="D1313" i="4" s="1"/>
  <c r="D1314" i="4" s="1"/>
  <c r="D1315" i="4" s="1"/>
  <c r="D1316" i="4" s="1"/>
  <c r="C1302" i="4"/>
  <c r="C1303" i="4" s="1"/>
  <c r="C1304" i="4" s="1"/>
  <c r="C1305" i="4" s="1"/>
  <c r="C1306" i="4" s="1"/>
  <c r="C1307" i="4" s="1"/>
  <c r="C1308" i="4" s="1"/>
  <c r="C1309" i="4" s="1"/>
  <c r="C1310" i="4" s="1"/>
  <c r="C1311" i="4" s="1"/>
  <c r="C1312" i="4" s="1"/>
  <c r="C1313" i="4" s="1"/>
  <c r="C1314" i="4" s="1"/>
  <c r="C1315" i="4" s="1"/>
  <c r="C1316" i="4" s="1"/>
  <c r="CH1300" i="4"/>
  <c r="CG1300" i="4"/>
  <c r="CF1300" i="4"/>
  <c r="CE1300" i="4"/>
  <c r="CD1300" i="4"/>
  <c r="CC1300" i="4"/>
  <c r="CB1300" i="4"/>
  <c r="CA1300" i="4"/>
  <c r="BZ1300" i="4"/>
  <c r="BY1300" i="4"/>
  <c r="BX1300" i="4"/>
  <c r="BW1300" i="4"/>
  <c r="BV1300" i="4"/>
  <c r="BU1300" i="4"/>
  <c r="BT1300" i="4"/>
  <c r="BS1300" i="4"/>
  <c r="BR1300" i="4"/>
  <c r="BQ1300" i="4"/>
  <c r="BP1300" i="4"/>
  <c r="BO1300" i="4"/>
  <c r="BN1300" i="4"/>
  <c r="AE1297" i="4"/>
  <c r="AD1297" i="4"/>
  <c r="AC1297" i="4"/>
  <c r="AB1297" i="4"/>
  <c r="W1297" i="4"/>
  <c r="V1297" i="4"/>
  <c r="U1297" i="4"/>
  <c r="AE1296" i="4"/>
  <c r="AD1296" i="4"/>
  <c r="AC1296" i="4"/>
  <c r="AB1296" i="4"/>
  <c r="M1296" i="4"/>
  <c r="M1297" i="4" s="1"/>
  <c r="M1298" i="4" s="1"/>
  <c r="M1299" i="4" s="1"/>
  <c r="M1300" i="4" s="1"/>
  <c r="M1301" i="4" s="1"/>
  <c r="M1302" i="4" s="1"/>
  <c r="M1303" i="4" s="1"/>
  <c r="M1304" i="4" s="1"/>
  <c r="M1305" i="4" s="1"/>
  <c r="M1306" i="4" s="1"/>
  <c r="M1307" i="4" s="1"/>
  <c r="L1296" i="4"/>
  <c r="L1297" i="4" s="1"/>
  <c r="L1298" i="4" s="1"/>
  <c r="L1299" i="4" s="1"/>
  <c r="L1300" i="4" s="1"/>
  <c r="L1301" i="4" s="1"/>
  <c r="L1302" i="4" s="1"/>
  <c r="L1303" i="4" s="1"/>
  <c r="L1304" i="4" s="1"/>
  <c r="L1305" i="4" s="1"/>
  <c r="L1306" i="4" s="1"/>
  <c r="L1307" i="4" s="1"/>
  <c r="K1296" i="4"/>
  <c r="K1297" i="4" s="1"/>
  <c r="K1298" i="4" s="1"/>
  <c r="K1299" i="4" s="1"/>
  <c r="K1300" i="4" s="1"/>
  <c r="K1301" i="4" s="1"/>
  <c r="K1302" i="4" s="1"/>
  <c r="K1303" i="4" s="1"/>
  <c r="K1304" i="4" s="1"/>
  <c r="K1305" i="4" s="1"/>
  <c r="K1306" i="4" s="1"/>
  <c r="K1307" i="4" s="1"/>
  <c r="J1296" i="4"/>
  <c r="J1297" i="4" s="1"/>
  <c r="J1298" i="4" s="1"/>
  <c r="J1299" i="4" s="1"/>
  <c r="J1300" i="4" s="1"/>
  <c r="J1301" i="4" s="1"/>
  <c r="J1302" i="4" s="1"/>
  <c r="J1303" i="4" s="1"/>
  <c r="J1304" i="4" s="1"/>
  <c r="J1305" i="4" s="1"/>
  <c r="J1306" i="4" s="1"/>
  <c r="J1307" i="4" s="1"/>
  <c r="I1296" i="4"/>
  <c r="I1297" i="4" s="1"/>
  <c r="I1298" i="4" s="1"/>
  <c r="I1299" i="4" s="1"/>
  <c r="I1300" i="4" s="1"/>
  <c r="I1301" i="4" s="1"/>
  <c r="I1302" i="4" s="1"/>
  <c r="I1303" i="4" s="1"/>
  <c r="I1304" i="4" s="1"/>
  <c r="I1305" i="4" s="1"/>
  <c r="I1306" i="4" s="1"/>
  <c r="I1307" i="4" s="1"/>
  <c r="H1296" i="4"/>
  <c r="H1297" i="4" s="1"/>
  <c r="H1298" i="4" s="1"/>
  <c r="H1299" i="4" s="1"/>
  <c r="H1300" i="4" s="1"/>
  <c r="H1301" i="4" s="1"/>
  <c r="H1302" i="4" s="1"/>
  <c r="H1303" i="4" s="1"/>
  <c r="H1304" i="4" s="1"/>
  <c r="H1305" i="4" s="1"/>
  <c r="H1306" i="4" s="1"/>
  <c r="H1307" i="4" s="1"/>
  <c r="G1296" i="4"/>
  <c r="G1297" i="4" s="1"/>
  <c r="G1298" i="4" s="1"/>
  <c r="G1299" i="4" s="1"/>
  <c r="G1300" i="4" s="1"/>
  <c r="G1301" i="4" s="1"/>
  <c r="G1302" i="4" s="1"/>
  <c r="G1303" i="4" s="1"/>
  <c r="G1304" i="4" s="1"/>
  <c r="G1305" i="4" s="1"/>
  <c r="G1306" i="4" s="1"/>
  <c r="G1307" i="4" s="1"/>
  <c r="E1296" i="4"/>
  <c r="E1297" i="4" s="1"/>
  <c r="E1298" i="4" s="1"/>
  <c r="E1299" i="4" s="1"/>
  <c r="E1300" i="4" s="1"/>
  <c r="E1301" i="4" s="1"/>
  <c r="E1302" i="4" s="1"/>
  <c r="E1303" i="4" s="1"/>
  <c r="E1304" i="4" s="1"/>
  <c r="E1305" i="4" s="1"/>
  <c r="E1306" i="4" s="1"/>
  <c r="E1307" i="4" s="1"/>
  <c r="AE1295" i="4"/>
  <c r="AD1295" i="4"/>
  <c r="AC1295" i="4"/>
  <c r="AB1295" i="4"/>
  <c r="AA1295" i="4"/>
  <c r="AA1296" i="4" s="1"/>
  <c r="AA1297" i="4" s="1"/>
  <c r="AA1298" i="4" s="1"/>
  <c r="V1295" i="4"/>
  <c r="U1295" i="4"/>
  <c r="D1295" i="4"/>
  <c r="D1296" i="4" s="1"/>
  <c r="D1297" i="4" s="1"/>
  <c r="D1298" i="4" s="1"/>
  <c r="D1299" i="4" s="1"/>
  <c r="C1295" i="4"/>
  <c r="C1296" i="4" s="1"/>
  <c r="C1297" i="4" s="1"/>
  <c r="C1298" i="4" s="1"/>
  <c r="C1299" i="4" s="1"/>
  <c r="AE1294" i="4"/>
  <c r="AD1294" i="4"/>
  <c r="AC1294" i="4"/>
  <c r="AB1294" i="4"/>
  <c r="V1294" i="4"/>
  <c r="U1294" i="4"/>
  <c r="CH1293" i="4"/>
  <c r="CG1293" i="4"/>
  <c r="CF1293" i="4"/>
  <c r="CE1293" i="4"/>
  <c r="CD1293" i="4"/>
  <c r="CC1293" i="4"/>
  <c r="CB1293" i="4"/>
  <c r="CA1293" i="4"/>
  <c r="BZ1293" i="4"/>
  <c r="BY1293" i="4"/>
  <c r="BX1293" i="4"/>
  <c r="BW1293" i="4"/>
  <c r="BV1293" i="4"/>
  <c r="BU1293" i="4"/>
  <c r="BT1293" i="4"/>
  <c r="BS1293" i="4"/>
  <c r="BR1293" i="4"/>
  <c r="BQ1293" i="4"/>
  <c r="BP1293" i="4"/>
  <c r="BO1293" i="4"/>
  <c r="BN1293" i="4"/>
  <c r="M1292" i="4"/>
  <c r="M1293" i="4" s="1"/>
  <c r="L1292" i="4"/>
  <c r="L1293" i="4" s="1"/>
  <c r="K1292" i="4"/>
  <c r="K1293" i="4" s="1"/>
  <c r="J1292" i="4"/>
  <c r="J1293" i="4" s="1"/>
  <c r="I1292" i="4"/>
  <c r="I1293" i="4" s="1"/>
  <c r="H1292" i="4"/>
  <c r="H1293" i="4" s="1"/>
  <c r="G1292" i="4"/>
  <c r="G1293" i="4" s="1"/>
  <c r="E1292" i="4"/>
  <c r="E1293" i="4" s="1"/>
  <c r="AL1291" i="4"/>
  <c r="AL1292" i="4" s="1"/>
  <c r="AL1293" i="4" s="1"/>
  <c r="AL1294" i="4" s="1"/>
  <c r="AL1295" i="4" s="1"/>
  <c r="AL1296" i="4" s="1"/>
  <c r="AL1297" i="4" s="1"/>
  <c r="AL1298" i="4" s="1"/>
  <c r="AL1299" i="4" s="1"/>
  <c r="AL1300" i="4" s="1"/>
  <c r="AL1301" i="4" s="1"/>
  <c r="AL1302" i="4" s="1"/>
  <c r="AL1303" i="4" s="1"/>
  <c r="AL1304" i="4" s="1"/>
  <c r="AL1305" i="4" s="1"/>
  <c r="AK1291" i="4"/>
  <c r="AK1292" i="4" s="1"/>
  <c r="AK1293" i="4" s="1"/>
  <c r="AK1294" i="4" s="1"/>
  <c r="AK1295" i="4" s="1"/>
  <c r="AK1296" i="4" s="1"/>
  <c r="AK1297" i="4" s="1"/>
  <c r="AK1298" i="4" s="1"/>
  <c r="AK1299" i="4" s="1"/>
  <c r="AK1300" i="4" s="1"/>
  <c r="AK1301" i="4" s="1"/>
  <c r="AK1302" i="4" s="1"/>
  <c r="AK1303" i="4" s="1"/>
  <c r="AK1304" i="4" s="1"/>
  <c r="AK1305" i="4" s="1"/>
  <c r="AK1306" i="4" s="1"/>
  <c r="AK1307" i="4" s="1"/>
  <c r="AK1308" i="4" s="1"/>
  <c r="AK1309" i="4" s="1"/>
  <c r="AK1310" i="4" s="1"/>
  <c r="AK1311" i="4" s="1"/>
  <c r="AK1312" i="4" s="1"/>
  <c r="AK1313" i="4" s="1"/>
  <c r="AK1314" i="4" s="1"/>
  <c r="AK1315" i="4" s="1"/>
  <c r="AK1316" i="4" s="1"/>
  <c r="AK1317" i="4" s="1"/>
  <c r="AJ1291" i="4"/>
  <c r="AJ1292" i="4" s="1"/>
  <c r="AJ1293" i="4" s="1"/>
  <c r="AJ1294" i="4" s="1"/>
  <c r="AJ1295" i="4" s="1"/>
  <c r="AJ1296" i="4" s="1"/>
  <c r="AJ1297" i="4" s="1"/>
  <c r="AJ1298" i="4" s="1"/>
  <c r="AJ1299" i="4" s="1"/>
  <c r="AJ1300" i="4" s="1"/>
  <c r="AI1291" i="4"/>
  <c r="AI1292" i="4" s="1"/>
  <c r="AI1293" i="4" s="1"/>
  <c r="AI1294" i="4" s="1"/>
  <c r="AI1295" i="4" s="1"/>
  <c r="AI1296" i="4" s="1"/>
  <c r="AI1297" i="4" s="1"/>
  <c r="AI1298" i="4" s="1"/>
  <c r="AI1299" i="4" s="1"/>
  <c r="AI1300" i="4" s="1"/>
  <c r="AI1301" i="4" s="1"/>
  <c r="AI1302" i="4" s="1"/>
  <c r="AI1303" i="4" s="1"/>
  <c r="AI1304" i="4" s="1"/>
  <c r="AI1305" i="4" s="1"/>
  <c r="AI1306" i="4" s="1"/>
  <c r="AI1307" i="4" s="1"/>
  <c r="AI1308" i="4" s="1"/>
  <c r="AI1309" i="4" s="1"/>
  <c r="AI1310" i="4" s="1"/>
  <c r="AI1311" i="4" s="1"/>
  <c r="AI1312" i="4" s="1"/>
  <c r="AI1313" i="4" s="1"/>
  <c r="AI1314" i="4" s="1"/>
  <c r="AI1315" i="4" s="1"/>
  <c r="AI1316" i="4" s="1"/>
  <c r="AI1317" i="4" s="1"/>
  <c r="AH1291" i="4"/>
  <c r="AH1292" i="4" s="1"/>
  <c r="AH1293" i="4" s="1"/>
  <c r="AH1294" i="4" s="1"/>
  <c r="AH1295" i="4" s="1"/>
  <c r="AH1296" i="4" s="1"/>
  <c r="AH1297" i="4" s="1"/>
  <c r="AH1298" i="4" s="1"/>
  <c r="AH1299" i="4" s="1"/>
  <c r="AH1300" i="4" s="1"/>
  <c r="AG1291" i="4"/>
  <c r="AG1292" i="4" s="1"/>
  <c r="AG1293" i="4" s="1"/>
  <c r="AF1291" i="4"/>
  <c r="AF1292" i="4" s="1"/>
  <c r="AF1293" i="4" s="1"/>
  <c r="AF1294" i="4" s="1"/>
  <c r="AF1295" i="4" s="1"/>
  <c r="AF1296" i="4" s="1"/>
  <c r="AF1297" i="4" s="1"/>
  <c r="AF1298" i="4" s="1"/>
  <c r="AF1299" i="4" s="1"/>
  <c r="AF1300" i="4" s="1"/>
  <c r="AF1301" i="4" s="1"/>
  <c r="AF1302" i="4" s="1"/>
  <c r="AF1303" i="4" s="1"/>
  <c r="AF1304" i="4" s="1"/>
  <c r="AF1305" i="4" s="1"/>
  <c r="AF1306" i="4" s="1"/>
  <c r="AF1307" i="4" s="1"/>
  <c r="AF1308" i="4" s="1"/>
  <c r="AF1309" i="4" s="1"/>
  <c r="AF1310" i="4" s="1"/>
  <c r="AF1311" i="4" s="1"/>
  <c r="AF1312" i="4" s="1"/>
  <c r="AF1313" i="4" s="1"/>
  <c r="AF1314" i="4" s="1"/>
  <c r="AF1315" i="4" s="1"/>
  <c r="AF1316" i="4" s="1"/>
  <c r="AF1317" i="4" s="1"/>
  <c r="AF1318" i="4" s="1"/>
  <c r="AF1319" i="4" s="1"/>
  <c r="AF1320" i="4" s="1"/>
  <c r="AF1321" i="4" s="1"/>
  <c r="AF1322" i="4" s="1"/>
  <c r="AF1323" i="4" s="1"/>
  <c r="AF1324" i="4" s="1"/>
  <c r="AF1325" i="4" s="1"/>
  <c r="AF1326" i="4" s="1"/>
  <c r="AF1327" i="4" s="1"/>
  <c r="AF1328" i="4" s="1"/>
  <c r="AF1329" i="4" s="1"/>
  <c r="AF1330" i="4" s="1"/>
  <c r="AF1331" i="4" s="1"/>
  <c r="AF1332" i="4" s="1"/>
  <c r="AE1291" i="4"/>
  <c r="AE1292" i="4" s="1"/>
  <c r="AE1293" i="4" s="1"/>
  <c r="AD1291" i="4"/>
  <c r="AD1292" i="4" s="1"/>
  <c r="AD1293" i="4" s="1"/>
  <c r="AC1291" i="4"/>
  <c r="AC1292" i="4" s="1"/>
  <c r="AC1293" i="4" s="1"/>
  <c r="AB1291" i="4"/>
  <c r="AB1292" i="4" s="1"/>
  <c r="AB1293" i="4" s="1"/>
  <c r="AA1291" i="4"/>
  <c r="AA1292" i="4" s="1"/>
  <c r="AA1293" i="4" s="1"/>
  <c r="Z1291" i="4"/>
  <c r="Z1292" i="4" s="1"/>
  <c r="Z1293" i="4" s="1"/>
  <c r="Z1294" i="4" s="1"/>
  <c r="Z1295" i="4" s="1"/>
  <c r="Z1296" i="4" s="1"/>
  <c r="Z1297" i="4" s="1"/>
  <c r="Z1298" i="4" s="1"/>
  <c r="Z1299" i="4" s="1"/>
  <c r="Z1300" i="4" s="1"/>
  <c r="Z1301" i="4" s="1"/>
  <c r="Z1302" i="4" s="1"/>
  <c r="Z1303" i="4" s="1"/>
  <c r="Z1304" i="4" s="1"/>
  <c r="Z1305" i="4" s="1"/>
  <c r="Z1306" i="4" s="1"/>
  <c r="Z1307" i="4" s="1"/>
  <c r="Y1291" i="4"/>
  <c r="Y1292" i="4" s="1"/>
  <c r="Y1293" i="4" s="1"/>
  <c r="Y1294" i="4" s="1"/>
  <c r="Y1295" i="4" s="1"/>
  <c r="Y1296" i="4" s="1"/>
  <c r="Y1297" i="4" s="1"/>
  <c r="Y1298" i="4" s="1"/>
  <c r="Y1299" i="4" s="1"/>
  <c r="Y1300" i="4" s="1"/>
  <c r="Y1301" i="4" s="1"/>
  <c r="Y1302" i="4" s="1"/>
  <c r="Y1303" i="4" s="1"/>
  <c r="Y1304" i="4" s="1"/>
  <c r="Y1305" i="4" s="1"/>
  <c r="Y1306" i="4" s="1"/>
  <c r="Y1307" i="4" s="1"/>
  <c r="X1291" i="4"/>
  <c r="X1292" i="4" s="1"/>
  <c r="X1293" i="4" s="1"/>
  <c r="W1291" i="4"/>
  <c r="W1292" i="4" s="1"/>
  <c r="W1293" i="4" s="1"/>
  <c r="V1291" i="4"/>
  <c r="V1292" i="4" s="1"/>
  <c r="V1293" i="4" s="1"/>
  <c r="U1291" i="4"/>
  <c r="U1292" i="4" s="1"/>
  <c r="U1293" i="4" s="1"/>
  <c r="T1291" i="4"/>
  <c r="T1292" i="4" s="1"/>
  <c r="T1293" i="4" s="1"/>
  <c r="S1291" i="4"/>
  <c r="S1292" i="4" s="1"/>
  <c r="S1293" i="4" s="1"/>
  <c r="R1291" i="4"/>
  <c r="R1292" i="4" s="1"/>
  <c r="R1293" i="4" s="1"/>
  <c r="Q1291" i="4"/>
  <c r="Q1292" i="4" s="1"/>
  <c r="Q1293" i="4" s="1"/>
  <c r="P1291" i="4"/>
  <c r="P1292" i="4" s="1"/>
  <c r="P1293" i="4" s="1"/>
  <c r="O1291" i="4"/>
  <c r="O1292" i="4" s="1"/>
  <c r="O1293" i="4" s="1"/>
  <c r="N1291" i="4"/>
  <c r="N1292" i="4" s="1"/>
  <c r="N1293" i="4" s="1"/>
  <c r="N1294" i="4" s="1"/>
  <c r="N1295" i="4" s="1"/>
  <c r="N1296" i="4" s="1"/>
  <c r="N1297" i="4" s="1"/>
  <c r="N1298" i="4" s="1"/>
  <c r="N1299" i="4" s="1"/>
  <c r="N1300" i="4" s="1"/>
  <c r="N1301" i="4" s="1"/>
  <c r="N1302" i="4" s="1"/>
  <c r="N1303" i="4" s="1"/>
  <c r="N1304" i="4" s="1"/>
  <c r="N1305" i="4" s="1"/>
  <c r="N1306" i="4" s="1"/>
  <c r="N1307" i="4" s="1"/>
  <c r="N1308" i="4" s="1"/>
  <c r="N1309" i="4" s="1"/>
  <c r="N1310" i="4" s="1"/>
  <c r="N1311" i="4" s="1"/>
  <c r="N1312" i="4" s="1"/>
  <c r="N1313" i="4" s="1"/>
  <c r="N1314" i="4" s="1"/>
  <c r="N1315" i="4" s="1"/>
  <c r="N1316" i="4" s="1"/>
  <c r="N1317" i="4" s="1"/>
  <c r="N1318" i="4" s="1"/>
  <c r="N1319" i="4" s="1"/>
  <c r="N1320" i="4" s="1"/>
  <c r="N1321" i="4" s="1"/>
  <c r="N1322" i="4" s="1"/>
  <c r="N1323" i="4" s="1"/>
  <c r="N1324" i="4" s="1"/>
  <c r="N1325" i="4" s="1"/>
  <c r="N1326" i="4" s="1"/>
  <c r="N1327" i="4" s="1"/>
  <c r="N1328" i="4" s="1"/>
  <c r="N1329" i="4" s="1"/>
  <c r="N1330" i="4" s="1"/>
  <c r="N1331" i="4" s="1"/>
  <c r="N1332" i="4" s="1"/>
  <c r="D1291" i="4"/>
  <c r="D1292" i="4" s="1"/>
  <c r="C1291" i="4"/>
  <c r="C1292" i="4" s="1"/>
  <c r="B1290" i="4"/>
  <c r="B1232" i="4"/>
  <c r="B1332" i="4" s="1"/>
  <c r="B1432" i="4" s="1"/>
  <c r="B1532" i="4" s="1"/>
  <c r="B1632" i="4" s="1"/>
  <c r="B1231" i="4"/>
  <c r="B1331" i="4" s="1"/>
  <c r="B1431" i="4" s="1"/>
  <c r="B1531" i="4" s="1"/>
  <c r="B1631" i="4" s="1"/>
  <c r="B1230" i="4"/>
  <c r="B1330" i="4" s="1"/>
  <c r="B1430" i="4" s="1"/>
  <c r="B1530" i="4" s="1"/>
  <c r="B1630" i="4" s="1"/>
  <c r="B1229" i="4"/>
  <c r="B1329" i="4" s="1"/>
  <c r="B1429" i="4" s="1"/>
  <c r="B1529" i="4" s="1"/>
  <c r="B1629" i="4" s="1"/>
  <c r="B1228" i="4"/>
  <c r="B1328" i="4" s="1"/>
  <c r="B1428" i="4" s="1"/>
  <c r="B1528" i="4" s="1"/>
  <c r="B1628" i="4" s="1"/>
  <c r="B1227" i="4"/>
  <c r="B1327" i="4" s="1"/>
  <c r="B1427" i="4" s="1"/>
  <c r="B1527" i="4" s="1"/>
  <c r="B1627" i="4" s="1"/>
  <c r="B1226" i="4"/>
  <c r="B1326" i="4" s="1"/>
  <c r="B1426" i="4" s="1"/>
  <c r="B1526" i="4" s="1"/>
  <c r="B1626" i="4" s="1"/>
  <c r="B1225" i="4"/>
  <c r="B1325" i="4" s="1"/>
  <c r="B1425" i="4" s="1"/>
  <c r="B1525" i="4" s="1"/>
  <c r="B1625" i="4" s="1"/>
  <c r="B1224" i="4"/>
  <c r="B1324" i="4" s="1"/>
  <c r="B1424" i="4" s="1"/>
  <c r="B1524" i="4" s="1"/>
  <c r="B1624" i="4" s="1"/>
  <c r="B1223" i="4"/>
  <c r="B1323" i="4" s="1"/>
  <c r="B1423" i="4" s="1"/>
  <c r="B1523" i="4" s="1"/>
  <c r="B1623" i="4" s="1"/>
  <c r="B1222" i="4"/>
  <c r="B1322" i="4" s="1"/>
  <c r="B1422" i="4" s="1"/>
  <c r="B1522" i="4" s="1"/>
  <c r="B1622" i="4" s="1"/>
  <c r="B1221" i="4"/>
  <c r="B1321" i="4" s="1"/>
  <c r="B1421" i="4" s="1"/>
  <c r="B1521" i="4" s="1"/>
  <c r="B1621" i="4" s="1"/>
  <c r="B1220" i="4"/>
  <c r="B1320" i="4" s="1"/>
  <c r="B1420" i="4" s="1"/>
  <c r="B1520" i="4" s="1"/>
  <c r="B1620" i="4" s="1"/>
  <c r="B1219" i="4"/>
  <c r="B1319" i="4" s="1"/>
  <c r="B1419" i="4" s="1"/>
  <c r="B1519" i="4" s="1"/>
  <c r="B1619" i="4" s="1"/>
  <c r="B1218" i="4"/>
  <c r="B1318" i="4" s="1"/>
  <c r="B1418" i="4" s="1"/>
  <c r="B1518" i="4" s="1"/>
  <c r="B1618" i="4" s="1"/>
  <c r="B1217" i="4"/>
  <c r="B1317" i="4" s="1"/>
  <c r="B1417" i="4" s="1"/>
  <c r="B1517" i="4" s="1"/>
  <c r="B1617" i="4" s="1"/>
  <c r="B1216" i="4"/>
  <c r="B1316" i="4" s="1"/>
  <c r="B1416" i="4" s="1"/>
  <c r="B1516" i="4" s="1"/>
  <c r="B1616" i="4" s="1"/>
  <c r="B1215" i="4"/>
  <c r="B1315" i="4" s="1"/>
  <c r="B1415" i="4" s="1"/>
  <c r="B1515" i="4" s="1"/>
  <c r="B1615" i="4" s="1"/>
  <c r="B1214" i="4"/>
  <c r="B1314" i="4" s="1"/>
  <c r="B1414" i="4" s="1"/>
  <c r="B1514" i="4" s="1"/>
  <c r="B1614" i="4" s="1"/>
  <c r="B1213" i="4"/>
  <c r="B1313" i="4" s="1"/>
  <c r="B1413" i="4" s="1"/>
  <c r="B1513" i="4" s="1"/>
  <c r="B1613" i="4" s="1"/>
  <c r="B1212" i="4"/>
  <c r="B1312" i="4" s="1"/>
  <c r="B1412" i="4" s="1"/>
  <c r="B1512" i="4" s="1"/>
  <c r="B1612" i="4" s="1"/>
  <c r="B1211" i="4"/>
  <c r="B1311" i="4" s="1"/>
  <c r="B1411" i="4" s="1"/>
  <c r="B1511" i="4" s="1"/>
  <c r="B1611" i="4" s="1"/>
  <c r="B1210" i="4"/>
  <c r="B1310" i="4" s="1"/>
  <c r="B1410" i="4" s="1"/>
  <c r="B1510" i="4" s="1"/>
  <c r="B1610" i="4" s="1"/>
  <c r="B1209" i="4"/>
  <c r="B1309" i="4" s="1"/>
  <c r="B1409" i="4" s="1"/>
  <c r="B1509" i="4" s="1"/>
  <c r="B1609" i="4" s="1"/>
  <c r="B1208" i="4"/>
  <c r="B1308" i="4" s="1"/>
  <c r="B1408" i="4" s="1"/>
  <c r="B1508" i="4" s="1"/>
  <c r="B1608" i="4" s="1"/>
  <c r="B1207" i="4"/>
  <c r="B1307" i="4" s="1"/>
  <c r="B1407" i="4" s="1"/>
  <c r="B1507" i="4" s="1"/>
  <c r="B1607" i="4" s="1"/>
  <c r="B1206" i="4"/>
  <c r="B1306" i="4" s="1"/>
  <c r="B1406" i="4" s="1"/>
  <c r="B1506" i="4" s="1"/>
  <c r="B1606" i="4" s="1"/>
  <c r="B1205" i="4"/>
  <c r="B1305" i="4" s="1"/>
  <c r="B1405" i="4" s="1"/>
  <c r="B1505" i="4" s="1"/>
  <c r="B1605" i="4" s="1"/>
  <c r="B1204" i="4"/>
  <c r="B1304" i="4" s="1"/>
  <c r="B1404" i="4" s="1"/>
  <c r="B1504" i="4" s="1"/>
  <c r="B1604" i="4" s="1"/>
  <c r="B1203" i="4"/>
  <c r="B1303" i="4" s="1"/>
  <c r="B1403" i="4" s="1"/>
  <c r="B1503" i="4" s="1"/>
  <c r="B1603" i="4" s="1"/>
  <c r="B1202" i="4"/>
  <c r="B1302" i="4" s="1"/>
  <c r="B1402" i="4" s="1"/>
  <c r="B1502" i="4" s="1"/>
  <c r="B1602" i="4" s="1"/>
  <c r="B1201" i="4"/>
  <c r="B1301" i="4" s="1"/>
  <c r="B1401" i="4" s="1"/>
  <c r="B1501" i="4" s="1"/>
  <c r="B1601" i="4" s="1"/>
  <c r="B1200" i="4"/>
  <c r="B1300" i="4" s="1"/>
  <c r="B1400" i="4" s="1"/>
  <c r="B1500" i="4" s="1"/>
  <c r="B1600" i="4" s="1"/>
  <c r="B1199" i="4"/>
  <c r="B1299" i="4" s="1"/>
  <c r="B1399" i="4" s="1"/>
  <c r="B1499" i="4" s="1"/>
  <c r="B1599" i="4" s="1"/>
  <c r="B1198" i="4"/>
  <c r="B1298" i="4" s="1"/>
  <c r="B1398" i="4" s="1"/>
  <c r="B1498" i="4" s="1"/>
  <c r="B1598" i="4" s="1"/>
  <c r="B1197" i="4"/>
  <c r="B1297" i="4" s="1"/>
  <c r="B1397" i="4" s="1"/>
  <c r="B1497" i="4" s="1"/>
  <c r="B1597" i="4" s="1"/>
  <c r="B1196" i="4"/>
  <c r="B1296" i="4" s="1"/>
  <c r="B1396" i="4" s="1"/>
  <c r="B1496" i="4" s="1"/>
  <c r="B1596" i="4" s="1"/>
  <c r="B1195" i="4"/>
  <c r="B1295" i="4" s="1"/>
  <c r="B1395" i="4" s="1"/>
  <c r="B1495" i="4" s="1"/>
  <c r="B1595" i="4" s="1"/>
  <c r="B1194" i="4"/>
  <c r="B1294" i="4" s="1"/>
  <c r="B1394" i="4" s="1"/>
  <c r="B1494" i="4" s="1"/>
  <c r="B1594" i="4" s="1"/>
  <c r="B1193" i="4"/>
  <c r="B1293" i="4" s="1"/>
  <c r="B1393" i="4" s="1"/>
  <c r="B1493" i="4" s="1"/>
  <c r="B1593" i="4" s="1"/>
  <c r="B1192" i="4"/>
  <c r="B1292" i="4" s="1"/>
  <c r="B1392" i="4" s="1"/>
  <c r="B1492" i="4" s="1"/>
  <c r="B1592" i="4" s="1"/>
  <c r="B1191" i="4"/>
  <c r="B1291" i="4" s="1"/>
  <c r="B1391" i="4" s="1"/>
  <c r="B1491" i="4" s="1"/>
  <c r="B1591" i="4" s="1"/>
  <c r="M1231" i="4"/>
  <c r="M1232" i="4" s="1"/>
  <c r="L1231" i="4"/>
  <c r="L1232" i="4" s="1"/>
  <c r="J1231" i="4"/>
  <c r="J1232" i="4" s="1"/>
  <c r="I1231" i="4"/>
  <c r="I1232" i="4" s="1"/>
  <c r="H1231" i="4"/>
  <c r="H1232" i="4" s="1"/>
  <c r="G1231" i="4"/>
  <c r="G1232" i="4" s="1"/>
  <c r="D1219" i="4"/>
  <c r="D1220" i="4" s="1"/>
  <c r="D1221" i="4" s="1"/>
  <c r="D1222" i="4" s="1"/>
  <c r="D1223" i="4" s="1"/>
  <c r="D1224" i="4" s="1"/>
  <c r="D1225" i="4" s="1"/>
  <c r="D1226" i="4" s="1"/>
  <c r="D1227" i="4" s="1"/>
  <c r="D1228" i="4" s="1"/>
  <c r="D1229" i="4" s="1"/>
  <c r="D1230" i="4" s="1"/>
  <c r="D1231" i="4" s="1"/>
  <c r="D1232" i="4" s="1"/>
  <c r="C1219" i="4"/>
  <c r="C1220" i="4" s="1"/>
  <c r="C1221" i="4" s="1"/>
  <c r="C1222" i="4" s="1"/>
  <c r="C1223" i="4" s="1"/>
  <c r="C1224" i="4" s="1"/>
  <c r="C1225" i="4" s="1"/>
  <c r="C1226" i="4" s="1"/>
  <c r="C1227" i="4" s="1"/>
  <c r="C1228" i="4" s="1"/>
  <c r="C1229" i="4" s="1"/>
  <c r="C1230" i="4" s="1"/>
  <c r="C1231" i="4" s="1"/>
  <c r="C1232" i="4" s="1"/>
  <c r="AK1218" i="4"/>
  <c r="CH1217" i="4"/>
  <c r="CG1217" i="4"/>
  <c r="CF1217" i="4"/>
  <c r="CE1217" i="4"/>
  <c r="CD1217" i="4"/>
  <c r="CC1217" i="4"/>
  <c r="CB1217" i="4"/>
  <c r="CA1217" i="4"/>
  <c r="BZ1217" i="4"/>
  <c r="BY1217" i="4"/>
  <c r="BX1217" i="4"/>
  <c r="BW1217" i="4"/>
  <c r="BV1217" i="4"/>
  <c r="BU1217" i="4"/>
  <c r="BT1217" i="4"/>
  <c r="BS1217" i="4"/>
  <c r="BR1217" i="4"/>
  <c r="BQ1217" i="4"/>
  <c r="BP1217" i="4"/>
  <c r="BO1217" i="4"/>
  <c r="BN1217" i="4"/>
  <c r="AE1211" i="4"/>
  <c r="AD1211" i="4"/>
  <c r="AC1211" i="4"/>
  <c r="AB1211" i="4"/>
  <c r="W1211" i="4"/>
  <c r="V1211" i="4"/>
  <c r="U1211" i="4"/>
  <c r="AE1210" i="4"/>
  <c r="AD1210" i="4"/>
  <c r="AC1210" i="4"/>
  <c r="AB1210" i="4"/>
  <c r="M1210" i="4"/>
  <c r="M1211" i="4" s="1"/>
  <c r="M1212" i="4" s="1"/>
  <c r="M1213" i="4" s="1"/>
  <c r="M1214" i="4" s="1"/>
  <c r="M1215" i="4" s="1"/>
  <c r="M1216" i="4" s="1"/>
  <c r="M1217" i="4" s="1"/>
  <c r="M1218" i="4" s="1"/>
  <c r="M1219" i="4" s="1"/>
  <c r="M1220" i="4" s="1"/>
  <c r="M1221" i="4" s="1"/>
  <c r="M1222" i="4" s="1"/>
  <c r="M1223" i="4" s="1"/>
  <c r="L1210" i="4"/>
  <c r="L1211" i="4" s="1"/>
  <c r="L1212" i="4" s="1"/>
  <c r="L1213" i="4" s="1"/>
  <c r="L1214" i="4" s="1"/>
  <c r="L1215" i="4" s="1"/>
  <c r="L1216" i="4" s="1"/>
  <c r="L1217" i="4" s="1"/>
  <c r="L1218" i="4" s="1"/>
  <c r="L1219" i="4" s="1"/>
  <c r="L1220" i="4" s="1"/>
  <c r="L1221" i="4" s="1"/>
  <c r="L1222" i="4" s="1"/>
  <c r="K1210" i="4"/>
  <c r="K1211" i="4" s="1"/>
  <c r="K1212" i="4" s="1"/>
  <c r="K1213" i="4" s="1"/>
  <c r="K1214" i="4" s="1"/>
  <c r="K1215" i="4" s="1"/>
  <c r="K1216" i="4" s="1"/>
  <c r="K1217" i="4" s="1"/>
  <c r="K1218" i="4" s="1"/>
  <c r="K1219" i="4" s="1"/>
  <c r="K1220" i="4" s="1"/>
  <c r="K1221" i="4" s="1"/>
  <c r="K1222" i="4" s="1"/>
  <c r="K1223" i="4" s="1"/>
  <c r="K1224" i="4" s="1"/>
  <c r="K1225" i="4" s="1"/>
  <c r="J1210" i="4"/>
  <c r="J1211" i="4" s="1"/>
  <c r="J1212" i="4" s="1"/>
  <c r="J1213" i="4" s="1"/>
  <c r="J1214" i="4" s="1"/>
  <c r="J1215" i="4" s="1"/>
  <c r="J1216" i="4" s="1"/>
  <c r="J1217" i="4" s="1"/>
  <c r="J1218" i="4" s="1"/>
  <c r="J1219" i="4" s="1"/>
  <c r="J1220" i="4" s="1"/>
  <c r="J1221" i="4" s="1"/>
  <c r="J1222" i="4" s="1"/>
  <c r="J1223" i="4" s="1"/>
  <c r="J1224" i="4" s="1"/>
  <c r="J1225" i="4" s="1"/>
  <c r="J1226" i="4" s="1"/>
  <c r="I1210" i="4"/>
  <c r="I1211" i="4" s="1"/>
  <c r="I1212" i="4" s="1"/>
  <c r="I1213" i="4" s="1"/>
  <c r="I1214" i="4" s="1"/>
  <c r="I1215" i="4" s="1"/>
  <c r="I1216" i="4" s="1"/>
  <c r="I1217" i="4" s="1"/>
  <c r="I1218" i="4" s="1"/>
  <c r="I1219" i="4" s="1"/>
  <c r="I1220" i="4" s="1"/>
  <c r="I1221" i="4" s="1"/>
  <c r="I1222" i="4" s="1"/>
  <c r="I1223" i="4" s="1"/>
  <c r="I1224" i="4" s="1"/>
  <c r="I1225" i="4" s="1"/>
  <c r="I1226" i="4" s="1"/>
  <c r="H1210" i="4"/>
  <c r="H1211" i="4" s="1"/>
  <c r="H1212" i="4" s="1"/>
  <c r="H1213" i="4" s="1"/>
  <c r="H1214" i="4" s="1"/>
  <c r="H1215" i="4" s="1"/>
  <c r="H1216" i="4" s="1"/>
  <c r="H1217" i="4" s="1"/>
  <c r="H1218" i="4" s="1"/>
  <c r="H1219" i="4" s="1"/>
  <c r="H1220" i="4" s="1"/>
  <c r="H1221" i="4" s="1"/>
  <c r="H1222" i="4" s="1"/>
  <c r="H1223" i="4" s="1"/>
  <c r="H1224" i="4" s="1"/>
  <c r="G1210" i="4"/>
  <c r="G1211" i="4" s="1"/>
  <c r="G1212" i="4" s="1"/>
  <c r="G1213" i="4" s="1"/>
  <c r="G1214" i="4" s="1"/>
  <c r="G1215" i="4" s="1"/>
  <c r="G1216" i="4" s="1"/>
  <c r="G1217" i="4" s="1"/>
  <c r="G1218" i="4" s="1"/>
  <c r="G1219" i="4" s="1"/>
  <c r="G1220" i="4" s="1"/>
  <c r="G1221" i="4" s="1"/>
  <c r="G1222" i="4" s="1"/>
  <c r="G1223" i="4" s="1"/>
  <c r="G1224" i="4" s="1"/>
  <c r="E1210" i="4"/>
  <c r="E1211" i="4" s="1"/>
  <c r="E1212" i="4" s="1"/>
  <c r="E1213" i="4" s="1"/>
  <c r="E1214" i="4" s="1"/>
  <c r="E1215" i="4" s="1"/>
  <c r="E1216" i="4" s="1"/>
  <c r="E1217" i="4" s="1"/>
  <c r="E1218" i="4" s="1"/>
  <c r="E1219" i="4" s="1"/>
  <c r="E1220" i="4" s="1"/>
  <c r="E1221" i="4" s="1"/>
  <c r="E1222" i="4" s="1"/>
  <c r="E1223" i="4" s="1"/>
  <c r="E1224" i="4" s="1"/>
  <c r="E1225" i="4" s="1"/>
  <c r="E1226" i="4" s="1"/>
  <c r="E1227" i="4" s="1"/>
  <c r="E1228" i="4" s="1"/>
  <c r="E1229" i="4" s="1"/>
  <c r="E1230" i="4" s="1"/>
  <c r="E1231" i="4" s="1"/>
  <c r="E1232" i="4" s="1"/>
  <c r="AE1209" i="4"/>
  <c r="AD1209" i="4"/>
  <c r="AC1209" i="4"/>
  <c r="AB1209" i="4"/>
  <c r="AA1209" i="4"/>
  <c r="AA1210" i="4" s="1"/>
  <c r="AA1211" i="4" s="1"/>
  <c r="AA1212" i="4" s="1"/>
  <c r="AA1213" i="4" s="1"/>
  <c r="AA1214" i="4" s="1"/>
  <c r="AA1215" i="4" s="1"/>
  <c r="V1209" i="4"/>
  <c r="U1209" i="4"/>
  <c r="AE1208" i="4"/>
  <c r="AD1208" i="4"/>
  <c r="AC1208" i="4"/>
  <c r="AB1208" i="4"/>
  <c r="V1208" i="4"/>
  <c r="U1208" i="4"/>
  <c r="T1208" i="4"/>
  <c r="T1209" i="4" s="1"/>
  <c r="T1210" i="4" s="1"/>
  <c r="T1211" i="4" s="1"/>
  <c r="T1212" i="4" s="1"/>
  <c r="T1213" i="4" s="1"/>
  <c r="T1214" i="4" s="1"/>
  <c r="T1215" i="4" s="1"/>
  <c r="T1216" i="4" s="1"/>
  <c r="T1217" i="4" s="1"/>
  <c r="T1218" i="4" s="1"/>
  <c r="D1202" i="4"/>
  <c r="D1203" i="4" s="1"/>
  <c r="D1204" i="4" s="1"/>
  <c r="D1205" i="4" s="1"/>
  <c r="D1206" i="4" s="1"/>
  <c r="D1207" i="4" s="1"/>
  <c r="D1208" i="4" s="1"/>
  <c r="D1209" i="4" s="1"/>
  <c r="D1210" i="4" s="1"/>
  <c r="D1211" i="4" s="1"/>
  <c r="D1212" i="4" s="1"/>
  <c r="D1213" i="4" s="1"/>
  <c r="D1214" i="4" s="1"/>
  <c r="D1215" i="4" s="1"/>
  <c r="D1216" i="4" s="1"/>
  <c r="C1202" i="4"/>
  <c r="C1203" i="4" s="1"/>
  <c r="C1204" i="4" s="1"/>
  <c r="C1205" i="4" s="1"/>
  <c r="C1206" i="4" s="1"/>
  <c r="C1207" i="4" s="1"/>
  <c r="C1208" i="4" s="1"/>
  <c r="C1209" i="4" s="1"/>
  <c r="C1210" i="4" s="1"/>
  <c r="C1211" i="4" s="1"/>
  <c r="C1212" i="4" s="1"/>
  <c r="C1213" i="4" s="1"/>
  <c r="C1214" i="4" s="1"/>
  <c r="C1215" i="4" s="1"/>
  <c r="C1216" i="4" s="1"/>
  <c r="CH1200" i="4"/>
  <c r="CG1200" i="4"/>
  <c r="CF1200" i="4"/>
  <c r="CE1200" i="4"/>
  <c r="CD1200" i="4"/>
  <c r="CC1200" i="4"/>
  <c r="CB1200" i="4"/>
  <c r="CA1200" i="4"/>
  <c r="BZ1200" i="4"/>
  <c r="BY1200" i="4"/>
  <c r="BX1200" i="4"/>
  <c r="BW1200" i="4"/>
  <c r="BV1200" i="4"/>
  <c r="BU1200" i="4"/>
  <c r="BT1200" i="4"/>
  <c r="BS1200" i="4"/>
  <c r="BR1200" i="4"/>
  <c r="BQ1200" i="4"/>
  <c r="BP1200" i="4"/>
  <c r="BO1200" i="4"/>
  <c r="BN1200" i="4"/>
  <c r="AE1197" i="4"/>
  <c r="AD1197" i="4"/>
  <c r="AC1197" i="4"/>
  <c r="AB1197" i="4"/>
  <c r="W1197" i="4"/>
  <c r="V1197" i="4"/>
  <c r="U1197" i="4"/>
  <c r="AE1196" i="4"/>
  <c r="AD1196" i="4"/>
  <c r="AC1196" i="4"/>
  <c r="AB1196" i="4"/>
  <c r="M1196" i="4"/>
  <c r="M1197" i="4" s="1"/>
  <c r="M1198" i="4" s="1"/>
  <c r="M1199" i="4" s="1"/>
  <c r="M1200" i="4" s="1"/>
  <c r="M1201" i="4" s="1"/>
  <c r="M1202" i="4" s="1"/>
  <c r="M1203" i="4" s="1"/>
  <c r="M1204" i="4" s="1"/>
  <c r="M1205" i="4" s="1"/>
  <c r="M1206" i="4" s="1"/>
  <c r="M1207" i="4" s="1"/>
  <c r="L1196" i="4"/>
  <c r="L1197" i="4" s="1"/>
  <c r="L1198" i="4" s="1"/>
  <c r="L1199" i="4" s="1"/>
  <c r="L1200" i="4" s="1"/>
  <c r="L1201" i="4" s="1"/>
  <c r="L1202" i="4" s="1"/>
  <c r="L1203" i="4" s="1"/>
  <c r="L1204" i="4" s="1"/>
  <c r="L1205" i="4" s="1"/>
  <c r="L1206" i="4" s="1"/>
  <c r="L1207" i="4" s="1"/>
  <c r="K1196" i="4"/>
  <c r="K1197" i="4" s="1"/>
  <c r="K1198" i="4" s="1"/>
  <c r="K1199" i="4" s="1"/>
  <c r="K1200" i="4" s="1"/>
  <c r="K1201" i="4" s="1"/>
  <c r="K1202" i="4" s="1"/>
  <c r="K1203" i="4" s="1"/>
  <c r="K1204" i="4" s="1"/>
  <c r="K1205" i="4" s="1"/>
  <c r="K1206" i="4" s="1"/>
  <c r="K1207" i="4" s="1"/>
  <c r="J1196" i="4"/>
  <c r="J1197" i="4" s="1"/>
  <c r="J1198" i="4" s="1"/>
  <c r="J1199" i="4" s="1"/>
  <c r="J1200" i="4" s="1"/>
  <c r="J1201" i="4" s="1"/>
  <c r="J1202" i="4" s="1"/>
  <c r="J1203" i="4" s="1"/>
  <c r="J1204" i="4" s="1"/>
  <c r="J1205" i="4" s="1"/>
  <c r="J1206" i="4" s="1"/>
  <c r="J1207" i="4" s="1"/>
  <c r="I1196" i="4"/>
  <c r="I1197" i="4" s="1"/>
  <c r="I1198" i="4" s="1"/>
  <c r="I1199" i="4" s="1"/>
  <c r="I1200" i="4" s="1"/>
  <c r="I1201" i="4" s="1"/>
  <c r="I1202" i="4" s="1"/>
  <c r="I1203" i="4" s="1"/>
  <c r="I1204" i="4" s="1"/>
  <c r="I1205" i="4" s="1"/>
  <c r="I1206" i="4" s="1"/>
  <c r="I1207" i="4" s="1"/>
  <c r="H1196" i="4"/>
  <c r="H1197" i="4" s="1"/>
  <c r="H1198" i="4" s="1"/>
  <c r="H1199" i="4" s="1"/>
  <c r="H1200" i="4" s="1"/>
  <c r="H1201" i="4" s="1"/>
  <c r="H1202" i="4" s="1"/>
  <c r="H1203" i="4" s="1"/>
  <c r="H1204" i="4" s="1"/>
  <c r="H1205" i="4" s="1"/>
  <c r="H1206" i="4" s="1"/>
  <c r="H1207" i="4" s="1"/>
  <c r="G1196" i="4"/>
  <c r="G1197" i="4" s="1"/>
  <c r="G1198" i="4" s="1"/>
  <c r="G1199" i="4" s="1"/>
  <c r="G1200" i="4" s="1"/>
  <c r="G1201" i="4" s="1"/>
  <c r="G1202" i="4" s="1"/>
  <c r="G1203" i="4" s="1"/>
  <c r="G1204" i="4" s="1"/>
  <c r="G1205" i="4" s="1"/>
  <c r="G1206" i="4" s="1"/>
  <c r="G1207" i="4" s="1"/>
  <c r="E1196" i="4"/>
  <c r="E1197" i="4" s="1"/>
  <c r="E1198" i="4" s="1"/>
  <c r="E1199" i="4" s="1"/>
  <c r="E1200" i="4" s="1"/>
  <c r="E1201" i="4" s="1"/>
  <c r="E1202" i="4" s="1"/>
  <c r="E1203" i="4" s="1"/>
  <c r="E1204" i="4" s="1"/>
  <c r="E1205" i="4" s="1"/>
  <c r="E1206" i="4" s="1"/>
  <c r="E1207" i="4" s="1"/>
  <c r="AE1195" i="4"/>
  <c r="AD1195" i="4"/>
  <c r="AC1195" i="4"/>
  <c r="AB1195" i="4"/>
  <c r="AA1195" i="4"/>
  <c r="AA1196" i="4" s="1"/>
  <c r="AA1197" i="4" s="1"/>
  <c r="AA1198" i="4" s="1"/>
  <c r="V1195" i="4"/>
  <c r="U1195" i="4"/>
  <c r="D1195" i="4"/>
  <c r="D1196" i="4" s="1"/>
  <c r="D1197" i="4" s="1"/>
  <c r="D1198" i="4" s="1"/>
  <c r="D1199" i="4" s="1"/>
  <c r="C1195" i="4"/>
  <c r="C1196" i="4" s="1"/>
  <c r="C1197" i="4" s="1"/>
  <c r="C1198" i="4" s="1"/>
  <c r="C1199" i="4" s="1"/>
  <c r="AE1194" i="4"/>
  <c r="AD1194" i="4"/>
  <c r="AC1194" i="4"/>
  <c r="AB1194" i="4"/>
  <c r="V1194" i="4"/>
  <c r="U1194" i="4"/>
  <c r="P1195" i="4"/>
  <c r="P1196" i="4" s="1"/>
  <c r="P1197" i="4" s="1"/>
  <c r="P1198" i="4" s="1"/>
  <c r="P1199" i="4" s="1"/>
  <c r="P1200" i="4" s="1"/>
  <c r="P1201" i="4" s="1"/>
  <c r="CH1193" i="4"/>
  <c r="CG1193" i="4"/>
  <c r="CF1193" i="4"/>
  <c r="CE1193" i="4"/>
  <c r="CD1193" i="4"/>
  <c r="CC1193" i="4"/>
  <c r="CB1193" i="4"/>
  <c r="CA1193" i="4"/>
  <c r="BZ1193" i="4"/>
  <c r="BY1193" i="4"/>
  <c r="BX1193" i="4"/>
  <c r="BW1193" i="4"/>
  <c r="BV1193" i="4"/>
  <c r="BU1193" i="4"/>
  <c r="BT1193" i="4"/>
  <c r="BS1193" i="4"/>
  <c r="BR1193" i="4"/>
  <c r="BQ1193" i="4"/>
  <c r="BP1193" i="4"/>
  <c r="BO1193" i="4"/>
  <c r="BN1193" i="4"/>
  <c r="M1192" i="4"/>
  <c r="M1193" i="4" s="1"/>
  <c r="L1192" i="4"/>
  <c r="L1193" i="4" s="1"/>
  <c r="K1192" i="4"/>
  <c r="K1193" i="4" s="1"/>
  <c r="J1192" i="4"/>
  <c r="J1193" i="4" s="1"/>
  <c r="I1192" i="4"/>
  <c r="I1193" i="4" s="1"/>
  <c r="H1192" i="4"/>
  <c r="H1193" i="4" s="1"/>
  <c r="G1192" i="4"/>
  <c r="G1193" i="4" s="1"/>
  <c r="E1192" i="4"/>
  <c r="E1193" i="4" s="1"/>
  <c r="AL1191" i="4"/>
  <c r="AL1192" i="4" s="1"/>
  <c r="AL1193" i="4" s="1"/>
  <c r="AL1194" i="4" s="1"/>
  <c r="AL1195" i="4" s="1"/>
  <c r="AL1196" i="4" s="1"/>
  <c r="AL1197" i="4" s="1"/>
  <c r="AL1198" i="4" s="1"/>
  <c r="AL1199" i="4" s="1"/>
  <c r="AL1200" i="4" s="1"/>
  <c r="AL1201" i="4" s="1"/>
  <c r="AL1202" i="4" s="1"/>
  <c r="AL1203" i="4" s="1"/>
  <c r="AL1204" i="4" s="1"/>
  <c r="AL1205" i="4" s="1"/>
  <c r="AK1191" i="4"/>
  <c r="AK1192" i="4" s="1"/>
  <c r="AK1193" i="4" s="1"/>
  <c r="AK1194" i="4" s="1"/>
  <c r="AK1195" i="4" s="1"/>
  <c r="AK1196" i="4" s="1"/>
  <c r="AK1197" i="4" s="1"/>
  <c r="AK1198" i="4" s="1"/>
  <c r="AK1199" i="4" s="1"/>
  <c r="AK1200" i="4" s="1"/>
  <c r="AK1201" i="4" s="1"/>
  <c r="AK1202" i="4" s="1"/>
  <c r="AK1203" i="4" s="1"/>
  <c r="AK1204" i="4" s="1"/>
  <c r="AK1205" i="4" s="1"/>
  <c r="AK1206" i="4" s="1"/>
  <c r="AK1207" i="4" s="1"/>
  <c r="AK1208" i="4" s="1"/>
  <c r="AK1209" i="4" s="1"/>
  <c r="AK1210" i="4" s="1"/>
  <c r="AK1211" i="4" s="1"/>
  <c r="AK1212" i="4" s="1"/>
  <c r="AK1213" i="4" s="1"/>
  <c r="AK1214" i="4" s="1"/>
  <c r="AK1215" i="4" s="1"/>
  <c r="AK1216" i="4" s="1"/>
  <c r="AK1217" i="4" s="1"/>
  <c r="AJ1191" i="4"/>
  <c r="AJ1192" i="4" s="1"/>
  <c r="AJ1193" i="4" s="1"/>
  <c r="AJ1194" i="4" s="1"/>
  <c r="AJ1195" i="4" s="1"/>
  <c r="AJ1196" i="4" s="1"/>
  <c r="AJ1197" i="4" s="1"/>
  <c r="AJ1198" i="4" s="1"/>
  <c r="AJ1199" i="4" s="1"/>
  <c r="AJ1200" i="4" s="1"/>
  <c r="AI1191" i="4"/>
  <c r="AI1192" i="4" s="1"/>
  <c r="AI1193" i="4" s="1"/>
  <c r="AI1194" i="4" s="1"/>
  <c r="AI1195" i="4" s="1"/>
  <c r="AI1196" i="4" s="1"/>
  <c r="AI1197" i="4" s="1"/>
  <c r="AI1198" i="4" s="1"/>
  <c r="AI1199" i="4" s="1"/>
  <c r="AI1200" i="4" s="1"/>
  <c r="AI1201" i="4" s="1"/>
  <c r="AI1202" i="4" s="1"/>
  <c r="AI1203" i="4" s="1"/>
  <c r="AI1204" i="4" s="1"/>
  <c r="AI1205" i="4" s="1"/>
  <c r="AI1206" i="4" s="1"/>
  <c r="AI1207" i="4" s="1"/>
  <c r="AI1208" i="4" s="1"/>
  <c r="AI1209" i="4" s="1"/>
  <c r="AI1210" i="4" s="1"/>
  <c r="AI1211" i="4" s="1"/>
  <c r="AI1212" i="4" s="1"/>
  <c r="AI1213" i="4" s="1"/>
  <c r="AI1214" i="4" s="1"/>
  <c r="AI1215" i="4" s="1"/>
  <c r="AI1216" i="4" s="1"/>
  <c r="AI1217" i="4" s="1"/>
  <c r="AH1191" i="4"/>
  <c r="AH1192" i="4" s="1"/>
  <c r="AH1193" i="4" s="1"/>
  <c r="AH1194" i="4" s="1"/>
  <c r="AH1195" i="4" s="1"/>
  <c r="AH1196" i="4" s="1"/>
  <c r="AH1197" i="4" s="1"/>
  <c r="AH1198" i="4" s="1"/>
  <c r="AH1199" i="4" s="1"/>
  <c r="AH1200" i="4" s="1"/>
  <c r="AG1191" i="4"/>
  <c r="AG1192" i="4" s="1"/>
  <c r="AG1193" i="4" s="1"/>
  <c r="AF1191" i="4"/>
  <c r="AF1192" i="4" s="1"/>
  <c r="AF1193" i="4" s="1"/>
  <c r="AF1194" i="4" s="1"/>
  <c r="AF1195" i="4" s="1"/>
  <c r="AF1196" i="4" s="1"/>
  <c r="AF1197" i="4" s="1"/>
  <c r="AF1198" i="4" s="1"/>
  <c r="AF1199" i="4" s="1"/>
  <c r="AF1200" i="4" s="1"/>
  <c r="AF1201" i="4" s="1"/>
  <c r="AF1202" i="4" s="1"/>
  <c r="AF1203" i="4" s="1"/>
  <c r="AF1204" i="4" s="1"/>
  <c r="AF1205" i="4" s="1"/>
  <c r="AF1206" i="4" s="1"/>
  <c r="AF1207" i="4" s="1"/>
  <c r="AF1208" i="4" s="1"/>
  <c r="AF1209" i="4" s="1"/>
  <c r="AF1210" i="4" s="1"/>
  <c r="AF1211" i="4" s="1"/>
  <c r="AF1212" i="4" s="1"/>
  <c r="AF1213" i="4" s="1"/>
  <c r="AF1214" i="4" s="1"/>
  <c r="AF1215" i="4" s="1"/>
  <c r="AF1216" i="4" s="1"/>
  <c r="AF1217" i="4" s="1"/>
  <c r="AF1218" i="4" s="1"/>
  <c r="AF1219" i="4" s="1"/>
  <c r="AF1220" i="4" s="1"/>
  <c r="AF1221" i="4" s="1"/>
  <c r="AF1222" i="4" s="1"/>
  <c r="AF1223" i="4" s="1"/>
  <c r="AF1224" i="4" s="1"/>
  <c r="AF1225" i="4" s="1"/>
  <c r="AF1226" i="4" s="1"/>
  <c r="AF1227" i="4" s="1"/>
  <c r="AF1228" i="4" s="1"/>
  <c r="AF1229" i="4" s="1"/>
  <c r="AF1230" i="4" s="1"/>
  <c r="AF1231" i="4" s="1"/>
  <c r="AF1232" i="4" s="1"/>
  <c r="AE1191" i="4"/>
  <c r="AE1192" i="4" s="1"/>
  <c r="AE1193" i="4" s="1"/>
  <c r="AD1191" i="4"/>
  <c r="AD1192" i="4" s="1"/>
  <c r="AD1193" i="4" s="1"/>
  <c r="AC1191" i="4"/>
  <c r="AC1192" i="4" s="1"/>
  <c r="AC1193" i="4" s="1"/>
  <c r="AB1191" i="4"/>
  <c r="AB1192" i="4" s="1"/>
  <c r="AB1193" i="4" s="1"/>
  <c r="AA1191" i="4"/>
  <c r="AA1192" i="4" s="1"/>
  <c r="AA1193" i="4" s="1"/>
  <c r="Z1191" i="4"/>
  <c r="Z1192" i="4" s="1"/>
  <c r="Z1193" i="4" s="1"/>
  <c r="Z1194" i="4" s="1"/>
  <c r="Z1195" i="4" s="1"/>
  <c r="Z1196" i="4" s="1"/>
  <c r="Z1197" i="4" s="1"/>
  <c r="Z1198" i="4" s="1"/>
  <c r="Z1199" i="4" s="1"/>
  <c r="Z1200" i="4" s="1"/>
  <c r="Z1201" i="4" s="1"/>
  <c r="Z1202" i="4" s="1"/>
  <c r="Z1203" i="4" s="1"/>
  <c r="Z1204" i="4" s="1"/>
  <c r="Z1205" i="4" s="1"/>
  <c r="Z1206" i="4" s="1"/>
  <c r="Z1207" i="4" s="1"/>
  <c r="Y1191" i="4"/>
  <c r="Y1192" i="4" s="1"/>
  <c r="Y1193" i="4" s="1"/>
  <c r="Y1194" i="4" s="1"/>
  <c r="Y1195" i="4" s="1"/>
  <c r="Y1196" i="4" s="1"/>
  <c r="Y1197" i="4" s="1"/>
  <c r="Y1198" i="4" s="1"/>
  <c r="Y1199" i="4" s="1"/>
  <c r="Y1200" i="4" s="1"/>
  <c r="Y1201" i="4" s="1"/>
  <c r="Y1202" i="4" s="1"/>
  <c r="Y1203" i="4" s="1"/>
  <c r="Y1204" i="4" s="1"/>
  <c r="Y1205" i="4" s="1"/>
  <c r="Y1206" i="4" s="1"/>
  <c r="Y1207" i="4" s="1"/>
  <c r="X1191" i="4"/>
  <c r="X1192" i="4" s="1"/>
  <c r="X1193" i="4" s="1"/>
  <c r="W1191" i="4"/>
  <c r="W1192" i="4" s="1"/>
  <c r="W1193" i="4" s="1"/>
  <c r="V1191" i="4"/>
  <c r="V1192" i="4" s="1"/>
  <c r="V1193" i="4" s="1"/>
  <c r="U1191" i="4"/>
  <c r="U1192" i="4" s="1"/>
  <c r="U1193" i="4" s="1"/>
  <c r="T1191" i="4"/>
  <c r="T1192" i="4" s="1"/>
  <c r="T1193" i="4" s="1"/>
  <c r="S1191" i="4"/>
  <c r="S1192" i="4" s="1"/>
  <c r="S1193" i="4" s="1"/>
  <c r="R1191" i="4"/>
  <c r="R1192" i="4" s="1"/>
  <c r="R1193" i="4" s="1"/>
  <c r="Q1191" i="4"/>
  <c r="Q1192" i="4" s="1"/>
  <c r="Q1193" i="4" s="1"/>
  <c r="P1191" i="4"/>
  <c r="P1192" i="4" s="1"/>
  <c r="P1193" i="4" s="1"/>
  <c r="O1191" i="4"/>
  <c r="O1192" i="4" s="1"/>
  <c r="O1193" i="4" s="1"/>
  <c r="N1191" i="4"/>
  <c r="N1192" i="4" s="1"/>
  <c r="N1193" i="4" s="1"/>
  <c r="N1194" i="4" s="1"/>
  <c r="N1195" i="4" s="1"/>
  <c r="N1196" i="4" s="1"/>
  <c r="N1197" i="4" s="1"/>
  <c r="N1198" i="4" s="1"/>
  <c r="N1199" i="4" s="1"/>
  <c r="N1200" i="4" s="1"/>
  <c r="N1201" i="4" s="1"/>
  <c r="N1202" i="4" s="1"/>
  <c r="N1203" i="4" s="1"/>
  <c r="N1204" i="4" s="1"/>
  <c r="N1205" i="4" s="1"/>
  <c r="N1206" i="4" s="1"/>
  <c r="N1207" i="4" s="1"/>
  <c r="N1208" i="4" s="1"/>
  <c r="N1209" i="4" s="1"/>
  <c r="N1210" i="4" s="1"/>
  <c r="N1211" i="4" s="1"/>
  <c r="N1212" i="4" s="1"/>
  <c r="N1213" i="4" s="1"/>
  <c r="N1214" i="4" s="1"/>
  <c r="N1215" i="4" s="1"/>
  <c r="N1216" i="4" s="1"/>
  <c r="N1217" i="4" s="1"/>
  <c r="N1218" i="4" s="1"/>
  <c r="N1219" i="4" s="1"/>
  <c r="N1220" i="4" s="1"/>
  <c r="N1221" i="4" s="1"/>
  <c r="N1222" i="4" s="1"/>
  <c r="N1223" i="4" s="1"/>
  <c r="N1224" i="4" s="1"/>
  <c r="N1225" i="4" s="1"/>
  <c r="N1226" i="4" s="1"/>
  <c r="N1227" i="4" s="1"/>
  <c r="N1228" i="4" s="1"/>
  <c r="N1229" i="4" s="1"/>
  <c r="N1230" i="4" s="1"/>
  <c r="N1231" i="4" s="1"/>
  <c r="N1232" i="4" s="1"/>
  <c r="D1191" i="4"/>
  <c r="D1192" i="4" s="1"/>
  <c r="C1191" i="4"/>
  <c r="C1192" i="4" s="1"/>
  <c r="F1191" i="4"/>
  <c r="F1192" i="4" s="1"/>
  <c r="F1193" i="4" s="1"/>
  <c r="AE1094" i="4"/>
  <c r="AD1094" i="4"/>
  <c r="AC1094" i="4"/>
  <c r="AB1094" i="4"/>
  <c r="V1094" i="4"/>
  <c r="U1094" i="4"/>
  <c r="AE1097" i="4"/>
  <c r="AD1097" i="4"/>
  <c r="AC1097" i="4"/>
  <c r="AB1097" i="4"/>
  <c r="AE1096" i="4"/>
  <c r="AD1096" i="4"/>
  <c r="AC1096" i="4"/>
  <c r="AB1096" i="4"/>
  <c r="AE1095" i="4"/>
  <c r="AD1095" i="4"/>
  <c r="AC1095" i="4"/>
  <c r="AB1095" i="4"/>
  <c r="W1097" i="4"/>
  <c r="V1097" i="4"/>
  <c r="U1097" i="4"/>
  <c r="V1095" i="4"/>
  <c r="U1095" i="4"/>
  <c r="Q1294" i="4" l="1"/>
  <c r="Q1295" i="4" s="1"/>
  <c r="Q1296" i="4" s="1"/>
  <c r="Q1297" i="4" s="1"/>
  <c r="Q1298" i="4" s="1"/>
  <c r="Q1299" i="4" s="1"/>
  <c r="Q1300" i="4" s="1"/>
  <c r="Q1301" i="4" s="1"/>
  <c r="R1294" i="4"/>
  <c r="R1295" i="4" s="1"/>
  <c r="R1296" i="4" s="1"/>
  <c r="R1297" i="4" s="1"/>
  <c r="R1298" i="4" s="1"/>
  <c r="R1299" i="4" s="1"/>
  <c r="R1300" i="4" s="1"/>
  <c r="R1301" i="4" s="1"/>
  <c r="T1294" i="4"/>
  <c r="T1295" i="4" s="1"/>
  <c r="T1296" i="4" s="1"/>
  <c r="T1297" i="4" s="1"/>
  <c r="T1298" i="4" s="1"/>
  <c r="T1299" i="4" s="1"/>
  <c r="T1300" i="4" s="1"/>
  <c r="T1301" i="4" s="1"/>
  <c r="R1494" i="4"/>
  <c r="R1495" i="4" s="1"/>
  <c r="R1496" i="4" s="1"/>
  <c r="R1497" i="4" s="1"/>
  <c r="R1498" i="4" s="1"/>
  <c r="R1499" i="4" s="1"/>
  <c r="R1500" i="4" s="1"/>
  <c r="R1501" i="4" s="1"/>
  <c r="S1394" i="4"/>
  <c r="S1395" i="4" s="1"/>
  <c r="S1396" i="4" s="1"/>
  <c r="S1397" i="4" s="1"/>
  <c r="S1398" i="4" s="1"/>
  <c r="S1399" i="4" s="1"/>
  <c r="S1400" i="4" s="1"/>
  <c r="S1401" i="4" s="1"/>
  <c r="T1394" i="4"/>
  <c r="T1395" i="4" s="1"/>
  <c r="T1396" i="4" s="1"/>
  <c r="T1397" i="4" s="1"/>
  <c r="T1398" i="4" s="1"/>
  <c r="T1399" i="4" s="1"/>
  <c r="T1400" i="4" s="1"/>
  <c r="T1401" i="4" s="1"/>
  <c r="S1408" i="4"/>
  <c r="S1409" i="4" s="1"/>
  <c r="S1410" i="4" s="1"/>
  <c r="S1411" i="4" s="1"/>
  <c r="S1412" i="4" s="1"/>
  <c r="S1413" i="4" s="1"/>
  <c r="S1414" i="4" s="1"/>
  <c r="S1415" i="4" s="1"/>
  <c r="S1416" i="4" s="1"/>
  <c r="S1417" i="4" s="1"/>
  <c r="S1418" i="4" s="1"/>
  <c r="R1594" i="4"/>
  <c r="R1595" i="4" s="1"/>
  <c r="R1596" i="4" s="1"/>
  <c r="R1597" i="4" s="1"/>
  <c r="R1598" i="4" s="1"/>
  <c r="R1599" i="4" s="1"/>
  <c r="R1600" i="4" s="1"/>
  <c r="R1601" i="4" s="1"/>
  <c r="B1390" i="4"/>
  <c r="S1594" i="4"/>
  <c r="S1595" i="4" s="1"/>
  <c r="S1596" i="4" s="1"/>
  <c r="S1597" i="4" s="1"/>
  <c r="S1598" i="4" s="1"/>
  <c r="S1599" i="4" s="1"/>
  <c r="S1600" i="4" s="1"/>
  <c r="S1601" i="4" s="1"/>
  <c r="F1610" i="4"/>
  <c r="F1611" i="4" s="1"/>
  <c r="F1612" i="4" s="1"/>
  <c r="F1613" i="4" s="1"/>
  <c r="F1614" i="4" s="1"/>
  <c r="F1615" i="4" s="1"/>
  <c r="F1616" i="4" s="1"/>
  <c r="F1617" i="4" s="1"/>
  <c r="F1618" i="4" s="1"/>
  <c r="F1619" i="4" s="1"/>
  <c r="F1620" i="4" s="1"/>
  <c r="F1621" i="4" s="1"/>
  <c r="F1622" i="4" s="1"/>
  <c r="F1630" i="4"/>
  <c r="F1510" i="4"/>
  <c r="F1511" i="4" s="1"/>
  <c r="F1512" i="4" s="1"/>
  <c r="F1513" i="4" s="1"/>
  <c r="F1514" i="4" s="1"/>
  <c r="F1515" i="4" s="1"/>
  <c r="F1516" i="4" s="1"/>
  <c r="F1517" i="4" s="1"/>
  <c r="F1518" i="4" s="1"/>
  <c r="F1519" i="4" s="1"/>
  <c r="F1520" i="4" s="1"/>
  <c r="F1521" i="4" s="1"/>
  <c r="F1522" i="4" s="1"/>
  <c r="F1530" i="4"/>
  <c r="F1410" i="4"/>
  <c r="F1411" i="4" s="1"/>
  <c r="F1412" i="4" s="1"/>
  <c r="F1413" i="4" s="1"/>
  <c r="F1414" i="4" s="1"/>
  <c r="F1415" i="4" s="1"/>
  <c r="F1416" i="4" s="1"/>
  <c r="F1417" i="4" s="1"/>
  <c r="F1418" i="4" s="1"/>
  <c r="F1419" i="4" s="1"/>
  <c r="F1420" i="4" s="1"/>
  <c r="F1421" i="4" s="1"/>
  <c r="F1422" i="4" s="1"/>
  <c r="F1430" i="4"/>
  <c r="F1310" i="4"/>
  <c r="F1311" i="4" s="1"/>
  <c r="F1312" i="4" s="1"/>
  <c r="F1313" i="4" s="1"/>
  <c r="F1314" i="4" s="1"/>
  <c r="F1315" i="4" s="1"/>
  <c r="F1316" i="4" s="1"/>
  <c r="F1317" i="4" s="1"/>
  <c r="F1318" i="4" s="1"/>
  <c r="F1319" i="4" s="1"/>
  <c r="F1320" i="4" s="1"/>
  <c r="F1321" i="4" s="1"/>
  <c r="F1322" i="4" s="1"/>
  <c r="F1330" i="4"/>
  <c r="F1210" i="4"/>
  <c r="F1211" i="4" s="1"/>
  <c r="F1212" i="4" s="1"/>
  <c r="F1213" i="4" s="1"/>
  <c r="F1214" i="4" s="1"/>
  <c r="F1215" i="4" s="1"/>
  <c r="F1216" i="4" s="1"/>
  <c r="F1217" i="4" s="1"/>
  <c r="F1218" i="4" s="1"/>
  <c r="F1219" i="4" s="1"/>
  <c r="F1220" i="4" s="1"/>
  <c r="F1221" i="4" s="1"/>
  <c r="F1222" i="4" s="1"/>
  <c r="F1230" i="4"/>
  <c r="AH6" i="1"/>
  <c r="AD6" i="1"/>
  <c r="AB6" i="1"/>
  <c r="Y6" i="1"/>
  <c r="T1494" i="4"/>
  <c r="T1495" i="4" s="1"/>
  <c r="T1496" i="4" s="1"/>
  <c r="T1497" i="4" s="1"/>
  <c r="T1498" i="4" s="1"/>
  <c r="T1499" i="4" s="1"/>
  <c r="T1500" i="4" s="1"/>
  <c r="T1501" i="4" s="1"/>
  <c r="S1508" i="4"/>
  <c r="S1509" i="4" s="1"/>
  <c r="S1510" i="4" s="1"/>
  <c r="S1511" i="4" s="1"/>
  <c r="S1512" i="4" s="1"/>
  <c r="S1513" i="4" s="1"/>
  <c r="S1514" i="4" s="1"/>
  <c r="S1515" i="4" s="1"/>
  <c r="S1516" i="4" s="1"/>
  <c r="S1517" i="4" s="1"/>
  <c r="S1518" i="4" s="1"/>
  <c r="T1508" i="4"/>
  <c r="T1509" i="4" s="1"/>
  <c r="T1510" i="4" s="1"/>
  <c r="T1511" i="4" s="1"/>
  <c r="T1512" i="4" s="1"/>
  <c r="T1513" i="4" s="1"/>
  <c r="T1514" i="4" s="1"/>
  <c r="T1515" i="4" s="1"/>
  <c r="T1516" i="4" s="1"/>
  <c r="T1517" i="4" s="1"/>
  <c r="T1518" i="4" s="1"/>
  <c r="R1609" i="4"/>
  <c r="R1610" i="4" s="1"/>
  <c r="R1611" i="4" s="1"/>
  <c r="R1612" i="4" s="1"/>
  <c r="R1613" i="4" s="1"/>
  <c r="R1614" i="4" s="1"/>
  <c r="R1615" i="4" s="1"/>
  <c r="R1616" i="4" s="1"/>
  <c r="R1617" i="4" s="1"/>
  <c r="R1618" i="4" s="1"/>
  <c r="P1395" i="4"/>
  <c r="P1396" i="4" s="1"/>
  <c r="P1397" i="4" s="1"/>
  <c r="P1398" i="4" s="1"/>
  <c r="P1399" i="4" s="1"/>
  <c r="P1400" i="4" s="1"/>
  <c r="P1401" i="4" s="1"/>
  <c r="R1309" i="4"/>
  <c r="R1310" i="4" s="1"/>
  <c r="R1311" i="4" s="1"/>
  <c r="R1312" i="4" s="1"/>
  <c r="R1313" i="4" s="1"/>
  <c r="R1314" i="4" s="1"/>
  <c r="R1315" i="4" s="1"/>
  <c r="R1316" i="4" s="1"/>
  <c r="R1317" i="4" s="1"/>
  <c r="R1318" i="4" s="1"/>
  <c r="S1494" i="4"/>
  <c r="S1495" i="4" s="1"/>
  <c r="S1496" i="4" s="1"/>
  <c r="S1497" i="4" s="1"/>
  <c r="S1498" i="4" s="1"/>
  <c r="S1499" i="4" s="1"/>
  <c r="S1500" i="4" s="1"/>
  <c r="S1501" i="4" s="1"/>
  <c r="P1595" i="4"/>
  <c r="P1596" i="4" s="1"/>
  <c r="P1597" i="4" s="1"/>
  <c r="P1598" i="4" s="1"/>
  <c r="P1599" i="4" s="1"/>
  <c r="P1600" i="4" s="1"/>
  <c r="P1601" i="4" s="1"/>
  <c r="P1295" i="4"/>
  <c r="P1296" i="4" s="1"/>
  <c r="P1297" i="4" s="1"/>
  <c r="P1298" i="4" s="1"/>
  <c r="P1299" i="4" s="1"/>
  <c r="P1300" i="4" s="1"/>
  <c r="P1301" i="4" s="1"/>
  <c r="T1408" i="4"/>
  <c r="T1409" i="4" s="1"/>
  <c r="T1410" i="4" s="1"/>
  <c r="T1411" i="4" s="1"/>
  <c r="T1412" i="4" s="1"/>
  <c r="T1413" i="4" s="1"/>
  <c r="T1414" i="4" s="1"/>
  <c r="T1415" i="4" s="1"/>
  <c r="T1416" i="4" s="1"/>
  <c r="T1417" i="4" s="1"/>
  <c r="T1418" i="4" s="1"/>
  <c r="S1608" i="4"/>
  <c r="S1609" i="4" s="1"/>
  <c r="S1610" i="4" s="1"/>
  <c r="S1611" i="4" s="1"/>
  <c r="S1612" i="4" s="1"/>
  <c r="S1613" i="4" s="1"/>
  <c r="S1614" i="4" s="1"/>
  <c r="S1615" i="4" s="1"/>
  <c r="S1616" i="4" s="1"/>
  <c r="S1617" i="4" s="1"/>
  <c r="S1618" i="4" s="1"/>
  <c r="AL1607" i="4"/>
  <c r="T1622" i="4"/>
  <c r="O1630" i="4"/>
  <c r="P1630" i="4"/>
  <c r="O1621" i="4"/>
  <c r="Q1630" i="4"/>
  <c r="T1630" i="4"/>
  <c r="Q1622" i="4"/>
  <c r="T1623" i="4"/>
  <c r="AI1619" i="4"/>
  <c r="AK1619" i="4"/>
  <c r="Q1620" i="4"/>
  <c r="T1620" i="4"/>
  <c r="P1602" i="4"/>
  <c r="P1604" i="4"/>
  <c r="F1623" i="4"/>
  <c r="O1629" i="4"/>
  <c r="O1619" i="4"/>
  <c r="T1629" i="4"/>
  <c r="T1619" i="4"/>
  <c r="AH1602" i="4"/>
  <c r="AJ1602" i="4"/>
  <c r="O1604" i="4"/>
  <c r="O1602" i="4"/>
  <c r="P1505" i="4"/>
  <c r="F1523" i="4"/>
  <c r="O1502" i="4"/>
  <c r="P1502" i="4"/>
  <c r="P1504" i="4"/>
  <c r="O1529" i="4"/>
  <c r="P1529" i="4"/>
  <c r="AL1507" i="4"/>
  <c r="O1519" i="4"/>
  <c r="O1521" i="4"/>
  <c r="AH1502" i="4"/>
  <c r="AJ1502" i="4"/>
  <c r="P1503" i="4"/>
  <c r="O1530" i="4"/>
  <c r="P1530" i="4"/>
  <c r="O1504" i="4"/>
  <c r="R1530" i="4"/>
  <c r="Q1530" i="4"/>
  <c r="Q1522" i="4"/>
  <c r="R1523" i="4"/>
  <c r="AI1519" i="4"/>
  <c r="AK1519" i="4"/>
  <c r="Q1520" i="4"/>
  <c r="R1520" i="4"/>
  <c r="O1430" i="4"/>
  <c r="P1430" i="4"/>
  <c r="O1421" i="4"/>
  <c r="Q1430" i="4"/>
  <c r="R1430" i="4"/>
  <c r="Q1422" i="4"/>
  <c r="R1423" i="4"/>
  <c r="AI1419" i="4"/>
  <c r="AK1419" i="4"/>
  <c r="Q1420" i="4"/>
  <c r="R1420" i="4"/>
  <c r="O1402" i="4"/>
  <c r="F1423" i="4"/>
  <c r="O1429" i="4"/>
  <c r="AL1407" i="4"/>
  <c r="R1429" i="4"/>
  <c r="O1419" i="4"/>
  <c r="R1419" i="4"/>
  <c r="AH1402" i="4"/>
  <c r="AJ1402" i="4"/>
  <c r="O1404" i="4"/>
  <c r="R1422" i="4"/>
  <c r="P1402" i="4"/>
  <c r="P1404" i="4"/>
  <c r="F1323" i="4"/>
  <c r="O1302" i="4"/>
  <c r="P1302" i="4"/>
  <c r="P1304" i="4"/>
  <c r="T1322" i="4"/>
  <c r="O1329" i="4"/>
  <c r="AL1307" i="4"/>
  <c r="R1329" i="4"/>
  <c r="O1319" i="4"/>
  <c r="S1329" i="4"/>
  <c r="T1329" i="4"/>
  <c r="R1319" i="4"/>
  <c r="S1319" i="4"/>
  <c r="T1319" i="4"/>
  <c r="AH1302" i="4"/>
  <c r="AJ1302" i="4"/>
  <c r="O1304" i="4"/>
  <c r="R1322" i="4"/>
  <c r="S1322" i="4"/>
  <c r="O1330" i="4"/>
  <c r="P1330" i="4"/>
  <c r="O1321" i="4"/>
  <c r="Q1330" i="4"/>
  <c r="S1330" i="4"/>
  <c r="T1330" i="4"/>
  <c r="Q1322" i="4"/>
  <c r="S1323" i="4"/>
  <c r="T1323" i="4"/>
  <c r="AI1319" i="4"/>
  <c r="AK1319" i="4"/>
  <c r="Q1320" i="4"/>
  <c r="S1320" i="4"/>
  <c r="T1320" i="4"/>
  <c r="P1205" i="4"/>
  <c r="O1230" i="4"/>
  <c r="P1230" i="4"/>
  <c r="O1221" i="4"/>
  <c r="Q1230" i="4"/>
  <c r="T1230" i="4"/>
  <c r="Q1222" i="4"/>
  <c r="T1223" i="4"/>
  <c r="AI1219" i="4"/>
  <c r="AK1219" i="4"/>
  <c r="Q1220" i="4"/>
  <c r="T1220" i="4"/>
  <c r="F1223" i="4"/>
  <c r="O1229" i="4"/>
  <c r="P1229" i="4"/>
  <c r="AL1207" i="4"/>
  <c r="O1219" i="4"/>
  <c r="AH1202" i="4"/>
  <c r="AJ1202" i="4"/>
  <c r="P1203" i="4"/>
  <c r="O1204" i="4"/>
  <c r="O1202" i="4"/>
  <c r="P1202" i="4"/>
  <c r="P1204" i="4"/>
  <c r="AA1599" i="4"/>
  <c r="AA1600" i="4" s="1"/>
  <c r="AA1601" i="4" s="1"/>
  <c r="AA1602" i="4" s="1"/>
  <c r="AA1603" i="4" s="1"/>
  <c r="AA1604" i="4" s="1"/>
  <c r="AA1605" i="4" s="1"/>
  <c r="AA1616" i="4"/>
  <c r="AA1617" i="4" s="1"/>
  <c r="AA1618" i="4" s="1"/>
  <c r="AA1619" i="4" s="1"/>
  <c r="AA1620" i="4" s="1"/>
  <c r="AA1621" i="4" s="1"/>
  <c r="AA1622" i="4" s="1"/>
  <c r="AA1623" i="4" s="1"/>
  <c r="AA1624" i="4" s="1"/>
  <c r="AA1625" i="4" s="1"/>
  <c r="AA1626" i="4" s="1"/>
  <c r="AA1627" i="4" s="1"/>
  <c r="AA1628" i="4" s="1"/>
  <c r="AA1629" i="4" s="1"/>
  <c r="AA1630" i="4" s="1"/>
  <c r="AA1631" i="4" s="1"/>
  <c r="Q1594" i="4"/>
  <c r="Q1595" i="4" s="1"/>
  <c r="AA1516" i="4"/>
  <c r="AA1517" i="4" s="1"/>
  <c r="AA1518" i="4" s="1"/>
  <c r="AA1519" i="4" s="1"/>
  <c r="AA1520" i="4" s="1"/>
  <c r="AA1521" i="4" s="1"/>
  <c r="AA1522" i="4" s="1"/>
  <c r="AA1523" i="4" s="1"/>
  <c r="AA1524" i="4" s="1"/>
  <c r="AA1525" i="4" s="1"/>
  <c r="AA1526" i="4" s="1"/>
  <c r="AA1527" i="4" s="1"/>
  <c r="AA1528" i="4" s="1"/>
  <c r="AA1529" i="4" s="1"/>
  <c r="AA1530" i="4" s="1"/>
  <c r="AA1531" i="4" s="1"/>
  <c r="AA1499" i="4"/>
  <c r="AA1500" i="4" s="1"/>
  <c r="AA1501" i="4" s="1"/>
  <c r="AA1502" i="4" s="1"/>
  <c r="AA1503" i="4" s="1"/>
  <c r="AA1504" i="4" s="1"/>
  <c r="AA1505" i="4" s="1"/>
  <c r="Q1494" i="4"/>
  <c r="Q1495" i="4" s="1"/>
  <c r="AA1399" i="4"/>
  <c r="AA1400" i="4" s="1"/>
  <c r="AA1401" i="4" s="1"/>
  <c r="AA1402" i="4" s="1"/>
  <c r="AA1403" i="4" s="1"/>
  <c r="AA1404" i="4" s="1"/>
  <c r="AA1405" i="4" s="1"/>
  <c r="AA1416" i="4"/>
  <c r="AA1417" i="4" s="1"/>
  <c r="AA1418" i="4" s="1"/>
  <c r="AA1419" i="4" s="1"/>
  <c r="AA1420" i="4" s="1"/>
  <c r="AA1421" i="4" s="1"/>
  <c r="AA1422" i="4" s="1"/>
  <c r="AA1423" i="4" s="1"/>
  <c r="AA1424" i="4" s="1"/>
  <c r="AA1425" i="4" s="1"/>
  <c r="AA1426" i="4" s="1"/>
  <c r="AA1427" i="4" s="1"/>
  <c r="AA1428" i="4" s="1"/>
  <c r="AA1429" i="4" s="1"/>
  <c r="AA1430" i="4" s="1"/>
  <c r="AA1431" i="4" s="1"/>
  <c r="Q1394" i="4"/>
  <c r="Q1395" i="4" s="1"/>
  <c r="AA1316" i="4"/>
  <c r="AA1317" i="4" s="1"/>
  <c r="AA1318" i="4" s="1"/>
  <c r="AA1319" i="4" s="1"/>
  <c r="AA1320" i="4" s="1"/>
  <c r="AA1321" i="4" s="1"/>
  <c r="AA1322" i="4" s="1"/>
  <c r="AA1323" i="4" s="1"/>
  <c r="AA1324" i="4" s="1"/>
  <c r="AA1325" i="4" s="1"/>
  <c r="AA1326" i="4" s="1"/>
  <c r="AA1327" i="4" s="1"/>
  <c r="AA1328" i="4" s="1"/>
  <c r="AA1329" i="4" s="1"/>
  <c r="AA1330" i="4" s="1"/>
  <c r="AA1331" i="4" s="1"/>
  <c r="AA1299" i="4"/>
  <c r="AA1300" i="4" s="1"/>
  <c r="AA1301" i="4" s="1"/>
  <c r="AA1302" i="4" s="1"/>
  <c r="AA1303" i="4" s="1"/>
  <c r="AA1304" i="4" s="1"/>
  <c r="AA1305" i="4" s="1"/>
  <c r="R1209" i="4"/>
  <c r="AA1199" i="4"/>
  <c r="AA1200" i="4" s="1"/>
  <c r="AA1201" i="4" s="1"/>
  <c r="AA1202" i="4" s="1"/>
  <c r="AA1203" i="4" s="1"/>
  <c r="AA1204" i="4" s="1"/>
  <c r="AA1205" i="4" s="1"/>
  <c r="AA1216" i="4"/>
  <c r="AA1217" i="4" s="1"/>
  <c r="AA1218" i="4" s="1"/>
  <c r="AA1219" i="4" s="1"/>
  <c r="AA1220" i="4" s="1"/>
  <c r="AA1221" i="4" s="1"/>
  <c r="AA1222" i="4" s="1"/>
  <c r="AA1223" i="4" s="1"/>
  <c r="AA1224" i="4" s="1"/>
  <c r="AA1225" i="4" s="1"/>
  <c r="AA1226" i="4" s="1"/>
  <c r="AA1227" i="4" s="1"/>
  <c r="AA1228" i="4" s="1"/>
  <c r="AA1229" i="4" s="1"/>
  <c r="AA1230" i="4" s="1"/>
  <c r="AA1231" i="4" s="1"/>
  <c r="Q1194" i="4"/>
  <c r="Q1195" i="4" s="1"/>
  <c r="R1194" i="4"/>
  <c r="R1195" i="4" s="1"/>
  <c r="S1194" i="4"/>
  <c r="S1195" i="4" s="1"/>
  <c r="T1194" i="4"/>
  <c r="T1195" i="4" s="1"/>
  <c r="S1208" i="4"/>
  <c r="S1209" i="4" s="1"/>
  <c r="Q1321" i="4" l="1"/>
  <c r="Q1319" i="4"/>
  <c r="Q1329" i="4"/>
  <c r="R1522" i="4"/>
  <c r="R1519" i="4"/>
  <c r="R1529" i="4"/>
  <c r="T1419" i="4"/>
  <c r="T1429" i="4"/>
  <c r="S1429" i="4"/>
  <c r="T1422" i="4"/>
  <c r="S1422" i="4"/>
  <c r="S1419" i="4"/>
  <c r="S1423" i="4"/>
  <c r="S1430" i="4"/>
  <c r="S1420" i="4"/>
  <c r="S1622" i="4"/>
  <c r="S1619" i="4"/>
  <c r="R1622" i="4"/>
  <c r="S1629" i="4"/>
  <c r="R1619" i="4"/>
  <c r="R1629" i="4"/>
  <c r="B1490" i="4"/>
  <c r="T1519" i="4"/>
  <c r="AH9" i="1"/>
  <c r="AD9" i="1"/>
  <c r="Y9" i="1"/>
  <c r="AB9" i="1"/>
  <c r="S1530" i="4"/>
  <c r="T1523" i="4"/>
  <c r="S1523" i="4"/>
  <c r="T1529" i="4"/>
  <c r="S1520" i="4"/>
  <c r="T1520" i="4"/>
  <c r="T1530" i="4"/>
  <c r="T1522" i="4"/>
  <c r="T1430" i="4"/>
  <c r="S1620" i="4"/>
  <c r="S1623" i="4"/>
  <c r="S1630" i="4"/>
  <c r="S1529" i="4"/>
  <c r="S1522" i="4"/>
  <c r="P1303" i="4"/>
  <c r="P1429" i="4"/>
  <c r="P1405" i="4"/>
  <c r="R1330" i="4"/>
  <c r="P1403" i="4"/>
  <c r="R1623" i="4"/>
  <c r="R1320" i="4"/>
  <c r="T1420" i="4"/>
  <c r="R1630" i="4"/>
  <c r="P1329" i="4"/>
  <c r="R1620" i="4"/>
  <c r="R1323" i="4"/>
  <c r="T1423" i="4"/>
  <c r="P1305" i="4"/>
  <c r="P1603" i="4"/>
  <c r="S1519" i="4"/>
  <c r="P1629" i="4"/>
  <c r="P1605" i="4"/>
  <c r="Q1596" i="4"/>
  <c r="Q1597" i="4" s="1"/>
  <c r="Q1598" i="4" s="1"/>
  <c r="Q1599" i="4" s="1"/>
  <c r="Q1600" i="4" s="1"/>
  <c r="Q1601" i="4" s="1"/>
  <c r="Q1621" i="4"/>
  <c r="Q1619" i="4"/>
  <c r="Q1629" i="4"/>
  <c r="Q1496" i="4"/>
  <c r="Q1497" i="4" s="1"/>
  <c r="Q1498" i="4" s="1"/>
  <c r="Q1499" i="4" s="1"/>
  <c r="Q1500" i="4" s="1"/>
  <c r="Q1501" i="4" s="1"/>
  <c r="Q1521" i="4"/>
  <c r="Q1519" i="4"/>
  <c r="Q1529" i="4"/>
  <c r="Q1396" i="4"/>
  <c r="Q1397" i="4" s="1"/>
  <c r="Q1398" i="4" s="1"/>
  <c r="Q1399" i="4" s="1"/>
  <c r="Q1400" i="4" s="1"/>
  <c r="Q1401" i="4" s="1"/>
  <c r="Q1421" i="4"/>
  <c r="Q1419" i="4"/>
  <c r="Q1429" i="4"/>
  <c r="S1210" i="4"/>
  <c r="S1211" i="4" s="1"/>
  <c r="S1212" i="4" s="1"/>
  <c r="S1213" i="4" s="1"/>
  <c r="S1214" i="4" s="1"/>
  <c r="S1215" i="4" s="1"/>
  <c r="S1216" i="4" s="1"/>
  <c r="S1217" i="4" s="1"/>
  <c r="S1218" i="4" s="1"/>
  <c r="S1220" i="4"/>
  <c r="S1223" i="4"/>
  <c r="S1230" i="4"/>
  <c r="R1210" i="4"/>
  <c r="R1211" i="4" s="1"/>
  <c r="R1212" i="4" s="1"/>
  <c r="R1213" i="4" s="1"/>
  <c r="R1214" i="4" s="1"/>
  <c r="R1215" i="4" s="1"/>
  <c r="R1216" i="4" s="1"/>
  <c r="R1217" i="4" s="1"/>
  <c r="R1218" i="4" s="1"/>
  <c r="R1220" i="4"/>
  <c r="R1223" i="4"/>
  <c r="R1230" i="4"/>
  <c r="T1196" i="4"/>
  <c r="T1197" i="4" s="1"/>
  <c r="T1198" i="4" s="1"/>
  <c r="T1199" i="4" s="1"/>
  <c r="T1200" i="4" s="1"/>
  <c r="T1201" i="4" s="1"/>
  <c r="T1222" i="4"/>
  <c r="T1219" i="4"/>
  <c r="T1229" i="4"/>
  <c r="S1196" i="4"/>
  <c r="S1197" i="4" s="1"/>
  <c r="S1198" i="4" s="1"/>
  <c r="S1199" i="4" s="1"/>
  <c r="S1200" i="4" s="1"/>
  <c r="S1201" i="4" s="1"/>
  <c r="S1222" i="4"/>
  <c r="S1219" i="4"/>
  <c r="S1229" i="4"/>
  <c r="R1196" i="4"/>
  <c r="R1197" i="4" s="1"/>
  <c r="R1198" i="4" s="1"/>
  <c r="R1199" i="4" s="1"/>
  <c r="R1200" i="4" s="1"/>
  <c r="R1201" i="4" s="1"/>
  <c r="R1222" i="4"/>
  <c r="R1219" i="4"/>
  <c r="R1229" i="4"/>
  <c r="Q1196" i="4"/>
  <c r="Q1197" i="4" s="1"/>
  <c r="Q1198" i="4" s="1"/>
  <c r="Q1199" i="4" s="1"/>
  <c r="Q1200" i="4" s="1"/>
  <c r="Q1201" i="4" s="1"/>
  <c r="Q1221" i="4"/>
  <c r="Q1219" i="4"/>
  <c r="Q1229" i="4"/>
  <c r="AA1632" i="4"/>
  <c r="AA1606" i="4"/>
  <c r="AA1607" i="4" s="1"/>
  <c r="AA1506" i="4"/>
  <c r="AA1507" i="4" s="1"/>
  <c r="AA1532" i="4"/>
  <c r="AA1432" i="4"/>
  <c r="AA1406" i="4"/>
  <c r="AA1407" i="4" s="1"/>
  <c r="AA1306" i="4"/>
  <c r="AA1307" i="4" s="1"/>
  <c r="AA1332" i="4"/>
  <c r="AA1232" i="4"/>
  <c r="AA1206" i="4"/>
  <c r="AA1207" i="4" s="1"/>
  <c r="B1590" i="4" l="1"/>
  <c r="P33" i="4"/>
  <c r="P32" i="4"/>
  <c r="P31" i="4"/>
  <c r="P30" i="4"/>
  <c r="P29" i="4"/>
  <c r="P28" i="4"/>
  <c r="P27" i="4"/>
  <c r="P26" i="4"/>
  <c r="P25" i="4"/>
  <c r="AK33" i="4"/>
  <c r="G33" i="4" s="1"/>
  <c r="AK32" i="4"/>
  <c r="G32" i="4" s="1"/>
  <c r="AK31" i="4"/>
  <c r="G31" i="4" s="1"/>
  <c r="AK30" i="4"/>
  <c r="G30" i="4" s="1"/>
  <c r="AK29" i="4"/>
  <c r="G29" i="4" s="1"/>
  <c r="AK28" i="4"/>
  <c r="G28" i="4" s="1"/>
  <c r="AK27" i="4"/>
  <c r="G27" i="4" s="1"/>
  <c r="AK26" i="4"/>
  <c r="G26" i="4" s="1"/>
  <c r="AK25" i="4"/>
  <c r="G25" i="4" s="1"/>
  <c r="E33" i="4"/>
  <c r="C33" i="4"/>
  <c r="E32" i="4"/>
  <c r="C32" i="4"/>
  <c r="E31" i="4"/>
  <c r="C31" i="4"/>
  <c r="E30" i="4"/>
  <c r="C30" i="4"/>
  <c r="E29" i="4"/>
  <c r="C29" i="4"/>
  <c r="E28" i="4"/>
  <c r="C28" i="4"/>
  <c r="E27" i="4"/>
  <c r="C27" i="4"/>
  <c r="E26" i="4"/>
  <c r="C26" i="4"/>
  <c r="E25" i="4"/>
  <c r="C25" i="4"/>
  <c r="F1108" i="4"/>
  <c r="F1094" i="4"/>
  <c r="D5" i="4"/>
  <c r="CH1588" i="4"/>
  <c r="CG1588" i="4"/>
  <c r="CF1588" i="4"/>
  <c r="CE1588" i="4"/>
  <c r="CD1588" i="4"/>
  <c r="CC1588" i="4"/>
  <c r="CB1588" i="4"/>
  <c r="CA1588" i="4"/>
  <c r="BZ1588" i="4"/>
  <c r="BY1588" i="4"/>
  <c r="BX1588" i="4"/>
  <c r="BW1588" i="4"/>
  <c r="BV1588" i="4"/>
  <c r="BU1588" i="4"/>
  <c r="BT1588" i="4"/>
  <c r="BS1588" i="4"/>
  <c r="BR1588" i="4"/>
  <c r="BQ1588" i="4"/>
  <c r="BP1588" i="4"/>
  <c r="BO1588" i="4"/>
  <c r="BN1588" i="4"/>
  <c r="D1586" i="4"/>
  <c r="E1586" i="4" s="1"/>
  <c r="F1586" i="4" s="1"/>
  <c r="G1586" i="4" s="1"/>
  <c r="H1586" i="4" s="1"/>
  <c r="I1586" i="4" s="1"/>
  <c r="J1586" i="4" s="1"/>
  <c r="K1586" i="4" s="1"/>
  <c r="L1586" i="4" s="1"/>
  <c r="M1586" i="4" s="1"/>
  <c r="N1586" i="4" s="1"/>
  <c r="O1586" i="4" s="1"/>
  <c r="P1586" i="4" s="1"/>
  <c r="Q1586" i="4" s="1"/>
  <c r="R1586" i="4" s="1"/>
  <c r="S1586" i="4" s="1"/>
  <c r="T1586" i="4" s="1"/>
  <c r="U1586" i="4" s="1"/>
  <c r="V1586" i="4" s="1"/>
  <c r="W1586" i="4" s="1"/>
  <c r="X1586" i="4" s="1"/>
  <c r="Y1586" i="4" s="1"/>
  <c r="Z1586" i="4" s="1"/>
  <c r="AA1586" i="4" s="1"/>
  <c r="AB1586" i="4" s="1"/>
  <c r="AC1586" i="4" s="1"/>
  <c r="AD1586" i="4" s="1"/>
  <c r="AE1586" i="4" s="1"/>
  <c r="AF1586" i="4" s="1"/>
  <c r="AG1586" i="4" s="1"/>
  <c r="AH1586" i="4" s="1"/>
  <c r="AI1586" i="4" s="1"/>
  <c r="AJ1586" i="4" s="1"/>
  <c r="AK1586" i="4" s="1"/>
  <c r="AL1586" i="4" s="1"/>
  <c r="AM1586" i="4" s="1"/>
  <c r="AN1586" i="4" s="1"/>
  <c r="AO1586" i="4" s="1"/>
  <c r="AP1586" i="4" s="1"/>
  <c r="AQ1586" i="4" s="1"/>
  <c r="AR1586" i="4" s="1"/>
  <c r="AS1586" i="4" s="1"/>
  <c r="AT1586" i="4" s="1"/>
  <c r="AU1586" i="4" s="1"/>
  <c r="AV1586" i="4" s="1"/>
  <c r="AW1586" i="4" s="1"/>
  <c r="AX1586" i="4" s="1"/>
  <c r="AY1586" i="4" s="1"/>
  <c r="AZ1586" i="4" s="1"/>
  <c r="BA1586" i="4" s="1"/>
  <c r="BB1586" i="4" s="1"/>
  <c r="BC1586" i="4" s="1"/>
  <c r="BD1586" i="4" s="1"/>
  <c r="BE1586" i="4" s="1"/>
  <c r="BF1586" i="4" s="1"/>
  <c r="BG1586" i="4" s="1"/>
  <c r="BH1586" i="4" s="1"/>
  <c r="BI1586" i="4" s="1"/>
  <c r="BJ1586" i="4" s="1"/>
  <c r="BK1586" i="4" s="1"/>
  <c r="BL1586" i="4" s="1"/>
  <c r="BM1586" i="4" s="1"/>
  <c r="BN1586" i="4" s="1"/>
  <c r="BO1586" i="4" s="1"/>
  <c r="BP1586" i="4" s="1"/>
  <c r="BQ1586" i="4" s="1"/>
  <c r="BR1586" i="4" s="1"/>
  <c r="BS1586" i="4" s="1"/>
  <c r="BT1586" i="4" s="1"/>
  <c r="BU1586" i="4" s="1"/>
  <c r="BV1586" i="4" s="1"/>
  <c r="BW1586" i="4" s="1"/>
  <c r="BX1586" i="4" s="1"/>
  <c r="BY1586" i="4" s="1"/>
  <c r="BZ1586" i="4" s="1"/>
  <c r="CA1586" i="4" s="1"/>
  <c r="CB1586" i="4" s="1"/>
  <c r="CC1586" i="4" s="1"/>
  <c r="CD1586" i="4" s="1"/>
  <c r="CE1586" i="4" s="1"/>
  <c r="CF1586" i="4" s="1"/>
  <c r="CG1586" i="4" s="1"/>
  <c r="CH1586" i="4" s="1"/>
  <c r="CI1586" i="4" s="1"/>
  <c r="CJ1586" i="4" s="1"/>
  <c r="CK1586" i="4" s="1"/>
  <c r="CL1586" i="4" s="1"/>
  <c r="CM1586" i="4" s="1"/>
  <c r="CN1586" i="4" s="1"/>
  <c r="CO1586" i="4" s="1"/>
  <c r="CP1586" i="4" s="1"/>
  <c r="CQ1586" i="4" s="1"/>
  <c r="CR1586" i="4" s="1"/>
  <c r="CS1586" i="4" s="1"/>
  <c r="CT1586" i="4" s="1"/>
  <c r="CU1586" i="4" s="1"/>
  <c r="CV1586" i="4" s="1"/>
  <c r="CW1586" i="4" s="1"/>
  <c r="CX1586" i="4" s="1"/>
  <c r="CY1586" i="4" s="1"/>
  <c r="CZ1586" i="4" s="1"/>
  <c r="DA1586" i="4" s="1"/>
  <c r="DB1586" i="4" s="1"/>
  <c r="DC1586" i="4" s="1"/>
  <c r="DD1586" i="4" s="1"/>
  <c r="DE1586" i="4" s="1"/>
  <c r="DF1586" i="4" s="1"/>
  <c r="DG1586" i="4" s="1"/>
  <c r="DH1586" i="4" s="1"/>
  <c r="DI1586" i="4" s="1"/>
  <c r="DJ1586" i="4" s="1"/>
  <c r="DK1586" i="4" s="1"/>
  <c r="DL1586" i="4" s="1"/>
  <c r="DM1586" i="4" s="1"/>
  <c r="DN1586" i="4" s="1"/>
  <c r="DO1586" i="4" s="1"/>
  <c r="DP1586" i="4" s="1"/>
  <c r="DQ1586" i="4" s="1"/>
  <c r="DR1586" i="4" s="1"/>
  <c r="DS1586" i="4" s="1"/>
  <c r="DT1586" i="4" s="1"/>
  <c r="DU1586" i="4" s="1"/>
  <c r="DV1586" i="4" s="1"/>
  <c r="DW1586" i="4" s="1"/>
  <c r="DX1586" i="4" s="1"/>
  <c r="DY1586" i="4" s="1"/>
  <c r="DZ1586" i="4" s="1"/>
  <c r="EA1586" i="4" s="1"/>
  <c r="EB1586" i="4" s="1"/>
  <c r="EC1586" i="4" s="1"/>
  <c r="ED1586" i="4" s="1"/>
  <c r="EE1586" i="4" s="1"/>
  <c r="EF1586" i="4" s="1"/>
  <c r="EG1586" i="4" s="1"/>
  <c r="EH1586" i="4" s="1"/>
  <c r="EI1586" i="4" s="1"/>
  <c r="EJ1586" i="4" s="1"/>
  <c r="EK1586" i="4" s="1"/>
  <c r="EL1586" i="4" s="1"/>
  <c r="EM1586" i="4" s="1"/>
  <c r="EN1586" i="4" s="1"/>
  <c r="EO1586" i="4" s="1"/>
  <c r="EP1586" i="4" s="1"/>
  <c r="EQ1586" i="4" s="1"/>
  <c r="ER1586" i="4" s="1"/>
  <c r="ES1586" i="4" s="1"/>
  <c r="ET1586" i="4" s="1"/>
  <c r="EU1586" i="4" s="1"/>
  <c r="EV1586" i="4" s="1"/>
  <c r="EW1586" i="4" s="1"/>
  <c r="EX1586" i="4" s="1"/>
  <c r="EY1586" i="4" s="1"/>
  <c r="EZ1586" i="4" s="1"/>
  <c r="FA1586" i="4" s="1"/>
  <c r="FB1586" i="4" s="1"/>
  <c r="FC1586" i="4" s="1"/>
  <c r="FD1586" i="4" s="1"/>
  <c r="FE1586" i="4" s="1"/>
  <c r="FF1586" i="4" s="1"/>
  <c r="FG1586" i="4" s="1"/>
  <c r="FH1586" i="4" s="1"/>
  <c r="FI1586" i="4" s="1"/>
  <c r="FJ1586" i="4" s="1"/>
  <c r="FK1586" i="4" s="1"/>
  <c r="FL1586" i="4" s="1"/>
  <c r="FM1586" i="4" s="1"/>
  <c r="FN1586" i="4" s="1"/>
  <c r="CH1488" i="4"/>
  <c r="CG1488" i="4"/>
  <c r="CF1488" i="4"/>
  <c r="CE1488" i="4"/>
  <c r="CD1488" i="4"/>
  <c r="CC1488" i="4"/>
  <c r="CB1488" i="4"/>
  <c r="CA1488" i="4"/>
  <c r="BZ1488" i="4"/>
  <c r="BY1488" i="4"/>
  <c r="BX1488" i="4"/>
  <c r="BW1488" i="4"/>
  <c r="BV1488" i="4"/>
  <c r="BU1488" i="4"/>
  <c r="BT1488" i="4"/>
  <c r="BS1488" i="4"/>
  <c r="BR1488" i="4"/>
  <c r="BQ1488" i="4"/>
  <c r="BP1488" i="4"/>
  <c r="BO1488" i="4"/>
  <c r="BN1488" i="4"/>
  <c r="D1486" i="4"/>
  <c r="E1486" i="4" s="1"/>
  <c r="F1486" i="4" s="1"/>
  <c r="G1486" i="4" s="1"/>
  <c r="H1486" i="4" s="1"/>
  <c r="I1486" i="4" s="1"/>
  <c r="J1486" i="4" s="1"/>
  <c r="K1486" i="4" s="1"/>
  <c r="L1486" i="4" s="1"/>
  <c r="M1486" i="4" s="1"/>
  <c r="N1486" i="4" s="1"/>
  <c r="O1486" i="4" s="1"/>
  <c r="P1486" i="4" s="1"/>
  <c r="Q1486" i="4" s="1"/>
  <c r="R1486" i="4" s="1"/>
  <c r="S1486" i="4" s="1"/>
  <c r="T1486" i="4" s="1"/>
  <c r="U1486" i="4" s="1"/>
  <c r="V1486" i="4" s="1"/>
  <c r="W1486" i="4" s="1"/>
  <c r="X1486" i="4" s="1"/>
  <c r="Y1486" i="4" s="1"/>
  <c r="Z1486" i="4" s="1"/>
  <c r="AA1486" i="4" s="1"/>
  <c r="AB1486" i="4" s="1"/>
  <c r="AC1486" i="4" s="1"/>
  <c r="AD1486" i="4" s="1"/>
  <c r="AE1486" i="4" s="1"/>
  <c r="AF1486" i="4" s="1"/>
  <c r="AG1486" i="4" s="1"/>
  <c r="AH1486" i="4" s="1"/>
  <c r="AI1486" i="4" s="1"/>
  <c r="AJ1486" i="4" s="1"/>
  <c r="AK1486" i="4" s="1"/>
  <c r="AL1486" i="4" s="1"/>
  <c r="AM1486" i="4" s="1"/>
  <c r="AN1486" i="4" s="1"/>
  <c r="AO1486" i="4" s="1"/>
  <c r="AP1486" i="4" s="1"/>
  <c r="AQ1486" i="4" s="1"/>
  <c r="AR1486" i="4" s="1"/>
  <c r="AS1486" i="4" s="1"/>
  <c r="AT1486" i="4" s="1"/>
  <c r="AU1486" i="4" s="1"/>
  <c r="AV1486" i="4" s="1"/>
  <c r="AW1486" i="4" s="1"/>
  <c r="AX1486" i="4" s="1"/>
  <c r="AY1486" i="4" s="1"/>
  <c r="AZ1486" i="4" s="1"/>
  <c r="BA1486" i="4" s="1"/>
  <c r="BB1486" i="4" s="1"/>
  <c r="BC1486" i="4" s="1"/>
  <c r="BD1486" i="4" s="1"/>
  <c r="BE1486" i="4" s="1"/>
  <c r="BF1486" i="4" s="1"/>
  <c r="BG1486" i="4" s="1"/>
  <c r="BH1486" i="4" s="1"/>
  <c r="BI1486" i="4" s="1"/>
  <c r="BJ1486" i="4" s="1"/>
  <c r="BK1486" i="4" s="1"/>
  <c r="BL1486" i="4" s="1"/>
  <c r="BM1486" i="4" s="1"/>
  <c r="BN1486" i="4" s="1"/>
  <c r="BO1486" i="4" s="1"/>
  <c r="BP1486" i="4" s="1"/>
  <c r="BQ1486" i="4" s="1"/>
  <c r="BR1486" i="4" s="1"/>
  <c r="BS1486" i="4" s="1"/>
  <c r="BT1486" i="4" s="1"/>
  <c r="BU1486" i="4" s="1"/>
  <c r="BV1486" i="4" s="1"/>
  <c r="BW1486" i="4" s="1"/>
  <c r="BX1486" i="4" s="1"/>
  <c r="BY1486" i="4" s="1"/>
  <c r="BZ1486" i="4" s="1"/>
  <c r="CA1486" i="4" s="1"/>
  <c r="CB1486" i="4" s="1"/>
  <c r="CC1486" i="4" s="1"/>
  <c r="CD1486" i="4" s="1"/>
  <c r="CE1486" i="4" s="1"/>
  <c r="CF1486" i="4" s="1"/>
  <c r="CG1486" i="4" s="1"/>
  <c r="CH1486" i="4" s="1"/>
  <c r="CI1486" i="4" s="1"/>
  <c r="CJ1486" i="4" s="1"/>
  <c r="CK1486" i="4" s="1"/>
  <c r="CL1486" i="4" s="1"/>
  <c r="CM1486" i="4" s="1"/>
  <c r="CN1486" i="4" s="1"/>
  <c r="CO1486" i="4" s="1"/>
  <c r="CP1486" i="4" s="1"/>
  <c r="CQ1486" i="4" s="1"/>
  <c r="CR1486" i="4" s="1"/>
  <c r="CS1486" i="4" s="1"/>
  <c r="CT1486" i="4" s="1"/>
  <c r="CU1486" i="4" s="1"/>
  <c r="CV1486" i="4" s="1"/>
  <c r="CW1486" i="4" s="1"/>
  <c r="CX1486" i="4" s="1"/>
  <c r="CY1486" i="4" s="1"/>
  <c r="CZ1486" i="4" s="1"/>
  <c r="DA1486" i="4" s="1"/>
  <c r="DB1486" i="4" s="1"/>
  <c r="DC1486" i="4" s="1"/>
  <c r="DD1486" i="4" s="1"/>
  <c r="DE1486" i="4" s="1"/>
  <c r="DF1486" i="4" s="1"/>
  <c r="DG1486" i="4" s="1"/>
  <c r="DH1486" i="4" s="1"/>
  <c r="DI1486" i="4" s="1"/>
  <c r="DJ1486" i="4" s="1"/>
  <c r="DK1486" i="4" s="1"/>
  <c r="DL1486" i="4" s="1"/>
  <c r="DM1486" i="4" s="1"/>
  <c r="DN1486" i="4" s="1"/>
  <c r="DO1486" i="4" s="1"/>
  <c r="DP1486" i="4" s="1"/>
  <c r="DQ1486" i="4" s="1"/>
  <c r="DR1486" i="4" s="1"/>
  <c r="DS1486" i="4" s="1"/>
  <c r="DT1486" i="4" s="1"/>
  <c r="DU1486" i="4" s="1"/>
  <c r="DV1486" i="4" s="1"/>
  <c r="DW1486" i="4" s="1"/>
  <c r="DX1486" i="4" s="1"/>
  <c r="DY1486" i="4" s="1"/>
  <c r="DZ1486" i="4" s="1"/>
  <c r="EA1486" i="4" s="1"/>
  <c r="EB1486" i="4" s="1"/>
  <c r="EC1486" i="4" s="1"/>
  <c r="ED1486" i="4" s="1"/>
  <c r="EE1486" i="4" s="1"/>
  <c r="EF1486" i="4" s="1"/>
  <c r="EG1486" i="4" s="1"/>
  <c r="EH1486" i="4" s="1"/>
  <c r="EI1486" i="4" s="1"/>
  <c r="EJ1486" i="4" s="1"/>
  <c r="EK1486" i="4" s="1"/>
  <c r="EL1486" i="4" s="1"/>
  <c r="EM1486" i="4" s="1"/>
  <c r="EN1486" i="4" s="1"/>
  <c r="EO1486" i="4" s="1"/>
  <c r="EP1486" i="4" s="1"/>
  <c r="EQ1486" i="4" s="1"/>
  <c r="ER1486" i="4" s="1"/>
  <c r="ES1486" i="4" s="1"/>
  <c r="ET1486" i="4" s="1"/>
  <c r="EU1486" i="4" s="1"/>
  <c r="EV1486" i="4" s="1"/>
  <c r="EW1486" i="4" s="1"/>
  <c r="EX1486" i="4" s="1"/>
  <c r="EY1486" i="4" s="1"/>
  <c r="EZ1486" i="4" s="1"/>
  <c r="FA1486" i="4" s="1"/>
  <c r="FB1486" i="4" s="1"/>
  <c r="FC1486" i="4" s="1"/>
  <c r="FD1486" i="4" s="1"/>
  <c r="FE1486" i="4" s="1"/>
  <c r="FF1486" i="4" s="1"/>
  <c r="FG1486" i="4" s="1"/>
  <c r="FH1486" i="4" s="1"/>
  <c r="FI1486" i="4" s="1"/>
  <c r="FJ1486" i="4" s="1"/>
  <c r="FK1486" i="4" s="1"/>
  <c r="FL1486" i="4" s="1"/>
  <c r="FM1486" i="4" s="1"/>
  <c r="FN1486" i="4" s="1"/>
  <c r="CH1288" i="4"/>
  <c r="CG1288" i="4"/>
  <c r="CF1288" i="4"/>
  <c r="CE1288" i="4"/>
  <c r="CD1288" i="4"/>
  <c r="CC1288" i="4"/>
  <c r="CB1288" i="4"/>
  <c r="CA1288" i="4"/>
  <c r="BZ1288" i="4"/>
  <c r="BY1288" i="4"/>
  <c r="BX1288" i="4"/>
  <c r="BW1288" i="4"/>
  <c r="BV1288" i="4"/>
  <c r="BU1288" i="4"/>
  <c r="BT1288" i="4"/>
  <c r="BS1288" i="4"/>
  <c r="BR1288" i="4"/>
  <c r="BQ1288" i="4"/>
  <c r="BP1288" i="4"/>
  <c r="BO1288" i="4"/>
  <c r="BN1288" i="4"/>
  <c r="D1286" i="4"/>
  <c r="E1286" i="4" s="1"/>
  <c r="F1286" i="4" s="1"/>
  <c r="G1286" i="4" s="1"/>
  <c r="H1286" i="4" s="1"/>
  <c r="I1286" i="4" s="1"/>
  <c r="J1286" i="4" s="1"/>
  <c r="K1286" i="4" s="1"/>
  <c r="L1286" i="4" s="1"/>
  <c r="M1286" i="4" s="1"/>
  <c r="N1286" i="4" s="1"/>
  <c r="O1286" i="4" s="1"/>
  <c r="P1286" i="4" s="1"/>
  <c r="Q1286" i="4" s="1"/>
  <c r="R1286" i="4" s="1"/>
  <c r="S1286" i="4" s="1"/>
  <c r="T1286" i="4" s="1"/>
  <c r="U1286" i="4" s="1"/>
  <c r="V1286" i="4" s="1"/>
  <c r="W1286" i="4" s="1"/>
  <c r="X1286" i="4" s="1"/>
  <c r="Y1286" i="4" s="1"/>
  <c r="Z1286" i="4" s="1"/>
  <c r="AA1286" i="4" s="1"/>
  <c r="AB1286" i="4" s="1"/>
  <c r="AC1286" i="4" s="1"/>
  <c r="AD1286" i="4" s="1"/>
  <c r="AE1286" i="4" s="1"/>
  <c r="AF1286" i="4" s="1"/>
  <c r="AG1286" i="4" s="1"/>
  <c r="AH1286" i="4" s="1"/>
  <c r="AI1286" i="4" s="1"/>
  <c r="AJ1286" i="4" s="1"/>
  <c r="AK1286" i="4" s="1"/>
  <c r="AL1286" i="4" s="1"/>
  <c r="AM1286" i="4" s="1"/>
  <c r="AN1286" i="4" s="1"/>
  <c r="AO1286" i="4" s="1"/>
  <c r="AP1286" i="4" s="1"/>
  <c r="AQ1286" i="4" s="1"/>
  <c r="AR1286" i="4" s="1"/>
  <c r="AS1286" i="4" s="1"/>
  <c r="AT1286" i="4" s="1"/>
  <c r="AU1286" i="4" s="1"/>
  <c r="AV1286" i="4" s="1"/>
  <c r="AW1286" i="4" s="1"/>
  <c r="AX1286" i="4" s="1"/>
  <c r="AY1286" i="4" s="1"/>
  <c r="AZ1286" i="4" s="1"/>
  <c r="BA1286" i="4" s="1"/>
  <c r="BB1286" i="4" s="1"/>
  <c r="BC1286" i="4" s="1"/>
  <c r="BD1286" i="4" s="1"/>
  <c r="BE1286" i="4" s="1"/>
  <c r="BF1286" i="4" s="1"/>
  <c r="BG1286" i="4" s="1"/>
  <c r="BH1286" i="4" s="1"/>
  <c r="BI1286" i="4" s="1"/>
  <c r="BJ1286" i="4" s="1"/>
  <c r="BK1286" i="4" s="1"/>
  <c r="BL1286" i="4" s="1"/>
  <c r="BM1286" i="4" s="1"/>
  <c r="BN1286" i="4" s="1"/>
  <c r="BO1286" i="4" s="1"/>
  <c r="BP1286" i="4" s="1"/>
  <c r="BQ1286" i="4" s="1"/>
  <c r="BR1286" i="4" s="1"/>
  <c r="BS1286" i="4" s="1"/>
  <c r="BT1286" i="4" s="1"/>
  <c r="BU1286" i="4" s="1"/>
  <c r="BV1286" i="4" s="1"/>
  <c r="BW1286" i="4" s="1"/>
  <c r="BX1286" i="4" s="1"/>
  <c r="BY1286" i="4" s="1"/>
  <c r="BZ1286" i="4" s="1"/>
  <c r="CA1286" i="4" s="1"/>
  <c r="CB1286" i="4" s="1"/>
  <c r="CC1286" i="4" s="1"/>
  <c r="CD1286" i="4" s="1"/>
  <c r="CE1286" i="4" s="1"/>
  <c r="CF1286" i="4" s="1"/>
  <c r="CG1286" i="4" s="1"/>
  <c r="CH1286" i="4" s="1"/>
  <c r="CI1286" i="4" s="1"/>
  <c r="CJ1286" i="4" s="1"/>
  <c r="CK1286" i="4" s="1"/>
  <c r="CL1286" i="4" s="1"/>
  <c r="CM1286" i="4" s="1"/>
  <c r="CN1286" i="4" s="1"/>
  <c r="CO1286" i="4" s="1"/>
  <c r="CP1286" i="4" s="1"/>
  <c r="CQ1286" i="4" s="1"/>
  <c r="CR1286" i="4" s="1"/>
  <c r="CS1286" i="4" s="1"/>
  <c r="CT1286" i="4" s="1"/>
  <c r="CU1286" i="4" s="1"/>
  <c r="CV1286" i="4" s="1"/>
  <c r="CW1286" i="4" s="1"/>
  <c r="CX1286" i="4" s="1"/>
  <c r="CY1286" i="4" s="1"/>
  <c r="CZ1286" i="4" s="1"/>
  <c r="DA1286" i="4" s="1"/>
  <c r="DB1286" i="4" s="1"/>
  <c r="DC1286" i="4" s="1"/>
  <c r="DD1286" i="4" s="1"/>
  <c r="DE1286" i="4" s="1"/>
  <c r="DF1286" i="4" s="1"/>
  <c r="DG1286" i="4" s="1"/>
  <c r="DH1286" i="4" s="1"/>
  <c r="DI1286" i="4" s="1"/>
  <c r="DJ1286" i="4" s="1"/>
  <c r="DK1286" i="4" s="1"/>
  <c r="DL1286" i="4" s="1"/>
  <c r="DM1286" i="4" s="1"/>
  <c r="DN1286" i="4" s="1"/>
  <c r="DO1286" i="4" s="1"/>
  <c r="DP1286" i="4" s="1"/>
  <c r="DQ1286" i="4" s="1"/>
  <c r="DR1286" i="4" s="1"/>
  <c r="DS1286" i="4" s="1"/>
  <c r="DT1286" i="4" s="1"/>
  <c r="DU1286" i="4" s="1"/>
  <c r="DV1286" i="4" s="1"/>
  <c r="DW1286" i="4" s="1"/>
  <c r="DX1286" i="4" s="1"/>
  <c r="DY1286" i="4" s="1"/>
  <c r="DZ1286" i="4" s="1"/>
  <c r="EA1286" i="4" s="1"/>
  <c r="EB1286" i="4" s="1"/>
  <c r="EC1286" i="4" s="1"/>
  <c r="ED1286" i="4" s="1"/>
  <c r="EE1286" i="4" s="1"/>
  <c r="EF1286" i="4" s="1"/>
  <c r="EG1286" i="4" s="1"/>
  <c r="EH1286" i="4" s="1"/>
  <c r="EI1286" i="4" s="1"/>
  <c r="EJ1286" i="4" s="1"/>
  <c r="EK1286" i="4" s="1"/>
  <c r="EL1286" i="4" s="1"/>
  <c r="EM1286" i="4" s="1"/>
  <c r="EN1286" i="4" s="1"/>
  <c r="EO1286" i="4" s="1"/>
  <c r="EP1286" i="4" s="1"/>
  <c r="EQ1286" i="4" s="1"/>
  <c r="ER1286" i="4" s="1"/>
  <c r="ES1286" i="4" s="1"/>
  <c r="ET1286" i="4" s="1"/>
  <c r="EU1286" i="4" s="1"/>
  <c r="EV1286" i="4" s="1"/>
  <c r="EW1286" i="4" s="1"/>
  <c r="EX1286" i="4" s="1"/>
  <c r="EY1286" i="4" s="1"/>
  <c r="EZ1286" i="4" s="1"/>
  <c r="FA1286" i="4" s="1"/>
  <c r="FB1286" i="4" s="1"/>
  <c r="FC1286" i="4" s="1"/>
  <c r="FD1286" i="4" s="1"/>
  <c r="FE1286" i="4" s="1"/>
  <c r="FF1286" i="4" s="1"/>
  <c r="FG1286" i="4" s="1"/>
  <c r="FH1286" i="4" s="1"/>
  <c r="FI1286" i="4" s="1"/>
  <c r="FJ1286" i="4" s="1"/>
  <c r="FK1286" i="4" s="1"/>
  <c r="FL1286" i="4" s="1"/>
  <c r="FM1286" i="4" s="1"/>
  <c r="FN1286" i="4" s="1"/>
  <c r="CH1188" i="4"/>
  <c r="CG1188" i="4"/>
  <c r="CF1188" i="4"/>
  <c r="CE1188" i="4"/>
  <c r="CD1188" i="4"/>
  <c r="CC1188" i="4"/>
  <c r="CB1188" i="4"/>
  <c r="CA1188" i="4"/>
  <c r="BZ1188" i="4"/>
  <c r="BY1188" i="4"/>
  <c r="BX1188" i="4"/>
  <c r="BW1188" i="4"/>
  <c r="BV1188" i="4"/>
  <c r="BU1188" i="4"/>
  <c r="BT1188" i="4"/>
  <c r="BS1188" i="4"/>
  <c r="BR1188" i="4"/>
  <c r="BQ1188" i="4"/>
  <c r="BP1188" i="4"/>
  <c r="BO1188" i="4"/>
  <c r="BN1188" i="4"/>
  <c r="D1186" i="4"/>
  <c r="E1186" i="4" s="1"/>
  <c r="F1186" i="4" s="1"/>
  <c r="G1186" i="4" s="1"/>
  <c r="H1186" i="4" s="1"/>
  <c r="I1186" i="4" s="1"/>
  <c r="J1186" i="4" s="1"/>
  <c r="K1186" i="4" s="1"/>
  <c r="L1186" i="4" s="1"/>
  <c r="M1186" i="4" s="1"/>
  <c r="N1186" i="4" s="1"/>
  <c r="O1186" i="4" s="1"/>
  <c r="P1186" i="4" s="1"/>
  <c r="Q1186" i="4" s="1"/>
  <c r="R1186" i="4" s="1"/>
  <c r="S1186" i="4" s="1"/>
  <c r="T1186" i="4" s="1"/>
  <c r="U1186" i="4" s="1"/>
  <c r="V1186" i="4" s="1"/>
  <c r="W1186" i="4" s="1"/>
  <c r="X1186" i="4" s="1"/>
  <c r="Y1186" i="4" s="1"/>
  <c r="Z1186" i="4" s="1"/>
  <c r="AA1186" i="4" s="1"/>
  <c r="AB1186" i="4" s="1"/>
  <c r="AC1186" i="4" s="1"/>
  <c r="AD1186" i="4" s="1"/>
  <c r="AE1186" i="4" s="1"/>
  <c r="AF1186" i="4" s="1"/>
  <c r="AG1186" i="4" s="1"/>
  <c r="AH1186" i="4" s="1"/>
  <c r="AI1186" i="4" s="1"/>
  <c r="AJ1186" i="4" s="1"/>
  <c r="AK1186" i="4" s="1"/>
  <c r="AL1186" i="4" s="1"/>
  <c r="AM1186" i="4" s="1"/>
  <c r="AN1186" i="4" s="1"/>
  <c r="AO1186" i="4" s="1"/>
  <c r="AP1186" i="4" s="1"/>
  <c r="AQ1186" i="4" s="1"/>
  <c r="AR1186" i="4" s="1"/>
  <c r="AS1186" i="4" s="1"/>
  <c r="AT1186" i="4" s="1"/>
  <c r="AU1186" i="4" s="1"/>
  <c r="AV1186" i="4" s="1"/>
  <c r="AW1186" i="4" s="1"/>
  <c r="AX1186" i="4" s="1"/>
  <c r="AY1186" i="4" s="1"/>
  <c r="AZ1186" i="4" s="1"/>
  <c r="BA1186" i="4" s="1"/>
  <c r="BB1186" i="4" s="1"/>
  <c r="BC1186" i="4" s="1"/>
  <c r="BD1186" i="4" s="1"/>
  <c r="BE1186" i="4" s="1"/>
  <c r="BF1186" i="4" s="1"/>
  <c r="BG1186" i="4" s="1"/>
  <c r="BH1186" i="4" s="1"/>
  <c r="BI1186" i="4" s="1"/>
  <c r="BJ1186" i="4" s="1"/>
  <c r="BK1186" i="4" s="1"/>
  <c r="BL1186" i="4" s="1"/>
  <c r="BM1186" i="4" s="1"/>
  <c r="BN1186" i="4" s="1"/>
  <c r="BO1186" i="4" s="1"/>
  <c r="BP1186" i="4" s="1"/>
  <c r="BQ1186" i="4" s="1"/>
  <c r="BR1186" i="4" s="1"/>
  <c r="BS1186" i="4" s="1"/>
  <c r="BT1186" i="4" s="1"/>
  <c r="BU1186" i="4" s="1"/>
  <c r="BV1186" i="4" s="1"/>
  <c r="BW1186" i="4" s="1"/>
  <c r="BX1186" i="4" s="1"/>
  <c r="BY1186" i="4" s="1"/>
  <c r="BZ1186" i="4" s="1"/>
  <c r="CA1186" i="4" s="1"/>
  <c r="CB1186" i="4" s="1"/>
  <c r="CC1186" i="4" s="1"/>
  <c r="CD1186" i="4" s="1"/>
  <c r="CE1186" i="4" s="1"/>
  <c r="CF1186" i="4" s="1"/>
  <c r="CG1186" i="4" s="1"/>
  <c r="CH1186" i="4" s="1"/>
  <c r="CI1186" i="4" s="1"/>
  <c r="CJ1186" i="4" s="1"/>
  <c r="CK1186" i="4" s="1"/>
  <c r="CL1186" i="4" s="1"/>
  <c r="CM1186" i="4" s="1"/>
  <c r="CN1186" i="4" s="1"/>
  <c r="CO1186" i="4" s="1"/>
  <c r="CP1186" i="4" s="1"/>
  <c r="CQ1186" i="4" s="1"/>
  <c r="CR1186" i="4" s="1"/>
  <c r="CS1186" i="4" s="1"/>
  <c r="CT1186" i="4" s="1"/>
  <c r="CU1186" i="4" s="1"/>
  <c r="CV1186" i="4" s="1"/>
  <c r="CW1186" i="4" s="1"/>
  <c r="CX1186" i="4" s="1"/>
  <c r="CY1186" i="4" s="1"/>
  <c r="CZ1186" i="4" s="1"/>
  <c r="DA1186" i="4" s="1"/>
  <c r="DB1186" i="4" s="1"/>
  <c r="DC1186" i="4" s="1"/>
  <c r="DD1186" i="4" s="1"/>
  <c r="DE1186" i="4" s="1"/>
  <c r="DF1186" i="4" s="1"/>
  <c r="DG1186" i="4" s="1"/>
  <c r="DH1186" i="4" s="1"/>
  <c r="DI1186" i="4" s="1"/>
  <c r="DJ1186" i="4" s="1"/>
  <c r="DK1186" i="4" s="1"/>
  <c r="DL1186" i="4" s="1"/>
  <c r="DM1186" i="4" s="1"/>
  <c r="DN1186" i="4" s="1"/>
  <c r="DO1186" i="4" s="1"/>
  <c r="DP1186" i="4" s="1"/>
  <c r="DQ1186" i="4" s="1"/>
  <c r="DR1186" i="4" s="1"/>
  <c r="DS1186" i="4" s="1"/>
  <c r="DT1186" i="4" s="1"/>
  <c r="DU1186" i="4" s="1"/>
  <c r="DV1186" i="4" s="1"/>
  <c r="DW1186" i="4" s="1"/>
  <c r="DX1186" i="4" s="1"/>
  <c r="DY1186" i="4" s="1"/>
  <c r="DZ1186" i="4" s="1"/>
  <c r="EA1186" i="4" s="1"/>
  <c r="EB1186" i="4" s="1"/>
  <c r="EC1186" i="4" s="1"/>
  <c r="ED1186" i="4" s="1"/>
  <c r="EE1186" i="4" s="1"/>
  <c r="EF1186" i="4" s="1"/>
  <c r="EG1186" i="4" s="1"/>
  <c r="EH1186" i="4" s="1"/>
  <c r="EI1186" i="4" s="1"/>
  <c r="EJ1186" i="4" s="1"/>
  <c r="EK1186" i="4" s="1"/>
  <c r="EL1186" i="4" s="1"/>
  <c r="EM1186" i="4" s="1"/>
  <c r="EN1186" i="4" s="1"/>
  <c r="EO1186" i="4" s="1"/>
  <c r="EP1186" i="4" s="1"/>
  <c r="EQ1186" i="4" s="1"/>
  <c r="ER1186" i="4" s="1"/>
  <c r="ES1186" i="4" s="1"/>
  <c r="ET1186" i="4" s="1"/>
  <c r="EU1186" i="4" s="1"/>
  <c r="EV1186" i="4" s="1"/>
  <c r="EW1186" i="4" s="1"/>
  <c r="EX1186" i="4" s="1"/>
  <c r="EY1186" i="4" s="1"/>
  <c r="EZ1186" i="4" s="1"/>
  <c r="FA1186" i="4" s="1"/>
  <c r="FB1186" i="4" s="1"/>
  <c r="FC1186" i="4" s="1"/>
  <c r="FD1186" i="4" s="1"/>
  <c r="FE1186" i="4" s="1"/>
  <c r="FF1186" i="4" s="1"/>
  <c r="FG1186" i="4" s="1"/>
  <c r="FH1186" i="4" s="1"/>
  <c r="FI1186" i="4" s="1"/>
  <c r="FJ1186" i="4" s="1"/>
  <c r="FK1186" i="4" s="1"/>
  <c r="FL1186" i="4" s="1"/>
  <c r="FM1186" i="4" s="1"/>
  <c r="FN1186" i="4" s="1"/>
  <c r="A1215" i="4" l="1"/>
  <c r="A1231" i="4"/>
  <c r="A1415" i="4"/>
  <c r="A1431" i="4"/>
  <c r="A1315" i="4"/>
  <c r="A1331" i="4"/>
  <c r="A1515" i="4"/>
  <c r="A1531" i="4"/>
  <c r="A1615" i="4"/>
  <c r="A1631" i="4"/>
  <c r="M1131" i="4"/>
  <c r="M1132" i="4" s="1"/>
  <c r="L1131" i="4"/>
  <c r="L1132" i="4" s="1"/>
  <c r="K1131" i="4"/>
  <c r="K1132" i="4" s="1"/>
  <c r="J1131" i="4"/>
  <c r="J1132" i="4" s="1"/>
  <c r="I1131" i="4"/>
  <c r="I1132" i="4" s="1"/>
  <c r="H1131" i="4"/>
  <c r="H1132" i="4" s="1"/>
  <c r="G1131" i="4"/>
  <c r="G1132" i="4" s="1"/>
  <c r="K1127" i="4"/>
  <c r="H1126" i="4"/>
  <c r="H1127" i="4" s="1"/>
  <c r="G1126" i="4"/>
  <c r="G1127" i="4" s="1"/>
  <c r="M1125" i="4"/>
  <c r="M1126" i="4" s="1"/>
  <c r="M1127" i="4" s="1"/>
  <c r="L1124" i="4"/>
  <c r="L1125" i="4" s="1"/>
  <c r="L1126" i="4" s="1"/>
  <c r="L1127" i="4" s="1"/>
  <c r="F1109" i="4"/>
  <c r="F1095" i="4"/>
  <c r="F1624" i="4" s="1"/>
  <c r="F1625" i="4" s="1"/>
  <c r="F1626" i="4" s="1"/>
  <c r="F1627" i="4" s="1"/>
  <c r="F1628" i="4" s="1"/>
  <c r="F1629" i="4" s="1"/>
  <c r="F1090" i="4"/>
  <c r="F1091" i="4" s="1"/>
  <c r="F1092" i="4" s="1"/>
  <c r="F1093" i="4" s="1"/>
  <c r="D1119" i="4"/>
  <c r="D1120" i="4" s="1"/>
  <c r="D1121" i="4" s="1"/>
  <c r="D1122" i="4" s="1"/>
  <c r="D1123" i="4" s="1"/>
  <c r="D1124" i="4" s="1"/>
  <c r="D1125" i="4" s="1"/>
  <c r="D1126" i="4" s="1"/>
  <c r="D1127" i="4" s="1"/>
  <c r="D1128" i="4" s="1"/>
  <c r="D1129" i="4" s="1"/>
  <c r="D1130" i="4" s="1"/>
  <c r="D1131" i="4" s="1"/>
  <c r="D1132" i="4" s="1"/>
  <c r="C1119" i="4"/>
  <c r="C1120" i="4" s="1"/>
  <c r="C1121" i="4" s="1"/>
  <c r="C1122" i="4" s="1"/>
  <c r="C1123" i="4" s="1"/>
  <c r="C1124" i="4" s="1"/>
  <c r="C1125" i="4" s="1"/>
  <c r="C1126" i="4" s="1"/>
  <c r="C1127" i="4" s="1"/>
  <c r="C1128" i="4" s="1"/>
  <c r="C1129" i="4" s="1"/>
  <c r="C1130" i="4" s="1"/>
  <c r="C1131" i="4" s="1"/>
  <c r="C1132" i="4" s="1"/>
  <c r="AK1118" i="4"/>
  <c r="CH1117" i="4"/>
  <c r="CG1117" i="4"/>
  <c r="CF1117" i="4"/>
  <c r="CE1117" i="4"/>
  <c r="CD1117" i="4"/>
  <c r="CC1117" i="4"/>
  <c r="CB1117" i="4"/>
  <c r="CA1117" i="4"/>
  <c r="BZ1117" i="4"/>
  <c r="BY1117" i="4"/>
  <c r="BX1117" i="4"/>
  <c r="BW1117" i="4"/>
  <c r="BV1117" i="4"/>
  <c r="BU1117" i="4"/>
  <c r="BT1117" i="4"/>
  <c r="BS1117" i="4"/>
  <c r="BR1117" i="4"/>
  <c r="BQ1117" i="4"/>
  <c r="BP1117" i="4"/>
  <c r="BO1117" i="4"/>
  <c r="BN1117" i="4"/>
  <c r="AE1111" i="4"/>
  <c r="AD1111" i="4"/>
  <c r="AC1111" i="4"/>
  <c r="AB1111" i="4"/>
  <c r="W1111" i="4"/>
  <c r="V1111" i="4"/>
  <c r="U1111" i="4"/>
  <c r="AE1110" i="4"/>
  <c r="AD1110" i="4"/>
  <c r="AC1110" i="4"/>
  <c r="AB1110" i="4"/>
  <c r="M1110" i="4"/>
  <c r="M1111" i="4" s="1"/>
  <c r="M1112" i="4" s="1"/>
  <c r="M1113" i="4" s="1"/>
  <c r="M1114" i="4" s="1"/>
  <c r="L1110" i="4"/>
  <c r="L1111" i="4" s="1"/>
  <c r="L1112" i="4" s="1"/>
  <c r="L1113" i="4" s="1"/>
  <c r="L1114" i="4" s="1"/>
  <c r="K1110" i="4"/>
  <c r="K1111" i="4" s="1"/>
  <c r="K1112" i="4" s="1"/>
  <c r="K1113" i="4" s="1"/>
  <c r="K1114" i="4" s="1"/>
  <c r="J1110" i="4"/>
  <c r="J1111" i="4" s="1"/>
  <c r="J1112" i="4" s="1"/>
  <c r="J1113" i="4" s="1"/>
  <c r="J1114" i="4" s="1"/>
  <c r="I1110" i="4"/>
  <c r="I1111" i="4" s="1"/>
  <c r="I1112" i="4" s="1"/>
  <c r="I1113" i="4" s="1"/>
  <c r="I1114" i="4" s="1"/>
  <c r="H1110" i="4"/>
  <c r="H1111" i="4" s="1"/>
  <c r="H1112" i="4" s="1"/>
  <c r="H1113" i="4" s="1"/>
  <c r="H1114" i="4" s="1"/>
  <c r="G1110" i="4"/>
  <c r="G1111" i="4" s="1"/>
  <c r="G1112" i="4" s="1"/>
  <c r="G1113" i="4" s="1"/>
  <c r="G1114" i="4" s="1"/>
  <c r="E1110" i="4"/>
  <c r="E1111" i="4" s="1"/>
  <c r="E1112" i="4" s="1"/>
  <c r="E1113" i="4" s="1"/>
  <c r="E1114" i="4" s="1"/>
  <c r="AE1109" i="4"/>
  <c r="AD1109" i="4"/>
  <c r="AC1109" i="4"/>
  <c r="AB1109" i="4"/>
  <c r="AA1109" i="4"/>
  <c r="AA1110" i="4" s="1"/>
  <c r="AA1111" i="4" s="1"/>
  <c r="AA1112" i="4" s="1"/>
  <c r="AA1113" i="4" s="1"/>
  <c r="AA1114" i="4" s="1"/>
  <c r="V1109" i="4"/>
  <c r="U1109" i="4"/>
  <c r="AE1108" i="4"/>
  <c r="AD1108" i="4"/>
  <c r="AC1108" i="4"/>
  <c r="AB1108" i="4"/>
  <c r="V1108" i="4"/>
  <c r="U1108" i="4"/>
  <c r="R1109" i="4"/>
  <c r="Q1109" i="4"/>
  <c r="P1109" i="4"/>
  <c r="P1631" i="4" s="1"/>
  <c r="P1632" i="4" s="1"/>
  <c r="O1109" i="4"/>
  <c r="D1102" i="4"/>
  <c r="D1103" i="4" s="1"/>
  <c r="D1104" i="4" s="1"/>
  <c r="D1105" i="4" s="1"/>
  <c r="D1106" i="4" s="1"/>
  <c r="D1107" i="4" s="1"/>
  <c r="D1108" i="4" s="1"/>
  <c r="D1109" i="4" s="1"/>
  <c r="D1110" i="4" s="1"/>
  <c r="D1111" i="4" s="1"/>
  <c r="D1112" i="4" s="1"/>
  <c r="D1113" i="4" s="1"/>
  <c r="D1114" i="4" s="1"/>
  <c r="C1102" i="4"/>
  <c r="C1103" i="4" s="1"/>
  <c r="C1104" i="4" s="1"/>
  <c r="C1105" i="4" s="1"/>
  <c r="C1106" i="4" s="1"/>
  <c r="C1107" i="4" s="1"/>
  <c r="C1108" i="4" s="1"/>
  <c r="C1109" i="4" s="1"/>
  <c r="C1110" i="4" s="1"/>
  <c r="C1111" i="4" s="1"/>
  <c r="C1112" i="4" s="1"/>
  <c r="C1113" i="4" s="1"/>
  <c r="C1114" i="4" s="1"/>
  <c r="CH1100" i="4"/>
  <c r="CG1100" i="4"/>
  <c r="CF1100" i="4"/>
  <c r="CE1100" i="4"/>
  <c r="CD1100" i="4"/>
  <c r="CC1100" i="4"/>
  <c r="CB1100" i="4"/>
  <c r="CA1100" i="4"/>
  <c r="BZ1100" i="4"/>
  <c r="BY1100" i="4"/>
  <c r="BX1100" i="4"/>
  <c r="BW1100" i="4"/>
  <c r="BV1100" i="4"/>
  <c r="BU1100" i="4"/>
  <c r="BT1100" i="4"/>
  <c r="BS1100" i="4"/>
  <c r="BR1100" i="4"/>
  <c r="BQ1100" i="4"/>
  <c r="BP1100" i="4"/>
  <c r="BO1100" i="4"/>
  <c r="BN1100" i="4"/>
  <c r="AA1095" i="4"/>
  <c r="D1095" i="4"/>
  <c r="C1095" i="4"/>
  <c r="T1094" i="4"/>
  <c r="T1095" i="4" s="1"/>
  <c r="O1095" i="4"/>
  <c r="CH1093" i="4"/>
  <c r="CG1093" i="4"/>
  <c r="CF1093" i="4"/>
  <c r="CE1093" i="4"/>
  <c r="CD1093" i="4"/>
  <c r="CC1093" i="4"/>
  <c r="CB1093" i="4"/>
  <c r="CA1093" i="4"/>
  <c r="BZ1093" i="4"/>
  <c r="BY1093" i="4"/>
  <c r="BX1093" i="4"/>
  <c r="BW1093" i="4"/>
  <c r="BV1093" i="4"/>
  <c r="BU1093" i="4"/>
  <c r="BT1093" i="4"/>
  <c r="BS1093" i="4"/>
  <c r="BR1093" i="4"/>
  <c r="BQ1093" i="4"/>
  <c r="BP1093" i="4"/>
  <c r="BO1093" i="4"/>
  <c r="BN1093" i="4"/>
  <c r="M1092" i="4"/>
  <c r="M1093" i="4" s="1"/>
  <c r="L1092" i="4"/>
  <c r="L1093" i="4" s="1"/>
  <c r="K1092" i="4"/>
  <c r="K1093" i="4" s="1"/>
  <c r="J1092" i="4"/>
  <c r="J1093" i="4" s="1"/>
  <c r="I1092" i="4"/>
  <c r="I1093" i="4" s="1"/>
  <c r="H1092" i="4"/>
  <c r="H1093" i="4" s="1"/>
  <c r="G1092" i="4"/>
  <c r="G1093" i="4" s="1"/>
  <c r="E1092" i="4"/>
  <c r="E1093" i="4" s="1"/>
  <c r="AL1091" i="4"/>
  <c r="AL1092" i="4" s="1"/>
  <c r="AL1093" i="4" s="1"/>
  <c r="AL1094" i="4" s="1"/>
  <c r="AL1095" i="4" s="1"/>
  <c r="AL1608" i="4" s="1"/>
  <c r="AL1609" i="4" s="1"/>
  <c r="AL1610" i="4" s="1"/>
  <c r="AL1611" i="4" s="1"/>
  <c r="AL1612" i="4" s="1"/>
  <c r="AL1613" i="4" s="1"/>
  <c r="AL1614" i="4" s="1"/>
  <c r="AL1615" i="4" s="1"/>
  <c r="AL1616" i="4" s="1"/>
  <c r="AL1617" i="4" s="1"/>
  <c r="AL1618" i="4" s="1"/>
  <c r="AL1619" i="4" s="1"/>
  <c r="AL1620" i="4" s="1"/>
  <c r="AL1621" i="4" s="1"/>
  <c r="AL1622" i="4" s="1"/>
  <c r="AL1623" i="4" s="1"/>
  <c r="AL1624" i="4" s="1"/>
  <c r="AL1625" i="4" s="1"/>
  <c r="AL1626" i="4" s="1"/>
  <c r="AL1627" i="4" s="1"/>
  <c r="AL1628" i="4" s="1"/>
  <c r="AL1629" i="4" s="1"/>
  <c r="AL1630" i="4" s="1"/>
  <c r="AL1631" i="4" s="1"/>
  <c r="AL1632" i="4" s="1"/>
  <c r="AK1091" i="4"/>
  <c r="AK1092" i="4" s="1"/>
  <c r="AK1093" i="4" s="1"/>
  <c r="AK1094" i="4" s="1"/>
  <c r="AK1095" i="4" s="1"/>
  <c r="AJ1091" i="4"/>
  <c r="AJ1092" i="4" s="1"/>
  <c r="AJ1093" i="4" s="1"/>
  <c r="AJ1094" i="4" s="1"/>
  <c r="AJ1095" i="4" s="1"/>
  <c r="AI1091" i="4"/>
  <c r="AI1092" i="4" s="1"/>
  <c r="AI1093" i="4" s="1"/>
  <c r="AI1094" i="4" s="1"/>
  <c r="AI1095" i="4" s="1"/>
  <c r="AH1091" i="4"/>
  <c r="AH1092" i="4" s="1"/>
  <c r="AH1093" i="4" s="1"/>
  <c r="AH1094" i="4" s="1"/>
  <c r="AH1095" i="4" s="1"/>
  <c r="AG1091" i="4"/>
  <c r="AG1092" i="4" s="1"/>
  <c r="AG1093" i="4" s="1"/>
  <c r="AF1091" i="4"/>
  <c r="AF1092" i="4" s="1"/>
  <c r="AF1093" i="4" s="1"/>
  <c r="AE1091" i="4"/>
  <c r="AE1092" i="4" s="1"/>
  <c r="AE1093" i="4" s="1"/>
  <c r="AD1091" i="4"/>
  <c r="AD1092" i="4" s="1"/>
  <c r="AD1093" i="4" s="1"/>
  <c r="AC1091" i="4"/>
  <c r="AC1092" i="4" s="1"/>
  <c r="AC1093" i="4" s="1"/>
  <c r="AB1091" i="4"/>
  <c r="AB1092" i="4" s="1"/>
  <c r="AB1093" i="4" s="1"/>
  <c r="AA1091" i="4"/>
  <c r="AA1092" i="4" s="1"/>
  <c r="AA1093" i="4" s="1"/>
  <c r="Z1091" i="4"/>
  <c r="Z1092" i="4" s="1"/>
  <c r="Z1093" i="4" s="1"/>
  <c r="Z1094" i="4" s="1"/>
  <c r="Z1095" i="4" s="1"/>
  <c r="Y1091" i="4"/>
  <c r="Y1092" i="4" s="1"/>
  <c r="Y1093" i="4" s="1"/>
  <c r="Y1094" i="4" s="1"/>
  <c r="Y1095" i="4" s="1"/>
  <c r="X1091" i="4"/>
  <c r="X1092" i="4" s="1"/>
  <c r="X1093" i="4" s="1"/>
  <c r="W1091" i="4"/>
  <c r="W1092" i="4" s="1"/>
  <c r="W1093" i="4" s="1"/>
  <c r="V1091" i="4"/>
  <c r="V1092" i="4" s="1"/>
  <c r="V1093" i="4" s="1"/>
  <c r="U1091" i="4"/>
  <c r="U1092" i="4" s="1"/>
  <c r="U1093" i="4" s="1"/>
  <c r="T1091" i="4"/>
  <c r="T1092" i="4" s="1"/>
  <c r="T1093" i="4" s="1"/>
  <c r="S1091" i="4"/>
  <c r="S1092" i="4" s="1"/>
  <c r="S1093" i="4" s="1"/>
  <c r="R1091" i="4"/>
  <c r="R1092" i="4" s="1"/>
  <c r="R1093" i="4" s="1"/>
  <c r="Q1091" i="4"/>
  <c r="Q1092" i="4" s="1"/>
  <c r="Q1093" i="4" s="1"/>
  <c r="P1091" i="4"/>
  <c r="O1091" i="4"/>
  <c r="O1603" i="4" s="1"/>
  <c r="N1091" i="4"/>
  <c r="N1092" i="4" s="1"/>
  <c r="N1093" i="4" s="1"/>
  <c r="N1094" i="4" s="1"/>
  <c r="N1095" i="4" s="1"/>
  <c r="D1091" i="4"/>
  <c r="D1092" i="4" s="1"/>
  <c r="C1091" i="4"/>
  <c r="C1092" i="4" s="1"/>
  <c r="CH1088" i="4"/>
  <c r="CG1088" i="4"/>
  <c r="CF1088" i="4"/>
  <c r="CE1088" i="4"/>
  <c r="CD1088" i="4"/>
  <c r="CC1088" i="4"/>
  <c r="CB1088" i="4"/>
  <c r="CA1088" i="4"/>
  <c r="BZ1088" i="4"/>
  <c r="BY1088" i="4"/>
  <c r="BX1088" i="4"/>
  <c r="BW1088" i="4"/>
  <c r="BV1088" i="4"/>
  <c r="BU1088" i="4"/>
  <c r="BT1088" i="4"/>
  <c r="BS1088" i="4"/>
  <c r="BR1088" i="4"/>
  <c r="BQ1088" i="4"/>
  <c r="BP1088" i="4"/>
  <c r="BO1088" i="4"/>
  <c r="BN1088" i="4"/>
  <c r="D1086" i="4"/>
  <c r="E1086" i="4" s="1"/>
  <c r="F1086" i="4" s="1"/>
  <c r="G1086" i="4" s="1"/>
  <c r="H1086" i="4" s="1"/>
  <c r="I1086" i="4" s="1"/>
  <c r="J1086" i="4" s="1"/>
  <c r="K1086" i="4" s="1"/>
  <c r="L1086" i="4" s="1"/>
  <c r="M1086" i="4" s="1"/>
  <c r="N1086" i="4" s="1"/>
  <c r="O1086" i="4" s="1"/>
  <c r="P1086" i="4" s="1"/>
  <c r="Q1086" i="4" s="1"/>
  <c r="R1086" i="4" s="1"/>
  <c r="S1086" i="4" s="1"/>
  <c r="T1086" i="4" s="1"/>
  <c r="U1086" i="4" s="1"/>
  <c r="V1086" i="4" s="1"/>
  <c r="W1086" i="4" s="1"/>
  <c r="X1086" i="4" s="1"/>
  <c r="Y1086" i="4" s="1"/>
  <c r="Z1086" i="4" s="1"/>
  <c r="AA1086" i="4" s="1"/>
  <c r="AB1086" i="4" s="1"/>
  <c r="AC1086" i="4" s="1"/>
  <c r="AD1086" i="4" s="1"/>
  <c r="AE1086" i="4" s="1"/>
  <c r="AF1086" i="4" s="1"/>
  <c r="AG1086" i="4" s="1"/>
  <c r="AH1086" i="4" s="1"/>
  <c r="AI1086" i="4" s="1"/>
  <c r="AJ1086" i="4" s="1"/>
  <c r="AK1086" i="4" s="1"/>
  <c r="AL1086" i="4" s="1"/>
  <c r="AM1086" i="4" s="1"/>
  <c r="AN1086" i="4" s="1"/>
  <c r="AO1086" i="4" s="1"/>
  <c r="AP1086" i="4" s="1"/>
  <c r="AQ1086" i="4" s="1"/>
  <c r="AR1086" i="4" s="1"/>
  <c r="AS1086" i="4" s="1"/>
  <c r="AT1086" i="4" s="1"/>
  <c r="AU1086" i="4" s="1"/>
  <c r="AV1086" i="4" s="1"/>
  <c r="AW1086" i="4" s="1"/>
  <c r="AX1086" i="4" s="1"/>
  <c r="AY1086" i="4" s="1"/>
  <c r="AZ1086" i="4" s="1"/>
  <c r="BA1086" i="4" s="1"/>
  <c r="BB1086" i="4" s="1"/>
  <c r="BC1086" i="4" s="1"/>
  <c r="BD1086" i="4" s="1"/>
  <c r="BE1086" i="4" s="1"/>
  <c r="BF1086" i="4" s="1"/>
  <c r="BG1086" i="4" s="1"/>
  <c r="BH1086" i="4" s="1"/>
  <c r="BI1086" i="4" s="1"/>
  <c r="BJ1086" i="4" s="1"/>
  <c r="BK1086" i="4" s="1"/>
  <c r="BL1086" i="4" s="1"/>
  <c r="BM1086" i="4" s="1"/>
  <c r="BN1086" i="4" s="1"/>
  <c r="BO1086" i="4" s="1"/>
  <c r="BP1086" i="4" s="1"/>
  <c r="BQ1086" i="4" s="1"/>
  <c r="BR1086" i="4" s="1"/>
  <c r="BS1086" i="4" s="1"/>
  <c r="BT1086" i="4" s="1"/>
  <c r="BU1086" i="4" s="1"/>
  <c r="BV1086" i="4" s="1"/>
  <c r="BW1086" i="4" s="1"/>
  <c r="BX1086" i="4" s="1"/>
  <c r="BY1086" i="4" s="1"/>
  <c r="BZ1086" i="4" s="1"/>
  <c r="CA1086" i="4" s="1"/>
  <c r="CB1086" i="4" s="1"/>
  <c r="CC1086" i="4" s="1"/>
  <c r="CD1086" i="4" s="1"/>
  <c r="CE1086" i="4" s="1"/>
  <c r="CF1086" i="4" s="1"/>
  <c r="CG1086" i="4" s="1"/>
  <c r="CH1086" i="4" s="1"/>
  <c r="CI1086" i="4" s="1"/>
  <c r="CJ1086" i="4" s="1"/>
  <c r="CK1086" i="4" s="1"/>
  <c r="CL1086" i="4" s="1"/>
  <c r="CM1086" i="4" s="1"/>
  <c r="CN1086" i="4" s="1"/>
  <c r="CO1086" i="4" s="1"/>
  <c r="CP1086" i="4" s="1"/>
  <c r="CQ1086" i="4" s="1"/>
  <c r="CR1086" i="4" s="1"/>
  <c r="CS1086" i="4" s="1"/>
  <c r="CT1086" i="4" s="1"/>
  <c r="CU1086" i="4" s="1"/>
  <c r="CV1086" i="4" s="1"/>
  <c r="CW1086" i="4" s="1"/>
  <c r="CX1086" i="4" s="1"/>
  <c r="CY1086" i="4" s="1"/>
  <c r="CZ1086" i="4" s="1"/>
  <c r="DA1086" i="4" s="1"/>
  <c r="DB1086" i="4" s="1"/>
  <c r="DC1086" i="4" s="1"/>
  <c r="DD1086" i="4" s="1"/>
  <c r="DE1086" i="4" s="1"/>
  <c r="DF1086" i="4" s="1"/>
  <c r="DG1086" i="4" s="1"/>
  <c r="DH1086" i="4" s="1"/>
  <c r="DI1086" i="4" s="1"/>
  <c r="DJ1086" i="4" s="1"/>
  <c r="DK1086" i="4" s="1"/>
  <c r="DL1086" i="4" s="1"/>
  <c r="DM1086" i="4" s="1"/>
  <c r="DN1086" i="4" s="1"/>
  <c r="DO1086" i="4" s="1"/>
  <c r="DP1086" i="4" s="1"/>
  <c r="DQ1086" i="4" s="1"/>
  <c r="DR1086" i="4" s="1"/>
  <c r="DS1086" i="4" s="1"/>
  <c r="DT1086" i="4" s="1"/>
  <c r="DU1086" i="4" s="1"/>
  <c r="DV1086" i="4" s="1"/>
  <c r="DW1086" i="4" s="1"/>
  <c r="DX1086" i="4" s="1"/>
  <c r="DY1086" i="4" s="1"/>
  <c r="DZ1086" i="4" s="1"/>
  <c r="EA1086" i="4" s="1"/>
  <c r="EB1086" i="4" s="1"/>
  <c r="EC1086" i="4" s="1"/>
  <c r="ED1086" i="4" s="1"/>
  <c r="EE1086" i="4" s="1"/>
  <c r="EF1086" i="4" s="1"/>
  <c r="EG1086" i="4" s="1"/>
  <c r="EH1086" i="4" s="1"/>
  <c r="EI1086" i="4" s="1"/>
  <c r="EJ1086" i="4" s="1"/>
  <c r="EK1086" i="4" s="1"/>
  <c r="EL1086" i="4" s="1"/>
  <c r="EM1086" i="4" s="1"/>
  <c r="EN1086" i="4" s="1"/>
  <c r="EO1086" i="4" s="1"/>
  <c r="EP1086" i="4" s="1"/>
  <c r="EQ1086" i="4" s="1"/>
  <c r="ER1086" i="4" s="1"/>
  <c r="ES1086" i="4" s="1"/>
  <c r="ET1086" i="4" s="1"/>
  <c r="EU1086" i="4" s="1"/>
  <c r="EV1086" i="4" s="1"/>
  <c r="EW1086" i="4" s="1"/>
  <c r="EX1086" i="4" s="1"/>
  <c r="EY1086" i="4" s="1"/>
  <c r="EZ1086" i="4" s="1"/>
  <c r="FA1086" i="4" s="1"/>
  <c r="FB1086" i="4" s="1"/>
  <c r="FC1086" i="4" s="1"/>
  <c r="FD1086" i="4" s="1"/>
  <c r="FE1086" i="4" s="1"/>
  <c r="FF1086" i="4" s="1"/>
  <c r="FG1086" i="4" s="1"/>
  <c r="FH1086" i="4" s="1"/>
  <c r="FI1086" i="4" s="1"/>
  <c r="FJ1086" i="4" s="1"/>
  <c r="FK1086" i="4" s="1"/>
  <c r="FL1086" i="4" s="1"/>
  <c r="FM1086" i="4" s="1"/>
  <c r="FN1086" i="4" s="1"/>
  <c r="CH1388" i="4"/>
  <c r="CG1388" i="4"/>
  <c r="CF1388" i="4"/>
  <c r="CE1388" i="4"/>
  <c r="CD1388" i="4"/>
  <c r="CC1388" i="4"/>
  <c r="CB1388" i="4"/>
  <c r="CA1388" i="4"/>
  <c r="BZ1388" i="4"/>
  <c r="BY1388" i="4"/>
  <c r="BX1388" i="4"/>
  <c r="BW1388" i="4"/>
  <c r="BV1388" i="4"/>
  <c r="BU1388" i="4"/>
  <c r="BT1388" i="4"/>
  <c r="BS1388" i="4"/>
  <c r="BR1388" i="4"/>
  <c r="BQ1388" i="4"/>
  <c r="BP1388" i="4"/>
  <c r="BO1388" i="4"/>
  <c r="BN1388" i="4"/>
  <c r="J861" i="4"/>
  <c r="I861" i="4"/>
  <c r="I859" i="4"/>
  <c r="I858" i="4"/>
  <c r="P1059" i="4"/>
  <c r="P1060" i="4" s="1"/>
  <c r="P1061" i="4" s="1"/>
  <c r="P1062" i="4" s="1"/>
  <c r="O1059" i="4"/>
  <c r="O1060" i="4" s="1"/>
  <c r="O1061" i="4" s="1"/>
  <c r="O1062" i="4" s="1"/>
  <c r="R1058" i="4"/>
  <c r="N990" i="4"/>
  <c r="N991" i="4" s="1"/>
  <c r="N992" i="4" s="1"/>
  <c r="N993" i="4" s="1"/>
  <c r="N985" i="4"/>
  <c r="N986" i="4" s="1"/>
  <c r="N987" i="4" s="1"/>
  <c r="N988" i="4" s="1"/>
  <c r="N980" i="4"/>
  <c r="N981" i="4" s="1"/>
  <c r="N982" i="4" s="1"/>
  <c r="N983" i="4" s="1"/>
  <c r="O975" i="4"/>
  <c r="O976" i="4" s="1"/>
  <c r="N975" i="4"/>
  <c r="N976" i="4" s="1"/>
  <c r="N977" i="4" s="1"/>
  <c r="N978" i="4" s="1"/>
  <c r="N970" i="4"/>
  <c r="N971" i="4" s="1"/>
  <c r="N972" i="4" s="1"/>
  <c r="N973" i="4" s="1"/>
  <c r="N965" i="4"/>
  <c r="N966" i="4" s="1"/>
  <c r="N967" i="4" s="1"/>
  <c r="N968" i="4" s="1"/>
  <c r="N960" i="4"/>
  <c r="N961" i="4" s="1"/>
  <c r="N962" i="4" s="1"/>
  <c r="N963" i="4" s="1"/>
  <c r="O955" i="4"/>
  <c r="O956" i="4" s="1"/>
  <c r="N955" i="4"/>
  <c r="N956" i="4" s="1"/>
  <c r="N957" i="4" s="1"/>
  <c r="N958" i="4" s="1"/>
  <c r="N950" i="4"/>
  <c r="N951" i="4" s="1"/>
  <c r="N952" i="4" s="1"/>
  <c r="N953" i="4" s="1"/>
  <c r="N945" i="4"/>
  <c r="N946" i="4" s="1"/>
  <c r="N947" i="4" s="1"/>
  <c r="N948" i="4" s="1"/>
  <c r="N940" i="4"/>
  <c r="N941" i="4" s="1"/>
  <c r="N942" i="4" s="1"/>
  <c r="N943" i="4" s="1"/>
  <c r="P935" i="4"/>
  <c r="P936" i="4" s="1"/>
  <c r="P937" i="4" s="1"/>
  <c r="P938" i="4" s="1"/>
  <c r="P939" i="4" s="1"/>
  <c r="P940" i="4" s="1"/>
  <c r="P941" i="4" s="1"/>
  <c r="P942" i="4" s="1"/>
  <c r="P943" i="4" s="1"/>
  <c r="P944" i="4" s="1"/>
  <c r="P945" i="4" s="1"/>
  <c r="P946" i="4" s="1"/>
  <c r="P947" i="4" s="1"/>
  <c r="P948" i="4" s="1"/>
  <c r="P949" i="4" s="1"/>
  <c r="P950" i="4" s="1"/>
  <c r="P951" i="4" s="1"/>
  <c r="P952" i="4" s="1"/>
  <c r="P953" i="4" s="1"/>
  <c r="P954" i="4" s="1"/>
  <c r="P955" i="4" s="1"/>
  <c r="P956" i="4" s="1"/>
  <c r="P957" i="4" s="1"/>
  <c r="P958" i="4" s="1"/>
  <c r="P959" i="4" s="1"/>
  <c r="P960" i="4" s="1"/>
  <c r="P961" i="4" s="1"/>
  <c r="P962" i="4" s="1"/>
  <c r="P963" i="4" s="1"/>
  <c r="P964" i="4" s="1"/>
  <c r="P965" i="4" s="1"/>
  <c r="P966" i="4" s="1"/>
  <c r="P967" i="4" s="1"/>
  <c r="P968" i="4" s="1"/>
  <c r="P969" i="4" s="1"/>
  <c r="P970" i="4" s="1"/>
  <c r="P971" i="4" s="1"/>
  <c r="P972" i="4" s="1"/>
  <c r="P973" i="4" s="1"/>
  <c r="P974" i="4" s="1"/>
  <c r="P975" i="4" s="1"/>
  <c r="P976" i="4" s="1"/>
  <c r="P977" i="4" s="1"/>
  <c r="P978" i="4" s="1"/>
  <c r="P979" i="4" s="1"/>
  <c r="P980" i="4" s="1"/>
  <c r="P981" i="4" s="1"/>
  <c r="P982" i="4" s="1"/>
  <c r="P983" i="4" s="1"/>
  <c r="P984" i="4" s="1"/>
  <c r="P985" i="4" s="1"/>
  <c r="P986" i="4" s="1"/>
  <c r="P987" i="4" s="1"/>
  <c r="P988" i="4" s="1"/>
  <c r="P989" i="4" s="1"/>
  <c r="P990" i="4" s="1"/>
  <c r="P991" i="4" s="1"/>
  <c r="P992" i="4" s="1"/>
  <c r="P993" i="4" s="1"/>
  <c r="O935" i="4"/>
  <c r="O936" i="4" s="1"/>
  <c r="O937" i="4" s="1"/>
  <c r="O938" i="4" s="1"/>
  <c r="O939" i="4" s="1"/>
  <c r="O940" i="4" s="1"/>
  <c r="O941" i="4" s="1"/>
  <c r="N935" i="4"/>
  <c r="N936" i="4" s="1"/>
  <c r="N937" i="4" s="1"/>
  <c r="N938" i="4" s="1"/>
  <c r="N1050" i="4"/>
  <c r="N1051" i="4" s="1"/>
  <c r="N1052" i="4" s="1"/>
  <c r="N1053" i="4" s="1"/>
  <c r="N1045" i="4"/>
  <c r="N1046" i="4" s="1"/>
  <c r="N1047" i="4" s="1"/>
  <c r="N1048" i="4" s="1"/>
  <c r="N1040" i="4"/>
  <c r="N1041" i="4" s="1"/>
  <c r="N1042" i="4" s="1"/>
  <c r="N1043" i="4" s="1"/>
  <c r="O1035" i="4"/>
  <c r="O1036" i="4" s="1"/>
  <c r="N1035" i="4"/>
  <c r="N1036" i="4" s="1"/>
  <c r="N1037" i="4" s="1"/>
  <c r="N1038" i="4" s="1"/>
  <c r="N1030" i="4"/>
  <c r="N1031" i="4" s="1"/>
  <c r="N1032" i="4" s="1"/>
  <c r="N1033" i="4" s="1"/>
  <c r="N1025" i="4"/>
  <c r="N1026" i="4" s="1"/>
  <c r="N1027" i="4" s="1"/>
  <c r="N1028" i="4" s="1"/>
  <c r="N1020" i="4"/>
  <c r="N1021" i="4" s="1"/>
  <c r="N1022" i="4" s="1"/>
  <c r="N1023" i="4" s="1"/>
  <c r="O1015" i="4"/>
  <c r="O1016" i="4" s="1"/>
  <c r="N1015" i="4"/>
  <c r="N1016" i="4" s="1"/>
  <c r="N1017" i="4" s="1"/>
  <c r="N1018" i="4" s="1"/>
  <c r="N1010" i="4"/>
  <c r="N1011" i="4" s="1"/>
  <c r="N1012" i="4" s="1"/>
  <c r="N1013" i="4" s="1"/>
  <c r="N1005" i="4"/>
  <c r="N1006" i="4" s="1"/>
  <c r="N1007" i="4" s="1"/>
  <c r="N1008" i="4" s="1"/>
  <c r="N1000" i="4"/>
  <c r="N1001" i="4" s="1"/>
  <c r="N1002" i="4" s="1"/>
  <c r="N1003" i="4" s="1"/>
  <c r="P995" i="4"/>
  <c r="P996" i="4" s="1"/>
  <c r="P997" i="4" s="1"/>
  <c r="P998" i="4" s="1"/>
  <c r="P999" i="4" s="1"/>
  <c r="P1000" i="4" s="1"/>
  <c r="P1001" i="4" s="1"/>
  <c r="P1002" i="4" s="1"/>
  <c r="P1003" i="4" s="1"/>
  <c r="P1004" i="4" s="1"/>
  <c r="P1005" i="4" s="1"/>
  <c r="P1006" i="4" s="1"/>
  <c r="P1007" i="4" s="1"/>
  <c r="P1008" i="4" s="1"/>
  <c r="P1009" i="4" s="1"/>
  <c r="P1010" i="4" s="1"/>
  <c r="P1011" i="4" s="1"/>
  <c r="P1012" i="4" s="1"/>
  <c r="P1013" i="4" s="1"/>
  <c r="P1014" i="4" s="1"/>
  <c r="P1015" i="4" s="1"/>
  <c r="P1016" i="4" s="1"/>
  <c r="P1017" i="4" s="1"/>
  <c r="P1018" i="4" s="1"/>
  <c r="P1019" i="4" s="1"/>
  <c r="P1020" i="4" s="1"/>
  <c r="P1021" i="4" s="1"/>
  <c r="P1022" i="4" s="1"/>
  <c r="P1023" i="4" s="1"/>
  <c r="P1024" i="4" s="1"/>
  <c r="P1025" i="4" s="1"/>
  <c r="P1026" i="4" s="1"/>
  <c r="P1027" i="4" s="1"/>
  <c r="P1028" i="4" s="1"/>
  <c r="P1029" i="4" s="1"/>
  <c r="P1030" i="4" s="1"/>
  <c r="P1031" i="4" s="1"/>
  <c r="P1032" i="4" s="1"/>
  <c r="P1033" i="4" s="1"/>
  <c r="P1034" i="4" s="1"/>
  <c r="P1035" i="4" s="1"/>
  <c r="P1036" i="4" s="1"/>
  <c r="P1037" i="4" s="1"/>
  <c r="P1038" i="4" s="1"/>
  <c r="P1039" i="4" s="1"/>
  <c r="P1040" i="4" s="1"/>
  <c r="P1041" i="4" s="1"/>
  <c r="P1042" i="4" s="1"/>
  <c r="P1043" i="4" s="1"/>
  <c r="P1044" i="4" s="1"/>
  <c r="P1045" i="4" s="1"/>
  <c r="P1046" i="4" s="1"/>
  <c r="P1047" i="4" s="1"/>
  <c r="P1048" i="4" s="1"/>
  <c r="P1049" i="4" s="1"/>
  <c r="P1050" i="4" s="1"/>
  <c r="P1051" i="4" s="1"/>
  <c r="P1052" i="4" s="1"/>
  <c r="P1053" i="4" s="1"/>
  <c r="O995" i="4"/>
  <c r="O996" i="4" s="1"/>
  <c r="N995" i="4"/>
  <c r="N996" i="4" s="1"/>
  <c r="N997" i="4" s="1"/>
  <c r="N998" i="4" s="1"/>
  <c r="P875" i="4"/>
  <c r="P876" i="4" s="1"/>
  <c r="P877" i="4" s="1"/>
  <c r="P878" i="4" s="1"/>
  <c r="P879" i="4" s="1"/>
  <c r="P880" i="4" s="1"/>
  <c r="P881" i="4" s="1"/>
  <c r="P882" i="4" s="1"/>
  <c r="P883" i="4" s="1"/>
  <c r="P884" i="4" s="1"/>
  <c r="P885" i="4" s="1"/>
  <c r="P886" i="4" s="1"/>
  <c r="P887" i="4" s="1"/>
  <c r="P888" i="4" s="1"/>
  <c r="P889" i="4" s="1"/>
  <c r="P890" i="4" s="1"/>
  <c r="P891" i="4" s="1"/>
  <c r="P892" i="4" s="1"/>
  <c r="P893" i="4" s="1"/>
  <c r="P894" i="4" s="1"/>
  <c r="P895" i="4" s="1"/>
  <c r="P896" i="4" s="1"/>
  <c r="P897" i="4" s="1"/>
  <c r="P898" i="4" s="1"/>
  <c r="P899" i="4" s="1"/>
  <c r="P900" i="4" s="1"/>
  <c r="P901" i="4" s="1"/>
  <c r="P902" i="4" s="1"/>
  <c r="P903" i="4" s="1"/>
  <c r="P904" i="4" s="1"/>
  <c r="P905" i="4" s="1"/>
  <c r="P906" i="4" s="1"/>
  <c r="P907" i="4" s="1"/>
  <c r="P908" i="4" s="1"/>
  <c r="P909" i="4" s="1"/>
  <c r="P910" i="4" s="1"/>
  <c r="P911" i="4" s="1"/>
  <c r="P912" i="4" s="1"/>
  <c r="P913" i="4" s="1"/>
  <c r="P914" i="4" s="1"/>
  <c r="P915" i="4" s="1"/>
  <c r="P916" i="4" s="1"/>
  <c r="P917" i="4" s="1"/>
  <c r="P918" i="4" s="1"/>
  <c r="P919" i="4" s="1"/>
  <c r="P920" i="4" s="1"/>
  <c r="P921" i="4" s="1"/>
  <c r="P922" i="4" s="1"/>
  <c r="P923" i="4" s="1"/>
  <c r="P924" i="4" s="1"/>
  <c r="P925" i="4" s="1"/>
  <c r="P926" i="4" s="1"/>
  <c r="P927" i="4" s="1"/>
  <c r="P928" i="4" s="1"/>
  <c r="P929" i="4" s="1"/>
  <c r="P930" i="4" s="1"/>
  <c r="P931" i="4" s="1"/>
  <c r="P932" i="4" s="1"/>
  <c r="P933" i="4" s="1"/>
  <c r="I33" i="4"/>
  <c r="H33" i="4"/>
  <c r="A1605" i="4" s="1"/>
  <c r="D33" i="4"/>
  <c r="A1598" i="4" s="1"/>
  <c r="I32" i="4"/>
  <c r="H32" i="4"/>
  <c r="A1505" i="4" s="1"/>
  <c r="AC1505" i="4" s="1"/>
  <c r="AC1506" i="4" s="1"/>
  <c r="AC1507" i="4" s="1"/>
  <c r="D32" i="4"/>
  <c r="A1498" i="4" s="1"/>
  <c r="I31" i="4"/>
  <c r="H31" i="4"/>
  <c r="A1405" i="4" s="1"/>
  <c r="D31" i="4"/>
  <c r="A1398" i="4" s="1"/>
  <c r="AD1398" i="4" s="1"/>
  <c r="AD1399" i="4" s="1"/>
  <c r="AD1400" i="4" s="1"/>
  <c r="AD1401" i="4" s="1"/>
  <c r="AD1402" i="4" s="1"/>
  <c r="AD1403" i="4" s="1"/>
  <c r="AD1404" i="4" s="1"/>
  <c r="I37" i="4"/>
  <c r="A1608" i="4" s="1"/>
  <c r="H37" i="4"/>
  <c r="A1594" i="4" s="1"/>
  <c r="G37" i="4"/>
  <c r="A1590" i="4" s="1"/>
  <c r="I36" i="4"/>
  <c r="A1508" i="4" s="1"/>
  <c r="H36" i="4"/>
  <c r="A1494" i="4" s="1"/>
  <c r="G36" i="4"/>
  <c r="A1490" i="4" s="1"/>
  <c r="I35" i="4"/>
  <c r="A1408" i="4" s="1"/>
  <c r="H35" i="4"/>
  <c r="A1394" i="4" s="1"/>
  <c r="G35" i="4"/>
  <c r="A1390" i="4" s="1"/>
  <c r="I30" i="4"/>
  <c r="H30" i="4"/>
  <c r="I29" i="4"/>
  <c r="H29" i="4"/>
  <c r="I28" i="4"/>
  <c r="H28" i="4"/>
  <c r="I27" i="4"/>
  <c r="H27" i="4"/>
  <c r="A1305" i="4" s="1"/>
  <c r="U1305" i="4" s="1"/>
  <c r="U1306" i="4" s="1"/>
  <c r="I26" i="4"/>
  <c r="H26" i="4"/>
  <c r="A1205" i="4" s="1"/>
  <c r="AD1205" i="4" s="1"/>
  <c r="AD1206" i="4" s="1"/>
  <c r="AD1207" i="4" s="1"/>
  <c r="I25" i="4"/>
  <c r="H25" i="4"/>
  <c r="K794" i="4"/>
  <c r="K795" i="4" s="1"/>
  <c r="K796" i="4" s="1"/>
  <c r="K797" i="4" s="1"/>
  <c r="K798" i="4" s="1"/>
  <c r="K799" i="4" s="1"/>
  <c r="K800" i="4" s="1"/>
  <c r="J794" i="4"/>
  <c r="J795" i="4" s="1"/>
  <c r="J796" i="4" s="1"/>
  <c r="J797" i="4" s="1"/>
  <c r="J798" i="4" s="1"/>
  <c r="J799" i="4" s="1"/>
  <c r="J800" i="4" s="1"/>
  <c r="H798" i="4"/>
  <c r="H799" i="4" s="1"/>
  <c r="H800" i="4" s="1"/>
  <c r="H794" i="4"/>
  <c r="H795" i="4" s="1"/>
  <c r="I794" i="4"/>
  <c r="I795" i="4" s="1"/>
  <c r="I796" i="4" s="1"/>
  <c r="I797" i="4" s="1"/>
  <c r="I798" i="4" s="1"/>
  <c r="I799" i="4" s="1"/>
  <c r="I800" i="4" s="1"/>
  <c r="D1386" i="4"/>
  <c r="F1631" i="4" l="1"/>
  <c r="F1632" i="4" s="1"/>
  <c r="F1130" i="4"/>
  <c r="F1131" i="4" s="1"/>
  <c r="F1132" i="4" s="1"/>
  <c r="V1612" i="4"/>
  <c r="V1312" i="4"/>
  <c r="V1512" i="4"/>
  <c r="V1412" i="4"/>
  <c r="V1414" i="4"/>
  <c r="V1614" i="4"/>
  <c r="V1514" i="4"/>
  <c r="V1314" i="4"/>
  <c r="W1514" i="4"/>
  <c r="W1414" i="4"/>
  <c r="W1614" i="4"/>
  <c r="W1314" i="4"/>
  <c r="AC1205" i="4"/>
  <c r="AC1206" i="4" s="1"/>
  <c r="AC1207" i="4" s="1"/>
  <c r="AB1205" i="4"/>
  <c r="AB1206" i="4" s="1"/>
  <c r="AB1207" i="4" s="1"/>
  <c r="AE1398" i="4"/>
  <c r="AE1399" i="4" s="1"/>
  <c r="AE1400" i="4" s="1"/>
  <c r="AE1401" i="4" s="1"/>
  <c r="AE1402" i="4" s="1"/>
  <c r="AE1403" i="4" s="1"/>
  <c r="AE1404" i="4" s="1"/>
  <c r="U1205" i="4"/>
  <c r="U1206" i="4" s="1"/>
  <c r="V1205" i="4"/>
  <c r="V1206" i="4" s="1"/>
  <c r="AB1398" i="4"/>
  <c r="AB1399" i="4" s="1"/>
  <c r="AB1400" i="4" s="1"/>
  <c r="AB1401" i="4" s="1"/>
  <c r="AB1402" i="4" s="1"/>
  <c r="AB1403" i="4" s="1"/>
  <c r="AB1404" i="4" s="1"/>
  <c r="AE1205" i="4"/>
  <c r="AE1206" i="4" s="1"/>
  <c r="AE1207" i="4" s="1"/>
  <c r="AB1605" i="4"/>
  <c r="AB1606" i="4" s="1"/>
  <c r="AB1607" i="4" s="1"/>
  <c r="AC1398" i="4"/>
  <c r="AC1399" i="4" s="1"/>
  <c r="AC1400" i="4" s="1"/>
  <c r="AC1401" i="4" s="1"/>
  <c r="AC1402" i="4" s="1"/>
  <c r="AC1403" i="4" s="1"/>
  <c r="AC1404" i="4" s="1"/>
  <c r="AC1605" i="4"/>
  <c r="AC1606" i="4" s="1"/>
  <c r="AC1607" i="4" s="1"/>
  <c r="AE1605" i="4"/>
  <c r="AE1606" i="4" s="1"/>
  <c r="AE1607" i="4" s="1"/>
  <c r="AC1405" i="4"/>
  <c r="AC1406" i="4" s="1"/>
  <c r="AC1407" i="4" s="1"/>
  <c r="AD1605" i="4"/>
  <c r="AD1606" i="4" s="1"/>
  <c r="AD1607" i="4" s="1"/>
  <c r="AB1405" i="4"/>
  <c r="AB1406" i="4" s="1"/>
  <c r="AB1407" i="4" s="1"/>
  <c r="AD1405" i="4"/>
  <c r="AD1406" i="4" s="1"/>
  <c r="AD1407" i="4" s="1"/>
  <c r="AE1405" i="4"/>
  <c r="AE1406" i="4" s="1"/>
  <c r="AE1407" i="4" s="1"/>
  <c r="AE1505" i="4"/>
  <c r="AE1506" i="4" s="1"/>
  <c r="AE1507" i="4" s="1"/>
  <c r="AD1505" i="4"/>
  <c r="AD1506" i="4" s="1"/>
  <c r="AD1507" i="4" s="1"/>
  <c r="AD1498" i="4"/>
  <c r="AD1499" i="4" s="1"/>
  <c r="AD1500" i="4" s="1"/>
  <c r="AD1501" i="4" s="1"/>
  <c r="AD1502" i="4" s="1"/>
  <c r="AD1503" i="4" s="1"/>
  <c r="AD1504" i="4" s="1"/>
  <c r="V1305" i="4"/>
  <c r="V1306" i="4" s="1"/>
  <c r="AC1498" i="4"/>
  <c r="AC1499" i="4" s="1"/>
  <c r="AC1500" i="4" s="1"/>
  <c r="AC1501" i="4" s="1"/>
  <c r="AC1502" i="4" s="1"/>
  <c r="AC1503" i="4" s="1"/>
  <c r="AC1504" i="4" s="1"/>
  <c r="AE1498" i="4"/>
  <c r="AE1499" i="4" s="1"/>
  <c r="AE1500" i="4" s="1"/>
  <c r="AE1501" i="4" s="1"/>
  <c r="AE1502" i="4" s="1"/>
  <c r="AE1503" i="4" s="1"/>
  <c r="AE1504" i="4" s="1"/>
  <c r="AB1505" i="4"/>
  <c r="AB1506" i="4" s="1"/>
  <c r="AB1507" i="4" s="1"/>
  <c r="W1305" i="4"/>
  <c r="W1306" i="4" s="1"/>
  <c r="AB1498" i="4"/>
  <c r="AB1499" i="4" s="1"/>
  <c r="AB1500" i="4" s="1"/>
  <c r="AB1501" i="4" s="1"/>
  <c r="AB1502" i="4" s="1"/>
  <c r="AB1503" i="4" s="1"/>
  <c r="AB1504" i="4" s="1"/>
  <c r="AB1305" i="4"/>
  <c r="AB1306" i="4" s="1"/>
  <c r="AB1307" i="4" s="1"/>
  <c r="AE1305" i="4"/>
  <c r="AE1306" i="4" s="1"/>
  <c r="AE1307" i="4" s="1"/>
  <c r="AD1598" i="4"/>
  <c r="AD1599" i="4" s="1"/>
  <c r="AD1600" i="4" s="1"/>
  <c r="AD1601" i="4" s="1"/>
  <c r="AD1602" i="4" s="1"/>
  <c r="AD1603" i="4" s="1"/>
  <c r="AD1604" i="4" s="1"/>
  <c r="AD1305" i="4"/>
  <c r="AD1306" i="4" s="1"/>
  <c r="AD1307" i="4" s="1"/>
  <c r="AB1598" i="4"/>
  <c r="AB1599" i="4" s="1"/>
  <c r="AB1600" i="4" s="1"/>
  <c r="AB1601" i="4" s="1"/>
  <c r="AB1602" i="4" s="1"/>
  <c r="AB1603" i="4" s="1"/>
  <c r="AB1604" i="4" s="1"/>
  <c r="AC1305" i="4"/>
  <c r="AC1306" i="4" s="1"/>
  <c r="AC1307" i="4" s="1"/>
  <c r="AC1598" i="4"/>
  <c r="AC1599" i="4" s="1"/>
  <c r="AC1600" i="4" s="1"/>
  <c r="AC1601" i="4" s="1"/>
  <c r="AC1602" i="4" s="1"/>
  <c r="AC1603" i="4" s="1"/>
  <c r="AC1604" i="4" s="1"/>
  <c r="AE1598" i="4"/>
  <c r="AE1599" i="4" s="1"/>
  <c r="AE1600" i="4" s="1"/>
  <c r="AE1601" i="4" s="1"/>
  <c r="AE1602" i="4" s="1"/>
  <c r="AE1603" i="4" s="1"/>
  <c r="AE1604" i="4" s="1"/>
  <c r="O1631" i="4"/>
  <c r="O1632" i="4" s="1"/>
  <c r="O1622" i="4"/>
  <c r="O1623" i="4" s="1"/>
  <c r="O1624" i="4" s="1"/>
  <c r="O1625" i="4" s="1"/>
  <c r="O1626" i="4" s="1"/>
  <c r="O1627" i="4" s="1"/>
  <c r="O1628" i="4" s="1"/>
  <c r="AH1503" i="4"/>
  <c r="AH1504" i="4" s="1"/>
  <c r="AH1505" i="4" s="1"/>
  <c r="AH1506" i="4" s="1"/>
  <c r="AH1507" i="4" s="1"/>
  <c r="AH1508" i="4" s="1"/>
  <c r="AH1509" i="4" s="1"/>
  <c r="AH1510" i="4" s="1"/>
  <c r="AH1511" i="4" s="1"/>
  <c r="AH1512" i="4" s="1"/>
  <c r="AH1513" i="4" s="1"/>
  <c r="AH1514" i="4" s="1"/>
  <c r="AH1515" i="4" s="1"/>
  <c r="AH1516" i="4" s="1"/>
  <c r="AH1517" i="4" s="1"/>
  <c r="AH1518" i="4" s="1"/>
  <c r="AH1519" i="4" s="1"/>
  <c r="AH1520" i="4" s="1"/>
  <c r="AH1521" i="4" s="1"/>
  <c r="AH1522" i="4" s="1"/>
  <c r="AH1523" i="4" s="1"/>
  <c r="AH1524" i="4" s="1"/>
  <c r="AH1525" i="4" s="1"/>
  <c r="AH1526" i="4" s="1"/>
  <c r="AH1527" i="4" s="1"/>
  <c r="AH1528" i="4" s="1"/>
  <c r="AH1529" i="4" s="1"/>
  <c r="AH1530" i="4" s="1"/>
  <c r="AH1531" i="4" s="1"/>
  <c r="AH1532" i="4" s="1"/>
  <c r="AH1603" i="4"/>
  <c r="AH1604" i="4" s="1"/>
  <c r="AH1605" i="4" s="1"/>
  <c r="AH1606" i="4" s="1"/>
  <c r="AH1607" i="4" s="1"/>
  <c r="AH1608" i="4" s="1"/>
  <c r="AH1609" i="4" s="1"/>
  <c r="AH1610" i="4" s="1"/>
  <c r="AH1611" i="4" s="1"/>
  <c r="AH1612" i="4" s="1"/>
  <c r="AH1613" i="4" s="1"/>
  <c r="AH1614" i="4" s="1"/>
  <c r="AH1615" i="4" s="1"/>
  <c r="AH1616" i="4" s="1"/>
  <c r="AH1617" i="4" s="1"/>
  <c r="AH1618" i="4" s="1"/>
  <c r="AH1619" i="4" s="1"/>
  <c r="AH1620" i="4" s="1"/>
  <c r="AH1621" i="4" s="1"/>
  <c r="AH1622" i="4" s="1"/>
  <c r="AH1623" i="4" s="1"/>
  <c r="AH1624" i="4" s="1"/>
  <c r="AH1625" i="4" s="1"/>
  <c r="AH1626" i="4" s="1"/>
  <c r="AH1627" i="4" s="1"/>
  <c r="AH1628" i="4" s="1"/>
  <c r="AH1629" i="4" s="1"/>
  <c r="AH1630" i="4" s="1"/>
  <c r="AH1631" i="4" s="1"/>
  <c r="AH1632" i="4" s="1"/>
  <c r="Q1623" i="4"/>
  <c r="Q1624" i="4" s="1"/>
  <c r="Q1625" i="4" s="1"/>
  <c r="Q1626" i="4" s="1"/>
  <c r="Q1627" i="4" s="1"/>
  <c r="Q1628" i="4" s="1"/>
  <c r="Q1631" i="4"/>
  <c r="Q1632" i="4" s="1"/>
  <c r="R1621" i="4"/>
  <c r="R1631" i="4"/>
  <c r="R1632" i="4" s="1"/>
  <c r="R1624" i="4"/>
  <c r="R1625" i="4" s="1"/>
  <c r="R1626" i="4" s="1"/>
  <c r="R1627" i="4" s="1"/>
  <c r="R1628" i="4" s="1"/>
  <c r="AJ1503" i="4"/>
  <c r="AJ1504" i="4" s="1"/>
  <c r="AJ1505" i="4" s="1"/>
  <c r="AJ1506" i="4" s="1"/>
  <c r="AJ1507" i="4" s="1"/>
  <c r="AJ1508" i="4" s="1"/>
  <c r="AJ1509" i="4" s="1"/>
  <c r="AJ1510" i="4" s="1"/>
  <c r="AJ1511" i="4" s="1"/>
  <c r="AJ1512" i="4" s="1"/>
  <c r="AJ1513" i="4" s="1"/>
  <c r="AJ1514" i="4" s="1"/>
  <c r="AJ1515" i="4" s="1"/>
  <c r="AJ1516" i="4" s="1"/>
  <c r="AJ1517" i="4" s="1"/>
  <c r="AJ1518" i="4" s="1"/>
  <c r="AJ1519" i="4" s="1"/>
  <c r="AJ1520" i="4" s="1"/>
  <c r="AJ1521" i="4" s="1"/>
  <c r="AJ1522" i="4" s="1"/>
  <c r="AJ1523" i="4" s="1"/>
  <c r="AJ1524" i="4" s="1"/>
  <c r="AJ1525" i="4" s="1"/>
  <c r="AJ1526" i="4" s="1"/>
  <c r="AJ1527" i="4" s="1"/>
  <c r="AJ1528" i="4" s="1"/>
  <c r="AJ1529" i="4" s="1"/>
  <c r="AJ1530" i="4" s="1"/>
  <c r="AJ1531" i="4" s="1"/>
  <c r="AJ1532" i="4" s="1"/>
  <c r="AJ1603" i="4"/>
  <c r="AJ1604" i="4" s="1"/>
  <c r="AJ1605" i="4" s="1"/>
  <c r="AJ1606" i="4" s="1"/>
  <c r="AJ1607" i="4" s="1"/>
  <c r="AJ1608" i="4" s="1"/>
  <c r="AJ1609" i="4" s="1"/>
  <c r="AJ1610" i="4" s="1"/>
  <c r="AJ1611" i="4" s="1"/>
  <c r="AJ1612" i="4" s="1"/>
  <c r="AJ1613" i="4" s="1"/>
  <c r="AJ1614" i="4" s="1"/>
  <c r="AJ1615" i="4" s="1"/>
  <c r="AJ1616" i="4" s="1"/>
  <c r="AJ1617" i="4" s="1"/>
  <c r="AJ1618" i="4" s="1"/>
  <c r="AJ1619" i="4" s="1"/>
  <c r="AJ1620" i="4" s="1"/>
  <c r="AJ1621" i="4" s="1"/>
  <c r="AJ1622" i="4" s="1"/>
  <c r="AJ1623" i="4" s="1"/>
  <c r="AJ1624" i="4" s="1"/>
  <c r="AJ1625" i="4" s="1"/>
  <c r="AJ1626" i="4" s="1"/>
  <c r="AJ1627" i="4" s="1"/>
  <c r="AJ1628" i="4" s="1"/>
  <c r="AJ1629" i="4" s="1"/>
  <c r="AJ1630" i="4" s="1"/>
  <c r="AJ1631" i="4" s="1"/>
  <c r="AJ1632" i="4" s="1"/>
  <c r="O1605" i="4"/>
  <c r="O1606" i="4" s="1"/>
  <c r="O1607" i="4" s="1"/>
  <c r="O1620" i="4"/>
  <c r="O1403" i="4"/>
  <c r="O1503" i="4"/>
  <c r="F1424" i="4"/>
  <c r="F1425" i="4" s="1"/>
  <c r="F1426" i="4" s="1"/>
  <c r="F1427" i="4" s="1"/>
  <c r="F1428" i="4" s="1"/>
  <c r="F1429" i="4" s="1"/>
  <c r="F1524" i="4"/>
  <c r="F1525" i="4" s="1"/>
  <c r="F1526" i="4" s="1"/>
  <c r="F1527" i="4" s="1"/>
  <c r="F1528" i="4" s="1"/>
  <c r="F1529" i="4" s="1"/>
  <c r="F1431" i="4"/>
  <c r="F1432" i="4" s="1"/>
  <c r="F1531" i="4"/>
  <c r="F1532" i="4" s="1"/>
  <c r="O1531" i="4"/>
  <c r="O1532" i="4" s="1"/>
  <c r="O1522" i="4"/>
  <c r="O1523" i="4" s="1"/>
  <c r="O1524" i="4" s="1"/>
  <c r="O1525" i="4" s="1"/>
  <c r="O1526" i="4" s="1"/>
  <c r="O1527" i="4" s="1"/>
  <c r="O1528" i="4" s="1"/>
  <c r="P1431" i="4"/>
  <c r="P1432" i="4" s="1"/>
  <c r="P1531" i="4"/>
  <c r="P1532" i="4" s="1"/>
  <c r="Q1523" i="4"/>
  <c r="Q1524" i="4" s="1"/>
  <c r="Q1525" i="4" s="1"/>
  <c r="Q1526" i="4" s="1"/>
  <c r="Q1527" i="4" s="1"/>
  <c r="Q1528" i="4" s="1"/>
  <c r="Q1531" i="4"/>
  <c r="Q1532" i="4" s="1"/>
  <c r="R1521" i="4"/>
  <c r="R1531" i="4"/>
  <c r="R1532" i="4" s="1"/>
  <c r="R1524" i="4"/>
  <c r="R1525" i="4" s="1"/>
  <c r="R1526" i="4" s="1"/>
  <c r="R1527" i="4" s="1"/>
  <c r="R1528" i="4" s="1"/>
  <c r="O1505" i="4"/>
  <c r="O1506" i="4" s="1"/>
  <c r="O1507" i="4" s="1"/>
  <c r="O1520" i="4"/>
  <c r="AL1408" i="4"/>
  <c r="AL1409" i="4" s="1"/>
  <c r="AL1410" i="4" s="1"/>
  <c r="AL1411" i="4" s="1"/>
  <c r="AL1412" i="4" s="1"/>
  <c r="AL1413" i="4" s="1"/>
  <c r="AL1414" i="4" s="1"/>
  <c r="AL1415" i="4" s="1"/>
  <c r="AL1416" i="4" s="1"/>
  <c r="AL1417" i="4" s="1"/>
  <c r="AL1418" i="4" s="1"/>
  <c r="AL1419" i="4" s="1"/>
  <c r="AL1420" i="4" s="1"/>
  <c r="AL1421" i="4" s="1"/>
  <c r="AL1422" i="4" s="1"/>
  <c r="AL1423" i="4" s="1"/>
  <c r="AL1424" i="4" s="1"/>
  <c r="AL1425" i="4" s="1"/>
  <c r="AL1426" i="4" s="1"/>
  <c r="AL1427" i="4" s="1"/>
  <c r="AL1428" i="4" s="1"/>
  <c r="AL1429" i="4" s="1"/>
  <c r="AL1430" i="4" s="1"/>
  <c r="AL1431" i="4" s="1"/>
  <c r="AL1432" i="4" s="1"/>
  <c r="AL1508" i="4"/>
  <c r="AL1509" i="4" s="1"/>
  <c r="AL1510" i="4" s="1"/>
  <c r="AL1511" i="4" s="1"/>
  <c r="AL1512" i="4" s="1"/>
  <c r="AL1513" i="4" s="1"/>
  <c r="AL1514" i="4" s="1"/>
  <c r="AL1515" i="4" s="1"/>
  <c r="AL1516" i="4" s="1"/>
  <c r="AL1517" i="4" s="1"/>
  <c r="AL1518" i="4" s="1"/>
  <c r="AL1519" i="4" s="1"/>
  <c r="AL1520" i="4" s="1"/>
  <c r="AL1521" i="4" s="1"/>
  <c r="AL1522" i="4" s="1"/>
  <c r="AL1523" i="4" s="1"/>
  <c r="AL1524" i="4" s="1"/>
  <c r="AL1525" i="4" s="1"/>
  <c r="AL1526" i="4" s="1"/>
  <c r="AL1527" i="4" s="1"/>
  <c r="AL1528" i="4" s="1"/>
  <c r="AL1529" i="4" s="1"/>
  <c r="AL1530" i="4" s="1"/>
  <c r="AL1531" i="4" s="1"/>
  <c r="AL1532" i="4" s="1"/>
  <c r="O1431" i="4"/>
  <c r="O1432" i="4" s="1"/>
  <c r="O1422" i="4"/>
  <c r="O1423" i="4" s="1"/>
  <c r="O1424" i="4" s="1"/>
  <c r="O1425" i="4" s="1"/>
  <c r="O1426" i="4" s="1"/>
  <c r="O1427" i="4" s="1"/>
  <c r="O1428" i="4" s="1"/>
  <c r="AH1303" i="4"/>
  <c r="AH1304" i="4" s="1"/>
  <c r="AH1305" i="4" s="1"/>
  <c r="AH1306" i="4" s="1"/>
  <c r="AH1307" i="4" s="1"/>
  <c r="AH1308" i="4" s="1"/>
  <c r="AH1309" i="4" s="1"/>
  <c r="AH1310" i="4" s="1"/>
  <c r="AH1311" i="4" s="1"/>
  <c r="AH1312" i="4" s="1"/>
  <c r="AH1313" i="4" s="1"/>
  <c r="AH1314" i="4" s="1"/>
  <c r="AH1315" i="4" s="1"/>
  <c r="AH1316" i="4" s="1"/>
  <c r="AH1317" i="4" s="1"/>
  <c r="AH1318" i="4" s="1"/>
  <c r="AH1319" i="4" s="1"/>
  <c r="AH1320" i="4" s="1"/>
  <c r="AH1321" i="4" s="1"/>
  <c r="AH1322" i="4" s="1"/>
  <c r="AH1323" i="4" s="1"/>
  <c r="AH1324" i="4" s="1"/>
  <c r="AH1325" i="4" s="1"/>
  <c r="AH1326" i="4" s="1"/>
  <c r="AH1327" i="4" s="1"/>
  <c r="AH1328" i="4" s="1"/>
  <c r="AH1329" i="4" s="1"/>
  <c r="AH1330" i="4" s="1"/>
  <c r="AH1331" i="4" s="1"/>
  <c r="AH1332" i="4" s="1"/>
  <c r="AH1403" i="4"/>
  <c r="AH1404" i="4" s="1"/>
  <c r="AH1405" i="4" s="1"/>
  <c r="AH1406" i="4" s="1"/>
  <c r="AH1407" i="4" s="1"/>
  <c r="AH1408" i="4" s="1"/>
  <c r="AH1409" i="4" s="1"/>
  <c r="AH1410" i="4" s="1"/>
  <c r="AH1411" i="4" s="1"/>
  <c r="AH1412" i="4" s="1"/>
  <c r="AH1413" i="4" s="1"/>
  <c r="AH1414" i="4" s="1"/>
  <c r="AH1415" i="4" s="1"/>
  <c r="AH1416" i="4" s="1"/>
  <c r="AH1417" i="4" s="1"/>
  <c r="AH1418" i="4" s="1"/>
  <c r="AH1419" i="4" s="1"/>
  <c r="AH1420" i="4" s="1"/>
  <c r="AH1421" i="4" s="1"/>
  <c r="AH1422" i="4" s="1"/>
  <c r="AH1423" i="4" s="1"/>
  <c r="AH1424" i="4" s="1"/>
  <c r="AH1425" i="4" s="1"/>
  <c r="AH1426" i="4" s="1"/>
  <c r="AH1427" i="4" s="1"/>
  <c r="AH1428" i="4" s="1"/>
  <c r="AH1429" i="4" s="1"/>
  <c r="AH1430" i="4" s="1"/>
  <c r="AH1431" i="4" s="1"/>
  <c r="AH1432" i="4" s="1"/>
  <c r="Q1423" i="4"/>
  <c r="Q1424" i="4" s="1"/>
  <c r="Q1425" i="4" s="1"/>
  <c r="Q1426" i="4" s="1"/>
  <c r="Q1427" i="4" s="1"/>
  <c r="Q1428" i="4" s="1"/>
  <c r="Q1431" i="4"/>
  <c r="Q1432" i="4" s="1"/>
  <c r="R1421" i="4"/>
  <c r="R1431" i="4"/>
  <c r="R1432" i="4" s="1"/>
  <c r="R1424" i="4"/>
  <c r="R1425" i="4" s="1"/>
  <c r="R1426" i="4" s="1"/>
  <c r="R1427" i="4" s="1"/>
  <c r="R1428" i="4" s="1"/>
  <c r="AJ1303" i="4"/>
  <c r="AJ1304" i="4" s="1"/>
  <c r="AJ1305" i="4" s="1"/>
  <c r="AJ1306" i="4" s="1"/>
  <c r="AJ1307" i="4" s="1"/>
  <c r="AJ1308" i="4" s="1"/>
  <c r="AJ1309" i="4" s="1"/>
  <c r="AJ1310" i="4" s="1"/>
  <c r="AJ1311" i="4" s="1"/>
  <c r="AJ1312" i="4" s="1"/>
  <c r="AJ1313" i="4" s="1"/>
  <c r="AJ1314" i="4" s="1"/>
  <c r="AJ1315" i="4" s="1"/>
  <c r="AJ1316" i="4" s="1"/>
  <c r="AJ1317" i="4" s="1"/>
  <c r="AJ1318" i="4" s="1"/>
  <c r="AJ1319" i="4" s="1"/>
  <c r="AJ1320" i="4" s="1"/>
  <c r="AJ1321" i="4" s="1"/>
  <c r="AJ1322" i="4" s="1"/>
  <c r="AJ1323" i="4" s="1"/>
  <c r="AJ1324" i="4" s="1"/>
  <c r="AJ1325" i="4" s="1"/>
  <c r="AJ1326" i="4" s="1"/>
  <c r="AJ1327" i="4" s="1"/>
  <c r="AJ1328" i="4" s="1"/>
  <c r="AJ1329" i="4" s="1"/>
  <c r="AJ1330" i="4" s="1"/>
  <c r="AJ1331" i="4" s="1"/>
  <c r="AJ1332" i="4" s="1"/>
  <c r="AJ1403" i="4"/>
  <c r="AJ1404" i="4" s="1"/>
  <c r="AJ1405" i="4" s="1"/>
  <c r="AJ1406" i="4" s="1"/>
  <c r="AJ1407" i="4" s="1"/>
  <c r="AJ1408" i="4" s="1"/>
  <c r="AJ1409" i="4" s="1"/>
  <c r="AJ1410" i="4" s="1"/>
  <c r="AJ1411" i="4" s="1"/>
  <c r="AJ1412" i="4" s="1"/>
  <c r="AJ1413" i="4" s="1"/>
  <c r="AJ1414" i="4" s="1"/>
  <c r="AJ1415" i="4" s="1"/>
  <c r="AJ1416" i="4" s="1"/>
  <c r="AJ1417" i="4" s="1"/>
  <c r="AJ1418" i="4" s="1"/>
  <c r="AJ1419" i="4" s="1"/>
  <c r="AJ1420" i="4" s="1"/>
  <c r="AJ1421" i="4" s="1"/>
  <c r="AJ1422" i="4" s="1"/>
  <c r="AJ1423" i="4" s="1"/>
  <c r="AJ1424" i="4" s="1"/>
  <c r="AJ1425" i="4" s="1"/>
  <c r="AJ1426" i="4" s="1"/>
  <c r="AJ1427" i="4" s="1"/>
  <c r="AJ1428" i="4" s="1"/>
  <c r="AJ1429" i="4" s="1"/>
  <c r="AJ1430" i="4" s="1"/>
  <c r="AJ1431" i="4" s="1"/>
  <c r="AJ1432" i="4" s="1"/>
  <c r="O1405" i="4"/>
  <c r="O1406" i="4" s="1"/>
  <c r="O1407" i="4" s="1"/>
  <c r="O1420" i="4"/>
  <c r="O1331" i="4"/>
  <c r="O1332" i="4" s="1"/>
  <c r="O1322" i="4"/>
  <c r="O1323" i="4" s="1"/>
  <c r="O1324" i="4" s="1"/>
  <c r="O1325" i="4" s="1"/>
  <c r="O1326" i="4" s="1"/>
  <c r="O1327" i="4" s="1"/>
  <c r="O1328" i="4" s="1"/>
  <c r="P1231" i="4"/>
  <c r="P1232" i="4" s="1"/>
  <c r="P1331" i="4"/>
  <c r="P1332" i="4" s="1"/>
  <c r="Q1323" i="4"/>
  <c r="Q1324" i="4" s="1"/>
  <c r="Q1325" i="4" s="1"/>
  <c r="Q1326" i="4" s="1"/>
  <c r="Q1327" i="4" s="1"/>
  <c r="Q1328" i="4" s="1"/>
  <c r="Q1331" i="4"/>
  <c r="Q1332" i="4" s="1"/>
  <c r="R1321" i="4"/>
  <c r="R1331" i="4"/>
  <c r="R1332" i="4" s="1"/>
  <c r="R1324" i="4"/>
  <c r="R1325" i="4" s="1"/>
  <c r="R1326" i="4" s="1"/>
  <c r="R1327" i="4" s="1"/>
  <c r="R1328" i="4" s="1"/>
  <c r="O1305" i="4"/>
  <c r="O1306" i="4" s="1"/>
  <c r="O1307" i="4" s="1"/>
  <c r="O1320" i="4"/>
  <c r="AL1208" i="4"/>
  <c r="AL1209" i="4" s="1"/>
  <c r="AL1210" i="4" s="1"/>
  <c r="AL1211" i="4" s="1"/>
  <c r="AL1212" i="4" s="1"/>
  <c r="AL1213" i="4" s="1"/>
  <c r="AL1214" i="4" s="1"/>
  <c r="AL1215" i="4" s="1"/>
  <c r="AL1216" i="4" s="1"/>
  <c r="AL1217" i="4" s="1"/>
  <c r="AL1218" i="4" s="1"/>
  <c r="AL1219" i="4" s="1"/>
  <c r="AL1220" i="4" s="1"/>
  <c r="AL1221" i="4" s="1"/>
  <c r="AL1222" i="4" s="1"/>
  <c r="AL1223" i="4" s="1"/>
  <c r="AL1224" i="4" s="1"/>
  <c r="AL1225" i="4" s="1"/>
  <c r="AL1226" i="4" s="1"/>
  <c r="AL1227" i="4" s="1"/>
  <c r="AL1228" i="4" s="1"/>
  <c r="AL1229" i="4" s="1"/>
  <c r="AL1230" i="4" s="1"/>
  <c r="AL1231" i="4" s="1"/>
  <c r="AL1232" i="4" s="1"/>
  <c r="AL1308" i="4"/>
  <c r="AL1309" i="4" s="1"/>
  <c r="AL1310" i="4" s="1"/>
  <c r="AL1311" i="4" s="1"/>
  <c r="AL1312" i="4" s="1"/>
  <c r="AL1313" i="4" s="1"/>
  <c r="AL1314" i="4" s="1"/>
  <c r="AL1315" i="4" s="1"/>
  <c r="AL1316" i="4" s="1"/>
  <c r="AL1317" i="4" s="1"/>
  <c r="AL1318" i="4" s="1"/>
  <c r="AL1319" i="4" s="1"/>
  <c r="AL1320" i="4" s="1"/>
  <c r="AL1321" i="4" s="1"/>
  <c r="AL1322" i="4" s="1"/>
  <c r="AL1323" i="4" s="1"/>
  <c r="AL1324" i="4" s="1"/>
  <c r="AL1325" i="4" s="1"/>
  <c r="AL1326" i="4" s="1"/>
  <c r="AL1327" i="4" s="1"/>
  <c r="AL1328" i="4" s="1"/>
  <c r="AL1329" i="4" s="1"/>
  <c r="AL1330" i="4" s="1"/>
  <c r="AL1331" i="4" s="1"/>
  <c r="AL1332" i="4" s="1"/>
  <c r="O1203" i="4"/>
  <c r="O1303" i="4"/>
  <c r="F1224" i="4"/>
  <c r="F1225" i="4" s="1"/>
  <c r="F1226" i="4" s="1"/>
  <c r="F1227" i="4" s="1"/>
  <c r="F1228" i="4" s="1"/>
  <c r="F1229" i="4" s="1"/>
  <c r="F1324" i="4"/>
  <c r="F1325" i="4" s="1"/>
  <c r="F1326" i="4" s="1"/>
  <c r="F1327" i="4" s="1"/>
  <c r="F1328" i="4" s="1"/>
  <c r="F1329" i="4" s="1"/>
  <c r="F1231" i="4"/>
  <c r="F1232" i="4" s="1"/>
  <c r="F1331" i="4"/>
  <c r="F1332" i="4" s="1"/>
  <c r="V1114" i="4"/>
  <c r="V1214" i="4"/>
  <c r="W1114" i="4"/>
  <c r="W1214" i="4"/>
  <c r="V1112" i="4"/>
  <c r="V1212" i="4"/>
  <c r="T1096" i="4"/>
  <c r="O1222" i="4"/>
  <c r="O1223" i="4" s="1"/>
  <c r="O1224" i="4" s="1"/>
  <c r="O1225" i="4" s="1"/>
  <c r="O1226" i="4" s="1"/>
  <c r="O1227" i="4" s="1"/>
  <c r="O1228" i="4" s="1"/>
  <c r="O1231" i="4"/>
  <c r="O1232" i="4" s="1"/>
  <c r="AH1096" i="4"/>
  <c r="AH1097" i="4" s="1"/>
  <c r="AH1098" i="4" s="1"/>
  <c r="AH1099" i="4" s="1"/>
  <c r="AH1100" i="4" s="1"/>
  <c r="AH1203" i="4"/>
  <c r="AH1204" i="4" s="1"/>
  <c r="AH1205" i="4" s="1"/>
  <c r="AH1206" i="4" s="1"/>
  <c r="AH1207" i="4" s="1"/>
  <c r="AH1208" i="4" s="1"/>
  <c r="AH1209" i="4" s="1"/>
  <c r="AH1210" i="4" s="1"/>
  <c r="AH1211" i="4" s="1"/>
  <c r="AH1212" i="4" s="1"/>
  <c r="AH1213" i="4" s="1"/>
  <c r="AH1214" i="4" s="1"/>
  <c r="AH1215" i="4" s="1"/>
  <c r="AH1216" i="4" s="1"/>
  <c r="AH1217" i="4" s="1"/>
  <c r="AH1218" i="4" s="1"/>
  <c r="AH1219" i="4" s="1"/>
  <c r="AH1220" i="4" s="1"/>
  <c r="AH1221" i="4" s="1"/>
  <c r="AH1222" i="4" s="1"/>
  <c r="AH1223" i="4" s="1"/>
  <c r="AH1224" i="4" s="1"/>
  <c r="AH1225" i="4" s="1"/>
  <c r="AH1226" i="4" s="1"/>
  <c r="AH1227" i="4" s="1"/>
  <c r="AH1228" i="4" s="1"/>
  <c r="AH1229" i="4" s="1"/>
  <c r="AH1230" i="4" s="1"/>
  <c r="AH1231" i="4" s="1"/>
  <c r="AH1232" i="4" s="1"/>
  <c r="Q1223" i="4"/>
  <c r="Q1224" i="4" s="1"/>
  <c r="Q1225" i="4" s="1"/>
  <c r="Q1226" i="4" s="1"/>
  <c r="Q1227" i="4" s="1"/>
  <c r="Q1228" i="4" s="1"/>
  <c r="Q1231" i="4"/>
  <c r="Q1232" i="4" s="1"/>
  <c r="R1221" i="4"/>
  <c r="R1224" i="4"/>
  <c r="R1225" i="4" s="1"/>
  <c r="R1226" i="4" s="1"/>
  <c r="R1227" i="4" s="1"/>
  <c r="R1228" i="4" s="1"/>
  <c r="R1231" i="4"/>
  <c r="R1232" i="4" s="1"/>
  <c r="AJ1096" i="4"/>
  <c r="AJ1097" i="4" s="1"/>
  <c r="AJ1098" i="4" s="1"/>
  <c r="AJ1099" i="4" s="1"/>
  <c r="AJ1100" i="4" s="1"/>
  <c r="AJ1203" i="4"/>
  <c r="AJ1204" i="4" s="1"/>
  <c r="AJ1205" i="4" s="1"/>
  <c r="AJ1206" i="4" s="1"/>
  <c r="AJ1207" i="4" s="1"/>
  <c r="AJ1208" i="4" s="1"/>
  <c r="AJ1209" i="4" s="1"/>
  <c r="AJ1210" i="4" s="1"/>
  <c r="AJ1211" i="4" s="1"/>
  <c r="AJ1212" i="4" s="1"/>
  <c r="AJ1213" i="4" s="1"/>
  <c r="AJ1214" i="4" s="1"/>
  <c r="AJ1215" i="4" s="1"/>
  <c r="AJ1216" i="4" s="1"/>
  <c r="AJ1217" i="4" s="1"/>
  <c r="AJ1218" i="4" s="1"/>
  <c r="AJ1219" i="4" s="1"/>
  <c r="AJ1220" i="4" s="1"/>
  <c r="AJ1221" i="4" s="1"/>
  <c r="AJ1222" i="4" s="1"/>
  <c r="AJ1223" i="4" s="1"/>
  <c r="AJ1224" i="4" s="1"/>
  <c r="AJ1225" i="4" s="1"/>
  <c r="AJ1226" i="4" s="1"/>
  <c r="AJ1227" i="4" s="1"/>
  <c r="AJ1228" i="4" s="1"/>
  <c r="AJ1229" i="4" s="1"/>
  <c r="AJ1230" i="4" s="1"/>
  <c r="AJ1231" i="4" s="1"/>
  <c r="AJ1232" i="4" s="1"/>
  <c r="O1205" i="4"/>
  <c r="O1206" i="4" s="1"/>
  <c r="O1207" i="4" s="1"/>
  <c r="O1220" i="4"/>
  <c r="AF1094" i="4"/>
  <c r="AF1095" i="4" s="1"/>
  <c r="AF1096" i="4" s="1"/>
  <c r="AF1097" i="4" s="1"/>
  <c r="C1096" i="4"/>
  <c r="C1097" i="4" s="1"/>
  <c r="C1098" i="4" s="1"/>
  <c r="C1099" i="4" s="1"/>
  <c r="D1096" i="4"/>
  <c r="D1097" i="4" s="1"/>
  <c r="D1098" i="4" s="1"/>
  <c r="D1099" i="4" s="1"/>
  <c r="L1096" i="4"/>
  <c r="M1096" i="4"/>
  <c r="Y1096" i="4"/>
  <c r="Z1096" i="4"/>
  <c r="AI1096" i="4"/>
  <c r="AK1096" i="4"/>
  <c r="N1096" i="4"/>
  <c r="AA1096" i="4"/>
  <c r="AA1097" i="4" s="1"/>
  <c r="E1096" i="4"/>
  <c r="G1096" i="4"/>
  <c r="H1096" i="4"/>
  <c r="I1096" i="4"/>
  <c r="J1096" i="4"/>
  <c r="K1096" i="4"/>
  <c r="E1115" i="4"/>
  <c r="E1116" i="4" s="1"/>
  <c r="E1117" i="4" s="1"/>
  <c r="E1118" i="4" s="1"/>
  <c r="E1119" i="4" s="1"/>
  <c r="E1120" i="4" s="1"/>
  <c r="E1121" i="4" s="1"/>
  <c r="E1122" i="4" s="1"/>
  <c r="E1123" i="4" s="1"/>
  <c r="E1124" i="4" s="1"/>
  <c r="E1125" i="4" s="1"/>
  <c r="E1126" i="4" s="1"/>
  <c r="E1127" i="4" s="1"/>
  <c r="E1128" i="4" s="1"/>
  <c r="E1129" i="4" s="1"/>
  <c r="E1130" i="4" s="1"/>
  <c r="E1131" i="4" s="1"/>
  <c r="E1132" i="4" s="1"/>
  <c r="G1115" i="4"/>
  <c r="G1116" i="4" s="1"/>
  <c r="G1117" i="4" s="1"/>
  <c r="G1118" i="4" s="1"/>
  <c r="G1119" i="4" s="1"/>
  <c r="G1120" i="4" s="1"/>
  <c r="G1121" i="4" s="1"/>
  <c r="G1122" i="4" s="1"/>
  <c r="G1123" i="4" s="1"/>
  <c r="G1124" i="4" s="1"/>
  <c r="H1115" i="4"/>
  <c r="H1116" i="4" s="1"/>
  <c r="H1117" i="4" s="1"/>
  <c r="H1118" i="4" s="1"/>
  <c r="H1119" i="4" s="1"/>
  <c r="H1120" i="4" s="1"/>
  <c r="H1121" i="4" s="1"/>
  <c r="H1122" i="4" s="1"/>
  <c r="H1123" i="4" s="1"/>
  <c r="H1124" i="4" s="1"/>
  <c r="I1115" i="4"/>
  <c r="I1116" i="4" s="1"/>
  <c r="I1117" i="4" s="1"/>
  <c r="I1118" i="4" s="1"/>
  <c r="I1119" i="4" s="1"/>
  <c r="I1120" i="4" s="1"/>
  <c r="I1121" i="4" s="1"/>
  <c r="I1122" i="4" s="1"/>
  <c r="I1123" i="4" s="1"/>
  <c r="I1124" i="4" s="1"/>
  <c r="I1125" i="4" s="1"/>
  <c r="I1126" i="4" s="1"/>
  <c r="J1115" i="4"/>
  <c r="J1116" i="4" s="1"/>
  <c r="J1117" i="4" s="1"/>
  <c r="J1118" i="4" s="1"/>
  <c r="J1119" i="4" s="1"/>
  <c r="J1120" i="4" s="1"/>
  <c r="J1121" i="4" s="1"/>
  <c r="J1122" i="4" s="1"/>
  <c r="J1123" i="4" s="1"/>
  <c r="J1124" i="4" s="1"/>
  <c r="J1125" i="4" s="1"/>
  <c r="J1126" i="4" s="1"/>
  <c r="K1115" i="4"/>
  <c r="K1116" i="4" s="1"/>
  <c r="K1117" i="4" s="1"/>
  <c r="K1118" i="4" s="1"/>
  <c r="K1119" i="4" s="1"/>
  <c r="K1120" i="4" s="1"/>
  <c r="K1121" i="4" s="1"/>
  <c r="K1122" i="4" s="1"/>
  <c r="K1123" i="4" s="1"/>
  <c r="K1124" i="4" s="1"/>
  <c r="K1125" i="4" s="1"/>
  <c r="L1115" i="4"/>
  <c r="L1116" i="4" s="1"/>
  <c r="L1117" i="4" s="1"/>
  <c r="L1118" i="4" s="1"/>
  <c r="L1119" i="4" s="1"/>
  <c r="L1120" i="4" s="1"/>
  <c r="L1121" i="4" s="1"/>
  <c r="L1122" i="4" s="1"/>
  <c r="M1115" i="4"/>
  <c r="M1116" i="4" s="1"/>
  <c r="M1117" i="4" s="1"/>
  <c r="M1118" i="4" s="1"/>
  <c r="M1119" i="4" s="1"/>
  <c r="M1120" i="4" s="1"/>
  <c r="M1121" i="4" s="1"/>
  <c r="M1122" i="4" s="1"/>
  <c r="M1123" i="4" s="1"/>
  <c r="C1115" i="4"/>
  <c r="C1116" i="4" s="1"/>
  <c r="D1115" i="4"/>
  <c r="D1116" i="4" s="1"/>
  <c r="AA1115" i="4"/>
  <c r="P1095" i="4"/>
  <c r="P1110" i="4"/>
  <c r="P1111" i="4" s="1"/>
  <c r="P1112" i="4" s="1"/>
  <c r="P1113" i="4" s="1"/>
  <c r="P1114" i="4" s="1"/>
  <c r="Q1110" i="4"/>
  <c r="Q1111" i="4" s="1"/>
  <c r="Q1112" i="4" s="1"/>
  <c r="Q1113" i="4" s="1"/>
  <c r="Q1114" i="4" s="1"/>
  <c r="O1092" i="4"/>
  <c r="O1093" i="4" s="1"/>
  <c r="R1110" i="4"/>
  <c r="R1111" i="4" s="1"/>
  <c r="R1112" i="4" s="1"/>
  <c r="R1113" i="4" s="1"/>
  <c r="R1114" i="4" s="1"/>
  <c r="P1104" i="4"/>
  <c r="F1110" i="4"/>
  <c r="F1111" i="4" s="1"/>
  <c r="F1112" i="4" s="1"/>
  <c r="F1113" i="4" s="1"/>
  <c r="F1114" i="4" s="1"/>
  <c r="Q1094" i="4"/>
  <c r="Q1095" i="4" s="1"/>
  <c r="R1094" i="4"/>
  <c r="R1095" i="4" s="1"/>
  <c r="S1094" i="4"/>
  <c r="S1095" i="4" s="1"/>
  <c r="O1110" i="4"/>
  <c r="O1111" i="4" s="1"/>
  <c r="O1112" i="4" s="1"/>
  <c r="O1113" i="4" s="1"/>
  <c r="O1114" i="4" s="1"/>
  <c r="T1122" i="4"/>
  <c r="Q1130" i="4"/>
  <c r="O1130" i="4"/>
  <c r="T1129" i="4"/>
  <c r="O1121" i="4"/>
  <c r="Q1122" i="4"/>
  <c r="F1123" i="4"/>
  <c r="P1130" i="4"/>
  <c r="P1131" i="4" s="1"/>
  <c r="P1132" i="4" s="1"/>
  <c r="R1130" i="4"/>
  <c r="R1123" i="4"/>
  <c r="O1102" i="4"/>
  <c r="O1103" i="4" s="1"/>
  <c r="AL1107" i="4"/>
  <c r="Q1120" i="4"/>
  <c r="R1120" i="4"/>
  <c r="T1119" i="4"/>
  <c r="O1129" i="4"/>
  <c r="O1119" i="4"/>
  <c r="AH1102" i="4"/>
  <c r="AJ1102" i="4"/>
  <c r="O1104" i="4"/>
  <c r="P1102" i="4"/>
  <c r="P1092" i="4"/>
  <c r="P1093" i="4" s="1"/>
  <c r="S1108" i="4"/>
  <c r="S1109" i="4" s="1"/>
  <c r="T1108" i="4"/>
  <c r="T1109" i="4" s="1"/>
  <c r="R1062" i="4"/>
  <c r="R1060" i="4"/>
  <c r="O997" i="4"/>
  <c r="O998" i="4" s="1"/>
  <c r="O999" i="4" s="1"/>
  <c r="O1000" i="4" s="1"/>
  <c r="O1001" i="4" s="1"/>
  <c r="O1002" i="4" s="1"/>
  <c r="O1003" i="4" s="1"/>
  <c r="O1004" i="4" s="1"/>
  <c r="O1005" i="4" s="1"/>
  <c r="O1006" i="4" s="1"/>
  <c r="D996" i="4"/>
  <c r="D994" i="4" s="1"/>
  <c r="O957" i="4"/>
  <c r="O958" i="4" s="1"/>
  <c r="O959" i="4" s="1"/>
  <c r="O960" i="4" s="1"/>
  <c r="O961" i="4" s="1"/>
  <c r="O962" i="4" s="1"/>
  <c r="O963" i="4" s="1"/>
  <c r="O964" i="4" s="1"/>
  <c r="O965" i="4" s="1"/>
  <c r="O966" i="4" s="1"/>
  <c r="H956" i="4"/>
  <c r="H954" i="4" s="1"/>
  <c r="H955" i="4" s="1"/>
  <c r="E956" i="4"/>
  <c r="E954" i="4" s="1"/>
  <c r="I956" i="4"/>
  <c r="I958" i="4" s="1"/>
  <c r="F956" i="4"/>
  <c r="F958" i="4" s="1"/>
  <c r="O942" i="4"/>
  <c r="O943" i="4" s="1"/>
  <c r="O944" i="4" s="1"/>
  <c r="O945" i="4" s="1"/>
  <c r="O946" i="4" s="1"/>
  <c r="O1017" i="4"/>
  <c r="O1018" i="4" s="1"/>
  <c r="O1019" i="4" s="1"/>
  <c r="O1020" i="4" s="1"/>
  <c r="O1021" i="4" s="1"/>
  <c r="O1022" i="4" s="1"/>
  <c r="O1023" i="4" s="1"/>
  <c r="O1024" i="4" s="1"/>
  <c r="O1025" i="4" s="1"/>
  <c r="O1026" i="4" s="1"/>
  <c r="F976" i="4"/>
  <c r="C976" i="4"/>
  <c r="I976" i="4"/>
  <c r="H976" i="4"/>
  <c r="E976" i="4"/>
  <c r="D976" i="4"/>
  <c r="O977" i="4"/>
  <c r="O978" i="4" s="1"/>
  <c r="O979" i="4" s="1"/>
  <c r="O980" i="4" s="1"/>
  <c r="O981" i="4" s="1"/>
  <c r="C956" i="4"/>
  <c r="D956" i="4"/>
  <c r="C936" i="4"/>
  <c r="D936" i="4"/>
  <c r="E936" i="4"/>
  <c r="F936" i="4"/>
  <c r="H936" i="4"/>
  <c r="I936" i="4"/>
  <c r="F1036" i="4"/>
  <c r="H1036" i="4"/>
  <c r="I1036" i="4"/>
  <c r="E1036" i="4"/>
  <c r="D1036" i="4"/>
  <c r="C1036" i="4"/>
  <c r="O1037" i="4"/>
  <c r="O1038" i="4" s="1"/>
  <c r="O1039" i="4" s="1"/>
  <c r="O1040" i="4" s="1"/>
  <c r="O1041" i="4" s="1"/>
  <c r="C1016" i="4"/>
  <c r="D1016" i="4"/>
  <c r="E1016" i="4"/>
  <c r="F1016" i="4"/>
  <c r="H1016" i="4"/>
  <c r="I1016" i="4"/>
  <c r="C996" i="4"/>
  <c r="E996" i="4"/>
  <c r="F996" i="4"/>
  <c r="H996" i="4"/>
  <c r="I996" i="4"/>
  <c r="H796" i="4"/>
  <c r="O796" i="4" s="1"/>
  <c r="O795" i="4"/>
  <c r="O800" i="4"/>
  <c r="O794" i="4"/>
  <c r="O799" i="4"/>
  <c r="O798" i="4"/>
  <c r="E1386" i="4"/>
  <c r="AA1116" i="4" l="1"/>
  <c r="AA1117" i="4" s="1"/>
  <c r="AA1118" i="4" s="1"/>
  <c r="AA1119" i="4" s="1"/>
  <c r="AA1120" i="4" s="1"/>
  <c r="AA1121" i="4" s="1"/>
  <c r="AA1122" i="4" s="1"/>
  <c r="AA1123" i="4" s="1"/>
  <c r="AA1124" i="4" s="1"/>
  <c r="AA1125" i="4" s="1"/>
  <c r="AA1126" i="4" s="1"/>
  <c r="AA1127" i="4" s="1"/>
  <c r="AA1128" i="4" s="1"/>
  <c r="AA1129" i="4" s="1"/>
  <c r="AA1130" i="4" s="1"/>
  <c r="AA1131" i="4" s="1"/>
  <c r="A1131" i="4" s="1"/>
  <c r="A1115" i="4"/>
  <c r="A1532" i="4"/>
  <c r="A1432" i="4"/>
  <c r="A1632" i="4"/>
  <c r="T1621" i="4"/>
  <c r="T1631" i="4"/>
  <c r="T1632" i="4" s="1"/>
  <c r="T1624" i="4"/>
  <c r="T1625" i="4" s="1"/>
  <c r="T1626" i="4" s="1"/>
  <c r="T1627" i="4" s="1"/>
  <c r="T1628" i="4" s="1"/>
  <c r="T1602" i="4"/>
  <c r="S1602" i="4"/>
  <c r="R1602" i="4"/>
  <c r="Q1602" i="4"/>
  <c r="Q1604" i="4"/>
  <c r="T1604" i="4"/>
  <c r="S1604" i="4"/>
  <c r="R1604" i="4"/>
  <c r="S1621" i="4"/>
  <c r="S1631" i="4"/>
  <c r="S1632" i="4" s="1"/>
  <c r="S1624" i="4"/>
  <c r="S1625" i="4" s="1"/>
  <c r="S1626" i="4" s="1"/>
  <c r="S1627" i="4" s="1"/>
  <c r="S1628" i="4" s="1"/>
  <c r="S1521" i="4"/>
  <c r="S1531" i="4"/>
  <c r="S1532" i="4" s="1"/>
  <c r="S1524" i="4"/>
  <c r="S1525" i="4" s="1"/>
  <c r="S1526" i="4" s="1"/>
  <c r="S1527" i="4" s="1"/>
  <c r="S1528" i="4" s="1"/>
  <c r="T1502" i="4"/>
  <c r="S1502" i="4"/>
  <c r="R1502" i="4"/>
  <c r="Q1502" i="4"/>
  <c r="Q1504" i="4"/>
  <c r="T1504" i="4"/>
  <c r="S1504" i="4"/>
  <c r="R1504" i="4"/>
  <c r="T1521" i="4"/>
  <c r="T1531" i="4"/>
  <c r="T1532" i="4" s="1"/>
  <c r="T1524" i="4"/>
  <c r="T1525" i="4" s="1"/>
  <c r="T1526" i="4" s="1"/>
  <c r="T1527" i="4" s="1"/>
  <c r="T1528" i="4" s="1"/>
  <c r="Q1404" i="4"/>
  <c r="T1404" i="4"/>
  <c r="S1404" i="4"/>
  <c r="R1404" i="4"/>
  <c r="T1402" i="4"/>
  <c r="S1402" i="4"/>
  <c r="R1402" i="4"/>
  <c r="Q1402" i="4"/>
  <c r="T1421" i="4"/>
  <c r="T1431" i="4"/>
  <c r="T1432" i="4" s="1"/>
  <c r="T1424" i="4"/>
  <c r="T1425" i="4" s="1"/>
  <c r="T1426" i="4" s="1"/>
  <c r="T1427" i="4" s="1"/>
  <c r="T1428" i="4" s="1"/>
  <c r="S1421" i="4"/>
  <c r="S1431" i="4"/>
  <c r="S1432" i="4" s="1"/>
  <c r="S1424" i="4"/>
  <c r="S1425" i="4" s="1"/>
  <c r="S1426" i="4" s="1"/>
  <c r="S1427" i="4" s="1"/>
  <c r="S1428" i="4" s="1"/>
  <c r="S1321" i="4"/>
  <c r="S1331" i="4"/>
  <c r="S1332" i="4" s="1"/>
  <c r="S1324" i="4"/>
  <c r="S1325" i="4" s="1"/>
  <c r="S1326" i="4" s="1"/>
  <c r="S1327" i="4" s="1"/>
  <c r="S1328" i="4" s="1"/>
  <c r="T1302" i="4"/>
  <c r="S1302" i="4"/>
  <c r="R1302" i="4"/>
  <c r="Q1302" i="4"/>
  <c r="Q1304" i="4"/>
  <c r="T1304" i="4"/>
  <c r="S1304" i="4"/>
  <c r="R1304" i="4"/>
  <c r="T1321" i="4"/>
  <c r="T1331" i="4"/>
  <c r="T1332" i="4" s="1"/>
  <c r="T1324" i="4"/>
  <c r="T1325" i="4" s="1"/>
  <c r="T1326" i="4" s="1"/>
  <c r="T1327" i="4" s="1"/>
  <c r="T1328" i="4" s="1"/>
  <c r="T1202" i="4"/>
  <c r="S1202" i="4"/>
  <c r="R1202" i="4"/>
  <c r="Q1202" i="4"/>
  <c r="T1204" i="4"/>
  <c r="S1204" i="4"/>
  <c r="R1204" i="4"/>
  <c r="Q1204" i="4"/>
  <c r="T1224" i="4"/>
  <c r="T1225" i="4" s="1"/>
  <c r="T1226" i="4" s="1"/>
  <c r="T1227" i="4" s="1"/>
  <c r="T1228" i="4" s="1"/>
  <c r="T1231" i="4"/>
  <c r="T1232" i="4" s="1"/>
  <c r="T1221" i="4"/>
  <c r="S1224" i="4"/>
  <c r="S1225" i="4" s="1"/>
  <c r="S1226" i="4" s="1"/>
  <c r="S1227" i="4" s="1"/>
  <c r="S1228" i="4" s="1"/>
  <c r="S1231" i="4"/>
  <c r="S1232" i="4" s="1"/>
  <c r="S1221" i="4"/>
  <c r="S1096" i="4"/>
  <c r="S1097" i="4" s="1"/>
  <c r="S1098" i="4" s="1"/>
  <c r="S1099" i="4" s="1"/>
  <c r="S1100" i="4" s="1"/>
  <c r="S1101" i="4" s="1"/>
  <c r="R1129" i="4"/>
  <c r="R1096" i="4"/>
  <c r="R1097" i="4" s="1"/>
  <c r="R1098" i="4" s="1"/>
  <c r="R1099" i="4" s="1"/>
  <c r="R1100" i="4" s="1"/>
  <c r="R1101" i="4" s="1"/>
  <c r="P1096" i="4"/>
  <c r="P1097" i="4" s="1"/>
  <c r="P1098" i="4" s="1"/>
  <c r="P1099" i="4" s="1"/>
  <c r="P1100" i="4" s="1"/>
  <c r="P1101" i="4" s="1"/>
  <c r="Q1121" i="4"/>
  <c r="Q1096" i="4"/>
  <c r="Q1097" i="4" s="1"/>
  <c r="Q1098" i="4" s="1"/>
  <c r="Q1099" i="4" s="1"/>
  <c r="Q1100" i="4" s="1"/>
  <c r="Q1101" i="4" s="1"/>
  <c r="AA1098" i="4"/>
  <c r="K1097" i="4"/>
  <c r="J1097" i="4"/>
  <c r="I1097" i="4"/>
  <c r="H1097" i="4"/>
  <c r="G1097" i="4"/>
  <c r="E1097" i="4"/>
  <c r="N1097" i="4"/>
  <c r="N1098" i="4" s="1"/>
  <c r="AK1097" i="4"/>
  <c r="AI1097" i="4"/>
  <c r="AI1098" i="4" s="1"/>
  <c r="Z1097" i="4"/>
  <c r="Z1098" i="4" s="1"/>
  <c r="Y1097" i="4"/>
  <c r="M1097" i="4"/>
  <c r="L1097" i="4"/>
  <c r="F1096" i="4"/>
  <c r="T1097" i="4"/>
  <c r="T1098" i="4" s="1"/>
  <c r="T1099" i="4" s="1"/>
  <c r="T1100" i="4" s="1"/>
  <c r="T1101" i="4" s="1"/>
  <c r="AL1096" i="4"/>
  <c r="Q1115" i="4"/>
  <c r="Q1116" i="4" s="1"/>
  <c r="Q1117" i="4" s="1"/>
  <c r="Q1118" i="4" s="1"/>
  <c r="F1115" i="4"/>
  <c r="F1116" i="4" s="1"/>
  <c r="F1117" i="4" s="1"/>
  <c r="F1118" i="4" s="1"/>
  <c r="F1119" i="4" s="1"/>
  <c r="F1120" i="4" s="1"/>
  <c r="F1121" i="4" s="1"/>
  <c r="F1122" i="4" s="1"/>
  <c r="O1115" i="4"/>
  <c r="O1116" i="4" s="1"/>
  <c r="O1117" i="4" s="1"/>
  <c r="O1118" i="4" s="1"/>
  <c r="R1115" i="4"/>
  <c r="R1116" i="4" s="1"/>
  <c r="R1117" i="4" s="1"/>
  <c r="R1118" i="4" s="1"/>
  <c r="P1115" i="4"/>
  <c r="P1116" i="4" s="1"/>
  <c r="P1117" i="4" s="1"/>
  <c r="P1118" i="4" s="1"/>
  <c r="P1119" i="4" s="1"/>
  <c r="P1120" i="4" s="1"/>
  <c r="P1121" i="4" s="1"/>
  <c r="P1122" i="4" s="1"/>
  <c r="P1123" i="4" s="1"/>
  <c r="P1124" i="4" s="1"/>
  <c r="P1125" i="4" s="1"/>
  <c r="P1126" i="4" s="1"/>
  <c r="P1127" i="4" s="1"/>
  <c r="P1128" i="4" s="1"/>
  <c r="Q1119" i="4"/>
  <c r="P1103" i="4"/>
  <c r="P1129" i="4"/>
  <c r="S1129" i="4"/>
  <c r="P1105" i="4"/>
  <c r="S1122" i="4"/>
  <c r="R1122" i="4"/>
  <c r="S1119" i="4"/>
  <c r="R1119" i="4"/>
  <c r="Q1129" i="4"/>
  <c r="T1110" i="4"/>
  <c r="T1111" i="4" s="1"/>
  <c r="T1112" i="4" s="1"/>
  <c r="T1113" i="4" s="1"/>
  <c r="T1114" i="4" s="1"/>
  <c r="T1120" i="4"/>
  <c r="T1121" i="4" s="1"/>
  <c r="T1123" i="4"/>
  <c r="T1124" i="4" s="1"/>
  <c r="T1125" i="4" s="1"/>
  <c r="T1126" i="4" s="1"/>
  <c r="T1127" i="4" s="1"/>
  <c r="T1128" i="4" s="1"/>
  <c r="T1130" i="4"/>
  <c r="T1131" i="4" s="1"/>
  <c r="T1132" i="4" s="1"/>
  <c r="S1110" i="4"/>
  <c r="S1111" i="4" s="1"/>
  <c r="S1112" i="4" s="1"/>
  <c r="S1113" i="4" s="1"/>
  <c r="S1114" i="4" s="1"/>
  <c r="S1120" i="4"/>
  <c r="S1121" i="4" s="1"/>
  <c r="S1123" i="4"/>
  <c r="S1124" i="4" s="1"/>
  <c r="S1125" i="4" s="1"/>
  <c r="S1126" i="4" s="1"/>
  <c r="S1127" i="4" s="1"/>
  <c r="S1128" i="4" s="1"/>
  <c r="S1130" i="4"/>
  <c r="S1131" i="4" s="1"/>
  <c r="S1132" i="4" s="1"/>
  <c r="T1102" i="4"/>
  <c r="S1102" i="4"/>
  <c r="R1102" i="4"/>
  <c r="Q1102" i="4"/>
  <c r="T1104" i="4"/>
  <c r="S1104" i="4"/>
  <c r="R1104" i="4"/>
  <c r="Q1104" i="4"/>
  <c r="O1131" i="4"/>
  <c r="O1132" i="4" s="1"/>
  <c r="O1122" i="4"/>
  <c r="O1123" i="4" s="1"/>
  <c r="O1124" i="4" s="1"/>
  <c r="O1125" i="4" s="1"/>
  <c r="O1126" i="4" s="1"/>
  <c r="O1127" i="4" s="1"/>
  <c r="O1128" i="4" s="1"/>
  <c r="R1124" i="4"/>
  <c r="R1125" i="4" s="1"/>
  <c r="R1126" i="4" s="1"/>
  <c r="R1127" i="4" s="1"/>
  <c r="R1128" i="4" s="1"/>
  <c r="R1131" i="4"/>
  <c r="R1132" i="4" s="1"/>
  <c r="R1121" i="4"/>
  <c r="Q1123" i="4"/>
  <c r="Q1124" i="4" s="1"/>
  <c r="Q1125" i="4" s="1"/>
  <c r="Q1126" i="4" s="1"/>
  <c r="Q1127" i="4" s="1"/>
  <c r="Q1128" i="4" s="1"/>
  <c r="Q1131" i="4"/>
  <c r="Q1132" i="4" s="1"/>
  <c r="I957" i="4"/>
  <c r="F955" i="4"/>
  <c r="F957" i="4"/>
  <c r="I954" i="4"/>
  <c r="I955" i="4" s="1"/>
  <c r="E955" i="4"/>
  <c r="D997" i="4"/>
  <c r="D995" i="4"/>
  <c r="H958" i="4"/>
  <c r="H957" i="4" s="1"/>
  <c r="E958" i="4"/>
  <c r="E957" i="4"/>
  <c r="D998" i="4"/>
  <c r="F954" i="4"/>
  <c r="I974" i="4"/>
  <c r="I975" i="4" s="1"/>
  <c r="I978" i="4"/>
  <c r="I977" i="4" s="1"/>
  <c r="H938" i="4"/>
  <c r="H937" i="4" s="1"/>
  <c r="H934" i="4"/>
  <c r="H935" i="4" s="1"/>
  <c r="O967" i="4"/>
  <c r="O968" i="4" s="1"/>
  <c r="O969" i="4" s="1"/>
  <c r="O970" i="4" s="1"/>
  <c r="O971" i="4" s="1"/>
  <c r="F934" i="4"/>
  <c r="F935" i="4"/>
  <c r="F938" i="4"/>
  <c r="F937" i="4"/>
  <c r="H974" i="4"/>
  <c r="H975" i="4" s="1"/>
  <c r="H978" i="4"/>
  <c r="H977" i="4" s="1"/>
  <c r="C975" i="4"/>
  <c r="C977" i="4"/>
  <c r="C974" i="4"/>
  <c r="C978" i="4"/>
  <c r="E934" i="4"/>
  <c r="E935" i="4"/>
  <c r="E937" i="4"/>
  <c r="E938" i="4"/>
  <c r="F977" i="4"/>
  <c r="F974" i="4"/>
  <c r="F978" i="4"/>
  <c r="F975" i="4"/>
  <c r="D938" i="4"/>
  <c r="D935" i="4"/>
  <c r="D937" i="4"/>
  <c r="D934" i="4"/>
  <c r="C938" i="4"/>
  <c r="C935" i="4"/>
  <c r="C937" i="4"/>
  <c r="C934" i="4"/>
  <c r="O947" i="4"/>
  <c r="O948" i="4" s="1"/>
  <c r="O949" i="4" s="1"/>
  <c r="O950" i="4" s="1"/>
  <c r="O951" i="4" s="1"/>
  <c r="D977" i="4"/>
  <c r="D974" i="4"/>
  <c r="D978" i="4"/>
  <c r="D975" i="4"/>
  <c r="I938" i="4"/>
  <c r="I937" i="4" s="1"/>
  <c r="I934" i="4"/>
  <c r="I935" i="4" s="1"/>
  <c r="D957" i="4"/>
  <c r="D958" i="4"/>
  <c r="D955" i="4"/>
  <c r="D954" i="4"/>
  <c r="C957" i="4"/>
  <c r="C958" i="4"/>
  <c r="C955" i="4"/>
  <c r="C954" i="4"/>
  <c r="O982" i="4"/>
  <c r="O983" i="4" s="1"/>
  <c r="O984" i="4" s="1"/>
  <c r="O985" i="4" s="1"/>
  <c r="O986" i="4" s="1"/>
  <c r="E977" i="4"/>
  <c r="E974" i="4"/>
  <c r="E978" i="4"/>
  <c r="E975" i="4"/>
  <c r="F1037" i="4"/>
  <c r="F1034" i="4"/>
  <c r="F1038" i="4"/>
  <c r="F1035" i="4"/>
  <c r="C1018" i="4"/>
  <c r="C1015" i="4"/>
  <c r="C1014" i="4"/>
  <c r="C1017" i="4"/>
  <c r="O1042" i="4"/>
  <c r="O1043" i="4" s="1"/>
  <c r="O1044" i="4" s="1"/>
  <c r="O1045" i="4" s="1"/>
  <c r="O1046" i="4" s="1"/>
  <c r="H998" i="4"/>
  <c r="H997" i="4" s="1"/>
  <c r="H994" i="4"/>
  <c r="H995" i="4" s="1"/>
  <c r="C1035" i="4"/>
  <c r="C1037" i="4"/>
  <c r="C1034" i="4"/>
  <c r="C1038" i="4"/>
  <c r="O1007" i="4"/>
  <c r="O1008" i="4" s="1"/>
  <c r="O1009" i="4" s="1"/>
  <c r="O1010" i="4" s="1"/>
  <c r="O1011" i="4" s="1"/>
  <c r="F995" i="4"/>
  <c r="F998" i="4"/>
  <c r="F997" i="4"/>
  <c r="F994" i="4"/>
  <c r="E1037" i="4"/>
  <c r="E1034" i="4"/>
  <c r="E1038" i="4"/>
  <c r="E1035" i="4"/>
  <c r="E998" i="4"/>
  <c r="E995" i="4"/>
  <c r="E997" i="4"/>
  <c r="E994" i="4"/>
  <c r="D1037" i="4"/>
  <c r="D1034" i="4"/>
  <c r="D1038" i="4"/>
  <c r="D1035" i="4"/>
  <c r="I998" i="4"/>
  <c r="I997" i="4" s="1"/>
  <c r="I994" i="4"/>
  <c r="I995" i="4" s="1"/>
  <c r="C998" i="4"/>
  <c r="C997" i="4"/>
  <c r="C994" i="4"/>
  <c r="C995" i="4"/>
  <c r="O1027" i="4"/>
  <c r="O1028" i="4" s="1"/>
  <c r="O1029" i="4" s="1"/>
  <c r="O1030" i="4" s="1"/>
  <c r="O1031" i="4" s="1"/>
  <c r="I1018" i="4"/>
  <c r="I1017" i="4" s="1"/>
  <c r="I1014" i="4"/>
  <c r="I1015" i="4" s="1"/>
  <c r="H1018" i="4"/>
  <c r="H1017" i="4" s="1"/>
  <c r="H1014" i="4"/>
  <c r="H1015" i="4" s="1"/>
  <c r="I1034" i="4"/>
  <c r="I1035" i="4" s="1"/>
  <c r="I1038" i="4"/>
  <c r="I1037" i="4" s="1"/>
  <c r="H1034" i="4"/>
  <c r="H1035" i="4" s="1"/>
  <c r="H1038" i="4"/>
  <c r="H1037" i="4" s="1"/>
  <c r="F1018" i="4"/>
  <c r="F1014" i="4"/>
  <c r="F1015" i="4"/>
  <c r="F1017" i="4"/>
  <c r="E1018" i="4"/>
  <c r="E1015" i="4"/>
  <c r="E1014" i="4"/>
  <c r="E1017" i="4"/>
  <c r="D1018" i="4"/>
  <c r="D1015" i="4"/>
  <c r="D1017" i="4"/>
  <c r="D1014" i="4"/>
  <c r="Q799" i="4"/>
  <c r="P799" i="4"/>
  <c r="Q800" i="4"/>
  <c r="P800" i="4"/>
  <c r="Q796" i="4"/>
  <c r="P796" i="4"/>
  <c r="Q795" i="4"/>
  <c r="P795" i="4"/>
  <c r="Q798" i="4"/>
  <c r="P798" i="4"/>
  <c r="P794" i="4"/>
  <c r="Q794" i="4"/>
  <c r="F1386" i="4"/>
  <c r="CC386" i="4"/>
  <c r="BV386" i="4"/>
  <c r="BO386" i="4"/>
  <c r="CC385" i="4"/>
  <c r="BV385" i="4"/>
  <c r="BO385" i="4"/>
  <c r="CC384" i="4"/>
  <c r="BV384" i="4"/>
  <c r="BO384" i="4"/>
  <c r="CC383" i="4"/>
  <c r="BV383" i="4"/>
  <c r="BO383" i="4"/>
  <c r="CC382" i="4"/>
  <c r="BV382" i="4"/>
  <c r="BO382" i="4"/>
  <c r="CC381" i="4"/>
  <c r="BV381" i="4"/>
  <c r="BO381" i="4"/>
  <c r="CC380" i="4"/>
  <c r="BV380" i="4"/>
  <c r="BO380" i="4"/>
  <c r="CC379" i="4"/>
  <c r="BV379" i="4"/>
  <c r="BO379" i="4"/>
  <c r="CC378" i="4"/>
  <c r="BV378" i="4"/>
  <c r="BO378" i="4"/>
  <c r="CC377" i="4"/>
  <c r="BV377" i="4"/>
  <c r="BO377" i="4"/>
  <c r="CC376" i="4"/>
  <c r="BV376" i="4"/>
  <c r="BO376" i="4"/>
  <c r="CC375" i="4"/>
  <c r="BV375" i="4"/>
  <c r="BO375" i="4"/>
  <c r="CC374" i="4"/>
  <c r="BV374" i="4"/>
  <c r="BO374" i="4"/>
  <c r="CC373" i="4"/>
  <c r="BV373" i="4"/>
  <c r="BO373" i="4"/>
  <c r="CC372" i="4"/>
  <c r="BV372" i="4"/>
  <c r="BO372" i="4"/>
  <c r="CC371" i="4"/>
  <c r="BV371" i="4"/>
  <c r="BO371" i="4"/>
  <c r="CC370" i="4"/>
  <c r="BV370" i="4"/>
  <c r="BO370" i="4"/>
  <c r="CC369" i="4"/>
  <c r="BV369" i="4"/>
  <c r="BO369" i="4"/>
  <c r="CC368" i="4"/>
  <c r="BV368" i="4"/>
  <c r="BO368" i="4"/>
  <c r="CC367" i="4"/>
  <c r="BV367" i="4"/>
  <c r="BO367" i="4"/>
  <c r="CC366" i="4"/>
  <c r="BV366" i="4"/>
  <c r="BO366" i="4"/>
  <c r="CC365" i="4"/>
  <c r="BV365" i="4"/>
  <c r="BO365" i="4"/>
  <c r="CC364" i="4"/>
  <c r="BV364" i="4"/>
  <c r="BO364" i="4"/>
  <c r="CC363" i="4"/>
  <c r="BV363" i="4"/>
  <c r="BO363" i="4"/>
  <c r="CC362" i="4"/>
  <c r="BV362" i="4"/>
  <c r="BO362" i="4"/>
  <c r="CC361" i="4"/>
  <c r="BV361" i="4"/>
  <c r="BO361" i="4"/>
  <c r="CC360" i="4"/>
  <c r="BV360" i="4"/>
  <c r="BO360" i="4"/>
  <c r="CC359" i="4"/>
  <c r="BV359" i="4"/>
  <c r="BO359" i="4"/>
  <c r="CC358" i="4"/>
  <c r="BV358" i="4"/>
  <c r="BO358" i="4"/>
  <c r="CC357" i="4"/>
  <c r="BV357" i="4"/>
  <c r="BO357" i="4"/>
  <c r="CC356" i="4"/>
  <c r="BV356" i="4"/>
  <c r="BO356" i="4"/>
  <c r="CC355" i="4"/>
  <c r="BV355" i="4"/>
  <c r="BO355" i="4"/>
  <c r="CC354" i="4"/>
  <c r="BV354" i="4"/>
  <c r="BO354" i="4"/>
  <c r="CC353" i="4"/>
  <c r="BV353" i="4"/>
  <c r="BO353" i="4"/>
  <c r="CC352" i="4"/>
  <c r="BV352" i="4"/>
  <c r="BO352" i="4"/>
  <c r="CC351" i="4"/>
  <c r="BV351" i="4"/>
  <c r="BO351" i="4"/>
  <c r="CC350" i="4"/>
  <c r="BV350" i="4"/>
  <c r="BO350" i="4"/>
  <c r="CC349" i="4"/>
  <c r="BV349" i="4"/>
  <c r="BO349" i="4"/>
  <c r="CC348" i="4"/>
  <c r="BV348" i="4"/>
  <c r="BO348" i="4"/>
  <c r="CC347" i="4"/>
  <c r="BV347" i="4"/>
  <c r="BO347" i="4"/>
  <c r="CC346" i="4"/>
  <c r="BV346" i="4"/>
  <c r="BO346" i="4"/>
  <c r="CC345" i="4"/>
  <c r="BV345" i="4"/>
  <c r="BO345" i="4"/>
  <c r="CC344" i="4"/>
  <c r="BV344" i="4"/>
  <c r="BO344" i="4"/>
  <c r="CC343" i="4"/>
  <c r="BV343" i="4"/>
  <c r="BO343" i="4"/>
  <c r="CC342" i="4"/>
  <c r="BV342" i="4"/>
  <c r="BO342" i="4"/>
  <c r="CC341" i="4"/>
  <c r="BV341" i="4"/>
  <c r="BO341" i="4"/>
  <c r="CC340" i="4"/>
  <c r="BV340" i="4"/>
  <c r="BO340" i="4"/>
  <c r="CC339" i="4"/>
  <c r="BV339" i="4"/>
  <c r="BO339" i="4"/>
  <c r="CC338" i="4"/>
  <c r="BV338" i="4"/>
  <c r="BO338" i="4"/>
  <c r="CC337" i="4"/>
  <c r="BV337" i="4"/>
  <c r="BO337" i="4"/>
  <c r="CC336" i="4"/>
  <c r="BV336" i="4"/>
  <c r="BO336" i="4"/>
  <c r="CC335" i="4"/>
  <c r="BV335" i="4"/>
  <c r="BO335" i="4"/>
  <c r="CC334" i="4"/>
  <c r="BV334" i="4"/>
  <c r="BO334" i="4"/>
  <c r="CC333" i="4"/>
  <c r="BV333" i="4"/>
  <c r="BO333" i="4"/>
  <c r="CC332" i="4"/>
  <c r="BV332" i="4"/>
  <c r="BO332" i="4"/>
  <c r="CC331" i="4"/>
  <c r="BV331" i="4"/>
  <c r="BO331" i="4"/>
  <c r="CC330" i="4"/>
  <c r="BV330" i="4"/>
  <c r="BO330" i="4"/>
  <c r="CC329" i="4"/>
  <c r="BV329" i="4"/>
  <c r="BO329" i="4"/>
  <c r="CC328" i="4"/>
  <c r="BV328" i="4"/>
  <c r="BO328" i="4"/>
  <c r="CC327" i="4"/>
  <c r="BV327" i="4"/>
  <c r="BO327" i="4"/>
  <c r="CC326" i="4"/>
  <c r="BV326" i="4"/>
  <c r="BO326" i="4"/>
  <c r="CC325" i="4"/>
  <c r="BV325" i="4"/>
  <c r="BO325" i="4"/>
  <c r="CC324" i="4"/>
  <c r="BV324" i="4"/>
  <c r="BO324" i="4"/>
  <c r="CC323" i="4"/>
  <c r="BV323" i="4"/>
  <c r="BO323" i="4"/>
  <c r="CC322" i="4"/>
  <c r="BV322" i="4"/>
  <c r="BO322" i="4"/>
  <c r="CC321" i="4"/>
  <c r="BV321" i="4"/>
  <c r="BO321" i="4"/>
  <c r="CC320" i="4"/>
  <c r="BV320" i="4"/>
  <c r="BO320" i="4"/>
  <c r="CC319" i="4"/>
  <c r="BV319" i="4"/>
  <c r="BO319" i="4"/>
  <c r="CC318" i="4"/>
  <c r="BV318" i="4"/>
  <c r="BO318" i="4"/>
  <c r="CC317" i="4"/>
  <c r="BV317" i="4"/>
  <c r="BO317" i="4"/>
  <c r="CC316" i="4"/>
  <c r="BV316" i="4"/>
  <c r="BO316" i="4"/>
  <c r="CC315" i="4"/>
  <c r="BV315" i="4"/>
  <c r="BO315" i="4"/>
  <c r="CC314" i="4"/>
  <c r="BV314" i="4"/>
  <c r="BO314" i="4"/>
  <c r="CC313" i="4"/>
  <c r="BV313" i="4"/>
  <c r="BO313" i="4"/>
  <c r="CC312" i="4"/>
  <c r="BV312" i="4"/>
  <c r="BO312" i="4"/>
  <c r="CC311" i="4"/>
  <c r="BV311" i="4"/>
  <c r="BO311" i="4"/>
  <c r="CC310" i="4"/>
  <c r="BV310" i="4"/>
  <c r="BO310" i="4"/>
  <c r="CC309" i="4"/>
  <c r="BV309" i="4"/>
  <c r="BO309" i="4"/>
  <c r="CC308" i="4"/>
  <c r="BV308" i="4"/>
  <c r="BO308" i="4"/>
  <c r="CC307" i="4"/>
  <c r="BV307" i="4"/>
  <c r="BO307" i="4"/>
  <c r="CC306" i="4"/>
  <c r="BV306" i="4"/>
  <c r="BO306" i="4"/>
  <c r="CC305" i="4"/>
  <c r="BV305" i="4"/>
  <c r="BO305" i="4"/>
  <c r="CC304" i="4"/>
  <c r="BV304" i="4"/>
  <c r="BO304" i="4"/>
  <c r="CC303" i="4"/>
  <c r="BV303" i="4"/>
  <c r="BO303" i="4"/>
  <c r="CC302" i="4"/>
  <c r="BV302" i="4"/>
  <c r="BO302" i="4"/>
  <c r="CC301" i="4"/>
  <c r="BV301" i="4"/>
  <c r="BO301" i="4"/>
  <c r="CC300" i="4"/>
  <c r="BV300" i="4"/>
  <c r="BO300" i="4"/>
  <c r="CC299" i="4"/>
  <c r="BV299" i="4"/>
  <c r="BO299" i="4"/>
  <c r="CC298" i="4"/>
  <c r="BV298" i="4"/>
  <c r="BO298" i="4"/>
  <c r="CC297" i="4"/>
  <c r="BV297" i="4"/>
  <c r="BO297" i="4"/>
  <c r="CC296" i="4"/>
  <c r="BV296" i="4"/>
  <c r="BO296" i="4"/>
  <c r="CC295" i="4"/>
  <c r="BV295" i="4"/>
  <c r="BO295" i="4"/>
  <c r="CC294" i="4"/>
  <c r="BV294" i="4"/>
  <c r="BO294" i="4"/>
  <c r="CC293" i="4"/>
  <c r="BV293" i="4"/>
  <c r="BO293" i="4"/>
  <c r="CC292" i="4"/>
  <c r="BV292" i="4"/>
  <c r="BO292" i="4"/>
  <c r="CC291" i="4"/>
  <c r="BV291" i="4"/>
  <c r="BO291" i="4"/>
  <c r="CC290" i="4"/>
  <c r="BV290" i="4"/>
  <c r="BO290" i="4"/>
  <c r="CC289" i="4"/>
  <c r="BV289" i="4"/>
  <c r="BO289" i="4"/>
  <c r="CC288" i="4"/>
  <c r="BV288" i="4"/>
  <c r="BO288" i="4"/>
  <c r="CC287" i="4"/>
  <c r="BV287" i="4"/>
  <c r="BO287" i="4"/>
  <c r="CC286" i="4"/>
  <c r="BV286" i="4"/>
  <c r="BO286" i="4"/>
  <c r="CC285" i="4"/>
  <c r="BV285" i="4"/>
  <c r="BO285" i="4"/>
  <c r="CC284" i="4"/>
  <c r="BV284" i="4"/>
  <c r="BO284" i="4"/>
  <c r="CC283" i="4"/>
  <c r="BV283" i="4"/>
  <c r="BO283" i="4"/>
  <c r="CC282" i="4"/>
  <c r="BV282" i="4"/>
  <c r="BO282" i="4"/>
  <c r="CC281" i="4"/>
  <c r="BV281" i="4"/>
  <c r="BO281" i="4"/>
  <c r="CC280" i="4"/>
  <c r="BV280" i="4"/>
  <c r="BO280" i="4"/>
  <c r="CC279" i="4"/>
  <c r="BV279" i="4"/>
  <c r="BO279" i="4"/>
  <c r="CC278" i="4"/>
  <c r="BV278" i="4"/>
  <c r="BO278" i="4"/>
  <c r="CC277" i="4"/>
  <c r="BV277" i="4"/>
  <c r="BO277" i="4"/>
  <c r="CC276" i="4"/>
  <c r="BV276" i="4"/>
  <c r="BO276" i="4"/>
  <c r="CC275" i="4"/>
  <c r="BV275" i="4"/>
  <c r="BO275" i="4"/>
  <c r="CC274" i="4"/>
  <c r="BV274" i="4"/>
  <c r="BO274" i="4"/>
  <c r="CC273" i="4"/>
  <c r="BV273" i="4"/>
  <c r="BO273" i="4"/>
  <c r="CC272" i="4"/>
  <c r="BV272" i="4"/>
  <c r="BO272" i="4"/>
  <c r="CC271" i="4"/>
  <c r="BV271" i="4"/>
  <c r="BO271" i="4"/>
  <c r="CC270" i="4"/>
  <c r="BV270" i="4"/>
  <c r="BO270" i="4"/>
  <c r="CC269" i="4"/>
  <c r="BV269" i="4"/>
  <c r="BO269" i="4"/>
  <c r="CC268" i="4"/>
  <c r="BV268" i="4"/>
  <c r="BO268" i="4"/>
  <c r="CC267" i="4"/>
  <c r="BV267" i="4"/>
  <c r="BO267" i="4"/>
  <c r="CC266" i="4"/>
  <c r="BV266" i="4"/>
  <c r="BO266" i="4"/>
  <c r="CC265" i="4"/>
  <c r="BV265" i="4"/>
  <c r="BO265" i="4"/>
  <c r="CC264" i="4"/>
  <c r="BV264" i="4"/>
  <c r="BO264" i="4"/>
  <c r="CC263" i="4"/>
  <c r="BV263" i="4"/>
  <c r="BO263" i="4"/>
  <c r="CC262" i="4"/>
  <c r="BV262" i="4"/>
  <c r="BO262" i="4"/>
  <c r="CC261" i="4"/>
  <c r="BV261" i="4"/>
  <c r="BO261" i="4"/>
  <c r="CC260" i="4"/>
  <c r="BV260" i="4"/>
  <c r="BO260" i="4"/>
  <c r="CC259" i="4"/>
  <c r="BV259" i="4"/>
  <c r="BO259" i="4"/>
  <c r="CC258" i="4"/>
  <c r="BV258" i="4"/>
  <c r="BO258" i="4"/>
  <c r="CC257" i="4"/>
  <c r="BV257" i="4"/>
  <c r="BO257" i="4"/>
  <c r="CC256" i="4"/>
  <c r="BV256" i="4"/>
  <c r="BO256" i="4"/>
  <c r="CC255" i="4"/>
  <c r="BV255" i="4"/>
  <c r="BO255" i="4"/>
  <c r="CC254" i="4"/>
  <c r="BV254" i="4"/>
  <c r="BO254" i="4"/>
  <c r="CC253" i="4"/>
  <c r="BV253" i="4"/>
  <c r="BO253" i="4"/>
  <c r="CC252" i="4"/>
  <c r="BV252" i="4"/>
  <c r="BO252" i="4"/>
  <c r="CC251" i="4"/>
  <c r="BV251" i="4"/>
  <c r="BO251" i="4"/>
  <c r="CC250" i="4"/>
  <c r="BV250" i="4"/>
  <c r="BO250" i="4"/>
  <c r="CC249" i="4"/>
  <c r="BV249" i="4"/>
  <c r="BO249" i="4"/>
  <c r="CC248" i="4"/>
  <c r="BV248" i="4"/>
  <c r="BO248" i="4"/>
  <c r="CC247" i="4"/>
  <c r="BV247" i="4"/>
  <c r="BO247" i="4"/>
  <c r="CC246" i="4"/>
  <c r="BV246" i="4"/>
  <c r="BO246" i="4"/>
  <c r="CC245" i="4"/>
  <c r="BV245" i="4"/>
  <c r="BO245" i="4"/>
  <c r="CC244" i="4"/>
  <c r="BV244" i="4"/>
  <c r="BO244" i="4"/>
  <c r="CC243" i="4"/>
  <c r="BV243" i="4"/>
  <c r="BO243" i="4"/>
  <c r="CC242" i="4"/>
  <c r="BV242" i="4"/>
  <c r="BO242" i="4"/>
  <c r="CC241" i="4"/>
  <c r="BV241" i="4"/>
  <c r="BO241" i="4"/>
  <c r="CC240" i="4"/>
  <c r="BV240" i="4"/>
  <c r="BO240" i="4"/>
  <c r="CC239" i="4"/>
  <c r="BV239" i="4"/>
  <c r="BO239" i="4"/>
  <c r="CC238" i="4"/>
  <c r="BV238" i="4"/>
  <c r="BO238" i="4"/>
  <c r="CC237" i="4"/>
  <c r="BV237" i="4"/>
  <c r="BO237" i="4"/>
  <c r="CC236" i="4"/>
  <c r="BV236" i="4"/>
  <c r="BO236" i="4"/>
  <c r="CC235" i="4"/>
  <c r="BV235" i="4"/>
  <c r="BO235" i="4"/>
  <c r="CC234" i="4"/>
  <c r="BV234" i="4"/>
  <c r="BO234" i="4"/>
  <c r="CC233" i="4"/>
  <c r="BV233" i="4"/>
  <c r="BO233" i="4"/>
  <c r="CC232" i="4"/>
  <c r="BV232" i="4"/>
  <c r="BO232" i="4"/>
  <c r="CC231" i="4"/>
  <c r="BV231" i="4"/>
  <c r="BO231" i="4"/>
  <c r="CC230" i="4"/>
  <c r="BV230" i="4"/>
  <c r="BO230" i="4"/>
  <c r="CC229" i="4"/>
  <c r="BV229" i="4"/>
  <c r="BO229" i="4"/>
  <c r="CC228" i="4"/>
  <c r="BV228" i="4"/>
  <c r="BO228" i="4"/>
  <c r="CC227" i="4"/>
  <c r="BV227" i="4"/>
  <c r="BO227" i="4"/>
  <c r="CC226" i="4"/>
  <c r="BV226" i="4"/>
  <c r="BO226" i="4"/>
  <c r="CC225" i="4"/>
  <c r="BV225" i="4"/>
  <c r="BO225" i="4"/>
  <c r="CC224" i="4"/>
  <c r="BV224" i="4"/>
  <c r="BO224" i="4"/>
  <c r="CC223" i="4"/>
  <c r="BV223" i="4"/>
  <c r="BO223" i="4"/>
  <c r="CC222" i="4"/>
  <c r="BV222" i="4"/>
  <c r="BO222" i="4"/>
  <c r="CC221" i="4"/>
  <c r="BV221" i="4"/>
  <c r="BO221" i="4"/>
  <c r="CC220" i="4"/>
  <c r="BV220" i="4"/>
  <c r="BO220" i="4"/>
  <c r="CC219" i="4"/>
  <c r="BV219" i="4"/>
  <c r="BO219" i="4"/>
  <c r="CC218" i="4"/>
  <c r="BV218" i="4"/>
  <c r="BO218" i="4"/>
  <c r="CC217" i="4"/>
  <c r="BV217" i="4"/>
  <c r="BO217" i="4"/>
  <c r="CC216" i="4"/>
  <c r="BV216" i="4"/>
  <c r="BO216" i="4"/>
  <c r="CC215" i="4"/>
  <c r="BV215" i="4"/>
  <c r="BO215" i="4"/>
  <c r="CC214" i="4"/>
  <c r="BV214" i="4"/>
  <c r="BO214" i="4"/>
  <c r="CC213" i="4"/>
  <c r="BV213" i="4"/>
  <c r="BO213" i="4"/>
  <c r="CC212" i="4"/>
  <c r="BV212" i="4"/>
  <c r="BO212" i="4"/>
  <c r="CC211" i="4"/>
  <c r="BV211" i="4"/>
  <c r="BO211" i="4"/>
  <c r="CC210" i="4"/>
  <c r="BV210" i="4"/>
  <c r="BO210" i="4"/>
  <c r="CC209" i="4"/>
  <c r="BV209" i="4"/>
  <c r="BO209" i="4"/>
  <c r="CC208" i="4"/>
  <c r="BV208" i="4"/>
  <c r="BO208" i="4"/>
  <c r="CC207" i="4"/>
  <c r="BV207" i="4"/>
  <c r="BO207" i="4"/>
  <c r="CC206" i="4"/>
  <c r="BV206" i="4"/>
  <c r="BO206" i="4"/>
  <c r="CC205" i="4"/>
  <c r="BV205" i="4"/>
  <c r="BO205" i="4"/>
  <c r="CC204" i="4"/>
  <c r="BV204" i="4"/>
  <c r="BO204" i="4"/>
  <c r="CC203" i="4"/>
  <c r="BV203" i="4"/>
  <c r="BO203" i="4"/>
  <c r="CC202" i="4"/>
  <c r="BV202" i="4"/>
  <c r="BO202" i="4"/>
  <c r="CC201" i="4"/>
  <c r="BV201" i="4"/>
  <c r="BO201" i="4"/>
  <c r="CC200" i="4"/>
  <c r="BV200" i="4"/>
  <c r="BO200" i="4"/>
  <c r="CC199" i="4"/>
  <c r="BV199" i="4"/>
  <c r="BO199" i="4"/>
  <c r="CC198" i="4"/>
  <c r="BV198" i="4"/>
  <c r="BO198" i="4"/>
  <c r="CC197" i="4"/>
  <c r="BV197" i="4"/>
  <c r="BO197" i="4"/>
  <c r="CC196" i="4"/>
  <c r="BV196" i="4"/>
  <c r="BO196" i="4"/>
  <c r="CC195" i="4"/>
  <c r="BV195" i="4"/>
  <c r="BO195" i="4"/>
  <c r="CC194" i="4"/>
  <c r="CB194" i="4"/>
  <c r="BV194" i="4"/>
  <c r="BU194" i="4"/>
  <c r="BO194" i="4"/>
  <c r="BN194" i="4"/>
  <c r="CC193" i="4"/>
  <c r="CB193" i="4"/>
  <c r="BV193" i="4"/>
  <c r="BU193" i="4"/>
  <c r="BO193" i="4"/>
  <c r="BN193" i="4"/>
  <c r="CC192" i="4"/>
  <c r="CB192" i="4"/>
  <c r="BV192" i="4"/>
  <c r="BU192" i="4"/>
  <c r="BO192" i="4"/>
  <c r="BN192" i="4"/>
  <c r="CC191" i="4"/>
  <c r="CB191" i="4"/>
  <c r="BV191" i="4"/>
  <c r="BU191" i="4"/>
  <c r="BO191" i="4"/>
  <c r="BN191" i="4"/>
  <c r="CC190" i="4"/>
  <c r="CB190" i="4"/>
  <c r="BV190" i="4"/>
  <c r="BU190" i="4"/>
  <c r="BO190" i="4"/>
  <c r="BN190" i="4"/>
  <c r="CC189" i="4"/>
  <c r="CB189" i="4"/>
  <c r="BV189" i="4"/>
  <c r="BU189" i="4"/>
  <c r="BO189" i="4"/>
  <c r="BN189" i="4"/>
  <c r="CC188" i="4"/>
  <c r="CB188" i="4"/>
  <c r="BV188" i="4"/>
  <c r="BU188" i="4"/>
  <c r="BO188" i="4"/>
  <c r="BN188" i="4"/>
  <c r="CC187" i="4"/>
  <c r="CB187" i="4"/>
  <c r="BV187" i="4"/>
  <c r="BU187" i="4"/>
  <c r="BO187" i="4"/>
  <c r="BN187" i="4"/>
  <c r="CC186" i="4"/>
  <c r="CB186" i="4"/>
  <c r="BV186" i="4"/>
  <c r="BU186" i="4"/>
  <c r="BO186" i="4"/>
  <c r="BN186" i="4"/>
  <c r="CC185" i="4"/>
  <c r="CB185" i="4"/>
  <c r="BV185" i="4"/>
  <c r="BU185" i="4"/>
  <c r="BO185" i="4"/>
  <c r="BN185" i="4"/>
  <c r="CC184" i="4"/>
  <c r="CB184" i="4"/>
  <c r="BV184" i="4"/>
  <c r="BU184" i="4"/>
  <c r="BO184" i="4"/>
  <c r="BN184" i="4"/>
  <c r="CC183" i="4"/>
  <c r="CB183" i="4"/>
  <c r="BV183" i="4"/>
  <c r="BU183" i="4"/>
  <c r="BO183" i="4"/>
  <c r="BN183" i="4"/>
  <c r="CC182" i="4"/>
  <c r="CB182" i="4"/>
  <c r="BV182" i="4"/>
  <c r="BU182" i="4"/>
  <c r="BO182" i="4"/>
  <c r="BN182" i="4"/>
  <c r="CC181" i="4"/>
  <c r="CB181" i="4"/>
  <c r="BV181" i="4"/>
  <c r="BU181" i="4"/>
  <c r="BO181" i="4"/>
  <c r="BN181" i="4"/>
  <c r="CC180" i="4"/>
  <c r="CB180" i="4"/>
  <c r="BV180" i="4"/>
  <c r="BU180" i="4"/>
  <c r="BO180" i="4"/>
  <c r="BN180" i="4"/>
  <c r="CC179" i="4"/>
  <c r="CB179" i="4"/>
  <c r="BV179" i="4"/>
  <c r="BU179" i="4"/>
  <c r="BO179" i="4"/>
  <c r="BN179" i="4"/>
  <c r="CC178" i="4"/>
  <c r="CB178" i="4"/>
  <c r="BV178" i="4"/>
  <c r="BU178" i="4"/>
  <c r="BO178" i="4"/>
  <c r="BN178" i="4"/>
  <c r="CC177" i="4"/>
  <c r="CB177" i="4"/>
  <c r="BV177" i="4"/>
  <c r="BU177" i="4"/>
  <c r="BO177" i="4"/>
  <c r="BN177" i="4"/>
  <c r="CC176" i="4"/>
  <c r="CB176" i="4"/>
  <c r="BV176" i="4"/>
  <c r="BU176" i="4"/>
  <c r="BO176" i="4"/>
  <c r="BN176" i="4"/>
  <c r="CC175" i="4"/>
  <c r="CB175" i="4"/>
  <c r="BV175" i="4"/>
  <c r="BU175" i="4"/>
  <c r="BO175" i="4"/>
  <c r="BN175" i="4"/>
  <c r="CC174" i="4"/>
  <c r="CB174" i="4"/>
  <c r="BV174" i="4"/>
  <c r="BU174" i="4"/>
  <c r="BO174" i="4"/>
  <c r="BN174" i="4"/>
  <c r="CC173" i="4"/>
  <c r="CB173" i="4"/>
  <c r="BV173" i="4"/>
  <c r="BU173" i="4"/>
  <c r="BO173" i="4"/>
  <c r="BN173" i="4"/>
  <c r="CC172" i="4"/>
  <c r="CB172" i="4"/>
  <c r="BV172" i="4"/>
  <c r="BU172" i="4"/>
  <c r="BO172" i="4"/>
  <c r="BN172" i="4"/>
  <c r="CC171" i="4"/>
  <c r="CB171" i="4"/>
  <c r="BV171" i="4"/>
  <c r="BU171" i="4"/>
  <c r="BO171" i="4"/>
  <c r="BN171" i="4"/>
  <c r="CC170" i="4"/>
  <c r="CB170" i="4"/>
  <c r="BV170" i="4"/>
  <c r="BU170" i="4"/>
  <c r="BO170" i="4"/>
  <c r="BN170" i="4"/>
  <c r="CC169" i="4"/>
  <c r="CB169" i="4"/>
  <c r="BV169" i="4"/>
  <c r="BU169" i="4"/>
  <c r="BO169" i="4"/>
  <c r="BN169" i="4"/>
  <c r="CC168" i="4"/>
  <c r="CB168" i="4"/>
  <c r="BV168" i="4"/>
  <c r="BU168" i="4"/>
  <c r="BO168" i="4"/>
  <c r="BN168" i="4"/>
  <c r="CC167" i="4"/>
  <c r="CB167" i="4"/>
  <c r="BV167" i="4"/>
  <c r="BU167" i="4"/>
  <c r="BO167" i="4"/>
  <c r="BN167" i="4"/>
  <c r="CC166" i="4"/>
  <c r="CB166" i="4"/>
  <c r="BV166" i="4"/>
  <c r="BU166" i="4"/>
  <c r="BO166" i="4"/>
  <c r="BN166" i="4"/>
  <c r="CC165" i="4"/>
  <c r="CB165" i="4"/>
  <c r="BV165" i="4"/>
  <c r="BU165" i="4"/>
  <c r="BO165" i="4"/>
  <c r="BN165" i="4"/>
  <c r="CC164" i="4"/>
  <c r="CB164" i="4"/>
  <c r="BV164" i="4"/>
  <c r="BU164" i="4"/>
  <c r="BO164" i="4"/>
  <c r="BN164" i="4"/>
  <c r="CC163" i="4"/>
  <c r="CB163" i="4"/>
  <c r="BV163" i="4"/>
  <c r="BU163" i="4"/>
  <c r="BO163" i="4"/>
  <c r="BN163" i="4"/>
  <c r="CC162" i="4"/>
  <c r="CB162" i="4"/>
  <c r="BV162" i="4"/>
  <c r="BU162" i="4"/>
  <c r="BO162" i="4"/>
  <c r="BN162" i="4"/>
  <c r="CC161" i="4"/>
  <c r="CB161" i="4"/>
  <c r="BV161" i="4"/>
  <c r="BU161" i="4"/>
  <c r="BO161" i="4"/>
  <c r="BN161" i="4"/>
  <c r="CC160" i="4"/>
  <c r="CB160" i="4"/>
  <c r="BV160" i="4"/>
  <c r="BU160" i="4"/>
  <c r="BO160" i="4"/>
  <c r="BN160" i="4"/>
  <c r="CC159" i="4"/>
  <c r="CB159" i="4"/>
  <c r="BV159" i="4"/>
  <c r="BU159" i="4"/>
  <c r="BO159" i="4"/>
  <c r="BN159" i="4"/>
  <c r="CC158" i="4"/>
  <c r="CB158" i="4"/>
  <c r="BV158" i="4"/>
  <c r="BU158" i="4"/>
  <c r="BO158" i="4"/>
  <c r="BN158" i="4"/>
  <c r="CC157" i="4"/>
  <c r="CB157" i="4"/>
  <c r="BV157" i="4"/>
  <c r="BU157" i="4"/>
  <c r="BO157" i="4"/>
  <c r="BN157" i="4"/>
  <c r="CC156" i="4"/>
  <c r="CB156" i="4"/>
  <c r="BV156" i="4"/>
  <c r="BU156" i="4"/>
  <c r="BO156" i="4"/>
  <c r="BN156" i="4"/>
  <c r="CC155" i="4"/>
  <c r="CB155" i="4"/>
  <c r="BV155" i="4"/>
  <c r="BU155" i="4"/>
  <c r="BO155" i="4"/>
  <c r="BN155" i="4"/>
  <c r="CC154" i="4"/>
  <c r="CB154" i="4"/>
  <c r="BV154" i="4"/>
  <c r="BU154" i="4"/>
  <c r="BO154" i="4"/>
  <c r="BN154" i="4"/>
  <c r="CC153" i="4"/>
  <c r="CB153" i="4"/>
  <c r="BV153" i="4"/>
  <c r="BU153" i="4"/>
  <c r="BO153" i="4"/>
  <c r="BN153" i="4"/>
  <c r="CC152" i="4"/>
  <c r="CB152" i="4"/>
  <c r="BV152" i="4"/>
  <c r="BU152" i="4"/>
  <c r="BO152" i="4"/>
  <c r="BN152" i="4"/>
  <c r="CC151" i="4"/>
  <c r="CB151" i="4"/>
  <c r="BV151" i="4"/>
  <c r="BU151" i="4"/>
  <c r="BO151" i="4"/>
  <c r="BN151" i="4"/>
  <c r="CC150" i="4"/>
  <c r="CB150" i="4"/>
  <c r="BV150" i="4"/>
  <c r="BU150" i="4"/>
  <c r="BO150" i="4"/>
  <c r="BN150" i="4"/>
  <c r="CC149" i="4"/>
  <c r="CB149" i="4"/>
  <c r="BV149" i="4"/>
  <c r="BU149" i="4"/>
  <c r="BO149" i="4"/>
  <c r="BN149" i="4"/>
  <c r="CC148" i="4"/>
  <c r="CB148" i="4"/>
  <c r="BV148" i="4"/>
  <c r="BU148" i="4"/>
  <c r="BO148" i="4"/>
  <c r="BN148" i="4"/>
  <c r="CC147" i="4"/>
  <c r="CB147" i="4"/>
  <c r="BV147" i="4"/>
  <c r="BU147" i="4"/>
  <c r="BO147" i="4"/>
  <c r="BN147" i="4"/>
  <c r="CC146" i="4"/>
  <c r="CB146" i="4"/>
  <c r="BV146" i="4"/>
  <c r="BU146" i="4"/>
  <c r="BO146" i="4"/>
  <c r="BN146" i="4"/>
  <c r="CC145" i="4"/>
  <c r="CB145" i="4"/>
  <c r="BV145" i="4"/>
  <c r="BU145" i="4"/>
  <c r="BO145" i="4"/>
  <c r="BN145" i="4"/>
  <c r="CC144" i="4"/>
  <c r="CB144" i="4"/>
  <c r="BV144" i="4"/>
  <c r="BU144" i="4"/>
  <c r="BO144" i="4"/>
  <c r="BN144" i="4"/>
  <c r="CC143" i="4"/>
  <c r="CB143" i="4"/>
  <c r="BV143" i="4"/>
  <c r="BU143" i="4"/>
  <c r="BO143" i="4"/>
  <c r="BN143" i="4"/>
  <c r="CC142" i="4"/>
  <c r="CB142" i="4"/>
  <c r="BV142" i="4"/>
  <c r="BU142" i="4"/>
  <c r="BO142" i="4"/>
  <c r="BN142" i="4"/>
  <c r="CC141" i="4"/>
  <c r="CB141" i="4"/>
  <c r="BV141" i="4"/>
  <c r="BU141" i="4"/>
  <c r="BO141" i="4"/>
  <c r="BN141" i="4"/>
  <c r="CC140" i="4"/>
  <c r="CB140" i="4"/>
  <c r="BV140" i="4"/>
  <c r="BU140" i="4"/>
  <c r="BO140" i="4"/>
  <c r="BN140" i="4"/>
  <c r="CC139" i="4"/>
  <c r="CB139" i="4"/>
  <c r="BV139" i="4"/>
  <c r="BU139" i="4"/>
  <c r="BO139" i="4"/>
  <c r="BN139" i="4"/>
  <c r="CC138" i="4"/>
  <c r="CB138" i="4"/>
  <c r="BV138" i="4"/>
  <c r="BU138" i="4"/>
  <c r="BO138" i="4"/>
  <c r="BN138" i="4"/>
  <c r="CC137" i="4"/>
  <c r="CB137" i="4"/>
  <c r="BV137" i="4"/>
  <c r="BU137" i="4"/>
  <c r="BO137" i="4"/>
  <c r="BN137" i="4"/>
  <c r="CC136" i="4"/>
  <c r="CB136" i="4"/>
  <c r="BV136" i="4"/>
  <c r="BU136" i="4"/>
  <c r="BO136" i="4"/>
  <c r="BN136" i="4"/>
  <c r="CC135" i="4"/>
  <c r="CB135" i="4"/>
  <c r="BV135" i="4"/>
  <c r="BU135" i="4"/>
  <c r="BO135" i="4"/>
  <c r="BN135" i="4"/>
  <c r="CC134" i="4"/>
  <c r="CB134" i="4"/>
  <c r="BV134" i="4"/>
  <c r="BU134" i="4"/>
  <c r="BO134" i="4"/>
  <c r="BN134" i="4"/>
  <c r="CC133" i="4"/>
  <c r="CB133" i="4"/>
  <c r="BV133" i="4"/>
  <c r="BU133" i="4"/>
  <c r="BO133" i="4"/>
  <c r="BN133" i="4"/>
  <c r="CC132" i="4"/>
  <c r="CB132" i="4"/>
  <c r="BV132" i="4"/>
  <c r="BU132" i="4"/>
  <c r="BO132" i="4"/>
  <c r="BN132" i="4"/>
  <c r="CC131" i="4"/>
  <c r="CB131" i="4"/>
  <c r="BV131" i="4"/>
  <c r="BU131" i="4"/>
  <c r="BO131" i="4"/>
  <c r="BN131" i="4"/>
  <c r="CC130" i="4"/>
  <c r="BV130" i="4"/>
  <c r="BO130" i="4"/>
  <c r="CC129" i="4"/>
  <c r="BV129" i="4"/>
  <c r="BO129" i="4"/>
  <c r="CC128" i="4"/>
  <c r="BV128" i="4"/>
  <c r="BO128" i="4"/>
  <c r="CC127" i="4"/>
  <c r="BV127" i="4"/>
  <c r="BO127" i="4"/>
  <c r="CC126" i="4"/>
  <c r="BV126" i="4"/>
  <c r="BO126" i="4"/>
  <c r="CC125" i="4"/>
  <c r="BV125" i="4"/>
  <c r="BO125" i="4"/>
  <c r="CC124" i="4"/>
  <c r="BV124" i="4"/>
  <c r="BO124" i="4"/>
  <c r="CC123" i="4"/>
  <c r="BV123" i="4"/>
  <c r="BO123" i="4"/>
  <c r="CC122" i="4"/>
  <c r="BV122" i="4"/>
  <c r="BO122" i="4"/>
  <c r="CC121" i="4"/>
  <c r="BV121" i="4"/>
  <c r="BO121" i="4"/>
  <c r="CC120" i="4"/>
  <c r="BV120" i="4"/>
  <c r="BO120" i="4"/>
  <c r="CC119" i="4"/>
  <c r="BV119" i="4"/>
  <c r="BO119" i="4"/>
  <c r="CC118" i="4"/>
  <c r="BV118" i="4"/>
  <c r="BO118" i="4"/>
  <c r="CC117" i="4"/>
  <c r="BV117" i="4"/>
  <c r="BO117" i="4"/>
  <c r="CC116" i="4"/>
  <c r="BV116" i="4"/>
  <c r="BO116" i="4"/>
  <c r="CC115" i="4"/>
  <c r="BV115" i="4"/>
  <c r="BO115" i="4"/>
  <c r="CC114" i="4"/>
  <c r="BV114" i="4"/>
  <c r="BO114" i="4"/>
  <c r="CC113" i="4"/>
  <c r="BV113" i="4"/>
  <c r="BO113" i="4"/>
  <c r="CC112" i="4"/>
  <c r="BV112" i="4"/>
  <c r="BO112" i="4"/>
  <c r="CC111" i="4"/>
  <c r="BV111" i="4"/>
  <c r="BO111" i="4"/>
  <c r="CC110" i="4"/>
  <c r="BV110" i="4"/>
  <c r="BO110" i="4"/>
  <c r="CC109" i="4"/>
  <c r="BV109" i="4"/>
  <c r="BO109" i="4"/>
  <c r="CC108" i="4"/>
  <c r="BV108" i="4"/>
  <c r="BO108" i="4"/>
  <c r="CC107" i="4"/>
  <c r="BV107" i="4"/>
  <c r="BO107" i="4"/>
  <c r="CC106" i="4"/>
  <c r="BV106" i="4"/>
  <c r="BO106" i="4"/>
  <c r="CC105" i="4"/>
  <c r="BV105" i="4"/>
  <c r="BO105" i="4"/>
  <c r="CC104" i="4"/>
  <c r="BV104" i="4"/>
  <c r="BO104" i="4"/>
  <c r="CC103" i="4"/>
  <c r="BV103" i="4"/>
  <c r="BO103" i="4"/>
  <c r="CC102" i="4"/>
  <c r="BV102" i="4"/>
  <c r="BO102" i="4"/>
  <c r="CC101" i="4"/>
  <c r="BV101" i="4"/>
  <c r="BO101" i="4"/>
  <c r="CC100" i="4"/>
  <c r="BV100" i="4"/>
  <c r="BO100" i="4"/>
  <c r="CC99" i="4"/>
  <c r="BV99" i="4"/>
  <c r="BO99" i="4"/>
  <c r="CC98" i="4"/>
  <c r="BV98" i="4"/>
  <c r="BO98" i="4"/>
  <c r="CC97" i="4"/>
  <c r="BV97" i="4"/>
  <c r="BO97" i="4"/>
  <c r="CC96" i="4"/>
  <c r="BV96" i="4"/>
  <c r="BO96" i="4"/>
  <c r="CC95" i="4"/>
  <c r="BV95" i="4"/>
  <c r="BO95" i="4"/>
  <c r="CC94" i="4"/>
  <c r="BV94" i="4"/>
  <c r="BO94" i="4"/>
  <c r="CC93" i="4"/>
  <c r="BV93" i="4"/>
  <c r="BO93" i="4"/>
  <c r="CC92" i="4"/>
  <c r="BV92" i="4"/>
  <c r="BO92" i="4"/>
  <c r="CC91" i="4"/>
  <c r="BV91" i="4"/>
  <c r="BO91" i="4"/>
  <c r="CC90" i="4"/>
  <c r="BV90" i="4"/>
  <c r="BO90" i="4"/>
  <c r="CC89" i="4"/>
  <c r="BV89" i="4"/>
  <c r="BO89" i="4"/>
  <c r="CC88" i="4"/>
  <c r="BV88" i="4"/>
  <c r="BO88" i="4"/>
  <c r="CC87" i="4"/>
  <c r="BV87" i="4"/>
  <c r="BO87" i="4"/>
  <c r="CC86" i="4"/>
  <c r="BV86" i="4"/>
  <c r="BO86" i="4"/>
  <c r="CC85" i="4"/>
  <c r="BV85" i="4"/>
  <c r="BO85" i="4"/>
  <c r="CC84" i="4"/>
  <c r="BV84" i="4"/>
  <c r="BO84" i="4"/>
  <c r="CC83" i="4"/>
  <c r="BV83" i="4"/>
  <c r="BO83" i="4"/>
  <c r="CC82" i="4"/>
  <c r="CB82" i="4"/>
  <c r="BV82" i="4"/>
  <c r="BU82" i="4"/>
  <c r="BO82" i="4"/>
  <c r="BN82" i="4"/>
  <c r="CC81" i="4"/>
  <c r="CB81" i="4"/>
  <c r="BV81" i="4"/>
  <c r="BU81" i="4"/>
  <c r="BO81" i="4"/>
  <c r="BN81" i="4"/>
  <c r="CC80" i="4"/>
  <c r="CB80" i="4"/>
  <c r="BV80" i="4"/>
  <c r="BU80" i="4"/>
  <c r="BO80" i="4"/>
  <c r="BN80" i="4"/>
  <c r="CC79" i="4"/>
  <c r="CB79" i="4"/>
  <c r="BV79" i="4"/>
  <c r="BU79" i="4"/>
  <c r="BO79" i="4"/>
  <c r="BN79" i="4"/>
  <c r="CC78" i="4"/>
  <c r="CB78" i="4"/>
  <c r="BV78" i="4"/>
  <c r="BU78" i="4"/>
  <c r="BO78" i="4"/>
  <c r="BN78" i="4"/>
  <c r="CC77" i="4"/>
  <c r="CB77" i="4"/>
  <c r="BV77" i="4"/>
  <c r="BU77" i="4"/>
  <c r="BO77" i="4"/>
  <c r="BN77" i="4"/>
  <c r="CC76" i="4"/>
  <c r="CB76" i="4"/>
  <c r="BV76" i="4"/>
  <c r="BU76" i="4"/>
  <c r="BO76" i="4"/>
  <c r="BN76" i="4"/>
  <c r="CC75" i="4"/>
  <c r="CB75" i="4"/>
  <c r="BV75" i="4"/>
  <c r="BU75" i="4"/>
  <c r="BO75" i="4"/>
  <c r="BN75" i="4"/>
  <c r="CC74" i="4"/>
  <c r="CB74" i="4"/>
  <c r="BV74" i="4"/>
  <c r="BU74" i="4"/>
  <c r="BO74" i="4"/>
  <c r="BN74" i="4"/>
  <c r="CC73" i="4"/>
  <c r="CB73" i="4"/>
  <c r="BV73" i="4"/>
  <c r="BU73" i="4"/>
  <c r="BO73" i="4"/>
  <c r="BN73" i="4"/>
  <c r="CC72" i="4"/>
  <c r="CB72" i="4"/>
  <c r="BV72" i="4"/>
  <c r="BU72" i="4"/>
  <c r="BO72" i="4"/>
  <c r="BN72" i="4"/>
  <c r="CC71" i="4"/>
  <c r="CB71" i="4"/>
  <c r="BV71" i="4"/>
  <c r="BU71" i="4"/>
  <c r="BO71" i="4"/>
  <c r="BN71" i="4"/>
  <c r="CD70" i="4"/>
  <c r="CF70" i="4" s="1"/>
  <c r="CC70" i="4"/>
  <c r="CB70" i="4"/>
  <c r="BW70" i="4"/>
  <c r="BY70" i="4" s="1"/>
  <c r="BV70" i="4"/>
  <c r="BU70" i="4"/>
  <c r="BP70" i="4"/>
  <c r="BR70" i="4" s="1"/>
  <c r="BO70" i="4"/>
  <c r="BN70" i="4"/>
  <c r="CD69" i="4"/>
  <c r="CF69" i="4" s="1"/>
  <c r="CC69" i="4"/>
  <c r="CB69" i="4"/>
  <c r="BW69" i="4"/>
  <c r="BY69" i="4" s="1"/>
  <c r="BV69" i="4"/>
  <c r="BU69" i="4"/>
  <c r="BP69" i="4"/>
  <c r="BR69" i="4" s="1"/>
  <c r="BO69" i="4"/>
  <c r="BN69" i="4"/>
  <c r="CD68" i="4"/>
  <c r="CF68" i="4" s="1"/>
  <c r="CC68" i="4"/>
  <c r="CB68" i="4"/>
  <c r="BW68" i="4"/>
  <c r="BY68" i="4" s="1"/>
  <c r="BV68" i="4"/>
  <c r="BU68" i="4"/>
  <c r="BP68" i="4"/>
  <c r="BR68" i="4" s="1"/>
  <c r="BO68" i="4"/>
  <c r="BN68" i="4"/>
  <c r="CE67" i="4"/>
  <c r="CH67" i="4" s="1"/>
  <c r="CD67" i="4"/>
  <c r="CF67" i="4" s="1"/>
  <c r="CC67" i="4"/>
  <c r="CB67" i="4"/>
  <c r="BX67" i="4"/>
  <c r="CA67" i="4" s="1"/>
  <c r="BW67" i="4"/>
  <c r="BY67" i="4" s="1"/>
  <c r="BV67" i="4"/>
  <c r="BU67" i="4"/>
  <c r="BQ67" i="4"/>
  <c r="BT67" i="4" s="1"/>
  <c r="BP67" i="4"/>
  <c r="BR67" i="4" s="1"/>
  <c r="BO67" i="4"/>
  <c r="BN67" i="4"/>
  <c r="CB54" i="4"/>
  <c r="BU54" i="4"/>
  <c r="BN54" i="4"/>
  <c r="CB53" i="4"/>
  <c r="BU53" i="4"/>
  <c r="BN53" i="4"/>
  <c r="CB52" i="4"/>
  <c r="BU52" i="4"/>
  <c r="BN52" i="4"/>
  <c r="T1603" i="4" l="1"/>
  <c r="S1603" i="4"/>
  <c r="R1603" i="4"/>
  <c r="Q1603" i="4"/>
  <c r="T1605" i="4"/>
  <c r="T1606" i="4" s="1"/>
  <c r="T1607" i="4" s="1"/>
  <c r="S1605" i="4"/>
  <c r="S1606" i="4" s="1"/>
  <c r="S1607" i="4" s="1"/>
  <c r="R1605" i="4"/>
  <c r="R1606" i="4" s="1"/>
  <c r="R1607" i="4" s="1"/>
  <c r="Q1605" i="4"/>
  <c r="Q1606" i="4" s="1"/>
  <c r="Q1607" i="4" s="1"/>
  <c r="P1606" i="4"/>
  <c r="P1607" i="4" s="1"/>
  <c r="T1503" i="4"/>
  <c r="S1503" i="4"/>
  <c r="R1503" i="4"/>
  <c r="Q1503" i="4"/>
  <c r="T1505" i="4"/>
  <c r="T1506" i="4" s="1"/>
  <c r="T1507" i="4" s="1"/>
  <c r="S1505" i="4"/>
  <c r="S1506" i="4" s="1"/>
  <c r="S1507" i="4" s="1"/>
  <c r="R1505" i="4"/>
  <c r="R1506" i="4" s="1"/>
  <c r="R1507" i="4" s="1"/>
  <c r="Q1505" i="4"/>
  <c r="Q1506" i="4" s="1"/>
  <c r="Q1507" i="4" s="1"/>
  <c r="P1506" i="4"/>
  <c r="P1507" i="4" s="1"/>
  <c r="T1403" i="4"/>
  <c r="S1403" i="4"/>
  <c r="R1403" i="4"/>
  <c r="Q1403" i="4"/>
  <c r="T1405" i="4"/>
  <c r="T1406" i="4" s="1"/>
  <c r="T1407" i="4" s="1"/>
  <c r="S1405" i="4"/>
  <c r="S1406" i="4" s="1"/>
  <c r="S1407" i="4" s="1"/>
  <c r="R1405" i="4"/>
  <c r="R1406" i="4" s="1"/>
  <c r="R1407" i="4" s="1"/>
  <c r="Q1405" i="4"/>
  <c r="Q1406" i="4" s="1"/>
  <c r="Q1407" i="4" s="1"/>
  <c r="P1406" i="4"/>
  <c r="P1407" i="4" s="1"/>
  <c r="T1303" i="4"/>
  <c r="S1303" i="4"/>
  <c r="R1303" i="4"/>
  <c r="Q1303" i="4"/>
  <c r="T1305" i="4"/>
  <c r="T1306" i="4" s="1"/>
  <c r="T1307" i="4" s="1"/>
  <c r="S1305" i="4"/>
  <c r="S1306" i="4" s="1"/>
  <c r="S1307" i="4" s="1"/>
  <c r="R1305" i="4"/>
  <c r="R1306" i="4" s="1"/>
  <c r="R1307" i="4" s="1"/>
  <c r="Q1305" i="4"/>
  <c r="Q1306" i="4" s="1"/>
  <c r="Q1307" i="4" s="1"/>
  <c r="P1306" i="4"/>
  <c r="P1307" i="4" s="1"/>
  <c r="T1203" i="4"/>
  <c r="S1203" i="4"/>
  <c r="R1203" i="4"/>
  <c r="Q1203" i="4"/>
  <c r="T1205" i="4"/>
  <c r="T1206" i="4" s="1"/>
  <c r="T1207" i="4" s="1"/>
  <c r="S1205" i="4"/>
  <c r="S1206" i="4" s="1"/>
  <c r="S1207" i="4" s="1"/>
  <c r="R1205" i="4"/>
  <c r="R1206" i="4" s="1"/>
  <c r="R1207" i="4" s="1"/>
  <c r="Q1205" i="4"/>
  <c r="Q1206" i="4" s="1"/>
  <c r="Q1207" i="4" s="1"/>
  <c r="P1206" i="4"/>
  <c r="P1207" i="4" s="1"/>
  <c r="AA1132" i="4"/>
  <c r="L1098" i="4"/>
  <c r="L1099" i="4" s="1"/>
  <c r="L1100" i="4" s="1"/>
  <c r="L1101" i="4" s="1"/>
  <c r="L1102" i="4" s="1"/>
  <c r="L1103" i="4" s="1"/>
  <c r="L1104" i="4" s="1"/>
  <c r="L1105" i="4" s="1"/>
  <c r="L1106" i="4" s="1"/>
  <c r="L1107" i="4" s="1"/>
  <c r="M1098" i="4"/>
  <c r="M1099" i="4" s="1"/>
  <c r="M1100" i="4" s="1"/>
  <c r="M1101" i="4" s="1"/>
  <c r="M1102" i="4" s="1"/>
  <c r="M1103" i="4" s="1"/>
  <c r="M1104" i="4" s="1"/>
  <c r="M1105" i="4" s="1"/>
  <c r="M1106" i="4" s="1"/>
  <c r="M1107" i="4" s="1"/>
  <c r="E1098" i="4"/>
  <c r="E1099" i="4" s="1"/>
  <c r="E1100" i="4" s="1"/>
  <c r="E1101" i="4" s="1"/>
  <c r="E1102" i="4" s="1"/>
  <c r="E1103" i="4" s="1"/>
  <c r="E1104" i="4" s="1"/>
  <c r="E1105" i="4" s="1"/>
  <c r="E1106" i="4" s="1"/>
  <c r="E1107" i="4" s="1"/>
  <c r="G1098" i="4"/>
  <c r="G1099" i="4" s="1"/>
  <c r="G1100" i="4" s="1"/>
  <c r="G1101" i="4" s="1"/>
  <c r="G1102" i="4" s="1"/>
  <c r="G1103" i="4" s="1"/>
  <c r="G1104" i="4" s="1"/>
  <c r="G1105" i="4" s="1"/>
  <c r="G1106" i="4" s="1"/>
  <c r="G1107" i="4" s="1"/>
  <c r="H1098" i="4"/>
  <c r="H1099" i="4" s="1"/>
  <c r="H1100" i="4" s="1"/>
  <c r="H1101" i="4" s="1"/>
  <c r="H1102" i="4" s="1"/>
  <c r="H1103" i="4" s="1"/>
  <c r="H1104" i="4" s="1"/>
  <c r="H1105" i="4" s="1"/>
  <c r="H1106" i="4" s="1"/>
  <c r="H1107" i="4" s="1"/>
  <c r="I1098" i="4"/>
  <c r="I1099" i="4" s="1"/>
  <c r="I1100" i="4" s="1"/>
  <c r="I1101" i="4" s="1"/>
  <c r="I1102" i="4" s="1"/>
  <c r="I1103" i="4" s="1"/>
  <c r="I1104" i="4" s="1"/>
  <c r="I1105" i="4" s="1"/>
  <c r="I1106" i="4" s="1"/>
  <c r="I1107" i="4" s="1"/>
  <c r="J1098" i="4"/>
  <c r="J1099" i="4" s="1"/>
  <c r="J1100" i="4" s="1"/>
  <c r="J1101" i="4" s="1"/>
  <c r="J1102" i="4" s="1"/>
  <c r="J1103" i="4" s="1"/>
  <c r="J1104" i="4" s="1"/>
  <c r="J1105" i="4" s="1"/>
  <c r="J1106" i="4" s="1"/>
  <c r="J1107" i="4" s="1"/>
  <c r="K1098" i="4"/>
  <c r="K1099" i="4" s="1"/>
  <c r="K1100" i="4" s="1"/>
  <c r="K1101" i="4" s="1"/>
  <c r="K1102" i="4" s="1"/>
  <c r="K1103" i="4" s="1"/>
  <c r="K1104" i="4" s="1"/>
  <c r="K1105" i="4" s="1"/>
  <c r="K1106" i="4" s="1"/>
  <c r="K1107" i="4" s="1"/>
  <c r="Z1099" i="4"/>
  <c r="Z1100" i="4" s="1"/>
  <c r="Z1101" i="4" s="1"/>
  <c r="Z1102" i="4" s="1"/>
  <c r="Z1103" i="4" s="1"/>
  <c r="Z1104" i="4" s="1"/>
  <c r="Z1105" i="4" s="1"/>
  <c r="Z1106" i="4" s="1"/>
  <c r="Z1107" i="4" s="1"/>
  <c r="AI1099" i="4"/>
  <c r="AI1100" i="4" s="1"/>
  <c r="AI1101" i="4" s="1"/>
  <c r="AI1102" i="4" s="1"/>
  <c r="AI1103" i="4" s="1"/>
  <c r="AI1104" i="4" s="1"/>
  <c r="AI1105" i="4" s="1"/>
  <c r="AI1106" i="4" s="1"/>
  <c r="AI1107" i="4" s="1"/>
  <c r="AI1108" i="4" s="1"/>
  <c r="AI1109" i="4" s="1"/>
  <c r="AI1620" i="4" s="1"/>
  <c r="AI1621" i="4" s="1"/>
  <c r="AI1622" i="4" s="1"/>
  <c r="AI1623" i="4" s="1"/>
  <c r="AI1624" i="4" s="1"/>
  <c r="AI1625" i="4" s="1"/>
  <c r="AI1626" i="4" s="1"/>
  <c r="AI1627" i="4" s="1"/>
  <c r="AI1628" i="4" s="1"/>
  <c r="AI1629" i="4" s="1"/>
  <c r="AI1630" i="4" s="1"/>
  <c r="AI1631" i="4" s="1"/>
  <c r="AI1632" i="4" s="1"/>
  <c r="AA1099" i="4"/>
  <c r="AA1100" i="4" s="1"/>
  <c r="AA1101" i="4" s="1"/>
  <c r="AA1102" i="4" s="1"/>
  <c r="AA1103" i="4" s="1"/>
  <c r="AA1104" i="4" s="1"/>
  <c r="AA1105" i="4" s="1"/>
  <c r="A1105" i="4" s="1"/>
  <c r="Y1098" i="4"/>
  <c r="AF1098" i="4"/>
  <c r="AK1098" i="4"/>
  <c r="AL1097" i="4"/>
  <c r="F1097" i="4"/>
  <c r="F1098" i="4" s="1"/>
  <c r="T1115" i="4"/>
  <c r="T1116" i="4" s="1"/>
  <c r="T1117" i="4" s="1"/>
  <c r="T1118" i="4" s="1"/>
  <c r="S1115" i="4"/>
  <c r="S1116" i="4" s="1"/>
  <c r="S1117" i="4" s="1"/>
  <c r="S1118" i="4" s="1"/>
  <c r="O952" i="4"/>
  <c r="O953" i="4" s="1"/>
  <c r="O972" i="4"/>
  <c r="O973" i="4" s="1"/>
  <c r="O987" i="4"/>
  <c r="O988" i="4" s="1"/>
  <c r="O989" i="4" s="1"/>
  <c r="O990" i="4" s="1"/>
  <c r="O991" i="4" s="1"/>
  <c r="O1032" i="4"/>
  <c r="O1033" i="4" s="1"/>
  <c r="O1047" i="4"/>
  <c r="O1048" i="4" s="1"/>
  <c r="O1049" i="4" s="1"/>
  <c r="O1050" i="4" s="1"/>
  <c r="O1051" i="4" s="1"/>
  <c r="O1012" i="4"/>
  <c r="O1013" i="4" s="1"/>
  <c r="G1386" i="4"/>
  <c r="BS67" i="4"/>
  <c r="CG67" i="4"/>
  <c r="BZ67" i="4"/>
  <c r="B67" i="4"/>
  <c r="B51" i="4"/>
  <c r="AI1420" i="4" l="1"/>
  <c r="AI1421" i="4" s="1"/>
  <c r="AI1422" i="4" s="1"/>
  <c r="AI1423" i="4" s="1"/>
  <c r="AI1424" i="4" s="1"/>
  <c r="AI1425" i="4" s="1"/>
  <c r="AI1426" i="4" s="1"/>
  <c r="AI1427" i="4" s="1"/>
  <c r="AI1428" i="4" s="1"/>
  <c r="AI1429" i="4" s="1"/>
  <c r="AI1430" i="4" s="1"/>
  <c r="AI1431" i="4" s="1"/>
  <c r="AI1432" i="4" s="1"/>
  <c r="AI1520" i="4"/>
  <c r="AI1521" i="4" s="1"/>
  <c r="AI1522" i="4" s="1"/>
  <c r="AI1523" i="4" s="1"/>
  <c r="AI1524" i="4" s="1"/>
  <c r="AI1525" i="4" s="1"/>
  <c r="AI1526" i="4" s="1"/>
  <c r="AI1527" i="4" s="1"/>
  <c r="AI1528" i="4" s="1"/>
  <c r="AI1529" i="4" s="1"/>
  <c r="AI1530" i="4" s="1"/>
  <c r="AI1531" i="4" s="1"/>
  <c r="AI1532" i="4" s="1"/>
  <c r="AI1220" i="4"/>
  <c r="AI1221" i="4" s="1"/>
  <c r="AI1222" i="4" s="1"/>
  <c r="AI1223" i="4" s="1"/>
  <c r="AI1224" i="4" s="1"/>
  <c r="AI1225" i="4" s="1"/>
  <c r="AI1226" i="4" s="1"/>
  <c r="AI1227" i="4" s="1"/>
  <c r="AI1228" i="4" s="1"/>
  <c r="AI1229" i="4" s="1"/>
  <c r="AI1230" i="4" s="1"/>
  <c r="AI1231" i="4" s="1"/>
  <c r="AI1232" i="4" s="1"/>
  <c r="AI1320" i="4"/>
  <c r="AI1321" i="4" s="1"/>
  <c r="AI1322" i="4" s="1"/>
  <c r="AI1323" i="4" s="1"/>
  <c r="AI1324" i="4" s="1"/>
  <c r="AI1325" i="4" s="1"/>
  <c r="AI1326" i="4" s="1"/>
  <c r="AI1327" i="4" s="1"/>
  <c r="AI1328" i="4" s="1"/>
  <c r="AI1329" i="4" s="1"/>
  <c r="AI1330" i="4" s="1"/>
  <c r="AI1331" i="4" s="1"/>
  <c r="AI1332" i="4" s="1"/>
  <c r="AE1105" i="4"/>
  <c r="AE1106" i="4" s="1"/>
  <c r="AE1107" i="4" s="1"/>
  <c r="AD1105" i="4"/>
  <c r="AD1106" i="4" s="1"/>
  <c r="AD1107" i="4" s="1"/>
  <c r="AC1105" i="4"/>
  <c r="AC1106" i="4" s="1"/>
  <c r="AC1107" i="4" s="1"/>
  <c r="AB1105" i="4"/>
  <c r="AB1106" i="4" s="1"/>
  <c r="AB1107" i="4" s="1"/>
  <c r="V1105" i="4"/>
  <c r="U1105" i="4"/>
  <c r="AA1106" i="4"/>
  <c r="AA1107" i="4" s="1"/>
  <c r="AI1119" i="4"/>
  <c r="AI1110" i="4"/>
  <c r="AI1111" i="4" s="1"/>
  <c r="N1099" i="4"/>
  <c r="N1100" i="4" s="1"/>
  <c r="N1101" i="4" s="1"/>
  <c r="N1102" i="4" s="1"/>
  <c r="N1103" i="4" s="1"/>
  <c r="N1104" i="4" s="1"/>
  <c r="N1105" i="4" s="1"/>
  <c r="N1106" i="4" s="1"/>
  <c r="N1107" i="4" s="1"/>
  <c r="N1108" i="4" s="1"/>
  <c r="N1109" i="4" s="1"/>
  <c r="N1110" i="4" s="1"/>
  <c r="N1111" i="4" s="1"/>
  <c r="AK1099" i="4"/>
  <c r="AK1100" i="4" s="1"/>
  <c r="AK1101" i="4" s="1"/>
  <c r="AK1102" i="4" s="1"/>
  <c r="AK1103" i="4" s="1"/>
  <c r="AK1104" i="4" s="1"/>
  <c r="AK1105" i="4" s="1"/>
  <c r="AK1106" i="4" s="1"/>
  <c r="AK1107" i="4" s="1"/>
  <c r="AK1108" i="4" s="1"/>
  <c r="AK1109" i="4" s="1"/>
  <c r="AK1620" i="4" s="1"/>
  <c r="AK1621" i="4" s="1"/>
  <c r="AK1622" i="4" s="1"/>
  <c r="AK1623" i="4" s="1"/>
  <c r="AK1624" i="4" s="1"/>
  <c r="AK1625" i="4" s="1"/>
  <c r="AK1626" i="4" s="1"/>
  <c r="AK1627" i="4" s="1"/>
  <c r="AK1628" i="4" s="1"/>
  <c r="AK1629" i="4" s="1"/>
  <c r="AK1630" i="4" s="1"/>
  <c r="AK1631" i="4" s="1"/>
  <c r="AK1632" i="4" s="1"/>
  <c r="AF1099" i="4"/>
  <c r="AF1100" i="4" s="1"/>
  <c r="AF1101" i="4" s="1"/>
  <c r="AF1102" i="4" s="1"/>
  <c r="AF1103" i="4" s="1"/>
  <c r="AF1104" i="4" s="1"/>
  <c r="Y1099" i="4"/>
  <c r="Y1100" i="4" s="1"/>
  <c r="Y1101" i="4" s="1"/>
  <c r="Y1102" i="4" s="1"/>
  <c r="Y1103" i="4" s="1"/>
  <c r="Y1104" i="4" s="1"/>
  <c r="Y1105" i="4" s="1"/>
  <c r="Y1106" i="4" s="1"/>
  <c r="Y1107" i="4" s="1"/>
  <c r="AL1098" i="4"/>
  <c r="O992" i="4"/>
  <c r="O993" i="4" s="1"/>
  <c r="O1052" i="4"/>
  <c r="O1053" i="4" s="1"/>
  <c r="H1386" i="4"/>
  <c r="AK1420" i="4" l="1"/>
  <c r="AK1421" i="4" s="1"/>
  <c r="AK1422" i="4" s="1"/>
  <c r="AK1423" i="4" s="1"/>
  <c r="AK1424" i="4" s="1"/>
  <c r="AK1425" i="4" s="1"/>
  <c r="AK1426" i="4" s="1"/>
  <c r="AK1427" i="4" s="1"/>
  <c r="AK1428" i="4" s="1"/>
  <c r="AK1429" i="4" s="1"/>
  <c r="AK1430" i="4" s="1"/>
  <c r="AK1431" i="4" s="1"/>
  <c r="AK1432" i="4" s="1"/>
  <c r="AK1520" i="4"/>
  <c r="AK1521" i="4" s="1"/>
  <c r="AK1522" i="4" s="1"/>
  <c r="AK1523" i="4" s="1"/>
  <c r="AK1524" i="4" s="1"/>
  <c r="AK1525" i="4" s="1"/>
  <c r="AK1526" i="4" s="1"/>
  <c r="AK1527" i="4" s="1"/>
  <c r="AK1528" i="4" s="1"/>
  <c r="AK1529" i="4" s="1"/>
  <c r="AK1530" i="4" s="1"/>
  <c r="AK1531" i="4" s="1"/>
  <c r="AK1532" i="4" s="1"/>
  <c r="AK1220" i="4"/>
  <c r="AK1221" i="4" s="1"/>
  <c r="AK1222" i="4" s="1"/>
  <c r="AK1223" i="4" s="1"/>
  <c r="AK1224" i="4" s="1"/>
  <c r="AK1225" i="4" s="1"/>
  <c r="AK1226" i="4" s="1"/>
  <c r="AK1227" i="4" s="1"/>
  <c r="AK1228" i="4" s="1"/>
  <c r="AK1229" i="4" s="1"/>
  <c r="AK1230" i="4" s="1"/>
  <c r="AK1231" i="4" s="1"/>
  <c r="AK1232" i="4" s="1"/>
  <c r="AK1320" i="4"/>
  <c r="AK1321" i="4" s="1"/>
  <c r="AK1322" i="4" s="1"/>
  <c r="AK1323" i="4" s="1"/>
  <c r="AK1324" i="4" s="1"/>
  <c r="AK1325" i="4" s="1"/>
  <c r="AK1326" i="4" s="1"/>
  <c r="AK1327" i="4" s="1"/>
  <c r="AK1328" i="4" s="1"/>
  <c r="AK1329" i="4" s="1"/>
  <c r="AK1330" i="4" s="1"/>
  <c r="AK1331" i="4" s="1"/>
  <c r="AK1332" i="4" s="1"/>
  <c r="N1112" i="4"/>
  <c r="N1113" i="4" s="1"/>
  <c r="N1114" i="4" s="1"/>
  <c r="N1115" i="4" s="1"/>
  <c r="N1116" i="4" s="1"/>
  <c r="N1117" i="4" s="1"/>
  <c r="N1118" i="4" s="1"/>
  <c r="N1119" i="4" s="1"/>
  <c r="N1120" i="4" s="1"/>
  <c r="N1121" i="4" s="1"/>
  <c r="N1122" i="4" s="1"/>
  <c r="N1123" i="4" s="1"/>
  <c r="N1124" i="4" s="1"/>
  <c r="N1125" i="4" s="1"/>
  <c r="N1126" i="4" s="1"/>
  <c r="N1127" i="4" s="1"/>
  <c r="N1128" i="4" s="1"/>
  <c r="N1129" i="4" s="1"/>
  <c r="N1130" i="4" s="1"/>
  <c r="N1131" i="4" s="1"/>
  <c r="N1132" i="4" s="1"/>
  <c r="AI1112" i="4"/>
  <c r="AI1113" i="4" s="1"/>
  <c r="AI1114" i="4" s="1"/>
  <c r="AI1115" i="4" s="1"/>
  <c r="AI1116" i="4" s="1"/>
  <c r="AI1117" i="4" s="1"/>
  <c r="AF1105" i="4"/>
  <c r="AF1106" i="4" s="1"/>
  <c r="AF1107" i="4" s="1"/>
  <c r="AF1108" i="4" s="1"/>
  <c r="AF1109" i="4" s="1"/>
  <c r="AF1110" i="4" s="1"/>
  <c r="AF1111" i="4" s="1"/>
  <c r="AF1112" i="4" s="1"/>
  <c r="AF1113" i="4" s="1"/>
  <c r="AF1114" i="4" s="1"/>
  <c r="AF1115" i="4" s="1"/>
  <c r="AK1110" i="4"/>
  <c r="AK1111" i="4" s="1"/>
  <c r="AK1119" i="4"/>
  <c r="AL1099" i="4"/>
  <c r="AL1100" i="4" s="1"/>
  <c r="AL1101" i="4" s="1"/>
  <c r="AL1102" i="4" s="1"/>
  <c r="AL1103" i="4" s="1"/>
  <c r="AL1104" i="4" s="1"/>
  <c r="AL1105" i="4" s="1"/>
  <c r="F1099" i="4"/>
  <c r="F1100" i="4" s="1"/>
  <c r="F1101" i="4" s="1"/>
  <c r="F1102" i="4" s="1"/>
  <c r="F1103" i="4" s="1"/>
  <c r="F1104" i="4" s="1"/>
  <c r="F1105" i="4" s="1"/>
  <c r="F1106" i="4" s="1"/>
  <c r="F1107" i="4" s="1"/>
  <c r="I1386" i="4"/>
  <c r="AK1112" i="4" l="1"/>
  <c r="AK1113" i="4" s="1"/>
  <c r="AK1114" i="4" s="1"/>
  <c r="AK1115" i="4" s="1"/>
  <c r="AK1116" i="4" s="1"/>
  <c r="AK1117" i="4" s="1"/>
  <c r="AF1116" i="4"/>
  <c r="AF1117" i="4" s="1"/>
  <c r="AF1118" i="4" s="1"/>
  <c r="AF1119" i="4" s="1"/>
  <c r="AF1120" i="4" s="1"/>
  <c r="AF1121" i="4" s="1"/>
  <c r="AF1122" i="4" s="1"/>
  <c r="AF1123" i="4" s="1"/>
  <c r="AF1124" i="4" s="1"/>
  <c r="AF1125" i="4" s="1"/>
  <c r="AF1126" i="4" s="1"/>
  <c r="AF1127" i="4" s="1"/>
  <c r="AF1128" i="4" s="1"/>
  <c r="AF1129" i="4" s="1"/>
  <c r="AF1130" i="4" s="1"/>
  <c r="J1386" i="4"/>
  <c r="AF1131" i="4" l="1"/>
  <c r="AF1132" i="4" s="1"/>
  <c r="K1386" i="4"/>
  <c r="JX5" i="1"/>
  <c r="JX19" i="1" s="1"/>
  <c r="JW5" i="1"/>
  <c r="JW19" i="1" s="1"/>
  <c r="M800" i="4"/>
  <c r="L800" i="4"/>
  <c r="M799" i="4"/>
  <c r="L799" i="4"/>
  <c r="M798" i="4"/>
  <c r="L798" i="4"/>
  <c r="AB797" i="4"/>
  <c r="AD797" i="4" s="1"/>
  <c r="M797" i="4" s="1"/>
  <c r="AA797" i="4"/>
  <c r="AC797" i="4" s="1"/>
  <c r="S797" i="4"/>
  <c r="R797" i="4"/>
  <c r="K5" i="1"/>
  <c r="K19" i="1" s="1"/>
  <c r="L797" i="4" l="1"/>
  <c r="T797" i="4" s="1"/>
  <c r="L1386" i="4"/>
  <c r="M1386" i="4" s="1"/>
  <c r="F1124" i="4"/>
  <c r="F1125" i="4" s="1"/>
  <c r="F1126" i="4" s="1"/>
  <c r="F1127" i="4" s="1"/>
  <c r="F1128" i="4" s="1"/>
  <c r="F1129" i="4" s="1"/>
  <c r="JW6" i="1"/>
  <c r="JX6" i="1"/>
  <c r="U798" i="4"/>
  <c r="D798" i="4" s="1"/>
  <c r="U799" i="4"/>
  <c r="D799" i="4" s="1"/>
  <c r="U800" i="4"/>
  <c r="D800" i="4" s="1"/>
  <c r="U797" i="4"/>
  <c r="D797" i="4" s="1"/>
  <c r="T798" i="4"/>
  <c r="T799" i="4"/>
  <c r="T800" i="4"/>
  <c r="K6" i="1"/>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98" i="4"/>
  <c r="C97" i="4"/>
  <c r="C96" i="4"/>
  <c r="C95" i="4"/>
  <c r="C94" i="4"/>
  <c r="C93" i="4"/>
  <c r="C92" i="4"/>
  <c r="C91" i="4"/>
  <c r="C90" i="4"/>
  <c r="C89" i="4"/>
  <c r="C88" i="4"/>
  <c r="C87" i="4"/>
  <c r="C86" i="4"/>
  <c r="C85" i="4"/>
  <c r="C84" i="4"/>
  <c r="C83" i="4"/>
  <c r="N1386" i="4" l="1"/>
  <c r="O1386" i="4" s="1"/>
  <c r="Z1608" i="4"/>
  <c r="Z1609" i="4" s="1"/>
  <c r="Z1408" i="4"/>
  <c r="Z1409" i="4" s="1"/>
  <c r="Z1508" i="4"/>
  <c r="Z1509" i="4" s="1"/>
  <c r="O1120" i="4"/>
  <c r="O1105" i="4"/>
  <c r="O1106" i="4" s="1"/>
  <c r="O1107" i="4" s="1"/>
  <c r="AL1108" i="4"/>
  <c r="AL1109" i="4" s="1"/>
  <c r="AL1110" i="4" s="1"/>
  <c r="AL1111" i="4" s="1"/>
  <c r="AL1112" i="4" s="1"/>
  <c r="AL1113" i="4" s="1"/>
  <c r="AL1114" i="4" s="1"/>
  <c r="AJ1103" i="4"/>
  <c r="AJ1104" i="4" s="1"/>
  <c r="AJ1105" i="4" s="1"/>
  <c r="AJ1106" i="4" s="1"/>
  <c r="AJ1107" i="4" s="1"/>
  <c r="AJ1108" i="4" s="1"/>
  <c r="AJ1109" i="4" s="1"/>
  <c r="AJ1110" i="4" s="1"/>
  <c r="AJ1111" i="4" s="1"/>
  <c r="AJ1112" i="4" s="1"/>
  <c r="AJ1113" i="4" s="1"/>
  <c r="AJ1114" i="4" s="1"/>
  <c r="AH1103" i="4"/>
  <c r="AH1104" i="4" s="1"/>
  <c r="AH1105" i="4" s="1"/>
  <c r="AH1106" i="4" s="1"/>
  <c r="AH1107" i="4" s="1"/>
  <c r="AH1108" i="4" s="1"/>
  <c r="AH1109" i="4" s="1"/>
  <c r="AH1110" i="4" s="1"/>
  <c r="AH1111" i="4" s="1"/>
  <c r="AH1112" i="4" s="1"/>
  <c r="AH1113" i="4" s="1"/>
  <c r="AH1114" i="4" s="1"/>
  <c r="AK1120" i="4"/>
  <c r="AK1121" i="4" s="1"/>
  <c r="AK1122" i="4" s="1"/>
  <c r="AK1123" i="4" s="1"/>
  <c r="AK1124" i="4" s="1"/>
  <c r="AK1125" i="4" s="1"/>
  <c r="AK1126" i="4" s="1"/>
  <c r="AK1127" i="4" s="1"/>
  <c r="AK1128" i="4" s="1"/>
  <c r="AK1129" i="4" s="1"/>
  <c r="AK1130" i="4" s="1"/>
  <c r="AK1131" i="4" s="1"/>
  <c r="AK1132" i="4" s="1"/>
  <c r="V799" i="4"/>
  <c r="V800" i="4"/>
  <c r="V798" i="4"/>
  <c r="C797" i="4"/>
  <c r="V797" i="4"/>
  <c r="C112" i="4"/>
  <c r="CB96" i="4"/>
  <c r="BU96" i="4"/>
  <c r="BN96" i="4"/>
  <c r="C288" i="4"/>
  <c r="CB224" i="4"/>
  <c r="BU224" i="4"/>
  <c r="BN224" i="4"/>
  <c r="C320" i="4"/>
  <c r="CB256" i="4"/>
  <c r="BU256" i="4"/>
  <c r="BN256" i="4"/>
  <c r="C321" i="4"/>
  <c r="CB257" i="4"/>
  <c r="BU257" i="4"/>
  <c r="BN257" i="4"/>
  <c r="C290" i="4"/>
  <c r="CB226" i="4"/>
  <c r="BU226" i="4"/>
  <c r="BN226" i="4"/>
  <c r="C322" i="4"/>
  <c r="CB258" i="4"/>
  <c r="BU258" i="4"/>
  <c r="BN258" i="4"/>
  <c r="C260" i="4"/>
  <c r="CB196" i="4"/>
  <c r="BU196" i="4"/>
  <c r="BN196" i="4"/>
  <c r="C292" i="4"/>
  <c r="CB228" i="4"/>
  <c r="BU228" i="4"/>
  <c r="BN228" i="4"/>
  <c r="C261" i="4"/>
  <c r="CB197" i="4"/>
  <c r="BU197" i="4"/>
  <c r="BN197" i="4"/>
  <c r="C293" i="4"/>
  <c r="CB229" i="4"/>
  <c r="BU229" i="4"/>
  <c r="BN229" i="4"/>
  <c r="C262" i="4"/>
  <c r="CB198" i="4"/>
  <c r="BU198" i="4"/>
  <c r="BN198" i="4"/>
  <c r="C302" i="4"/>
  <c r="CB238" i="4"/>
  <c r="BU238" i="4"/>
  <c r="BN238" i="4"/>
  <c r="C113" i="4"/>
  <c r="BU97" i="4"/>
  <c r="BN97" i="4"/>
  <c r="CB97" i="4"/>
  <c r="C296" i="4"/>
  <c r="BN232" i="4"/>
  <c r="CB232" i="4"/>
  <c r="BU232" i="4"/>
  <c r="C266" i="4"/>
  <c r="CB202" i="4"/>
  <c r="BU202" i="4"/>
  <c r="BN202" i="4"/>
  <c r="C271" i="4"/>
  <c r="CB207" i="4"/>
  <c r="BU207" i="4"/>
  <c r="BN207" i="4"/>
  <c r="C303" i="4"/>
  <c r="CB239" i="4"/>
  <c r="BU239" i="4"/>
  <c r="BN239" i="4"/>
  <c r="C287" i="4"/>
  <c r="CB223" i="4"/>
  <c r="BU223" i="4"/>
  <c r="BN223" i="4"/>
  <c r="C297" i="4"/>
  <c r="CB233" i="4"/>
  <c r="BU233" i="4"/>
  <c r="BN233" i="4"/>
  <c r="C299" i="4"/>
  <c r="CB235" i="4"/>
  <c r="BU235" i="4"/>
  <c r="BN235" i="4"/>
  <c r="C269" i="4"/>
  <c r="BU205" i="4"/>
  <c r="BN205" i="4"/>
  <c r="CB205" i="4"/>
  <c r="C270" i="4"/>
  <c r="CB206" i="4"/>
  <c r="BU206" i="4"/>
  <c r="BN206" i="4"/>
  <c r="C272" i="4"/>
  <c r="CB208" i="4"/>
  <c r="BU208" i="4"/>
  <c r="BN208" i="4"/>
  <c r="C304" i="4"/>
  <c r="CB240" i="4"/>
  <c r="BU240" i="4"/>
  <c r="BN240" i="4"/>
  <c r="C273" i="4"/>
  <c r="CB209" i="4"/>
  <c r="BU209" i="4"/>
  <c r="BN209" i="4"/>
  <c r="C305" i="4"/>
  <c r="CB241" i="4"/>
  <c r="BU241" i="4"/>
  <c r="BN241" i="4"/>
  <c r="C306" i="4"/>
  <c r="CB242" i="4"/>
  <c r="BU242" i="4"/>
  <c r="BN242" i="4"/>
  <c r="C99" i="4"/>
  <c r="CB83" i="4"/>
  <c r="BU83" i="4"/>
  <c r="BN83" i="4"/>
  <c r="C275" i="4"/>
  <c r="CB211" i="4"/>
  <c r="BU211" i="4"/>
  <c r="BN211" i="4"/>
  <c r="C307" i="4"/>
  <c r="CB243" i="4"/>
  <c r="BU243" i="4"/>
  <c r="BN243" i="4"/>
  <c r="C114" i="4"/>
  <c r="CB98" i="4"/>
  <c r="BU98" i="4"/>
  <c r="BN98" i="4"/>
  <c r="C298" i="4"/>
  <c r="CB234" i="4"/>
  <c r="BU234" i="4"/>
  <c r="BN234" i="4"/>
  <c r="C268" i="4"/>
  <c r="CB204" i="4"/>
  <c r="BU204" i="4"/>
  <c r="BN204" i="4"/>
  <c r="C100" i="4"/>
  <c r="BN84" i="4"/>
  <c r="BU84" i="4"/>
  <c r="CB84" i="4"/>
  <c r="C276" i="4"/>
  <c r="CB212" i="4"/>
  <c r="BU212" i="4"/>
  <c r="BN212" i="4"/>
  <c r="C308" i="4"/>
  <c r="CB244" i="4"/>
  <c r="BU244" i="4"/>
  <c r="BN244" i="4"/>
  <c r="C101" i="4"/>
  <c r="CB85" i="4"/>
  <c r="BU85" i="4"/>
  <c r="BN85" i="4"/>
  <c r="C277" i="4"/>
  <c r="CB213" i="4"/>
  <c r="BU213" i="4"/>
  <c r="BN213" i="4"/>
  <c r="C309" i="4"/>
  <c r="CB245" i="4"/>
  <c r="BU245" i="4"/>
  <c r="BN245" i="4"/>
  <c r="C259" i="4"/>
  <c r="CB195" i="4"/>
  <c r="BU195" i="4"/>
  <c r="BN195" i="4"/>
  <c r="C264" i="4"/>
  <c r="BN200" i="4"/>
  <c r="CB200" i="4"/>
  <c r="BU200" i="4"/>
  <c r="C301" i="4"/>
  <c r="BU237" i="4"/>
  <c r="BN237" i="4"/>
  <c r="CB237" i="4"/>
  <c r="C274" i="4"/>
  <c r="CB210" i="4"/>
  <c r="BU210" i="4"/>
  <c r="BN210" i="4"/>
  <c r="C102" i="4"/>
  <c r="CB86" i="4"/>
  <c r="BU86" i="4"/>
  <c r="BN86" i="4"/>
  <c r="C278" i="4"/>
  <c r="CB214" i="4"/>
  <c r="BU214" i="4"/>
  <c r="BN214" i="4"/>
  <c r="C310" i="4"/>
  <c r="CB246" i="4"/>
  <c r="BU246" i="4"/>
  <c r="BN246" i="4"/>
  <c r="C111" i="4"/>
  <c r="BN95" i="4"/>
  <c r="CB95" i="4"/>
  <c r="BU95" i="4"/>
  <c r="C263" i="4"/>
  <c r="CB199" i="4"/>
  <c r="BU199" i="4"/>
  <c r="BN199" i="4"/>
  <c r="C279" i="4"/>
  <c r="CB215" i="4"/>
  <c r="BU215" i="4"/>
  <c r="BN215" i="4"/>
  <c r="C103" i="4"/>
  <c r="CB87" i="4"/>
  <c r="BU87" i="4"/>
  <c r="BN87" i="4"/>
  <c r="C311" i="4"/>
  <c r="CB247" i="4"/>
  <c r="BU247" i="4"/>
  <c r="BN247" i="4"/>
  <c r="C312" i="4"/>
  <c r="BN248" i="4"/>
  <c r="CB248" i="4"/>
  <c r="BU248" i="4"/>
  <c r="C286" i="4"/>
  <c r="CB222" i="4"/>
  <c r="BU222" i="4"/>
  <c r="BN222" i="4"/>
  <c r="C104" i="4"/>
  <c r="CB88" i="4"/>
  <c r="BU88" i="4"/>
  <c r="BN88" i="4"/>
  <c r="C280" i="4"/>
  <c r="BN216" i="4"/>
  <c r="CB216" i="4"/>
  <c r="BU216" i="4"/>
  <c r="C105" i="4"/>
  <c r="BU89" i="4"/>
  <c r="BN89" i="4"/>
  <c r="CB89" i="4"/>
  <c r="C281" i="4"/>
  <c r="CB217" i="4"/>
  <c r="BU217" i="4"/>
  <c r="BN217" i="4"/>
  <c r="C313" i="4"/>
  <c r="CB249" i="4"/>
  <c r="BU249" i="4"/>
  <c r="BN249" i="4"/>
  <c r="C110" i="4"/>
  <c r="CB94" i="4"/>
  <c r="BU94" i="4"/>
  <c r="BN94" i="4"/>
  <c r="C291" i="4"/>
  <c r="CB227" i="4"/>
  <c r="BU227" i="4"/>
  <c r="BN227" i="4"/>
  <c r="C314" i="4"/>
  <c r="CB250" i="4"/>
  <c r="BU250" i="4"/>
  <c r="BN250" i="4"/>
  <c r="C319" i="4"/>
  <c r="CB255" i="4"/>
  <c r="BU255" i="4"/>
  <c r="BN255" i="4"/>
  <c r="C107" i="4"/>
  <c r="CB91" i="4"/>
  <c r="BU91" i="4"/>
  <c r="BN91" i="4"/>
  <c r="C283" i="4"/>
  <c r="CB219" i="4"/>
  <c r="BU219" i="4"/>
  <c r="BN219" i="4"/>
  <c r="C315" i="4"/>
  <c r="CB251" i="4"/>
  <c r="BU251" i="4"/>
  <c r="BN251" i="4"/>
  <c r="C318" i="4"/>
  <c r="CB254" i="4"/>
  <c r="BU254" i="4"/>
  <c r="BN254" i="4"/>
  <c r="C294" i="4"/>
  <c r="CB230" i="4"/>
  <c r="BU230" i="4"/>
  <c r="BN230" i="4"/>
  <c r="C267" i="4"/>
  <c r="CB203" i="4"/>
  <c r="BU203" i="4"/>
  <c r="BN203" i="4"/>
  <c r="C300" i="4"/>
  <c r="CB236" i="4"/>
  <c r="BU236" i="4"/>
  <c r="BN236" i="4"/>
  <c r="C106" i="4"/>
  <c r="CB90" i="4"/>
  <c r="BU90" i="4"/>
  <c r="BN90" i="4"/>
  <c r="C108" i="4"/>
  <c r="CB92" i="4"/>
  <c r="BU92" i="4"/>
  <c r="BN92" i="4"/>
  <c r="C284" i="4"/>
  <c r="CB220" i="4"/>
  <c r="BU220" i="4"/>
  <c r="BN220" i="4"/>
  <c r="C316" i="4"/>
  <c r="CB252" i="4"/>
  <c r="BU252" i="4"/>
  <c r="BN252" i="4"/>
  <c r="C289" i="4"/>
  <c r="CB225" i="4"/>
  <c r="BU225" i="4"/>
  <c r="BN225" i="4"/>
  <c r="C295" i="4"/>
  <c r="CB231" i="4"/>
  <c r="BU231" i="4"/>
  <c r="BN231" i="4"/>
  <c r="C265" i="4"/>
  <c r="CB201" i="4"/>
  <c r="BU201" i="4"/>
  <c r="BN201" i="4"/>
  <c r="C282" i="4"/>
  <c r="CB218" i="4"/>
  <c r="BU218" i="4"/>
  <c r="BN218" i="4"/>
  <c r="C109" i="4"/>
  <c r="CB93" i="4"/>
  <c r="BU93" i="4"/>
  <c r="BN93" i="4"/>
  <c r="C285" i="4"/>
  <c r="BU221" i="4"/>
  <c r="BN221" i="4"/>
  <c r="CB221" i="4"/>
  <c r="C317" i="4"/>
  <c r="BU253" i="4"/>
  <c r="BN253" i="4"/>
  <c r="CB253" i="4"/>
  <c r="JX9" i="1"/>
  <c r="JW9" i="1"/>
  <c r="C798" i="4"/>
  <c r="C800" i="4"/>
  <c r="C799" i="4"/>
  <c r="H9" i="1"/>
  <c r="I11" i="1" l="1"/>
  <c r="I9" i="1"/>
  <c r="I10" i="1"/>
  <c r="Z1510" i="4"/>
  <c r="Z1511" i="4" s="1"/>
  <c r="Z1512" i="4" s="1"/>
  <c r="Z1513" i="4" s="1"/>
  <c r="Z1514" i="4" s="1"/>
  <c r="Z1515" i="4" s="1"/>
  <c r="Z1516" i="4" s="1"/>
  <c r="Z1517" i="4" s="1"/>
  <c r="Z1518" i="4" s="1"/>
  <c r="Z1519" i="4" s="1"/>
  <c r="Z1520" i="4" s="1"/>
  <c r="Z1521" i="4" s="1"/>
  <c r="Z1522" i="4" s="1"/>
  <c r="Z1523" i="4" s="1"/>
  <c r="Z1524" i="4" s="1"/>
  <c r="Z1525" i="4" s="1"/>
  <c r="Z1526" i="4" s="1"/>
  <c r="Z1527" i="4" s="1"/>
  <c r="Z1528" i="4" s="1"/>
  <c r="Z1529" i="4" s="1"/>
  <c r="Z1531" i="4"/>
  <c r="Y1608" i="4"/>
  <c r="Y1609" i="4" s="1"/>
  <c r="Y1408" i="4"/>
  <c r="Y1409" i="4" s="1"/>
  <c r="Y1508" i="4"/>
  <c r="Y1509" i="4" s="1"/>
  <c r="Z1410" i="4"/>
  <c r="Z1411" i="4" s="1"/>
  <c r="Z1412" i="4" s="1"/>
  <c r="Z1413" i="4" s="1"/>
  <c r="Z1414" i="4" s="1"/>
  <c r="Z1415" i="4" s="1"/>
  <c r="Z1416" i="4" s="1"/>
  <c r="Z1417" i="4" s="1"/>
  <c r="Z1418" i="4" s="1"/>
  <c r="Z1419" i="4" s="1"/>
  <c r="Z1420" i="4" s="1"/>
  <c r="Z1421" i="4" s="1"/>
  <c r="Z1422" i="4" s="1"/>
  <c r="Z1423" i="4" s="1"/>
  <c r="Z1424" i="4" s="1"/>
  <c r="Z1425" i="4" s="1"/>
  <c r="Z1426" i="4" s="1"/>
  <c r="Z1427" i="4" s="1"/>
  <c r="Z1428" i="4" s="1"/>
  <c r="Z1429" i="4" s="1"/>
  <c r="Z1431" i="4"/>
  <c r="Z1610" i="4"/>
  <c r="Z1611" i="4" s="1"/>
  <c r="Z1612" i="4" s="1"/>
  <c r="Z1613" i="4" s="1"/>
  <c r="Z1614" i="4" s="1"/>
  <c r="Z1615" i="4" s="1"/>
  <c r="Z1616" i="4" s="1"/>
  <c r="Z1617" i="4" s="1"/>
  <c r="Z1618" i="4" s="1"/>
  <c r="Z1619" i="4" s="1"/>
  <c r="Z1620" i="4" s="1"/>
  <c r="Z1621" i="4" s="1"/>
  <c r="Z1622" i="4" s="1"/>
  <c r="Z1623" i="4" s="1"/>
  <c r="Z1624" i="4" s="1"/>
  <c r="Z1625" i="4" s="1"/>
  <c r="Z1626" i="4" s="1"/>
  <c r="Z1627" i="4" s="1"/>
  <c r="Z1628" i="4" s="1"/>
  <c r="Z1629" i="4" s="1"/>
  <c r="Z1631" i="4"/>
  <c r="AH1115" i="4"/>
  <c r="AJ1115" i="4"/>
  <c r="AJ1116" i="4" s="1"/>
  <c r="AJ1117" i="4" s="1"/>
  <c r="AJ1118" i="4" s="1"/>
  <c r="AJ1119" i="4" s="1"/>
  <c r="AJ1120" i="4" s="1"/>
  <c r="AJ1121" i="4" s="1"/>
  <c r="AJ1122" i="4" s="1"/>
  <c r="AJ1123" i="4" s="1"/>
  <c r="AJ1124" i="4" s="1"/>
  <c r="AJ1125" i="4" s="1"/>
  <c r="AJ1126" i="4" s="1"/>
  <c r="AJ1127" i="4" s="1"/>
  <c r="AJ1128" i="4" s="1"/>
  <c r="AJ1129" i="4" s="1"/>
  <c r="AJ1130" i="4" s="1"/>
  <c r="AJ1131" i="4" s="1"/>
  <c r="AJ1132" i="4" s="1"/>
  <c r="AL1115" i="4"/>
  <c r="AL1116" i="4" s="1"/>
  <c r="AL1117" i="4" s="1"/>
  <c r="AL1118" i="4" s="1"/>
  <c r="AL1119" i="4" s="1"/>
  <c r="AL1120" i="4" s="1"/>
  <c r="AL1121" i="4" s="1"/>
  <c r="AL1122" i="4" s="1"/>
  <c r="AL1123" i="4" s="1"/>
  <c r="AL1124" i="4" s="1"/>
  <c r="AL1125" i="4" s="1"/>
  <c r="AL1126" i="4" s="1"/>
  <c r="AL1127" i="4" s="1"/>
  <c r="AL1128" i="4" s="1"/>
  <c r="AL1129" i="4" s="1"/>
  <c r="AL1130" i="4" s="1"/>
  <c r="AL1131" i="4" s="1"/>
  <c r="AL1132" i="4" s="1"/>
  <c r="P1386" i="4"/>
  <c r="C381" i="4"/>
  <c r="BU317" i="4"/>
  <c r="BN317" i="4"/>
  <c r="CB317" i="4"/>
  <c r="C347" i="4"/>
  <c r="CB283" i="4"/>
  <c r="BU283" i="4"/>
  <c r="BN283" i="4"/>
  <c r="C368" i="4"/>
  <c r="CB304" i="4"/>
  <c r="BU304" i="4"/>
  <c r="BN304" i="4"/>
  <c r="C356" i="4"/>
  <c r="CB292" i="4"/>
  <c r="BU292" i="4"/>
  <c r="BN292" i="4"/>
  <c r="C344" i="4"/>
  <c r="BN280" i="4"/>
  <c r="CB280" i="4"/>
  <c r="BU280" i="4"/>
  <c r="C371" i="4"/>
  <c r="CB307" i="4"/>
  <c r="BU307" i="4"/>
  <c r="BN307" i="4"/>
  <c r="C354" i="4"/>
  <c r="CB290" i="4"/>
  <c r="BU290" i="4"/>
  <c r="BN290" i="4"/>
  <c r="C124" i="4"/>
  <c r="CB108" i="4"/>
  <c r="BN108" i="4"/>
  <c r="BU108" i="4"/>
  <c r="C373" i="4"/>
  <c r="CB309" i="4"/>
  <c r="BU309" i="4"/>
  <c r="BN309" i="4"/>
  <c r="C125" i="4"/>
  <c r="CB109" i="4"/>
  <c r="BU109" i="4"/>
  <c r="BN109" i="4"/>
  <c r="C360" i="4"/>
  <c r="BN296" i="4"/>
  <c r="CB296" i="4"/>
  <c r="BU296" i="4"/>
  <c r="C350" i="4"/>
  <c r="CB286" i="4"/>
  <c r="BU286" i="4"/>
  <c r="BN286" i="4"/>
  <c r="C329" i="4"/>
  <c r="CB265" i="4"/>
  <c r="BU265" i="4"/>
  <c r="BN265" i="4"/>
  <c r="C331" i="4"/>
  <c r="CB267" i="4"/>
  <c r="BU267" i="4"/>
  <c r="BN267" i="4"/>
  <c r="C355" i="4"/>
  <c r="CB291" i="4"/>
  <c r="BU291" i="4"/>
  <c r="BN291" i="4"/>
  <c r="C376" i="4"/>
  <c r="BN312" i="4"/>
  <c r="CB312" i="4"/>
  <c r="BU312" i="4"/>
  <c r="C118" i="4"/>
  <c r="CB102" i="4"/>
  <c r="BU102" i="4"/>
  <c r="BN102" i="4"/>
  <c r="C372" i="4"/>
  <c r="CB308" i="4"/>
  <c r="BU308" i="4"/>
  <c r="BN308" i="4"/>
  <c r="C115" i="4"/>
  <c r="CB99" i="4"/>
  <c r="BU99" i="4"/>
  <c r="BN99" i="4"/>
  <c r="C363" i="4"/>
  <c r="CB299" i="4"/>
  <c r="BU299" i="4"/>
  <c r="BN299" i="4"/>
  <c r="C366" i="4"/>
  <c r="CB302" i="4"/>
  <c r="BU302" i="4"/>
  <c r="BN302" i="4"/>
  <c r="C385" i="4"/>
  <c r="CB321" i="4"/>
  <c r="BU321" i="4"/>
  <c r="BN321" i="4"/>
  <c r="C386" i="4"/>
  <c r="CB322" i="4"/>
  <c r="BU322" i="4"/>
  <c r="BN322" i="4"/>
  <c r="C339" i="4"/>
  <c r="CB275" i="4"/>
  <c r="BU275" i="4"/>
  <c r="BN275" i="4"/>
  <c r="C324" i="4"/>
  <c r="CB260" i="4"/>
  <c r="BU260" i="4"/>
  <c r="BN260" i="4"/>
  <c r="C120" i="4"/>
  <c r="CB104" i="4"/>
  <c r="BU104" i="4"/>
  <c r="BN104" i="4"/>
  <c r="C364" i="4"/>
  <c r="CB300" i="4"/>
  <c r="BU300" i="4"/>
  <c r="BN300" i="4"/>
  <c r="C130" i="4"/>
  <c r="CB114" i="4"/>
  <c r="BU114" i="4"/>
  <c r="BN114" i="4"/>
  <c r="C359" i="4"/>
  <c r="CB295" i="4"/>
  <c r="BU295" i="4"/>
  <c r="BN295" i="4"/>
  <c r="C358" i="4"/>
  <c r="CB294" i="4"/>
  <c r="BU294" i="4"/>
  <c r="BN294" i="4"/>
  <c r="C126" i="4"/>
  <c r="CB110" i="4"/>
  <c r="BU110" i="4"/>
  <c r="BN110" i="4"/>
  <c r="C375" i="4"/>
  <c r="CB311" i="4"/>
  <c r="BU311" i="4"/>
  <c r="BN311" i="4"/>
  <c r="C338" i="4"/>
  <c r="CB274" i="4"/>
  <c r="BU274" i="4"/>
  <c r="BN274" i="4"/>
  <c r="C340" i="4"/>
  <c r="CB276" i="4"/>
  <c r="BU276" i="4"/>
  <c r="BN276" i="4"/>
  <c r="C370" i="4"/>
  <c r="CB306" i="4"/>
  <c r="BU306" i="4"/>
  <c r="BN306" i="4"/>
  <c r="C361" i="4"/>
  <c r="CB297" i="4"/>
  <c r="BU297" i="4"/>
  <c r="BN297" i="4"/>
  <c r="C326" i="4"/>
  <c r="CB262" i="4"/>
  <c r="BU262" i="4"/>
  <c r="BN262" i="4"/>
  <c r="C384" i="4"/>
  <c r="CB320" i="4"/>
  <c r="BU320" i="4"/>
  <c r="BN320" i="4"/>
  <c r="C349" i="4"/>
  <c r="BU285" i="4"/>
  <c r="BN285" i="4"/>
  <c r="CB285" i="4"/>
  <c r="C127" i="4"/>
  <c r="CB111" i="4"/>
  <c r="BU111" i="4"/>
  <c r="BN111" i="4"/>
  <c r="C122" i="4"/>
  <c r="CB106" i="4"/>
  <c r="BU106" i="4"/>
  <c r="BN106" i="4"/>
  <c r="C342" i="4"/>
  <c r="CB278" i="4"/>
  <c r="BU278" i="4"/>
  <c r="BN278" i="4"/>
  <c r="C336" i="4"/>
  <c r="CB272" i="4"/>
  <c r="BU272" i="4"/>
  <c r="BN272" i="4"/>
  <c r="C334" i="4"/>
  <c r="CB270" i="4"/>
  <c r="BU270" i="4"/>
  <c r="BN270" i="4"/>
  <c r="C333" i="4"/>
  <c r="BU269" i="4"/>
  <c r="BN269" i="4"/>
  <c r="CB269" i="4"/>
  <c r="C353" i="4"/>
  <c r="CB289" i="4"/>
  <c r="BU289" i="4"/>
  <c r="BN289" i="4"/>
  <c r="C382" i="4"/>
  <c r="CB318" i="4"/>
  <c r="BU318" i="4"/>
  <c r="BN318" i="4"/>
  <c r="C377" i="4"/>
  <c r="CB313" i="4"/>
  <c r="BU313" i="4"/>
  <c r="BN313" i="4"/>
  <c r="C119" i="4"/>
  <c r="CB103" i="4"/>
  <c r="BU103" i="4"/>
  <c r="BN103" i="4"/>
  <c r="C365" i="4"/>
  <c r="BU301" i="4"/>
  <c r="BN301" i="4"/>
  <c r="CB301" i="4"/>
  <c r="C116" i="4"/>
  <c r="BN100" i="4"/>
  <c r="CB100" i="4"/>
  <c r="BU100" i="4"/>
  <c r="C369" i="4"/>
  <c r="CB305" i="4"/>
  <c r="BU305" i="4"/>
  <c r="BN305" i="4"/>
  <c r="C351" i="4"/>
  <c r="CB287" i="4"/>
  <c r="BU287" i="4"/>
  <c r="BN287" i="4"/>
  <c r="C357" i="4"/>
  <c r="CB293" i="4"/>
  <c r="BU293" i="4"/>
  <c r="BN293" i="4"/>
  <c r="C352" i="4"/>
  <c r="CB288" i="4"/>
  <c r="BU288" i="4"/>
  <c r="BN288" i="4"/>
  <c r="C330" i="4"/>
  <c r="CB266" i="4"/>
  <c r="BU266" i="4"/>
  <c r="BN266" i="4"/>
  <c r="C383" i="4"/>
  <c r="CB319" i="4"/>
  <c r="BU319" i="4"/>
  <c r="BN319" i="4"/>
  <c r="C117" i="4"/>
  <c r="CB101" i="4"/>
  <c r="BU101" i="4"/>
  <c r="BN101" i="4"/>
  <c r="C123" i="4"/>
  <c r="CB107" i="4"/>
  <c r="BU107" i="4"/>
  <c r="BN107" i="4"/>
  <c r="C341" i="4"/>
  <c r="CB277" i="4"/>
  <c r="BU277" i="4"/>
  <c r="BN277" i="4"/>
  <c r="C129" i="4"/>
  <c r="BU113" i="4"/>
  <c r="BN113" i="4"/>
  <c r="CB113" i="4"/>
  <c r="C346" i="4"/>
  <c r="CB282" i="4"/>
  <c r="BU282" i="4"/>
  <c r="BN282" i="4"/>
  <c r="C348" i="4"/>
  <c r="CB284" i="4"/>
  <c r="BU284" i="4"/>
  <c r="BN284" i="4"/>
  <c r="C121" i="4"/>
  <c r="BU105" i="4"/>
  <c r="BN105" i="4"/>
  <c r="CB105" i="4"/>
  <c r="C327" i="4"/>
  <c r="CB263" i="4"/>
  <c r="BU263" i="4"/>
  <c r="BN263" i="4"/>
  <c r="C323" i="4"/>
  <c r="CB259" i="4"/>
  <c r="BU259" i="4"/>
  <c r="BN259" i="4"/>
  <c r="C362" i="4"/>
  <c r="CB298" i="4"/>
  <c r="BU298" i="4"/>
  <c r="BN298" i="4"/>
  <c r="C335" i="4"/>
  <c r="CB271" i="4"/>
  <c r="BU271" i="4"/>
  <c r="BN271" i="4"/>
  <c r="C374" i="4"/>
  <c r="CB310" i="4"/>
  <c r="BU310" i="4"/>
  <c r="BN310" i="4"/>
  <c r="C378" i="4"/>
  <c r="CB314" i="4"/>
  <c r="BU314" i="4"/>
  <c r="BN314" i="4"/>
  <c r="C380" i="4"/>
  <c r="CB316" i="4"/>
  <c r="BU316" i="4"/>
  <c r="BN316" i="4"/>
  <c r="C379" i="4"/>
  <c r="CB315" i="4"/>
  <c r="BU315" i="4"/>
  <c r="BN315" i="4"/>
  <c r="C345" i="4"/>
  <c r="CB281" i="4"/>
  <c r="BU281" i="4"/>
  <c r="BN281" i="4"/>
  <c r="C343" i="4"/>
  <c r="CB279" i="4"/>
  <c r="BU279" i="4"/>
  <c r="BN279" i="4"/>
  <c r="C328" i="4"/>
  <c r="BN264" i="4"/>
  <c r="CB264" i="4"/>
  <c r="BU264" i="4"/>
  <c r="C332" i="4"/>
  <c r="CB268" i="4"/>
  <c r="BU268" i="4"/>
  <c r="BN268" i="4"/>
  <c r="C337" i="4"/>
  <c r="CB273" i="4"/>
  <c r="BU273" i="4"/>
  <c r="BN273" i="4"/>
  <c r="C367" i="4"/>
  <c r="CB303" i="4"/>
  <c r="BU303" i="4"/>
  <c r="BN303" i="4"/>
  <c r="C325" i="4"/>
  <c r="CB261" i="4"/>
  <c r="BU261" i="4"/>
  <c r="BN261" i="4"/>
  <c r="C128" i="4"/>
  <c r="CB112" i="4"/>
  <c r="BU112" i="4"/>
  <c r="BN112" i="4"/>
  <c r="K13" i="4"/>
  <c r="I13" i="4"/>
  <c r="H13" i="4"/>
  <c r="E13" i="4"/>
  <c r="D13" i="4"/>
  <c r="C13" i="4"/>
  <c r="K8" i="4"/>
  <c r="I8" i="4"/>
  <c r="H8" i="4"/>
  <c r="E8" i="4"/>
  <c r="D8" i="4"/>
  <c r="C8" i="4"/>
  <c r="Y1510" i="4" l="1"/>
  <c r="Y1511" i="4" s="1"/>
  <c r="Y1512" i="4" s="1"/>
  <c r="Y1513" i="4" s="1"/>
  <c r="Y1514" i="4" s="1"/>
  <c r="Y1515" i="4" s="1"/>
  <c r="Y1516" i="4" s="1"/>
  <c r="Y1517" i="4" s="1"/>
  <c r="Y1518" i="4" s="1"/>
  <c r="Y1519" i="4" s="1"/>
  <c r="Y1520" i="4" s="1"/>
  <c r="Y1521" i="4" s="1"/>
  <c r="Y1522" i="4" s="1"/>
  <c r="Y1523" i="4" s="1"/>
  <c r="Y1524" i="4" s="1"/>
  <c r="Y1525" i="4" s="1"/>
  <c r="Y1526" i="4" s="1"/>
  <c r="Y1527" i="4" s="1"/>
  <c r="Y1528" i="4" s="1"/>
  <c r="Y1529" i="4" s="1"/>
  <c r="Y1531" i="4"/>
  <c r="Y1410" i="4"/>
  <c r="Y1411" i="4" s="1"/>
  <c r="Y1412" i="4" s="1"/>
  <c r="Y1413" i="4" s="1"/>
  <c r="Y1414" i="4" s="1"/>
  <c r="Y1415" i="4" s="1"/>
  <c r="Y1416" i="4" s="1"/>
  <c r="Y1417" i="4" s="1"/>
  <c r="Y1418" i="4" s="1"/>
  <c r="Y1419" i="4" s="1"/>
  <c r="Y1420" i="4" s="1"/>
  <c r="Y1421" i="4" s="1"/>
  <c r="Y1422" i="4" s="1"/>
  <c r="Y1423" i="4" s="1"/>
  <c r="Y1424" i="4" s="1"/>
  <c r="Y1425" i="4" s="1"/>
  <c r="Y1426" i="4" s="1"/>
  <c r="Y1427" i="4" s="1"/>
  <c r="Y1428" i="4" s="1"/>
  <c r="Y1429" i="4" s="1"/>
  <c r="Y1431" i="4"/>
  <c r="Y1610" i="4"/>
  <c r="Y1611" i="4" s="1"/>
  <c r="Y1612" i="4" s="1"/>
  <c r="Y1613" i="4" s="1"/>
  <c r="Y1614" i="4" s="1"/>
  <c r="Y1615" i="4" s="1"/>
  <c r="Y1616" i="4" s="1"/>
  <c r="Y1617" i="4" s="1"/>
  <c r="Y1618" i="4" s="1"/>
  <c r="Y1619" i="4" s="1"/>
  <c r="Y1620" i="4" s="1"/>
  <c r="Y1621" i="4" s="1"/>
  <c r="Y1622" i="4" s="1"/>
  <c r="Y1623" i="4" s="1"/>
  <c r="Y1624" i="4" s="1"/>
  <c r="Y1625" i="4" s="1"/>
  <c r="Y1626" i="4" s="1"/>
  <c r="Y1627" i="4" s="1"/>
  <c r="Y1628" i="4" s="1"/>
  <c r="Y1629" i="4" s="1"/>
  <c r="Y1631" i="4"/>
  <c r="AH1116" i="4"/>
  <c r="AH1117" i="4" s="1"/>
  <c r="AH1118" i="4" s="1"/>
  <c r="AH1119" i="4" s="1"/>
  <c r="AH1120" i="4" s="1"/>
  <c r="AH1121" i="4" s="1"/>
  <c r="AH1122" i="4" s="1"/>
  <c r="AH1123" i="4" s="1"/>
  <c r="AH1124" i="4" s="1"/>
  <c r="AH1125" i="4" s="1"/>
  <c r="AH1126" i="4" s="1"/>
  <c r="AH1127" i="4" s="1"/>
  <c r="AH1128" i="4" s="1"/>
  <c r="AH1129" i="4" s="1"/>
  <c r="AH1130" i="4" s="1"/>
  <c r="AH1131" i="4" s="1"/>
  <c r="AH1132" i="4" s="1"/>
  <c r="P1106" i="4"/>
  <c r="P1107" i="4" s="1"/>
  <c r="T1105" i="4"/>
  <c r="T1106" i="4" s="1"/>
  <c r="T1107" i="4" s="1"/>
  <c r="S1105" i="4"/>
  <c r="S1106" i="4" s="1"/>
  <c r="S1107" i="4" s="1"/>
  <c r="R1105" i="4"/>
  <c r="R1106" i="4" s="1"/>
  <c r="R1107" i="4" s="1"/>
  <c r="Q1105" i="4"/>
  <c r="Q1106" i="4" s="1"/>
  <c r="Q1107" i="4" s="1"/>
  <c r="T1103" i="4"/>
  <c r="S1103" i="4"/>
  <c r="R1103" i="4"/>
  <c r="Q1103" i="4"/>
  <c r="Q1386" i="4"/>
  <c r="CB379" i="4"/>
  <c r="BU379" i="4"/>
  <c r="BN379" i="4"/>
  <c r="BU121" i="4"/>
  <c r="BN121" i="4"/>
  <c r="CB121" i="4"/>
  <c r="CB330" i="4"/>
  <c r="BU330" i="4"/>
  <c r="BN330" i="4"/>
  <c r="CB377" i="4"/>
  <c r="BU377" i="4"/>
  <c r="BN377" i="4"/>
  <c r="CB127" i="4"/>
  <c r="BU127" i="4"/>
  <c r="BN127" i="4"/>
  <c r="CB375" i="4"/>
  <c r="BU375" i="4"/>
  <c r="BN375" i="4"/>
  <c r="CB339" i="4"/>
  <c r="BU339" i="4"/>
  <c r="BN339" i="4"/>
  <c r="BN376" i="4"/>
  <c r="CB376" i="4"/>
  <c r="BU376" i="4"/>
  <c r="CB124" i="4"/>
  <c r="BN124" i="4"/>
  <c r="BU124" i="4"/>
  <c r="CB348" i="4"/>
  <c r="BU348" i="4"/>
  <c r="BN348" i="4"/>
  <c r="CB346" i="4"/>
  <c r="BU346" i="4"/>
  <c r="BN346" i="4"/>
  <c r="BN344" i="4"/>
  <c r="CB344" i="4"/>
  <c r="BU344" i="4"/>
  <c r="CB357" i="4"/>
  <c r="BU357" i="4"/>
  <c r="BN357" i="4"/>
  <c r="CB326" i="4"/>
  <c r="BU326" i="4"/>
  <c r="BN326" i="4"/>
  <c r="CB329" i="4"/>
  <c r="BU329" i="4"/>
  <c r="BN329" i="4"/>
  <c r="CB380" i="4"/>
  <c r="BU380" i="4"/>
  <c r="BN380" i="4"/>
  <c r="CB332" i="4"/>
  <c r="BU332" i="4"/>
  <c r="BN332" i="4"/>
  <c r="CB335" i="4"/>
  <c r="BU335" i="4"/>
  <c r="BN335" i="4"/>
  <c r="CB341" i="4"/>
  <c r="BU341" i="4"/>
  <c r="BN341" i="4"/>
  <c r="CB369" i="4"/>
  <c r="BU369" i="4"/>
  <c r="BN369" i="4"/>
  <c r="CB334" i="4"/>
  <c r="BU334" i="4"/>
  <c r="BN334" i="4"/>
  <c r="CB361" i="4"/>
  <c r="BU361" i="4"/>
  <c r="BN361" i="4"/>
  <c r="CB130" i="4"/>
  <c r="BU130" i="4"/>
  <c r="BN130" i="4"/>
  <c r="CB363" i="4"/>
  <c r="BU363" i="4"/>
  <c r="BN363" i="4"/>
  <c r="CB350" i="4"/>
  <c r="BU350" i="4"/>
  <c r="BN350" i="4"/>
  <c r="CB356" i="4"/>
  <c r="BU356" i="4"/>
  <c r="BN356" i="4"/>
  <c r="CB352" i="4"/>
  <c r="BU352" i="4"/>
  <c r="BN352" i="4"/>
  <c r="CB367" i="4"/>
  <c r="BU367" i="4"/>
  <c r="BN367" i="4"/>
  <c r="BU129" i="4"/>
  <c r="BN129" i="4"/>
  <c r="CB129" i="4"/>
  <c r="BU349" i="4"/>
  <c r="BN349" i="4"/>
  <c r="CB349" i="4"/>
  <c r="CB378" i="4"/>
  <c r="BU378" i="4"/>
  <c r="BN378" i="4"/>
  <c r="CB325" i="4"/>
  <c r="BU325" i="4"/>
  <c r="BN325" i="4"/>
  <c r="CB384" i="4"/>
  <c r="BU384" i="4"/>
  <c r="BN384" i="4"/>
  <c r="CB374" i="4"/>
  <c r="BU374" i="4"/>
  <c r="BN374" i="4"/>
  <c r="CB128" i="4"/>
  <c r="BU128" i="4"/>
  <c r="BN128" i="4"/>
  <c r="CB385" i="4"/>
  <c r="BU385" i="4"/>
  <c r="BN385" i="4"/>
  <c r="BN328" i="4"/>
  <c r="CB328" i="4"/>
  <c r="BU328" i="4"/>
  <c r="CB362" i="4"/>
  <c r="BU362" i="4"/>
  <c r="BN362" i="4"/>
  <c r="CB123" i="4"/>
  <c r="BU123" i="4"/>
  <c r="BN123" i="4"/>
  <c r="BN116" i="4"/>
  <c r="CB116" i="4"/>
  <c r="BU116" i="4"/>
  <c r="CB336" i="4"/>
  <c r="BU336" i="4"/>
  <c r="BN336" i="4"/>
  <c r="CB370" i="4"/>
  <c r="BU370" i="4"/>
  <c r="BN370" i="4"/>
  <c r="CB364" i="4"/>
  <c r="BU364" i="4"/>
  <c r="BN364" i="4"/>
  <c r="CB115" i="4"/>
  <c r="BU115" i="4"/>
  <c r="BN115" i="4"/>
  <c r="BN360" i="4"/>
  <c r="CB360" i="4"/>
  <c r="BU360" i="4"/>
  <c r="CB368" i="4"/>
  <c r="BU368" i="4"/>
  <c r="BN368" i="4"/>
  <c r="CB354" i="4"/>
  <c r="BU354" i="4"/>
  <c r="BN354" i="4"/>
  <c r="CB331" i="4"/>
  <c r="BU331" i="4"/>
  <c r="BN331" i="4"/>
  <c r="CB351" i="4"/>
  <c r="BU351" i="4"/>
  <c r="BN351" i="4"/>
  <c r="CB355" i="4"/>
  <c r="BU355" i="4"/>
  <c r="BN355" i="4"/>
  <c r="CB358" i="4"/>
  <c r="BU358" i="4"/>
  <c r="BN358" i="4"/>
  <c r="CB359" i="4"/>
  <c r="BU359" i="4"/>
  <c r="BN359" i="4"/>
  <c r="CB382" i="4"/>
  <c r="BU382" i="4"/>
  <c r="BN382" i="4"/>
  <c r="CB353" i="4"/>
  <c r="BU353" i="4"/>
  <c r="BN353" i="4"/>
  <c r="CB343" i="4"/>
  <c r="BU343" i="4"/>
  <c r="BN343" i="4"/>
  <c r="CB323" i="4"/>
  <c r="BU323" i="4"/>
  <c r="BN323" i="4"/>
  <c r="CB117" i="4"/>
  <c r="BU117" i="4"/>
  <c r="BN117" i="4"/>
  <c r="BU365" i="4"/>
  <c r="BN365" i="4"/>
  <c r="CB365" i="4"/>
  <c r="CB342" i="4"/>
  <c r="BU342" i="4"/>
  <c r="BN342" i="4"/>
  <c r="CB340" i="4"/>
  <c r="BU340" i="4"/>
  <c r="BN340" i="4"/>
  <c r="CB120" i="4"/>
  <c r="BU120" i="4"/>
  <c r="BN120" i="4"/>
  <c r="CB372" i="4"/>
  <c r="BU372" i="4"/>
  <c r="BN372" i="4"/>
  <c r="CB125" i="4"/>
  <c r="BU125" i="4"/>
  <c r="BN125" i="4"/>
  <c r="CB347" i="4"/>
  <c r="BU347" i="4"/>
  <c r="BN347" i="4"/>
  <c r="CB366" i="4"/>
  <c r="BU366" i="4"/>
  <c r="BN366" i="4"/>
  <c r="CB386" i="4"/>
  <c r="BU386" i="4"/>
  <c r="BN386" i="4"/>
  <c r="CB337" i="4"/>
  <c r="BU337" i="4"/>
  <c r="BN337" i="4"/>
  <c r="CB126" i="4"/>
  <c r="BU126" i="4"/>
  <c r="BN126" i="4"/>
  <c r="CB371" i="4"/>
  <c r="BU371" i="4"/>
  <c r="BN371" i="4"/>
  <c r="BU333" i="4"/>
  <c r="BN333" i="4"/>
  <c r="CB333" i="4"/>
  <c r="CB345" i="4"/>
  <c r="BU345" i="4"/>
  <c r="BN345" i="4"/>
  <c r="CB327" i="4"/>
  <c r="BU327" i="4"/>
  <c r="BN327" i="4"/>
  <c r="CB383" i="4"/>
  <c r="BU383" i="4"/>
  <c r="BN383" i="4"/>
  <c r="CB119" i="4"/>
  <c r="BU119" i="4"/>
  <c r="BN119" i="4"/>
  <c r="CB122" i="4"/>
  <c r="BU122" i="4"/>
  <c r="BN122" i="4"/>
  <c r="CB338" i="4"/>
  <c r="BU338" i="4"/>
  <c r="BN338" i="4"/>
  <c r="CB324" i="4"/>
  <c r="BU324" i="4"/>
  <c r="BN324" i="4"/>
  <c r="CB118" i="4"/>
  <c r="BU118" i="4"/>
  <c r="BN118" i="4"/>
  <c r="CB373" i="4"/>
  <c r="BU373" i="4"/>
  <c r="BN373" i="4"/>
  <c r="BU381" i="4"/>
  <c r="BN381" i="4"/>
  <c r="CB381" i="4"/>
  <c r="AI1120" i="4" l="1"/>
  <c r="AI1121" i="4" s="1"/>
  <c r="AI1122" i="4" s="1"/>
  <c r="AI1123" i="4" s="1"/>
  <c r="AI1124" i="4" s="1"/>
  <c r="AI1125" i="4" s="1"/>
  <c r="AI1126" i="4" s="1"/>
  <c r="AI1127" i="4" s="1"/>
  <c r="AI1128" i="4" s="1"/>
  <c r="AI1129" i="4" s="1"/>
  <c r="AI1130" i="4" s="1"/>
  <c r="AI1131" i="4" s="1"/>
  <c r="AI1132" i="4" s="1"/>
  <c r="R1386" i="4"/>
  <c r="JZ5" i="1"/>
  <c r="JZ19" i="1" s="1"/>
  <c r="JY5" i="1"/>
  <c r="JY19" i="1" s="1"/>
  <c r="N930" i="4"/>
  <c r="N931" i="4" s="1"/>
  <c r="N932" i="4" s="1"/>
  <c r="N933" i="4" s="1"/>
  <c r="N925" i="4"/>
  <c r="N926" i="4" s="1"/>
  <c r="N927" i="4" s="1"/>
  <c r="N928" i="4" s="1"/>
  <c r="N920" i="4"/>
  <c r="N921" i="4" s="1"/>
  <c r="N922" i="4" s="1"/>
  <c r="N923" i="4" s="1"/>
  <c r="O915" i="4"/>
  <c r="O916" i="4" s="1"/>
  <c r="O917" i="4" s="1"/>
  <c r="O918" i="4" s="1"/>
  <c r="O919" i="4" s="1"/>
  <c r="O920" i="4" s="1"/>
  <c r="O921" i="4" s="1"/>
  <c r="O922" i="4" s="1"/>
  <c r="O923" i="4" s="1"/>
  <c r="O924" i="4" s="1"/>
  <c r="O925" i="4" s="1"/>
  <c r="O926" i="4" s="1"/>
  <c r="O927" i="4" s="1"/>
  <c r="O928" i="4" s="1"/>
  <c r="O929" i="4" s="1"/>
  <c r="O930" i="4" s="1"/>
  <c r="O931" i="4" s="1"/>
  <c r="O932" i="4" s="1"/>
  <c r="O933" i="4" s="1"/>
  <c r="N915" i="4"/>
  <c r="N916" i="4" s="1"/>
  <c r="N917" i="4" s="1"/>
  <c r="N918" i="4" s="1"/>
  <c r="N910" i="4"/>
  <c r="N911" i="4" s="1"/>
  <c r="N912" i="4" s="1"/>
  <c r="N913" i="4" s="1"/>
  <c r="N905" i="4"/>
  <c r="N906" i="4" s="1"/>
  <c r="N907" i="4" s="1"/>
  <c r="N908" i="4" s="1"/>
  <c r="N900" i="4"/>
  <c r="N901" i="4" s="1"/>
  <c r="N902" i="4" s="1"/>
  <c r="N903" i="4" s="1"/>
  <c r="O895" i="4"/>
  <c r="O896" i="4" s="1"/>
  <c r="O897" i="4" s="1"/>
  <c r="O898" i="4" s="1"/>
  <c r="O899" i="4" s="1"/>
  <c r="O900" i="4" s="1"/>
  <c r="O901" i="4" s="1"/>
  <c r="O902" i="4" s="1"/>
  <c r="O903" i="4" s="1"/>
  <c r="O904" i="4" s="1"/>
  <c r="O905" i="4" s="1"/>
  <c r="O906" i="4" s="1"/>
  <c r="O907" i="4" s="1"/>
  <c r="O908" i="4" s="1"/>
  <c r="O909" i="4" s="1"/>
  <c r="O910" i="4" s="1"/>
  <c r="O911" i="4" s="1"/>
  <c r="O912" i="4" s="1"/>
  <c r="O913" i="4" s="1"/>
  <c r="N895" i="4"/>
  <c r="N896" i="4" s="1"/>
  <c r="N897" i="4" s="1"/>
  <c r="N898" i="4" s="1"/>
  <c r="N890" i="4"/>
  <c r="N891" i="4" s="1"/>
  <c r="N892" i="4" s="1"/>
  <c r="N893" i="4" s="1"/>
  <c r="N885" i="4"/>
  <c r="N886" i="4" s="1"/>
  <c r="N887" i="4" s="1"/>
  <c r="N888" i="4" s="1"/>
  <c r="N880" i="4"/>
  <c r="N881" i="4" s="1"/>
  <c r="N882" i="4" s="1"/>
  <c r="N883" i="4" s="1"/>
  <c r="O875" i="4"/>
  <c r="O876" i="4" s="1"/>
  <c r="O877" i="4" s="1"/>
  <c r="O878" i="4" s="1"/>
  <c r="O879" i="4" s="1"/>
  <c r="O880" i="4" s="1"/>
  <c r="O881" i="4" s="1"/>
  <c r="O882" i="4" s="1"/>
  <c r="O883" i="4" s="1"/>
  <c r="O884" i="4" s="1"/>
  <c r="O885" i="4" s="1"/>
  <c r="O886" i="4" s="1"/>
  <c r="O887" i="4" s="1"/>
  <c r="O888" i="4" s="1"/>
  <c r="O889" i="4" s="1"/>
  <c r="O890" i="4" s="1"/>
  <c r="O891" i="4" s="1"/>
  <c r="O892" i="4" s="1"/>
  <c r="O893" i="4" s="1"/>
  <c r="N875" i="4"/>
  <c r="N876" i="4" s="1"/>
  <c r="N877" i="4" s="1"/>
  <c r="N878" i="4" s="1"/>
  <c r="G859" i="4"/>
  <c r="AG1612" i="4" s="1"/>
  <c r="G868" i="4"/>
  <c r="G869" i="4" s="1"/>
  <c r="G870" i="4" s="1"/>
  <c r="G864" i="4"/>
  <c r="G865" i="4" s="1"/>
  <c r="G866" i="4" s="1"/>
  <c r="G855" i="4"/>
  <c r="A132" i="4"/>
  <c r="A68" i="4"/>
  <c r="A52" i="4"/>
  <c r="KG5" i="1"/>
  <c r="KG19" i="1" s="1"/>
  <c r="KF5" i="1"/>
  <c r="KF19" i="1" s="1"/>
  <c r="BB5" i="1"/>
  <c r="BB19" i="1" s="1"/>
  <c r="F847" i="4"/>
  <c r="F848" i="4" s="1"/>
  <c r="E847" i="4"/>
  <c r="E848" i="4" s="1"/>
  <c r="D847" i="4"/>
  <c r="D848" i="4" s="1"/>
  <c r="C847" i="4"/>
  <c r="C848" i="4" s="1"/>
  <c r="F842" i="4"/>
  <c r="F840" i="4" s="1"/>
  <c r="E842" i="4"/>
  <c r="E840" i="4" s="1"/>
  <c r="D842" i="4"/>
  <c r="D839" i="4" s="1"/>
  <c r="C842" i="4"/>
  <c r="C839" i="4" s="1"/>
  <c r="F837" i="4"/>
  <c r="F838" i="4" s="1"/>
  <c r="E837" i="4"/>
  <c r="E838" i="4" s="1"/>
  <c r="D837" i="4"/>
  <c r="D838" i="4" s="1"/>
  <c r="G848" i="4"/>
  <c r="G845" i="4"/>
  <c r="G846" i="4" s="1"/>
  <c r="G844" i="4" s="1"/>
  <c r="G843" i="4"/>
  <c r="G840" i="4"/>
  <c r="G841" i="4" s="1"/>
  <c r="G839" i="4" s="1"/>
  <c r="AG1595" i="4" l="1"/>
  <c r="AG1609" i="4"/>
  <c r="AG1594" i="4"/>
  <c r="AG1608" i="4"/>
  <c r="AG1412" i="4"/>
  <c r="AG1512" i="4"/>
  <c r="AG1495" i="4"/>
  <c r="AG1509" i="4"/>
  <c r="AG1494" i="4"/>
  <c r="AG1508" i="4"/>
  <c r="AG1395" i="4"/>
  <c r="AG1409" i="4"/>
  <c r="AG1394" i="4"/>
  <c r="AG1408" i="4"/>
  <c r="AG1295" i="4"/>
  <c r="AG1309" i="4"/>
  <c r="AG1294" i="4"/>
  <c r="AG1308" i="4"/>
  <c r="AG1212" i="4"/>
  <c r="AG1312" i="4"/>
  <c r="AG1094" i="4"/>
  <c r="AG1209" i="4"/>
  <c r="AG1194" i="4"/>
  <c r="AG1195" i="4"/>
  <c r="AG1208" i="4"/>
  <c r="AG1112" i="4"/>
  <c r="AG1095" i="4"/>
  <c r="AG1108" i="4"/>
  <c r="AG1109" i="4"/>
  <c r="G856" i="4"/>
  <c r="S1386" i="4"/>
  <c r="G860" i="4"/>
  <c r="A53" i="4"/>
  <c r="D52" i="4"/>
  <c r="A69" i="4"/>
  <c r="F68" i="4"/>
  <c r="A133" i="4"/>
  <c r="C843" i="4"/>
  <c r="D843" i="4"/>
  <c r="E843" i="4"/>
  <c r="F843" i="4"/>
  <c r="JY6" i="1"/>
  <c r="JZ6" i="1"/>
  <c r="KF6" i="1"/>
  <c r="KG6" i="1"/>
  <c r="BB6" i="1"/>
  <c r="E834" i="4"/>
  <c r="E841" i="4"/>
  <c r="F841" i="4"/>
  <c r="C841" i="4"/>
  <c r="D834" i="4"/>
  <c r="F834" i="4"/>
  <c r="D835" i="4"/>
  <c r="F835" i="4"/>
  <c r="E845" i="4"/>
  <c r="C844" i="4"/>
  <c r="E844" i="4"/>
  <c r="E836" i="4"/>
  <c r="C846" i="4"/>
  <c r="F845" i="4"/>
  <c r="F846" i="4"/>
  <c r="D844" i="4"/>
  <c r="D836" i="4"/>
  <c r="C845" i="4"/>
  <c r="F836" i="4"/>
  <c r="E846" i="4"/>
  <c r="E835" i="4"/>
  <c r="F844" i="4"/>
  <c r="D845" i="4"/>
  <c r="F839" i="4"/>
  <c r="C840" i="4"/>
  <c r="D841" i="4"/>
  <c r="D846" i="4"/>
  <c r="E839" i="4"/>
  <c r="D840" i="4"/>
  <c r="AG1613" i="4" l="1"/>
  <c r="AG1596" i="4"/>
  <c r="AG1610" i="4"/>
  <c r="AG1496" i="4"/>
  <c r="AG1510" i="4"/>
  <c r="AG1413" i="4"/>
  <c r="AG1513" i="4"/>
  <c r="AG1396" i="4"/>
  <c r="AG1410" i="4"/>
  <c r="AG1213" i="4"/>
  <c r="AG1313" i="4"/>
  <c r="AG1296" i="4"/>
  <c r="AG1310" i="4"/>
  <c r="AG1096" i="4"/>
  <c r="AG1196" i="4"/>
  <c r="AG1210" i="4"/>
  <c r="AG1113" i="4"/>
  <c r="AG1110" i="4"/>
  <c r="G857" i="4"/>
  <c r="AG1498" i="4" s="1"/>
  <c r="AG1499" i="4" s="1"/>
  <c r="AG1500" i="4" s="1"/>
  <c r="AG1501" i="4" s="1"/>
  <c r="AG1502" i="4" s="1"/>
  <c r="AG1503" i="4" s="1"/>
  <c r="AG1504" i="4" s="1"/>
  <c r="T1386" i="4"/>
  <c r="CE68" i="4"/>
  <c r="BX68" i="4"/>
  <c r="BQ68" i="4"/>
  <c r="BO52" i="4"/>
  <c r="CC52" i="4"/>
  <c r="BV52" i="4"/>
  <c r="B68" i="4"/>
  <c r="B52" i="4"/>
  <c r="G861" i="4"/>
  <c r="A70" i="4"/>
  <c r="A54" i="4"/>
  <c r="F69" i="4"/>
  <c r="A134" i="4"/>
  <c r="D53" i="4"/>
  <c r="JZ9" i="1"/>
  <c r="JY9" i="1"/>
  <c r="KG9" i="1"/>
  <c r="KF9" i="1"/>
  <c r="BB9" i="1"/>
  <c r="C837" i="4"/>
  <c r="C838" i="4" s="1"/>
  <c r="AC790" i="4"/>
  <c r="AA790" i="4"/>
  <c r="Y790" i="4"/>
  <c r="E37" i="4"/>
  <c r="A1308" i="4" s="1"/>
  <c r="D37" i="4"/>
  <c r="A1294" i="4" s="1"/>
  <c r="C37" i="4"/>
  <c r="A1290" i="4" s="1"/>
  <c r="E36" i="4"/>
  <c r="A1208" i="4" s="1"/>
  <c r="D36" i="4"/>
  <c r="A1194" i="4" s="1"/>
  <c r="C36" i="4"/>
  <c r="A1190" i="4" s="1"/>
  <c r="E35" i="4"/>
  <c r="D35" i="4"/>
  <c r="C35" i="4"/>
  <c r="D30" i="4"/>
  <c r="D29" i="4"/>
  <c r="D28" i="4"/>
  <c r="D27" i="4"/>
  <c r="A1298" i="4" s="1"/>
  <c r="D26" i="4"/>
  <c r="A1198" i="4" s="1"/>
  <c r="D25" i="4"/>
  <c r="A1098" i="4" s="1"/>
  <c r="F37" i="4"/>
  <c r="F36" i="4"/>
  <c r="F35" i="4"/>
  <c r="I856" i="4"/>
  <c r="H856" i="4"/>
  <c r="F23" i="3"/>
  <c r="AG1405" i="4" l="1"/>
  <c r="AG1406" i="4" s="1"/>
  <c r="AG1407" i="4" s="1"/>
  <c r="AG1398" i="4"/>
  <c r="AG1399" i="4" s="1"/>
  <c r="AG1400" i="4" s="1"/>
  <c r="AG1401" i="4" s="1"/>
  <c r="AG1402" i="4" s="1"/>
  <c r="AG1403" i="4" s="1"/>
  <c r="AG1404" i="4" s="1"/>
  <c r="AG1598" i="4"/>
  <c r="AG1599" i="4" s="1"/>
  <c r="AG1600" i="4" s="1"/>
  <c r="AG1601" i="4" s="1"/>
  <c r="AG1602" i="4" s="1"/>
  <c r="AG1603" i="4" s="1"/>
  <c r="AG1604" i="4" s="1"/>
  <c r="AG1605" i="4"/>
  <c r="AG1606" i="4" s="1"/>
  <c r="AG1607" i="4" s="1"/>
  <c r="AG1505" i="4"/>
  <c r="AG1506" i="4" s="1"/>
  <c r="AG1507" i="4" s="1"/>
  <c r="V1396" i="4"/>
  <c r="V1510" i="4"/>
  <c r="V1596" i="4"/>
  <c r="V1410" i="4"/>
  <c r="V1296" i="4"/>
  <c r="V1496" i="4"/>
  <c r="V1610" i="4"/>
  <c r="V1310" i="4"/>
  <c r="V1605" i="4"/>
  <c r="V1606" i="4" s="1"/>
  <c r="V1405" i="4"/>
  <c r="V1406" i="4" s="1"/>
  <c r="V1598" i="4"/>
  <c r="V1498" i="4"/>
  <c r="V1505" i="4"/>
  <c r="V1506" i="4" s="1"/>
  <c r="V1398" i="4"/>
  <c r="V1399" i="4" s="1"/>
  <c r="V1400" i="4" s="1"/>
  <c r="V1401" i="4" s="1"/>
  <c r="V1402" i="4" s="1"/>
  <c r="V1403" i="4" s="1"/>
  <c r="V1404" i="4" s="1"/>
  <c r="V1432" i="4"/>
  <c r="V1632" i="4"/>
  <c r="V1532" i="4"/>
  <c r="U1396" i="4"/>
  <c r="U1510" i="4"/>
  <c r="U1596" i="4"/>
  <c r="U1410" i="4"/>
  <c r="U1296" i="4"/>
  <c r="U1496" i="4"/>
  <c r="U1610" i="4"/>
  <c r="U1310" i="4"/>
  <c r="U1598" i="4"/>
  <c r="U1605" i="4"/>
  <c r="U1606" i="4" s="1"/>
  <c r="U1498" i="4"/>
  <c r="U1505" i="4"/>
  <c r="U1506" i="4" s="1"/>
  <c r="U1405" i="4"/>
  <c r="U1406" i="4" s="1"/>
  <c r="U1398" i="4"/>
  <c r="U1399" i="4" s="1"/>
  <c r="U1400" i="4" s="1"/>
  <c r="U1401" i="4" s="1"/>
  <c r="U1402" i="4" s="1"/>
  <c r="U1403" i="4" s="1"/>
  <c r="U1404" i="4" s="1"/>
  <c r="U1432" i="4"/>
  <c r="U1632" i="4"/>
  <c r="U1532" i="4"/>
  <c r="W1298" i="4"/>
  <c r="W1299" i="4" s="1"/>
  <c r="W1300" i="4" s="1"/>
  <c r="W1301" i="4" s="1"/>
  <c r="W1302" i="4" s="1"/>
  <c r="W1303" i="4" s="1"/>
  <c r="W1304" i="4" s="1"/>
  <c r="AC1298" i="4"/>
  <c r="AB1298" i="4"/>
  <c r="U1298" i="4"/>
  <c r="AD1298" i="4"/>
  <c r="V1298" i="4"/>
  <c r="AE1298" i="4"/>
  <c r="AG1298" i="4"/>
  <c r="AG1299" i="4" s="1"/>
  <c r="AG1300" i="4" s="1"/>
  <c r="AG1301" i="4" s="1"/>
  <c r="AG1302" i="4" s="1"/>
  <c r="AG1303" i="4" s="1"/>
  <c r="AG1304" i="4" s="1"/>
  <c r="AG1205" i="4"/>
  <c r="AG1206" i="4" s="1"/>
  <c r="AG1207" i="4" s="1"/>
  <c r="AG1305" i="4"/>
  <c r="AG1306" i="4" s="1"/>
  <c r="AG1307" i="4" s="1"/>
  <c r="AG1105" i="4"/>
  <c r="AG1106" i="4" s="1"/>
  <c r="AG1107" i="4" s="1"/>
  <c r="AB1198" i="4"/>
  <c r="U1198" i="4"/>
  <c r="V1198" i="4"/>
  <c r="AG1198" i="4"/>
  <c r="AG1199" i="4" s="1"/>
  <c r="AG1200" i="4" s="1"/>
  <c r="AG1201" i="4" s="1"/>
  <c r="AG1202" i="4" s="1"/>
  <c r="AG1203" i="4" s="1"/>
  <c r="AG1204" i="4" s="1"/>
  <c r="AE1198" i="4"/>
  <c r="AD1198" i="4"/>
  <c r="AC1198" i="4"/>
  <c r="AE1098" i="4"/>
  <c r="AE1099" i="4" s="1"/>
  <c r="AE1100" i="4" s="1"/>
  <c r="AE1101" i="4" s="1"/>
  <c r="AE1102" i="4" s="1"/>
  <c r="AE1103" i="4" s="1"/>
  <c r="AE1104" i="4" s="1"/>
  <c r="AD1098" i="4"/>
  <c r="AD1099" i="4" s="1"/>
  <c r="AD1100" i="4" s="1"/>
  <c r="AD1101" i="4" s="1"/>
  <c r="AD1102" i="4" s="1"/>
  <c r="AD1103" i="4" s="1"/>
  <c r="AD1104" i="4" s="1"/>
  <c r="AC1098" i="4"/>
  <c r="AC1099" i="4" s="1"/>
  <c r="AC1100" i="4" s="1"/>
  <c r="AB1098" i="4"/>
  <c r="AB1099" i="4" s="1"/>
  <c r="AB1100" i="4" s="1"/>
  <c r="AB1101" i="4" s="1"/>
  <c r="AB1102" i="4" s="1"/>
  <c r="V1098" i="4"/>
  <c r="V1099" i="4" s="1"/>
  <c r="V1100" i="4" s="1"/>
  <c r="V1101" i="4" s="1"/>
  <c r="V1102" i="4" s="1"/>
  <c r="V1103" i="4" s="1"/>
  <c r="V1104" i="4" s="1"/>
  <c r="U1098" i="4"/>
  <c r="U1099" i="4" s="1"/>
  <c r="U1100" i="4" s="1"/>
  <c r="U1101" i="4" s="1"/>
  <c r="U1102" i="4" s="1"/>
  <c r="U1103" i="4" s="1"/>
  <c r="U1104" i="4" s="1"/>
  <c r="AG1098" i="4"/>
  <c r="AG1099" i="4" s="1"/>
  <c r="AG1100" i="4" s="1"/>
  <c r="AG1101" i="4" s="1"/>
  <c r="AG1102" i="4" s="1"/>
  <c r="AG1103" i="4" s="1"/>
  <c r="AG1104" i="4" s="1"/>
  <c r="AG1215" i="4"/>
  <c r="AG1216" i="4" s="1"/>
  <c r="AG1217" i="4" s="1"/>
  <c r="AG1218" i="4" s="1"/>
  <c r="AG1219" i="4" s="1"/>
  <c r="AG1220" i="4" s="1"/>
  <c r="AG1221" i="4" s="1"/>
  <c r="AG1222" i="4" s="1"/>
  <c r="AG1223" i="4" s="1"/>
  <c r="AG1224" i="4" s="1"/>
  <c r="AG1225" i="4" s="1"/>
  <c r="AG1226" i="4" s="1"/>
  <c r="AG1227" i="4" s="1"/>
  <c r="AG1228" i="4" s="1"/>
  <c r="AG1229" i="4" s="1"/>
  <c r="AG1230" i="4" s="1"/>
  <c r="AG1231" i="4"/>
  <c r="AG1232" i="4" s="1"/>
  <c r="AG1315" i="4"/>
  <c r="AG1316" i="4" s="1"/>
  <c r="AG1317" i="4" s="1"/>
  <c r="AG1318" i="4" s="1"/>
  <c r="AG1319" i="4" s="1"/>
  <c r="AG1320" i="4" s="1"/>
  <c r="AG1321" i="4" s="1"/>
  <c r="AG1322" i="4" s="1"/>
  <c r="AG1323" i="4" s="1"/>
  <c r="AG1324" i="4" s="1"/>
  <c r="AG1325" i="4" s="1"/>
  <c r="AG1326" i="4" s="1"/>
  <c r="AG1327" i="4" s="1"/>
  <c r="AG1328" i="4" s="1"/>
  <c r="AG1329" i="4" s="1"/>
  <c r="AG1330" i="4" s="1"/>
  <c r="AG1331" i="4"/>
  <c r="AG1332" i="4" s="1"/>
  <c r="CB1194" i="4"/>
  <c r="CC1194" i="4"/>
  <c r="BO1194" i="4"/>
  <c r="BN1194" i="4"/>
  <c r="BU1194" i="4"/>
  <c r="BV1194" i="4"/>
  <c r="CC1208" i="4"/>
  <c r="CB1208" i="4"/>
  <c r="BO1208" i="4"/>
  <c r="BU1208" i="4"/>
  <c r="BN1208" i="4"/>
  <c r="BV1208" i="4"/>
  <c r="BN1294" i="4"/>
  <c r="BN1295" i="4" s="1"/>
  <c r="BO1294" i="4"/>
  <c r="BO1295" i="4" s="1"/>
  <c r="BU1294" i="4"/>
  <c r="BU1295" i="4" s="1"/>
  <c r="BV1294" i="4"/>
  <c r="BV1295" i="4" s="1"/>
  <c r="CB1294" i="4"/>
  <c r="CB1295" i="4" s="1"/>
  <c r="CC1294" i="4"/>
  <c r="CC1295" i="4" s="1"/>
  <c r="BO1308" i="4"/>
  <c r="BO1309" i="4" s="1"/>
  <c r="BN1308" i="4"/>
  <c r="BN1309" i="4" s="1"/>
  <c r="BU1308" i="4"/>
  <c r="BU1309" i="4" s="1"/>
  <c r="BV1308" i="4"/>
  <c r="BV1309" i="4" s="1"/>
  <c r="CB1308" i="4"/>
  <c r="CB1309" i="4" s="1"/>
  <c r="CC1308" i="4"/>
  <c r="CC1309" i="4" s="1"/>
  <c r="AG1614" i="4"/>
  <c r="AG1631" i="4"/>
  <c r="AG1632" i="4" s="1"/>
  <c r="AG1597" i="4"/>
  <c r="AG1611" i="4"/>
  <c r="AG1615" i="4"/>
  <c r="AG1616" i="4" s="1"/>
  <c r="AG1617" i="4" s="1"/>
  <c r="AG1618" i="4" s="1"/>
  <c r="AG1619" i="4" s="1"/>
  <c r="AG1620" i="4" s="1"/>
  <c r="AG1621" i="4" s="1"/>
  <c r="AG1622" i="4" s="1"/>
  <c r="AG1623" i="4" s="1"/>
  <c r="AG1624" i="4" s="1"/>
  <c r="AG1625" i="4" s="1"/>
  <c r="AG1626" i="4" s="1"/>
  <c r="AG1627" i="4" s="1"/>
  <c r="AG1628" i="4" s="1"/>
  <c r="AG1629" i="4" s="1"/>
  <c r="AG1630" i="4" s="1"/>
  <c r="AG1497" i="4"/>
  <c r="AG1511" i="4"/>
  <c r="AG1515" i="4"/>
  <c r="AG1516" i="4" s="1"/>
  <c r="AG1517" i="4" s="1"/>
  <c r="AG1518" i="4" s="1"/>
  <c r="AG1519" i="4" s="1"/>
  <c r="AG1520" i="4" s="1"/>
  <c r="AG1521" i="4" s="1"/>
  <c r="AG1522" i="4" s="1"/>
  <c r="AG1523" i="4" s="1"/>
  <c r="AG1524" i="4" s="1"/>
  <c r="AG1525" i="4" s="1"/>
  <c r="AG1526" i="4" s="1"/>
  <c r="AG1527" i="4" s="1"/>
  <c r="AG1528" i="4" s="1"/>
  <c r="AG1529" i="4" s="1"/>
  <c r="AG1530" i="4" s="1"/>
  <c r="AG1514" i="4"/>
  <c r="AG1531" i="4"/>
  <c r="AG1532" i="4" s="1"/>
  <c r="AG1414" i="4"/>
  <c r="AG1431" i="4"/>
  <c r="AG1432" i="4" s="1"/>
  <c r="AG1397" i="4"/>
  <c r="AG1411" i="4"/>
  <c r="AG1415" i="4"/>
  <c r="AG1416" i="4" s="1"/>
  <c r="AG1417" i="4" s="1"/>
  <c r="AG1418" i="4" s="1"/>
  <c r="AG1419" i="4" s="1"/>
  <c r="AG1420" i="4" s="1"/>
  <c r="AG1421" i="4" s="1"/>
  <c r="AG1422" i="4" s="1"/>
  <c r="AG1423" i="4" s="1"/>
  <c r="AG1424" i="4" s="1"/>
  <c r="AG1425" i="4" s="1"/>
  <c r="AG1426" i="4" s="1"/>
  <c r="AG1427" i="4" s="1"/>
  <c r="AG1428" i="4" s="1"/>
  <c r="AG1429" i="4" s="1"/>
  <c r="AG1430" i="4" s="1"/>
  <c r="AG1297" i="4"/>
  <c r="AG1311" i="4"/>
  <c r="AG1314" i="4"/>
  <c r="A1090" i="4"/>
  <c r="U1210" i="4"/>
  <c r="U1196" i="4"/>
  <c r="A1094" i="4"/>
  <c r="CC1094" i="4" s="1"/>
  <c r="A1108" i="4"/>
  <c r="CC1108" i="4" s="1"/>
  <c r="V1210" i="4"/>
  <c r="V1196" i="4"/>
  <c r="AG1214" i="4"/>
  <c r="AG1197" i="4"/>
  <c r="AG1211" i="4"/>
  <c r="AG1131" i="4"/>
  <c r="AG1132" i="4" s="1"/>
  <c r="AG1114" i="4"/>
  <c r="U1096" i="4"/>
  <c r="V1096" i="4"/>
  <c r="AG1097" i="4"/>
  <c r="G1016" i="4"/>
  <c r="G996" i="4"/>
  <c r="G936" i="4"/>
  <c r="G1036" i="4"/>
  <c r="G956" i="4"/>
  <c r="G976" i="4"/>
  <c r="U1106" i="4"/>
  <c r="U1110" i="4"/>
  <c r="V1106" i="4"/>
  <c r="V1110" i="4"/>
  <c r="AG1111" i="4"/>
  <c r="I860" i="4"/>
  <c r="V1615" i="4" s="1"/>
  <c r="V1616" i="4" s="1"/>
  <c r="V1617" i="4" s="1"/>
  <c r="V1618" i="4" s="1"/>
  <c r="V1619" i="4" s="1"/>
  <c r="V1620" i="4" s="1"/>
  <c r="V1621" i="4" s="1"/>
  <c r="V1622" i="4" s="1"/>
  <c r="V1623" i="4" s="1"/>
  <c r="V1624" i="4" s="1"/>
  <c r="V1625" i="4" s="1"/>
  <c r="V1626" i="4" s="1"/>
  <c r="V1627" i="4" s="1"/>
  <c r="V1628" i="4" s="1"/>
  <c r="V1629" i="4" s="1"/>
  <c r="V1630" i="4" s="1"/>
  <c r="J966" i="4"/>
  <c r="I966" i="4"/>
  <c r="H966" i="4"/>
  <c r="G966" i="4"/>
  <c r="F966" i="4"/>
  <c r="E966" i="4"/>
  <c r="D966" i="4"/>
  <c r="C966" i="4"/>
  <c r="J981" i="4"/>
  <c r="I981" i="4"/>
  <c r="H981" i="4"/>
  <c r="F981" i="4"/>
  <c r="E981" i="4"/>
  <c r="D981" i="4"/>
  <c r="C981" i="4"/>
  <c r="G981" i="4"/>
  <c r="G946" i="4"/>
  <c r="J946" i="4"/>
  <c r="I946" i="4"/>
  <c r="G986" i="4"/>
  <c r="I986" i="4"/>
  <c r="J986" i="4"/>
  <c r="D941" i="4"/>
  <c r="J941" i="4"/>
  <c r="I941" i="4"/>
  <c r="H941" i="4"/>
  <c r="G941" i="4"/>
  <c r="F941" i="4"/>
  <c r="E941" i="4"/>
  <c r="C941" i="4"/>
  <c r="J961" i="4"/>
  <c r="I961" i="4"/>
  <c r="F961" i="4"/>
  <c r="D961" i="4"/>
  <c r="H961" i="4"/>
  <c r="E961" i="4"/>
  <c r="C961" i="4"/>
  <c r="G961" i="4"/>
  <c r="J1026" i="4"/>
  <c r="I1026" i="4"/>
  <c r="H1026" i="4"/>
  <c r="G1026" i="4"/>
  <c r="C1026" i="4"/>
  <c r="F1026" i="4"/>
  <c r="E1026" i="4"/>
  <c r="D1026" i="4"/>
  <c r="H1001" i="4"/>
  <c r="C1001" i="4"/>
  <c r="G1001" i="4"/>
  <c r="E1001" i="4"/>
  <c r="D1001" i="4"/>
  <c r="F1001" i="4"/>
  <c r="I1001" i="4"/>
  <c r="J1001" i="4"/>
  <c r="J1006" i="4"/>
  <c r="G1006" i="4"/>
  <c r="I1006" i="4"/>
  <c r="G1021" i="4"/>
  <c r="F1021" i="4"/>
  <c r="E1021" i="4"/>
  <c r="D1021" i="4"/>
  <c r="C1021" i="4"/>
  <c r="J1021" i="4"/>
  <c r="I1021" i="4"/>
  <c r="H1021" i="4"/>
  <c r="G1046" i="4"/>
  <c r="J1046" i="4"/>
  <c r="I1046" i="4"/>
  <c r="J1041" i="4"/>
  <c r="I1041" i="4"/>
  <c r="H1041" i="4"/>
  <c r="G1041" i="4"/>
  <c r="F1041" i="4"/>
  <c r="E1041" i="4"/>
  <c r="D1041" i="4"/>
  <c r="C1041" i="4"/>
  <c r="U1386" i="4"/>
  <c r="BX52" i="4"/>
  <c r="BW52" i="4"/>
  <c r="CC53" i="4"/>
  <c r="BV53" i="4"/>
  <c r="BO53" i="4"/>
  <c r="CE52" i="4"/>
  <c r="CD52" i="4"/>
  <c r="CE69" i="4"/>
  <c r="BX69" i="4"/>
  <c r="BQ69" i="4"/>
  <c r="BQ52" i="4"/>
  <c r="BP52" i="4"/>
  <c r="BT68" i="4"/>
  <c r="BS68" i="4"/>
  <c r="CA68" i="4"/>
  <c r="BZ68" i="4"/>
  <c r="CH68" i="4"/>
  <c r="CG68" i="4"/>
  <c r="B69" i="4"/>
  <c r="B53" i="4"/>
  <c r="D54" i="4"/>
  <c r="A71" i="4"/>
  <c r="F70" i="4"/>
  <c r="A55" i="4"/>
  <c r="A135" i="4"/>
  <c r="C836" i="4"/>
  <c r="C834" i="4"/>
  <c r="C835" i="4"/>
  <c r="J866" i="4"/>
  <c r="J870" i="4" s="1"/>
  <c r="I866" i="4"/>
  <c r="I870" i="4" s="1"/>
  <c r="H866" i="4"/>
  <c r="H870" i="4" s="1"/>
  <c r="I865" i="4"/>
  <c r="I869" i="4" s="1"/>
  <c r="I864" i="4"/>
  <c r="I868" i="4" s="1"/>
  <c r="H864" i="4"/>
  <c r="H868" i="4" s="1"/>
  <c r="I863" i="4"/>
  <c r="I867" i="4" s="1"/>
  <c r="H863" i="4"/>
  <c r="H867" i="4" s="1"/>
  <c r="V1515" i="4" l="1"/>
  <c r="V1516" i="4" s="1"/>
  <c r="V1517" i="4" s="1"/>
  <c r="V1518" i="4" s="1"/>
  <c r="V1519" i="4" s="1"/>
  <c r="V1520" i="4" s="1"/>
  <c r="V1521" i="4" s="1"/>
  <c r="V1522" i="4" s="1"/>
  <c r="V1523" i="4" s="1"/>
  <c r="V1524" i="4" s="1"/>
  <c r="V1525" i="4" s="1"/>
  <c r="V1526" i="4" s="1"/>
  <c r="V1527" i="4" s="1"/>
  <c r="V1528" i="4" s="1"/>
  <c r="V1529" i="4" s="1"/>
  <c r="V1530" i="4" s="1"/>
  <c r="BY52" i="4"/>
  <c r="CF52" i="4"/>
  <c r="BR52" i="4"/>
  <c r="BN1094" i="4"/>
  <c r="BN1095" i="4" s="1"/>
  <c r="BO1094" i="4"/>
  <c r="BO1095" i="4" s="1"/>
  <c r="U1499" i="4"/>
  <c r="U1599" i="4"/>
  <c r="V1499" i="4"/>
  <c r="V1599" i="4"/>
  <c r="V1613" i="4"/>
  <c r="V1313" i="4"/>
  <c r="V1513" i="4"/>
  <c r="V1413" i="4"/>
  <c r="V1415" i="4"/>
  <c r="V1416" i="4" s="1"/>
  <c r="V1417" i="4" s="1"/>
  <c r="V1418" i="4" s="1"/>
  <c r="V1419" i="4" s="1"/>
  <c r="V1420" i="4" s="1"/>
  <c r="V1421" i="4" s="1"/>
  <c r="V1422" i="4" s="1"/>
  <c r="V1423" i="4" s="1"/>
  <c r="V1424" i="4" s="1"/>
  <c r="V1425" i="4" s="1"/>
  <c r="V1426" i="4" s="1"/>
  <c r="V1427" i="4" s="1"/>
  <c r="V1428" i="4" s="1"/>
  <c r="V1429" i="4" s="1"/>
  <c r="V1430" i="4" s="1"/>
  <c r="V1531" i="4"/>
  <c r="V1631" i="4"/>
  <c r="V1431" i="4"/>
  <c r="AB1103" i="4"/>
  <c r="AC1101" i="4"/>
  <c r="AC1199" i="4"/>
  <c r="AD1199" i="4"/>
  <c r="AE1199" i="4"/>
  <c r="V1199" i="4"/>
  <c r="U1199" i="4"/>
  <c r="AB1199" i="4"/>
  <c r="AE1299" i="4"/>
  <c r="V1299" i="4"/>
  <c r="AD1299" i="4"/>
  <c r="U1299" i="4"/>
  <c r="AB1299" i="4"/>
  <c r="AC1299" i="4"/>
  <c r="A1332" i="4"/>
  <c r="W1331" i="4"/>
  <c r="V1331" i="4"/>
  <c r="W1315" i="4"/>
  <c r="W1316" i="4" s="1"/>
  <c r="W1317" i="4" s="1"/>
  <c r="W1318" i="4" s="1"/>
  <c r="W1319" i="4" s="1"/>
  <c r="W1320" i="4" s="1"/>
  <c r="W1321" i="4" s="1"/>
  <c r="W1322" i="4" s="1"/>
  <c r="W1323" i="4" s="1"/>
  <c r="W1324" i="4" s="1"/>
  <c r="W1325" i="4" s="1"/>
  <c r="W1326" i="4" s="1"/>
  <c r="W1327" i="4" s="1"/>
  <c r="W1328" i="4" s="1"/>
  <c r="W1329" i="4" s="1"/>
  <c r="W1330" i="4" s="1"/>
  <c r="V1315" i="4"/>
  <c r="V1316" i="4" s="1"/>
  <c r="V1317" i="4" s="1"/>
  <c r="V1318" i="4" s="1"/>
  <c r="V1319" i="4" s="1"/>
  <c r="V1320" i="4" s="1"/>
  <c r="V1321" i="4" s="1"/>
  <c r="V1322" i="4" s="1"/>
  <c r="V1323" i="4" s="1"/>
  <c r="V1324" i="4" s="1"/>
  <c r="V1325" i="4" s="1"/>
  <c r="V1326" i="4" s="1"/>
  <c r="V1327" i="4" s="1"/>
  <c r="V1328" i="4" s="1"/>
  <c r="V1329" i="4" s="1"/>
  <c r="V1330" i="4" s="1"/>
  <c r="CC1310" i="4"/>
  <c r="CC1311" i="4" s="1"/>
  <c r="CC1312" i="4" s="1"/>
  <c r="CC1313" i="4" s="1"/>
  <c r="CC1314" i="4" s="1"/>
  <c r="CC1315" i="4" s="1"/>
  <c r="CC1330" i="4"/>
  <c r="CC1318" i="4"/>
  <c r="CB1310" i="4"/>
  <c r="CB1311" i="4" s="1"/>
  <c r="CB1312" i="4" s="1"/>
  <c r="CB1313" i="4" s="1"/>
  <c r="CB1314" i="4" s="1"/>
  <c r="CB1315" i="4" s="1"/>
  <c r="CB1330" i="4"/>
  <c r="CB1318" i="4"/>
  <c r="CB1323" i="4"/>
  <c r="BV1310" i="4"/>
  <c r="BV1311" i="4" s="1"/>
  <c r="BV1312" i="4" s="1"/>
  <c r="BV1313" i="4" s="1"/>
  <c r="BV1314" i="4" s="1"/>
  <c r="BV1315" i="4" s="1"/>
  <c r="BV1330" i="4"/>
  <c r="BV1318" i="4"/>
  <c r="BU1310" i="4"/>
  <c r="BU1311" i="4" s="1"/>
  <c r="BU1312" i="4" s="1"/>
  <c r="BU1313" i="4" s="1"/>
  <c r="BU1314" i="4" s="1"/>
  <c r="BU1315" i="4" s="1"/>
  <c r="BU1323" i="4"/>
  <c r="BU1330" i="4"/>
  <c r="BU1318" i="4"/>
  <c r="BN1310" i="4"/>
  <c r="BN1311" i="4" s="1"/>
  <c r="BN1312" i="4" s="1"/>
  <c r="BN1313" i="4" s="1"/>
  <c r="BN1314" i="4" s="1"/>
  <c r="BN1315" i="4" s="1"/>
  <c r="BN1318" i="4"/>
  <c r="BN1330" i="4"/>
  <c r="BN1323" i="4"/>
  <c r="BO1310" i="4"/>
  <c r="BO1311" i="4" s="1"/>
  <c r="BO1312" i="4" s="1"/>
  <c r="BO1313" i="4" s="1"/>
  <c r="BO1314" i="4" s="1"/>
  <c r="BO1315" i="4" s="1"/>
  <c r="BO1330" i="4"/>
  <c r="BO1318" i="4"/>
  <c r="CC1296" i="4"/>
  <c r="CC1329" i="4"/>
  <c r="CC1301" i="4"/>
  <c r="CB1296" i="4"/>
  <c r="CB1319" i="4"/>
  <c r="CB1305" i="4"/>
  <c r="CB1301" i="4"/>
  <c r="CB1329" i="4"/>
  <c r="BV1296" i="4"/>
  <c r="BV1329" i="4"/>
  <c r="BV1301" i="4"/>
  <c r="BU1305" i="4"/>
  <c r="BU1296" i="4"/>
  <c r="BU1329" i="4"/>
  <c r="BU1319" i="4"/>
  <c r="BU1301" i="4"/>
  <c r="BO1296" i="4"/>
  <c r="BO1301" i="4"/>
  <c r="BO1329" i="4"/>
  <c r="BN1319" i="4"/>
  <c r="BN1329" i="4"/>
  <c r="BN1296" i="4"/>
  <c r="BN1305" i="4"/>
  <c r="BN1301" i="4"/>
  <c r="BN1108" i="4"/>
  <c r="BN1109" i="4" s="1"/>
  <c r="BO1108" i="4"/>
  <c r="BO1109" i="4" s="1"/>
  <c r="BU1108" i="4"/>
  <c r="BU1109" i="4" s="1"/>
  <c r="BV1108" i="4"/>
  <c r="BV1109" i="4" s="1"/>
  <c r="CB1108" i="4"/>
  <c r="CB1109" i="4" s="1"/>
  <c r="BN1209" i="4"/>
  <c r="BO1209" i="4"/>
  <c r="BU1209" i="4"/>
  <c r="BV1209" i="4"/>
  <c r="CB1209" i="4"/>
  <c r="CC1209" i="4"/>
  <c r="V1113" i="4"/>
  <c r="V1213" i="4"/>
  <c r="BU1094" i="4"/>
  <c r="BU1095" i="4" s="1"/>
  <c r="BV1094" i="4"/>
  <c r="BV1095" i="4" s="1"/>
  <c r="CB1094" i="4"/>
  <c r="CB1095" i="4" s="1"/>
  <c r="A1232" i="4"/>
  <c r="W1231" i="4"/>
  <c r="V1231" i="4"/>
  <c r="U1215" i="4"/>
  <c r="U1216" i="4" s="1"/>
  <c r="U1217" i="4" s="1"/>
  <c r="U1218" i="4" s="1"/>
  <c r="U1219" i="4" s="1"/>
  <c r="U1220" i="4" s="1"/>
  <c r="U1221" i="4" s="1"/>
  <c r="U1222" i="4" s="1"/>
  <c r="U1223" i="4" s="1"/>
  <c r="U1224" i="4" s="1"/>
  <c r="U1225" i="4" s="1"/>
  <c r="U1226" i="4" s="1"/>
  <c r="U1227" i="4" s="1"/>
  <c r="U1228" i="4" s="1"/>
  <c r="U1229" i="4" s="1"/>
  <c r="U1230" i="4" s="1"/>
  <c r="AD1215" i="4"/>
  <c r="AD1216" i="4" s="1"/>
  <c r="AD1217" i="4" s="1"/>
  <c r="AD1218" i="4" s="1"/>
  <c r="AD1219" i="4" s="1"/>
  <c r="AD1220" i="4" s="1"/>
  <c r="AD1221" i="4" s="1"/>
  <c r="AD1222" i="4" s="1"/>
  <c r="AD1223" i="4" s="1"/>
  <c r="AD1224" i="4" s="1"/>
  <c r="AD1225" i="4" s="1"/>
  <c r="AD1226" i="4" s="1"/>
  <c r="AD1227" i="4" s="1"/>
  <c r="AD1228" i="4" s="1"/>
  <c r="AD1229" i="4" s="1"/>
  <c r="AD1230" i="4" s="1"/>
  <c r="AE1215" i="4"/>
  <c r="AE1216" i="4" s="1"/>
  <c r="AE1217" i="4" s="1"/>
  <c r="AE1218" i="4" s="1"/>
  <c r="AE1219" i="4" s="1"/>
  <c r="AE1220" i="4" s="1"/>
  <c r="AE1221" i="4" s="1"/>
  <c r="AE1222" i="4" s="1"/>
  <c r="AE1223" i="4" s="1"/>
  <c r="AE1224" i="4" s="1"/>
  <c r="AE1225" i="4" s="1"/>
  <c r="AE1226" i="4" s="1"/>
  <c r="AE1227" i="4" s="1"/>
  <c r="AE1228" i="4" s="1"/>
  <c r="AE1229" i="4" s="1"/>
  <c r="AE1230" i="4" s="1"/>
  <c r="AC1215" i="4"/>
  <c r="AC1216" i="4" s="1"/>
  <c r="AC1217" i="4" s="1"/>
  <c r="AC1218" i="4" s="1"/>
  <c r="AC1219" i="4" s="1"/>
  <c r="AC1220" i="4" s="1"/>
  <c r="AC1221" i="4" s="1"/>
  <c r="AC1222" i="4" s="1"/>
  <c r="AC1223" i="4" s="1"/>
  <c r="AC1224" i="4" s="1"/>
  <c r="AC1225" i="4" s="1"/>
  <c r="AC1226" i="4" s="1"/>
  <c r="AC1227" i="4" s="1"/>
  <c r="AC1228" i="4" s="1"/>
  <c r="AC1229" i="4" s="1"/>
  <c r="AC1230" i="4" s="1"/>
  <c r="AB1215" i="4"/>
  <c r="AB1216" i="4" s="1"/>
  <c r="AB1217" i="4" s="1"/>
  <c r="AB1218" i="4" s="1"/>
  <c r="AB1219" i="4" s="1"/>
  <c r="AB1220" i="4" s="1"/>
  <c r="AB1221" i="4" s="1"/>
  <c r="AB1222" i="4" s="1"/>
  <c r="AB1223" i="4" s="1"/>
  <c r="AB1224" i="4" s="1"/>
  <c r="AB1225" i="4" s="1"/>
  <c r="AB1226" i="4" s="1"/>
  <c r="AB1227" i="4" s="1"/>
  <c r="AB1228" i="4" s="1"/>
  <c r="AB1229" i="4" s="1"/>
  <c r="AB1230" i="4" s="1"/>
  <c r="W1215" i="4"/>
  <c r="W1216" i="4" s="1"/>
  <c r="W1217" i="4" s="1"/>
  <c r="W1218" i="4" s="1"/>
  <c r="W1219" i="4" s="1"/>
  <c r="W1220" i="4" s="1"/>
  <c r="W1221" i="4" s="1"/>
  <c r="W1222" i="4" s="1"/>
  <c r="W1223" i="4" s="1"/>
  <c r="W1224" i="4" s="1"/>
  <c r="W1225" i="4" s="1"/>
  <c r="W1226" i="4" s="1"/>
  <c r="W1227" i="4" s="1"/>
  <c r="W1228" i="4" s="1"/>
  <c r="W1229" i="4" s="1"/>
  <c r="W1230" i="4" s="1"/>
  <c r="V1215" i="4"/>
  <c r="V1216" i="4" s="1"/>
  <c r="V1217" i="4" s="1"/>
  <c r="V1218" i="4" s="1"/>
  <c r="V1219" i="4" s="1"/>
  <c r="V1220" i="4" s="1"/>
  <c r="V1221" i="4" s="1"/>
  <c r="V1222" i="4" s="1"/>
  <c r="V1223" i="4" s="1"/>
  <c r="V1224" i="4" s="1"/>
  <c r="V1225" i="4" s="1"/>
  <c r="V1226" i="4" s="1"/>
  <c r="V1227" i="4" s="1"/>
  <c r="V1228" i="4" s="1"/>
  <c r="V1229" i="4" s="1"/>
  <c r="V1230" i="4" s="1"/>
  <c r="W1115" i="4"/>
  <c r="W1116" i="4" s="1"/>
  <c r="W1117" i="4" s="1"/>
  <c r="W1118" i="4" s="1"/>
  <c r="W1119" i="4" s="1"/>
  <c r="W1120" i="4" s="1"/>
  <c r="W1121" i="4" s="1"/>
  <c r="W1122" i="4" s="1"/>
  <c r="W1123" i="4" s="1"/>
  <c r="W1124" i="4" s="1"/>
  <c r="W1125" i="4" s="1"/>
  <c r="W1126" i="4" s="1"/>
  <c r="W1127" i="4" s="1"/>
  <c r="W1128" i="4" s="1"/>
  <c r="W1129" i="4" s="1"/>
  <c r="W1130" i="4" s="1"/>
  <c r="V1115" i="4"/>
  <c r="V1116" i="4" s="1"/>
  <c r="V1117" i="4" s="1"/>
  <c r="V1118" i="4" s="1"/>
  <c r="V1119" i="4" s="1"/>
  <c r="V1120" i="4" s="1"/>
  <c r="V1121" i="4" s="1"/>
  <c r="V1122" i="4" s="1"/>
  <c r="V1123" i="4" s="1"/>
  <c r="V1124" i="4" s="1"/>
  <c r="V1125" i="4" s="1"/>
  <c r="V1126" i="4" s="1"/>
  <c r="V1127" i="4" s="1"/>
  <c r="V1128" i="4" s="1"/>
  <c r="V1129" i="4" s="1"/>
  <c r="V1130" i="4" s="1"/>
  <c r="AG1115" i="4"/>
  <c r="AG1116" i="4" s="1"/>
  <c r="AG1117" i="4" s="1"/>
  <c r="AG1118" i="4" s="1"/>
  <c r="AG1119" i="4" s="1"/>
  <c r="AG1120" i="4" s="1"/>
  <c r="AG1121" i="4" s="1"/>
  <c r="AG1122" i="4" s="1"/>
  <c r="AG1123" i="4" s="1"/>
  <c r="AG1124" i="4" s="1"/>
  <c r="AG1125" i="4" s="1"/>
  <c r="AG1126" i="4" s="1"/>
  <c r="AG1127" i="4" s="1"/>
  <c r="AG1128" i="4" s="1"/>
  <c r="AG1129" i="4" s="1"/>
  <c r="AG1130" i="4" s="1"/>
  <c r="W1131" i="4"/>
  <c r="V1131" i="4"/>
  <c r="A1132" i="4"/>
  <c r="G977" i="4"/>
  <c r="G974" i="4"/>
  <c r="G978" i="4"/>
  <c r="G975" i="4"/>
  <c r="G957" i="4"/>
  <c r="G955" i="4"/>
  <c r="G954" i="4"/>
  <c r="G958" i="4"/>
  <c r="G1037" i="4"/>
  <c r="G1034" i="4"/>
  <c r="G1038" i="4"/>
  <c r="G1035" i="4"/>
  <c r="G935" i="4"/>
  <c r="G937" i="4"/>
  <c r="G934" i="4"/>
  <c r="G938" i="4"/>
  <c r="G998" i="4"/>
  <c r="G995" i="4"/>
  <c r="G997" i="4"/>
  <c r="G994" i="4"/>
  <c r="G1018" i="4"/>
  <c r="G1017" i="4"/>
  <c r="G1014" i="4"/>
  <c r="G1015" i="4"/>
  <c r="CC1109" i="4"/>
  <c r="CC1095" i="4"/>
  <c r="H979" i="4"/>
  <c r="H980" i="4" s="1"/>
  <c r="H983" i="4"/>
  <c r="H982" i="4" s="1"/>
  <c r="F980" i="4"/>
  <c r="F982" i="4"/>
  <c r="F979" i="4"/>
  <c r="F983" i="4"/>
  <c r="J963" i="4"/>
  <c r="J962" i="4" s="1"/>
  <c r="J959" i="4"/>
  <c r="J960" i="4" s="1"/>
  <c r="J968" i="4"/>
  <c r="J967" i="4" s="1"/>
  <c r="J964" i="4"/>
  <c r="J965" i="4" s="1"/>
  <c r="G939" i="4"/>
  <c r="G943" i="4"/>
  <c r="G940" i="4"/>
  <c r="G942" i="4"/>
  <c r="J984" i="4"/>
  <c r="J985" i="4" s="1"/>
  <c r="J988" i="4"/>
  <c r="J987" i="4" s="1"/>
  <c r="G988" i="4"/>
  <c r="G985" i="4"/>
  <c r="G987" i="4"/>
  <c r="G984" i="4"/>
  <c r="E942" i="4"/>
  <c r="E939" i="4"/>
  <c r="E943" i="4"/>
  <c r="E940" i="4"/>
  <c r="H939" i="4"/>
  <c r="H940" i="4" s="1"/>
  <c r="H943" i="4"/>
  <c r="H942" i="4" s="1"/>
  <c r="I944" i="4"/>
  <c r="I945" i="4" s="1"/>
  <c r="I948" i="4"/>
  <c r="I947" i="4" s="1"/>
  <c r="I968" i="4"/>
  <c r="I967" i="4" s="1"/>
  <c r="I964" i="4"/>
  <c r="I965" i="4" s="1"/>
  <c r="J944" i="4"/>
  <c r="J945" i="4" s="1"/>
  <c r="J948" i="4"/>
  <c r="J947" i="4" s="1"/>
  <c r="J979" i="4"/>
  <c r="J980" i="4" s="1"/>
  <c r="J983" i="4"/>
  <c r="J982" i="4" s="1"/>
  <c r="C942" i="4"/>
  <c r="C943" i="4"/>
  <c r="C939" i="4"/>
  <c r="C940" i="4"/>
  <c r="F965" i="4"/>
  <c r="F968" i="4"/>
  <c r="F967" i="4"/>
  <c r="F964" i="4"/>
  <c r="G962" i="4"/>
  <c r="G963" i="4"/>
  <c r="G960" i="4"/>
  <c r="G959" i="4"/>
  <c r="H968" i="4"/>
  <c r="H967" i="4" s="1"/>
  <c r="H964" i="4"/>
  <c r="H965" i="4" s="1"/>
  <c r="C963" i="4"/>
  <c r="C960" i="4"/>
  <c r="C962" i="4"/>
  <c r="C959" i="4"/>
  <c r="G948" i="4"/>
  <c r="G947" i="4"/>
  <c r="G944" i="4"/>
  <c r="G945" i="4"/>
  <c r="D965" i="4"/>
  <c r="D968" i="4"/>
  <c r="D967" i="4"/>
  <c r="D964" i="4"/>
  <c r="G965" i="4"/>
  <c r="G968" i="4"/>
  <c r="G967" i="4"/>
  <c r="G964" i="4"/>
  <c r="E962" i="4"/>
  <c r="E963" i="4"/>
  <c r="E960" i="4"/>
  <c r="E959" i="4"/>
  <c r="C964" i="4"/>
  <c r="C968" i="4"/>
  <c r="C965" i="4"/>
  <c r="C967" i="4"/>
  <c r="D942" i="4"/>
  <c r="D939" i="4"/>
  <c r="D940" i="4"/>
  <c r="D943" i="4"/>
  <c r="H963" i="4"/>
  <c r="H962" i="4" s="1"/>
  <c r="H959" i="4"/>
  <c r="H960" i="4" s="1"/>
  <c r="I979" i="4"/>
  <c r="I980" i="4" s="1"/>
  <c r="I983" i="4"/>
  <c r="I982" i="4" s="1"/>
  <c r="D960" i="4"/>
  <c r="D963" i="4"/>
  <c r="D962" i="4"/>
  <c r="D959" i="4"/>
  <c r="G980" i="4"/>
  <c r="G982" i="4"/>
  <c r="G979" i="4"/>
  <c r="G983" i="4"/>
  <c r="E965" i="4"/>
  <c r="E968" i="4"/>
  <c r="E967" i="4"/>
  <c r="E964" i="4"/>
  <c r="F959" i="4"/>
  <c r="F962" i="4"/>
  <c r="F963" i="4"/>
  <c r="F960" i="4"/>
  <c r="C983" i="4"/>
  <c r="C980" i="4"/>
  <c r="C979" i="4"/>
  <c r="C982" i="4"/>
  <c r="I939" i="4"/>
  <c r="I940" i="4" s="1"/>
  <c r="I943" i="4"/>
  <c r="I942" i="4" s="1"/>
  <c r="I988" i="4"/>
  <c r="I987" i="4" s="1"/>
  <c r="I984" i="4"/>
  <c r="I985" i="4" s="1"/>
  <c r="D983" i="4"/>
  <c r="D979" i="4"/>
  <c r="D980" i="4"/>
  <c r="D982" i="4"/>
  <c r="F942" i="4"/>
  <c r="F939" i="4"/>
  <c r="F940" i="4"/>
  <c r="F943" i="4"/>
  <c r="J943" i="4"/>
  <c r="J942" i="4" s="1"/>
  <c r="J939" i="4"/>
  <c r="J940" i="4" s="1"/>
  <c r="I963" i="4"/>
  <c r="I962" i="4" s="1"/>
  <c r="I959" i="4"/>
  <c r="I960" i="4" s="1"/>
  <c r="E980" i="4"/>
  <c r="E979" i="4"/>
  <c r="E982" i="4"/>
  <c r="E983" i="4"/>
  <c r="G999" i="4"/>
  <c r="G1003" i="4"/>
  <c r="G1000" i="4"/>
  <c r="G1002" i="4"/>
  <c r="D1028" i="4"/>
  <c r="D1025" i="4"/>
  <c r="D1027" i="4"/>
  <c r="D1024" i="4"/>
  <c r="E1025" i="4"/>
  <c r="E1028" i="4"/>
  <c r="E1027" i="4"/>
  <c r="E1024" i="4"/>
  <c r="F1025" i="4"/>
  <c r="F1028" i="4"/>
  <c r="F1027" i="4"/>
  <c r="F1024" i="4"/>
  <c r="H999" i="4"/>
  <c r="H1000" i="4" s="1"/>
  <c r="H1003" i="4"/>
  <c r="H1002" i="4" s="1"/>
  <c r="I1023" i="4"/>
  <c r="I1022" i="4" s="1"/>
  <c r="I1019" i="4"/>
  <c r="I1020" i="4" s="1"/>
  <c r="G1023" i="4"/>
  <c r="G1020" i="4"/>
  <c r="G1022" i="4"/>
  <c r="G1019" i="4"/>
  <c r="G1028" i="4"/>
  <c r="G1025" i="4"/>
  <c r="G1027" i="4"/>
  <c r="G1024" i="4"/>
  <c r="I1004" i="4"/>
  <c r="I1005" i="4" s="1"/>
  <c r="I1008" i="4"/>
  <c r="I1007" i="4" s="1"/>
  <c r="H1028" i="4"/>
  <c r="H1027" i="4" s="1"/>
  <c r="H1024" i="4"/>
  <c r="H1025" i="4" s="1"/>
  <c r="F1023" i="4"/>
  <c r="F1020" i="4"/>
  <c r="F1022" i="4"/>
  <c r="F1019" i="4"/>
  <c r="J1028" i="4"/>
  <c r="J1027" i="4" s="1"/>
  <c r="J1024" i="4"/>
  <c r="J1025" i="4" s="1"/>
  <c r="I1028" i="4"/>
  <c r="I1027" i="4" s="1"/>
  <c r="I1024" i="4"/>
  <c r="I1025" i="4" s="1"/>
  <c r="E1002" i="4"/>
  <c r="E999" i="4"/>
  <c r="E1003" i="4"/>
  <c r="E1000" i="4"/>
  <c r="G1007" i="4"/>
  <c r="G1008" i="4"/>
  <c r="G1004" i="4"/>
  <c r="G1005" i="4"/>
  <c r="C1043" i="4"/>
  <c r="C1040" i="4"/>
  <c r="C1039" i="4"/>
  <c r="C1042" i="4"/>
  <c r="J1004" i="4"/>
  <c r="J1005" i="4" s="1"/>
  <c r="J1008" i="4"/>
  <c r="J1007" i="4" s="1"/>
  <c r="D1002" i="4"/>
  <c r="D999" i="4"/>
  <c r="D1003" i="4"/>
  <c r="D1000" i="4"/>
  <c r="C1024" i="4"/>
  <c r="C1028" i="4"/>
  <c r="C1025" i="4"/>
  <c r="C1027" i="4"/>
  <c r="D1043" i="4"/>
  <c r="D1040" i="4"/>
  <c r="D1039" i="4"/>
  <c r="D1042" i="4"/>
  <c r="E1040" i="4"/>
  <c r="E1042" i="4"/>
  <c r="E1039" i="4"/>
  <c r="E1043" i="4"/>
  <c r="I1048" i="4"/>
  <c r="I1047" i="4" s="1"/>
  <c r="I1044" i="4"/>
  <c r="I1045" i="4" s="1"/>
  <c r="J1044" i="4"/>
  <c r="J1045" i="4" s="1"/>
  <c r="J1048" i="4"/>
  <c r="J1047" i="4" s="1"/>
  <c r="H1023" i="4"/>
  <c r="H1022" i="4" s="1"/>
  <c r="H1019" i="4"/>
  <c r="H1020" i="4" s="1"/>
  <c r="J1023" i="4"/>
  <c r="J1022" i="4" s="1"/>
  <c r="J1019" i="4"/>
  <c r="J1020" i="4" s="1"/>
  <c r="D1023" i="4"/>
  <c r="D1020" i="4"/>
  <c r="D1022" i="4"/>
  <c r="D1019" i="4"/>
  <c r="F1040" i="4"/>
  <c r="F1042" i="4"/>
  <c r="F1039" i="4"/>
  <c r="F1043" i="4"/>
  <c r="E1023" i="4"/>
  <c r="E1020" i="4"/>
  <c r="E1022" i="4"/>
  <c r="E1019" i="4"/>
  <c r="G1040" i="4"/>
  <c r="G1042" i="4"/>
  <c r="G1039" i="4"/>
  <c r="G1043" i="4"/>
  <c r="J1003" i="4"/>
  <c r="J1002" i="4" s="1"/>
  <c r="J999" i="4"/>
  <c r="J1000" i="4" s="1"/>
  <c r="C1002" i="4"/>
  <c r="C999" i="4"/>
  <c r="C1000" i="4"/>
  <c r="C1003" i="4"/>
  <c r="G1048" i="4"/>
  <c r="G1044" i="4"/>
  <c r="G1045" i="4"/>
  <c r="G1047" i="4"/>
  <c r="H1039" i="4"/>
  <c r="H1040" i="4" s="1"/>
  <c r="H1043" i="4"/>
  <c r="H1042" i="4" s="1"/>
  <c r="I1039" i="4"/>
  <c r="I1040" i="4" s="1"/>
  <c r="I1043" i="4"/>
  <c r="I1042" i="4" s="1"/>
  <c r="I999" i="4"/>
  <c r="I1000" i="4" s="1"/>
  <c r="I1003" i="4"/>
  <c r="I1002" i="4" s="1"/>
  <c r="C1020" i="4"/>
  <c r="C1023" i="4"/>
  <c r="C1022" i="4"/>
  <c r="C1019" i="4"/>
  <c r="J1039" i="4"/>
  <c r="J1040" i="4" s="1"/>
  <c r="J1043" i="4"/>
  <c r="J1042" i="4" s="1"/>
  <c r="F1002" i="4"/>
  <c r="F999" i="4"/>
  <c r="F1000" i="4"/>
  <c r="F1003" i="4"/>
  <c r="V1386" i="4"/>
  <c r="BT69" i="4"/>
  <c r="BS69" i="4"/>
  <c r="BZ69" i="4"/>
  <c r="CA69" i="4"/>
  <c r="CH69" i="4"/>
  <c r="CG69" i="4"/>
  <c r="CH52" i="4"/>
  <c r="CG52" i="4"/>
  <c r="BT52" i="4"/>
  <c r="BS52" i="4"/>
  <c r="BQ53" i="4"/>
  <c r="BP53" i="4"/>
  <c r="BQ70" i="4"/>
  <c r="CE70" i="4"/>
  <c r="BX70" i="4"/>
  <c r="CC54" i="4"/>
  <c r="BV54" i="4"/>
  <c r="BO54" i="4"/>
  <c r="BX53" i="4"/>
  <c r="BW53" i="4"/>
  <c r="CE53" i="4"/>
  <c r="CD53" i="4"/>
  <c r="CA52" i="4"/>
  <c r="BZ52" i="4"/>
  <c r="B70" i="4"/>
  <c r="B54" i="4"/>
  <c r="K861" i="4"/>
  <c r="X1331" i="4" s="1"/>
  <c r="F71" i="4"/>
  <c r="D55" i="4"/>
  <c r="A56" i="4"/>
  <c r="C55" i="4"/>
  <c r="E71" i="4"/>
  <c r="A72" i="4"/>
  <c r="A136" i="4"/>
  <c r="K857" i="4"/>
  <c r="J856" i="4"/>
  <c r="J855" i="4"/>
  <c r="J854" i="4"/>
  <c r="MT5" i="1"/>
  <c r="MT19" i="1" s="1"/>
  <c r="BY53" i="4" l="1"/>
  <c r="BR53" i="4"/>
  <c r="CF53" i="4"/>
  <c r="X1315" i="4"/>
  <c r="X1316" i="4" s="1"/>
  <c r="X1317" i="4" s="1"/>
  <c r="X1318" i="4" s="1"/>
  <c r="X1319" i="4" s="1"/>
  <c r="X1320" i="4" s="1"/>
  <c r="X1321" i="4" s="1"/>
  <c r="X1322" i="4" s="1"/>
  <c r="X1323" i="4" s="1"/>
  <c r="X1324" i="4" s="1"/>
  <c r="X1325" i="4" s="1"/>
  <c r="X1326" i="4" s="1"/>
  <c r="X1327" i="4" s="1"/>
  <c r="X1328" i="4" s="1"/>
  <c r="X1329" i="4" s="1"/>
  <c r="X1330" i="4" s="1"/>
  <c r="W1595" i="4"/>
  <c r="W1508" i="4"/>
  <c r="W1394" i="4"/>
  <c r="W1295" i="4"/>
  <c r="W1495" i="4"/>
  <c r="W1409" i="4"/>
  <c r="W1594" i="4"/>
  <c r="W1609" i="4"/>
  <c r="W1294" i="4"/>
  <c r="W1408" i="4"/>
  <c r="W1309" i="4"/>
  <c r="W1395" i="4"/>
  <c r="W1509" i="4"/>
  <c r="W1494" i="4"/>
  <c r="W1608" i="4"/>
  <c r="W1308" i="4"/>
  <c r="X1215" i="4"/>
  <c r="X1216" i="4" s="1"/>
  <c r="X1217" i="4" s="1"/>
  <c r="X1218" i="4" s="1"/>
  <c r="X1219" i="4" s="1"/>
  <c r="X1220" i="4" s="1"/>
  <c r="X1221" i="4" s="1"/>
  <c r="X1222" i="4" s="1"/>
  <c r="X1223" i="4" s="1"/>
  <c r="X1224" i="4" s="1"/>
  <c r="X1225" i="4" s="1"/>
  <c r="X1226" i="4" s="1"/>
  <c r="X1227" i="4" s="1"/>
  <c r="X1228" i="4" s="1"/>
  <c r="X1229" i="4" s="1"/>
  <c r="X1230" i="4" s="1"/>
  <c r="X1597" i="4"/>
  <c r="X1411" i="4"/>
  <c r="X1297" i="4"/>
  <c r="X1497" i="4"/>
  <c r="X1611" i="4"/>
  <c r="X1311" i="4"/>
  <c r="X1397" i="4"/>
  <c r="X1511" i="4"/>
  <c r="X1305" i="4"/>
  <c r="X1306" i="4" s="1"/>
  <c r="X1298" i="4"/>
  <c r="X1299" i="4" s="1"/>
  <c r="X1300" i="4" s="1"/>
  <c r="X1301" i="4" s="1"/>
  <c r="X1302" i="4" s="1"/>
  <c r="X1303" i="4" s="1"/>
  <c r="X1304" i="4" s="1"/>
  <c r="X1231" i="4"/>
  <c r="X1414" i="4"/>
  <c r="X1614" i="4"/>
  <c r="X1314" i="4"/>
  <c r="X1514" i="4"/>
  <c r="V1600" i="4"/>
  <c r="W1396" i="4"/>
  <c r="W1510" i="4"/>
  <c r="W1596" i="4"/>
  <c r="W1410" i="4"/>
  <c r="W1296" i="4"/>
  <c r="W1496" i="4"/>
  <c r="W1610" i="4"/>
  <c r="W1310" i="4"/>
  <c r="W1598" i="4"/>
  <c r="W1599" i="4" s="1"/>
  <c r="W1600" i="4" s="1"/>
  <c r="W1601" i="4" s="1"/>
  <c r="W1602" i="4" s="1"/>
  <c r="W1603" i="4" s="1"/>
  <c r="W1604" i="4" s="1"/>
  <c r="W1405" i="4"/>
  <c r="W1406" i="4" s="1"/>
  <c r="W1498" i="4"/>
  <c r="W1499" i="4" s="1"/>
  <c r="W1500" i="4" s="1"/>
  <c r="W1501" i="4" s="1"/>
  <c r="W1502" i="4" s="1"/>
  <c r="W1503" i="4" s="1"/>
  <c r="W1504" i="4" s="1"/>
  <c r="W1605" i="4"/>
  <c r="W1505" i="4"/>
  <c r="W1398" i="4"/>
  <c r="W1399" i="4" s="1"/>
  <c r="W1400" i="4" s="1"/>
  <c r="W1401" i="4" s="1"/>
  <c r="W1402" i="4" s="1"/>
  <c r="W1403" i="4" s="1"/>
  <c r="W1404" i="4" s="1"/>
  <c r="W1432" i="4"/>
  <c r="W1632" i="4"/>
  <c r="W1532" i="4"/>
  <c r="V1500" i="4"/>
  <c r="U1600" i="4"/>
  <c r="U1500" i="4"/>
  <c r="AB1300" i="4"/>
  <c r="U1300" i="4"/>
  <c r="AD1300" i="4"/>
  <c r="V1300" i="4"/>
  <c r="AE1300" i="4"/>
  <c r="AB1200" i="4"/>
  <c r="U1200" i="4"/>
  <c r="V1200" i="4"/>
  <c r="AE1200" i="4"/>
  <c r="AD1200" i="4"/>
  <c r="AC1300" i="4"/>
  <c r="AC1200" i="4"/>
  <c r="AC1102" i="4"/>
  <c r="AB1104" i="4"/>
  <c r="X1332" i="4"/>
  <c r="V1332" i="4"/>
  <c r="U1332" i="4"/>
  <c r="W1332" i="4"/>
  <c r="BV1297" i="4"/>
  <c r="CB1297" i="4"/>
  <c r="CC1297" i="4"/>
  <c r="BN1297" i="4"/>
  <c r="BO1297" i="4"/>
  <c r="BU1297" i="4"/>
  <c r="CC1210" i="4"/>
  <c r="CC1211" i="4" s="1"/>
  <c r="CC1212" i="4" s="1"/>
  <c r="CC1213" i="4" s="1"/>
  <c r="CC1214" i="4" s="1"/>
  <c r="CC1215" i="4" s="1"/>
  <c r="CC1230" i="4"/>
  <c r="CC1231" i="4" s="1"/>
  <c r="CC1232" i="4" s="1"/>
  <c r="CC1218" i="4"/>
  <c r="CC1219" i="4" s="1"/>
  <c r="CC1220" i="4" s="1"/>
  <c r="CC1221" i="4" s="1"/>
  <c r="CC1222" i="4" s="1"/>
  <c r="CC1223" i="4" s="1"/>
  <c r="CC1224" i="4" s="1"/>
  <c r="CC1225" i="4" s="1"/>
  <c r="CC1226" i="4" s="1"/>
  <c r="CC1227" i="4" s="1"/>
  <c r="CC1228" i="4" s="1"/>
  <c r="CB1210" i="4"/>
  <c r="CB1211" i="4" s="1"/>
  <c r="CB1212" i="4" s="1"/>
  <c r="CB1213" i="4" s="1"/>
  <c r="CB1214" i="4" s="1"/>
  <c r="CB1215" i="4" s="1"/>
  <c r="CB1230" i="4"/>
  <c r="CB1231" i="4" s="1"/>
  <c r="CB1232" i="4" s="1"/>
  <c r="CB1223" i="4"/>
  <c r="CB1224" i="4" s="1"/>
  <c r="CB1225" i="4" s="1"/>
  <c r="CB1226" i="4" s="1"/>
  <c r="CB1227" i="4" s="1"/>
  <c r="CB1228" i="4" s="1"/>
  <c r="CB1218" i="4"/>
  <c r="BV1210" i="4"/>
  <c r="BV1211" i="4" s="1"/>
  <c r="BV1212" i="4" s="1"/>
  <c r="BV1213" i="4" s="1"/>
  <c r="BV1214" i="4" s="1"/>
  <c r="BV1215" i="4" s="1"/>
  <c r="BV1230" i="4"/>
  <c r="BV1231" i="4" s="1"/>
  <c r="BV1232" i="4" s="1"/>
  <c r="BV1218" i="4"/>
  <c r="BV1219" i="4" s="1"/>
  <c r="BV1220" i="4" s="1"/>
  <c r="BV1221" i="4" s="1"/>
  <c r="BV1222" i="4" s="1"/>
  <c r="BV1223" i="4" s="1"/>
  <c r="BV1224" i="4" s="1"/>
  <c r="BV1225" i="4" s="1"/>
  <c r="BV1226" i="4" s="1"/>
  <c r="BV1227" i="4" s="1"/>
  <c r="BV1228" i="4" s="1"/>
  <c r="BU1210" i="4"/>
  <c r="BU1211" i="4" s="1"/>
  <c r="BU1212" i="4" s="1"/>
  <c r="BU1213" i="4" s="1"/>
  <c r="BU1214" i="4" s="1"/>
  <c r="BU1215" i="4" s="1"/>
  <c r="BU1223" i="4"/>
  <c r="BU1224" i="4" s="1"/>
  <c r="BU1225" i="4" s="1"/>
  <c r="BU1226" i="4" s="1"/>
  <c r="BU1227" i="4" s="1"/>
  <c r="BU1228" i="4" s="1"/>
  <c r="BU1230" i="4"/>
  <c r="BU1231" i="4" s="1"/>
  <c r="BU1232" i="4" s="1"/>
  <c r="BU1218" i="4"/>
  <c r="BO1210" i="4"/>
  <c r="BO1211" i="4" s="1"/>
  <c r="BO1212" i="4" s="1"/>
  <c r="BO1213" i="4" s="1"/>
  <c r="BO1214" i="4" s="1"/>
  <c r="BO1215" i="4" s="1"/>
  <c r="BO1230" i="4"/>
  <c r="BO1231" i="4" s="1"/>
  <c r="BO1232" i="4" s="1"/>
  <c r="BO1218" i="4"/>
  <c r="BO1219" i="4" s="1"/>
  <c r="BO1220" i="4" s="1"/>
  <c r="BO1221" i="4" s="1"/>
  <c r="BO1222" i="4" s="1"/>
  <c r="BO1223" i="4" s="1"/>
  <c r="BO1224" i="4" s="1"/>
  <c r="BO1225" i="4" s="1"/>
  <c r="BO1226" i="4" s="1"/>
  <c r="BO1227" i="4" s="1"/>
  <c r="BO1228" i="4" s="1"/>
  <c r="BN1210" i="4"/>
  <c r="BN1211" i="4" s="1"/>
  <c r="BN1212" i="4" s="1"/>
  <c r="BN1213" i="4" s="1"/>
  <c r="BN1214" i="4" s="1"/>
  <c r="BN1215" i="4" s="1"/>
  <c r="BN1223" i="4"/>
  <c r="BN1224" i="4" s="1"/>
  <c r="BN1225" i="4" s="1"/>
  <c r="BN1226" i="4" s="1"/>
  <c r="BN1227" i="4" s="1"/>
  <c r="BN1228" i="4" s="1"/>
  <c r="BN1230" i="4"/>
  <c r="BN1231" i="4" s="1"/>
  <c r="BN1232" i="4" s="1"/>
  <c r="BN1218" i="4"/>
  <c r="BO1331" i="4"/>
  <c r="BO1332" i="4" s="1"/>
  <c r="BO1319" i="4"/>
  <c r="BO1320" i="4" s="1"/>
  <c r="BO1321" i="4" s="1"/>
  <c r="BO1322" i="4" s="1"/>
  <c r="BO1323" i="4" s="1"/>
  <c r="BO1324" i="4" s="1"/>
  <c r="BO1325" i="4" s="1"/>
  <c r="BO1326" i="4" s="1"/>
  <c r="BO1327" i="4" s="1"/>
  <c r="BO1328" i="4" s="1"/>
  <c r="BN1331" i="4"/>
  <c r="BN1332" i="4" s="1"/>
  <c r="BN1324" i="4"/>
  <c r="BN1325" i="4" s="1"/>
  <c r="BN1326" i="4" s="1"/>
  <c r="BN1327" i="4" s="1"/>
  <c r="BN1328" i="4" s="1"/>
  <c r="BV1331" i="4"/>
  <c r="BV1332" i="4" s="1"/>
  <c r="BV1319" i="4"/>
  <c r="BV1320" i="4" s="1"/>
  <c r="BV1321" i="4" s="1"/>
  <c r="BV1322" i="4" s="1"/>
  <c r="BV1323" i="4" s="1"/>
  <c r="BV1324" i="4" s="1"/>
  <c r="BV1325" i="4" s="1"/>
  <c r="BV1326" i="4" s="1"/>
  <c r="BV1327" i="4" s="1"/>
  <c r="BV1328" i="4" s="1"/>
  <c r="CC1302" i="4"/>
  <c r="CC1303" i="4" s="1"/>
  <c r="CC1304" i="4" s="1"/>
  <c r="CC1305" i="4" s="1"/>
  <c r="CC1306" i="4" s="1"/>
  <c r="CC1307" i="4" s="1"/>
  <c r="BV1302" i="4"/>
  <c r="BV1303" i="4" s="1"/>
  <c r="BV1304" i="4" s="1"/>
  <c r="BV1305" i="4" s="1"/>
  <c r="BV1306" i="4" s="1"/>
  <c r="BV1307" i="4" s="1"/>
  <c r="BN1306" i="4"/>
  <c r="BN1307" i="4" s="1"/>
  <c r="BN1320" i="4"/>
  <c r="BN1321" i="4" s="1"/>
  <c r="BN1322" i="4" s="1"/>
  <c r="BO1302" i="4"/>
  <c r="BO1303" i="4" s="1"/>
  <c r="BO1304" i="4" s="1"/>
  <c r="BO1305" i="4" s="1"/>
  <c r="BO1306" i="4" s="1"/>
  <c r="BO1307" i="4" s="1"/>
  <c r="BU1306" i="4"/>
  <c r="BU1307" i="4" s="1"/>
  <c r="BU1320" i="4"/>
  <c r="BU1321" i="4" s="1"/>
  <c r="BU1322" i="4" s="1"/>
  <c r="CB1306" i="4"/>
  <c r="CB1307" i="4" s="1"/>
  <c r="CB1320" i="4"/>
  <c r="CB1321" i="4" s="1"/>
  <c r="CB1322" i="4" s="1"/>
  <c r="CC1331" i="4"/>
  <c r="CC1332" i="4" s="1"/>
  <c r="CC1319" i="4"/>
  <c r="CC1320" i="4" s="1"/>
  <c r="CC1321" i="4" s="1"/>
  <c r="CC1322" i="4" s="1"/>
  <c r="CC1323" i="4" s="1"/>
  <c r="CC1324" i="4" s="1"/>
  <c r="CC1325" i="4" s="1"/>
  <c r="CC1326" i="4" s="1"/>
  <c r="CC1327" i="4" s="1"/>
  <c r="CC1328" i="4" s="1"/>
  <c r="CB1331" i="4"/>
  <c r="CB1332" i="4" s="1"/>
  <c r="CB1324" i="4"/>
  <c r="CB1325" i="4" s="1"/>
  <c r="CB1326" i="4" s="1"/>
  <c r="CB1327" i="4" s="1"/>
  <c r="CB1328" i="4" s="1"/>
  <c r="BU1331" i="4"/>
  <c r="BU1332" i="4" s="1"/>
  <c r="BU1324" i="4"/>
  <c r="BU1325" i="4" s="1"/>
  <c r="BU1326" i="4" s="1"/>
  <c r="BU1327" i="4" s="1"/>
  <c r="BU1328" i="4" s="1"/>
  <c r="V1232" i="4"/>
  <c r="U1232" i="4"/>
  <c r="W1232" i="4"/>
  <c r="X1232" i="4"/>
  <c r="BO1195" i="4"/>
  <c r="X1114" i="4"/>
  <c r="X1214" i="4"/>
  <c r="BN1195" i="4"/>
  <c r="BU1195" i="4"/>
  <c r="BV1195" i="4"/>
  <c r="CB1195" i="4"/>
  <c r="CC1195" i="4"/>
  <c r="W1096" i="4"/>
  <c r="W1196" i="4"/>
  <c r="W1210" i="4"/>
  <c r="W1094" i="4"/>
  <c r="W1195" i="4"/>
  <c r="W1208" i="4"/>
  <c r="W1194" i="4"/>
  <c r="W1209" i="4"/>
  <c r="X1097" i="4"/>
  <c r="X1197" i="4"/>
  <c r="X1211" i="4"/>
  <c r="W1198" i="4"/>
  <c r="W1199" i="4" s="1"/>
  <c r="W1200" i="4" s="1"/>
  <c r="W1201" i="4" s="1"/>
  <c r="W1202" i="4" s="1"/>
  <c r="W1203" i="4" s="1"/>
  <c r="W1204" i="4" s="1"/>
  <c r="W1205" i="4"/>
  <c r="BO1096" i="4"/>
  <c r="CC1096" i="4"/>
  <c r="BV1096" i="4"/>
  <c r="X1115" i="4"/>
  <c r="X1116" i="4" s="1"/>
  <c r="X1117" i="4" s="1"/>
  <c r="X1118" i="4" s="1"/>
  <c r="X1119" i="4" s="1"/>
  <c r="X1120" i="4" s="1"/>
  <c r="X1121" i="4" s="1"/>
  <c r="X1122" i="4" s="1"/>
  <c r="X1123" i="4" s="1"/>
  <c r="X1124" i="4" s="1"/>
  <c r="X1125" i="4" s="1"/>
  <c r="X1126" i="4" s="1"/>
  <c r="X1127" i="4" s="1"/>
  <c r="X1128" i="4" s="1"/>
  <c r="X1129" i="4" s="1"/>
  <c r="X1130" i="4" s="1"/>
  <c r="X1132" i="4"/>
  <c r="W1132" i="4"/>
  <c r="V1132" i="4"/>
  <c r="U1132" i="4"/>
  <c r="X1131" i="4"/>
  <c r="J858" i="4"/>
  <c r="W1105" i="4"/>
  <c r="W1106" i="4" s="1"/>
  <c r="W1098" i="4"/>
  <c r="W1099" i="4" s="1"/>
  <c r="W1100" i="4" s="1"/>
  <c r="W1101" i="4" s="1"/>
  <c r="W1102" i="4" s="1"/>
  <c r="W1103" i="4" s="1"/>
  <c r="W1104" i="4" s="1"/>
  <c r="W1095" i="4"/>
  <c r="BN1096" i="4"/>
  <c r="BN1097" i="4" s="1"/>
  <c r="BN1098" i="4" s="1"/>
  <c r="BU1096" i="4"/>
  <c r="BU1097" i="4" s="1"/>
  <c r="BU1098" i="4" s="1"/>
  <c r="CB1096" i="4"/>
  <c r="CB1097" i="4" s="1"/>
  <c r="CB1098" i="4" s="1"/>
  <c r="CC1129" i="4"/>
  <c r="CC1101" i="4"/>
  <c r="BV1129" i="4"/>
  <c r="BV1101" i="4"/>
  <c r="CC1110" i="4"/>
  <c r="CC1111" i="4" s="1"/>
  <c r="CC1130" i="4"/>
  <c r="CC1118" i="4"/>
  <c r="W1109" i="4"/>
  <c r="W1108" i="4"/>
  <c r="BN1129" i="4"/>
  <c r="BN1105" i="4"/>
  <c r="BN1119" i="4"/>
  <c r="BN1101" i="4"/>
  <c r="CB1110" i="4"/>
  <c r="CB1111" i="4" s="1"/>
  <c r="CB1130" i="4"/>
  <c r="CB1123" i="4"/>
  <c r="CB1118" i="4"/>
  <c r="W1110" i="4"/>
  <c r="BO1129" i="4"/>
  <c r="BO1101" i="4"/>
  <c r="BU1110" i="4"/>
  <c r="BU1111" i="4" s="1"/>
  <c r="BU1123" i="4"/>
  <c r="BU1130" i="4"/>
  <c r="BU1118" i="4"/>
  <c r="X1111" i="4"/>
  <c r="BU1129" i="4"/>
  <c r="BU1119" i="4"/>
  <c r="BU1101" i="4"/>
  <c r="BU1105" i="4"/>
  <c r="BO1110" i="4"/>
  <c r="BO1111" i="4" s="1"/>
  <c r="BO1130" i="4"/>
  <c r="BO1118" i="4"/>
  <c r="CB1129" i="4"/>
  <c r="CB1105" i="4"/>
  <c r="CB1119" i="4"/>
  <c r="CB1101" i="4"/>
  <c r="BN1130" i="4"/>
  <c r="BN1118" i="4"/>
  <c r="BN1110" i="4"/>
  <c r="BN1111" i="4" s="1"/>
  <c r="BN1123" i="4"/>
  <c r="BV1110" i="4"/>
  <c r="BV1111" i="4" s="1"/>
  <c r="BV1130" i="4"/>
  <c r="BV1118" i="4"/>
  <c r="J859" i="4"/>
  <c r="J860" i="4"/>
  <c r="W1615" i="4" s="1"/>
  <c r="W1616" i="4" s="1"/>
  <c r="W1617" i="4" s="1"/>
  <c r="W1618" i="4" s="1"/>
  <c r="W1619" i="4" s="1"/>
  <c r="W1620" i="4" s="1"/>
  <c r="W1621" i="4" s="1"/>
  <c r="W1622" i="4" s="1"/>
  <c r="W1623" i="4" s="1"/>
  <c r="W1624" i="4" s="1"/>
  <c r="W1625" i="4" s="1"/>
  <c r="W1626" i="4" s="1"/>
  <c r="W1627" i="4" s="1"/>
  <c r="W1628" i="4" s="1"/>
  <c r="W1629" i="4" s="1"/>
  <c r="W1630" i="4" s="1"/>
  <c r="J956" i="4"/>
  <c r="J936" i="4"/>
  <c r="J976" i="4"/>
  <c r="K961" i="4"/>
  <c r="K986" i="4"/>
  <c r="K941" i="4"/>
  <c r="K946" i="4"/>
  <c r="K966" i="4"/>
  <c r="K981" i="4"/>
  <c r="J1016" i="4"/>
  <c r="J996" i="4"/>
  <c r="J1036" i="4"/>
  <c r="K1001" i="4"/>
  <c r="K1006" i="4"/>
  <c r="K1041" i="4"/>
  <c r="K1046" i="4"/>
  <c r="K1026" i="4"/>
  <c r="K1021" i="4"/>
  <c r="W1386" i="4"/>
  <c r="CG53" i="4"/>
  <c r="CH53" i="4"/>
  <c r="CA53" i="4"/>
  <c r="BZ53" i="4"/>
  <c r="BQ54" i="4"/>
  <c r="BP54" i="4"/>
  <c r="BX54" i="4"/>
  <c r="BW54" i="4"/>
  <c r="CD54" i="4"/>
  <c r="CE54" i="4"/>
  <c r="CA70" i="4"/>
  <c r="BZ70" i="4"/>
  <c r="CH70" i="4"/>
  <c r="CG70" i="4"/>
  <c r="BT70" i="4"/>
  <c r="BS70" i="4"/>
  <c r="BT53" i="4"/>
  <c r="BS53" i="4"/>
  <c r="BW71" i="4"/>
  <c r="BY71" i="4" s="1"/>
  <c r="BP71" i="4"/>
  <c r="BR71" i="4" s="1"/>
  <c r="CD71" i="4"/>
  <c r="CF71" i="4" s="1"/>
  <c r="BU55" i="4"/>
  <c r="BN55" i="4"/>
  <c r="CB55" i="4"/>
  <c r="BV55" i="4"/>
  <c r="BO55" i="4"/>
  <c r="CC55" i="4"/>
  <c r="BX71" i="4"/>
  <c r="CE71" i="4"/>
  <c r="BQ71" i="4"/>
  <c r="B55" i="4"/>
  <c r="B71" i="4"/>
  <c r="A73" i="4"/>
  <c r="F72" i="4"/>
  <c r="E72" i="4"/>
  <c r="C56" i="4"/>
  <c r="A57" i="4"/>
  <c r="D56" i="4"/>
  <c r="A137" i="4"/>
  <c r="K854" i="4"/>
  <c r="J863" i="4"/>
  <c r="J867" i="4" s="1"/>
  <c r="K855" i="4"/>
  <c r="J864" i="4"/>
  <c r="J868" i="4" s="1"/>
  <c r="K866" i="4"/>
  <c r="K870" i="4" s="1"/>
  <c r="J865" i="4"/>
  <c r="J869" i="4" s="1"/>
  <c r="K856" i="4"/>
  <c r="MT6" i="1"/>
  <c r="M794" i="4"/>
  <c r="L794" i="4"/>
  <c r="AB793" i="4"/>
  <c r="AD793" i="4" s="1"/>
  <c r="AA793" i="4"/>
  <c r="AC793" i="4" s="1"/>
  <c r="M796" i="4"/>
  <c r="L796" i="4"/>
  <c r="M795" i="4"/>
  <c r="L795" i="4"/>
  <c r="W1515" i="4" l="1"/>
  <c r="W1516" i="4" s="1"/>
  <c r="W1517" i="4" s="1"/>
  <c r="W1518" i="4" s="1"/>
  <c r="W1519" i="4" s="1"/>
  <c r="W1520" i="4" s="1"/>
  <c r="W1521" i="4" s="1"/>
  <c r="W1522" i="4" s="1"/>
  <c r="W1523" i="4" s="1"/>
  <c r="W1524" i="4" s="1"/>
  <c r="W1525" i="4" s="1"/>
  <c r="W1526" i="4" s="1"/>
  <c r="W1527" i="4" s="1"/>
  <c r="W1528" i="4" s="1"/>
  <c r="W1529" i="4" s="1"/>
  <c r="W1530" i="4" s="1"/>
  <c r="CF54" i="4"/>
  <c r="BY54" i="4"/>
  <c r="BR54" i="4"/>
  <c r="L793" i="4"/>
  <c r="M793" i="4"/>
  <c r="U1501" i="4"/>
  <c r="W1613" i="4"/>
  <c r="W1313" i="4"/>
  <c r="W1513" i="4"/>
  <c r="W1413" i="4"/>
  <c r="W1415" i="4"/>
  <c r="W1416" i="4" s="1"/>
  <c r="W1417" i="4" s="1"/>
  <c r="W1418" i="4" s="1"/>
  <c r="W1419" i="4" s="1"/>
  <c r="W1420" i="4" s="1"/>
  <c r="W1421" i="4" s="1"/>
  <c r="W1422" i="4" s="1"/>
  <c r="W1423" i="4" s="1"/>
  <c r="W1424" i="4" s="1"/>
  <c r="W1425" i="4" s="1"/>
  <c r="W1426" i="4" s="1"/>
  <c r="W1427" i="4" s="1"/>
  <c r="W1428" i="4" s="1"/>
  <c r="W1429" i="4" s="1"/>
  <c r="W1430" i="4" s="1"/>
  <c r="W1531" i="4"/>
  <c r="W1631" i="4"/>
  <c r="W1431" i="4"/>
  <c r="U1601" i="4"/>
  <c r="W1612" i="4"/>
  <c r="W1312" i="4"/>
  <c r="W1512" i="4"/>
  <c r="W1412" i="4"/>
  <c r="V1501" i="4"/>
  <c r="W1506" i="4"/>
  <c r="W1606" i="4"/>
  <c r="X1510" i="4"/>
  <c r="X1396" i="4"/>
  <c r="X1596" i="4"/>
  <c r="X1410" i="4"/>
  <c r="X1296" i="4"/>
  <c r="X1496" i="4"/>
  <c r="X1610" i="4"/>
  <c r="X1310" i="4"/>
  <c r="X1405" i="4"/>
  <c r="X1406" i="4" s="1"/>
  <c r="X1598" i="4"/>
  <c r="X1599" i="4" s="1"/>
  <c r="X1600" i="4" s="1"/>
  <c r="X1601" i="4" s="1"/>
  <c r="X1602" i="4" s="1"/>
  <c r="X1603" i="4" s="1"/>
  <c r="X1604" i="4" s="1"/>
  <c r="X1498" i="4"/>
  <c r="X1499" i="4" s="1"/>
  <c r="X1500" i="4" s="1"/>
  <c r="X1501" i="4" s="1"/>
  <c r="X1502" i="4" s="1"/>
  <c r="X1503" i="4" s="1"/>
  <c r="X1504" i="4" s="1"/>
  <c r="X1398" i="4"/>
  <c r="X1399" i="4" s="1"/>
  <c r="X1400" i="4" s="1"/>
  <c r="X1401" i="4" s="1"/>
  <c r="X1402" i="4" s="1"/>
  <c r="X1403" i="4" s="1"/>
  <c r="X1404" i="4" s="1"/>
  <c r="X1505" i="4"/>
  <c r="X1506" i="4" s="1"/>
  <c r="X1605" i="4"/>
  <c r="X1606" i="4" s="1"/>
  <c r="X1515" i="4"/>
  <c r="X1516" i="4" s="1"/>
  <c r="X1517" i="4" s="1"/>
  <c r="X1518" i="4" s="1"/>
  <c r="X1519" i="4" s="1"/>
  <c r="X1520" i="4" s="1"/>
  <c r="X1521" i="4" s="1"/>
  <c r="X1522" i="4" s="1"/>
  <c r="X1523" i="4" s="1"/>
  <c r="X1524" i="4" s="1"/>
  <c r="X1525" i="4" s="1"/>
  <c r="X1526" i="4" s="1"/>
  <c r="X1527" i="4" s="1"/>
  <c r="X1528" i="4" s="1"/>
  <c r="X1529" i="4" s="1"/>
  <c r="X1530" i="4" s="1"/>
  <c r="X1432" i="4"/>
  <c r="X1632" i="4"/>
  <c r="X1532" i="4"/>
  <c r="X1409" i="4"/>
  <c r="X1495" i="4"/>
  <c r="X1594" i="4"/>
  <c r="X1609" i="4"/>
  <c r="X1294" i="4"/>
  <c r="X1408" i="4"/>
  <c r="X1309" i="4"/>
  <c r="X1395" i="4"/>
  <c r="X1509" i="4"/>
  <c r="X1494" i="4"/>
  <c r="X1608" i="4"/>
  <c r="X1308" i="4"/>
  <c r="X1295" i="4"/>
  <c r="X1595" i="4"/>
  <c r="X1508" i="4"/>
  <c r="X1394" i="4"/>
  <c r="V1601" i="4"/>
  <c r="AC1103" i="4"/>
  <c r="AC1201" i="4"/>
  <c r="AC1301" i="4"/>
  <c r="AD1201" i="4"/>
  <c r="AE1201" i="4"/>
  <c r="V1201" i="4"/>
  <c r="U1201" i="4"/>
  <c r="AB1201" i="4"/>
  <c r="AE1301" i="4"/>
  <c r="V1301" i="4"/>
  <c r="AD1301" i="4"/>
  <c r="U1301" i="4"/>
  <c r="AB1301" i="4"/>
  <c r="BU1298" i="4"/>
  <c r="BO1298" i="4"/>
  <c r="BN1298" i="4"/>
  <c r="CC1298" i="4"/>
  <c r="CB1298" i="4"/>
  <c r="BV1298" i="4"/>
  <c r="BO1097" i="4"/>
  <c r="BO1098" i="4" s="1"/>
  <c r="CC1229" i="4"/>
  <c r="CC1201" i="4"/>
  <c r="CC1202" i="4" s="1"/>
  <c r="CC1203" i="4" s="1"/>
  <c r="CC1204" i="4" s="1"/>
  <c r="CC1205" i="4" s="1"/>
  <c r="CC1206" i="4" s="1"/>
  <c r="CC1207" i="4" s="1"/>
  <c r="CB1229" i="4"/>
  <c r="CB1219" i="4"/>
  <c r="CB1220" i="4" s="1"/>
  <c r="CB1221" i="4" s="1"/>
  <c r="CB1222" i="4" s="1"/>
  <c r="CB1201" i="4"/>
  <c r="CB1205" i="4"/>
  <c r="CB1206" i="4" s="1"/>
  <c r="CB1207" i="4" s="1"/>
  <c r="BV1229" i="4"/>
  <c r="BV1201" i="4"/>
  <c r="BV1202" i="4" s="1"/>
  <c r="BV1203" i="4" s="1"/>
  <c r="BV1204" i="4" s="1"/>
  <c r="BV1205" i="4" s="1"/>
  <c r="BV1206" i="4" s="1"/>
  <c r="BV1207" i="4" s="1"/>
  <c r="BU1229" i="4"/>
  <c r="BU1219" i="4"/>
  <c r="BU1220" i="4" s="1"/>
  <c r="BU1221" i="4" s="1"/>
  <c r="BU1222" i="4" s="1"/>
  <c r="BU1201" i="4"/>
  <c r="BU1205" i="4"/>
  <c r="BU1206" i="4" s="1"/>
  <c r="BU1207" i="4" s="1"/>
  <c r="BN1219" i="4"/>
  <c r="BN1220" i="4" s="1"/>
  <c r="BN1221" i="4" s="1"/>
  <c r="BN1222" i="4" s="1"/>
  <c r="BN1229" i="4"/>
  <c r="BN1205" i="4"/>
  <c r="BN1206" i="4" s="1"/>
  <c r="BN1207" i="4" s="1"/>
  <c r="BN1201" i="4"/>
  <c r="BO1229" i="4"/>
  <c r="BO1201" i="4"/>
  <c r="BO1202" i="4" s="1"/>
  <c r="BO1203" i="4" s="1"/>
  <c r="BO1204" i="4" s="1"/>
  <c r="BO1205" i="4" s="1"/>
  <c r="BO1206" i="4" s="1"/>
  <c r="BO1207" i="4" s="1"/>
  <c r="BV1097" i="4"/>
  <c r="BV1098" i="4" s="1"/>
  <c r="W1206" i="4"/>
  <c r="X1096" i="4"/>
  <c r="X1196" i="4"/>
  <c r="X1210" i="4"/>
  <c r="X1094" i="4"/>
  <c r="X1208" i="4"/>
  <c r="X1194" i="4"/>
  <c r="X1209" i="4"/>
  <c r="X1195" i="4"/>
  <c r="X1105" i="4"/>
  <c r="X1106" i="4" s="1"/>
  <c r="X1198" i="4"/>
  <c r="X1199" i="4" s="1"/>
  <c r="X1200" i="4" s="1"/>
  <c r="X1201" i="4" s="1"/>
  <c r="X1202" i="4" s="1"/>
  <c r="X1203" i="4" s="1"/>
  <c r="X1204" i="4" s="1"/>
  <c r="X1205" i="4"/>
  <c r="X1206" i="4" s="1"/>
  <c r="CC1196" i="4"/>
  <c r="CC1097" i="4"/>
  <c r="CC1098" i="4" s="1"/>
  <c r="CB1196" i="4"/>
  <c r="BV1196" i="4"/>
  <c r="BU1196" i="4"/>
  <c r="BN1196" i="4"/>
  <c r="BO1196" i="4"/>
  <c r="W1113" i="4"/>
  <c r="W1213" i="4"/>
  <c r="W1112" i="4"/>
  <c r="W1212" i="4"/>
  <c r="BO1112" i="4"/>
  <c r="BO1113" i="4" s="1"/>
  <c r="BO1114" i="4" s="1"/>
  <c r="BO1115" i="4" s="1"/>
  <c r="CC1112" i="4"/>
  <c r="CC1113" i="4" s="1"/>
  <c r="CC1114" i="4" s="1"/>
  <c r="CC1115" i="4" s="1"/>
  <c r="BU1112" i="4"/>
  <c r="BU1113" i="4" s="1"/>
  <c r="BU1114" i="4" s="1"/>
  <c r="BU1115" i="4" s="1"/>
  <c r="BV1112" i="4"/>
  <c r="BV1113" i="4" s="1"/>
  <c r="BV1114" i="4" s="1"/>
  <c r="BV1115" i="4" s="1"/>
  <c r="CB1112" i="4"/>
  <c r="CB1113" i="4" s="1"/>
  <c r="CB1114" i="4" s="1"/>
  <c r="CB1115" i="4" s="1"/>
  <c r="BN1112" i="4"/>
  <c r="BN1113" i="4" s="1"/>
  <c r="BN1114" i="4" s="1"/>
  <c r="BN1115" i="4" s="1"/>
  <c r="X1098" i="4"/>
  <c r="X1099" i="4" s="1"/>
  <c r="X1100" i="4" s="1"/>
  <c r="X1101" i="4" s="1"/>
  <c r="X1102" i="4" s="1"/>
  <c r="X1103" i="4" s="1"/>
  <c r="X1104" i="4" s="1"/>
  <c r="X1095" i="4"/>
  <c r="X1110" i="4"/>
  <c r="X1109" i="4"/>
  <c r="X1108" i="4"/>
  <c r="K864" i="4"/>
  <c r="K868" i="4" s="1"/>
  <c r="K956" i="4"/>
  <c r="K936" i="4"/>
  <c r="K976" i="4"/>
  <c r="K979" i="4"/>
  <c r="K980" i="4" s="1"/>
  <c r="K983" i="4"/>
  <c r="K982" i="4" s="1"/>
  <c r="K968" i="4"/>
  <c r="K967" i="4" s="1"/>
  <c r="K964" i="4"/>
  <c r="K965" i="4" s="1"/>
  <c r="K944" i="4"/>
  <c r="K945" i="4" s="1"/>
  <c r="K948" i="4"/>
  <c r="K947" i="4" s="1"/>
  <c r="K943" i="4"/>
  <c r="K942" i="4" s="1"/>
  <c r="K939" i="4"/>
  <c r="K940" i="4" s="1"/>
  <c r="K984" i="4"/>
  <c r="K985" i="4" s="1"/>
  <c r="K988" i="4"/>
  <c r="K987" i="4" s="1"/>
  <c r="K963" i="4"/>
  <c r="K962" i="4" s="1"/>
  <c r="K959" i="4"/>
  <c r="K960" i="4" s="1"/>
  <c r="J974" i="4"/>
  <c r="J975" i="4" s="1"/>
  <c r="J978" i="4"/>
  <c r="J977" i="4" s="1"/>
  <c r="J938" i="4"/>
  <c r="J937" i="4" s="1"/>
  <c r="J934" i="4"/>
  <c r="J935" i="4" s="1"/>
  <c r="J958" i="4"/>
  <c r="J957" i="4" s="1"/>
  <c r="J954" i="4"/>
  <c r="J955" i="4" s="1"/>
  <c r="K863" i="4"/>
  <c r="K867" i="4" s="1"/>
  <c r="K1016" i="4"/>
  <c r="K1036" i="4"/>
  <c r="K996" i="4"/>
  <c r="K1023" i="4"/>
  <c r="K1022" i="4" s="1"/>
  <c r="K1019" i="4"/>
  <c r="K1020" i="4" s="1"/>
  <c r="K1028" i="4"/>
  <c r="K1027" i="4" s="1"/>
  <c r="K1024" i="4"/>
  <c r="K1025" i="4" s="1"/>
  <c r="K1044" i="4"/>
  <c r="K1045" i="4" s="1"/>
  <c r="K1048" i="4"/>
  <c r="K1047" i="4" s="1"/>
  <c r="K1039" i="4"/>
  <c r="K1040" i="4" s="1"/>
  <c r="K1043" i="4"/>
  <c r="K1042" i="4" s="1"/>
  <c r="K1008" i="4"/>
  <c r="K1007" i="4" s="1"/>
  <c r="K1004" i="4"/>
  <c r="K1005" i="4" s="1"/>
  <c r="K1003" i="4"/>
  <c r="K1002" i="4" s="1"/>
  <c r="K999" i="4"/>
  <c r="K1000" i="4" s="1"/>
  <c r="J1034" i="4"/>
  <c r="J1035" i="4" s="1"/>
  <c r="J1038" i="4"/>
  <c r="J1037" i="4" s="1"/>
  <c r="J998" i="4"/>
  <c r="J997" i="4" s="1"/>
  <c r="J994" i="4"/>
  <c r="J995" i="4" s="1"/>
  <c r="J1018" i="4"/>
  <c r="J1017" i="4" s="1"/>
  <c r="J1014" i="4"/>
  <c r="J1015" i="4" s="1"/>
  <c r="X1386" i="4"/>
  <c r="BT71" i="4"/>
  <c r="BS71" i="4"/>
  <c r="CG71" i="4"/>
  <c r="CH71" i="4"/>
  <c r="CA71" i="4"/>
  <c r="BZ71" i="4"/>
  <c r="CE55" i="4"/>
  <c r="CD55" i="4"/>
  <c r="BQ55" i="4"/>
  <c r="BP55" i="4"/>
  <c r="BX55" i="4"/>
  <c r="BW55" i="4"/>
  <c r="BV56" i="4"/>
  <c r="CC56" i="4"/>
  <c r="BO56" i="4"/>
  <c r="BN56" i="4"/>
  <c r="CB56" i="4"/>
  <c r="BU56" i="4"/>
  <c r="CD72" i="4"/>
  <c r="CF72" i="4" s="1"/>
  <c r="BW72" i="4"/>
  <c r="BY72" i="4" s="1"/>
  <c r="BP72" i="4"/>
  <c r="BR72" i="4" s="1"/>
  <c r="CE72" i="4"/>
  <c r="BX72" i="4"/>
  <c r="BQ72" i="4"/>
  <c r="CH54" i="4"/>
  <c r="CG54" i="4"/>
  <c r="CA54" i="4"/>
  <c r="BZ54" i="4"/>
  <c r="BT54" i="4"/>
  <c r="BS54" i="4"/>
  <c r="B72" i="4"/>
  <c r="B56" i="4"/>
  <c r="D57" i="4"/>
  <c r="F73" i="4"/>
  <c r="A58" i="4"/>
  <c r="C57" i="4"/>
  <c r="A74" i="4"/>
  <c r="E73" i="4"/>
  <c r="A138" i="4"/>
  <c r="K859" i="4"/>
  <c r="K865" i="4"/>
  <c r="K869" i="4" s="1"/>
  <c r="K860" i="4"/>
  <c r="X1615" i="4" s="1"/>
  <c r="X1616" i="4" s="1"/>
  <c r="X1617" i="4" s="1"/>
  <c r="X1618" i="4" s="1"/>
  <c r="X1619" i="4" s="1"/>
  <c r="X1620" i="4" s="1"/>
  <c r="X1621" i="4" s="1"/>
  <c r="X1622" i="4" s="1"/>
  <c r="X1623" i="4" s="1"/>
  <c r="X1624" i="4" s="1"/>
  <c r="X1625" i="4" s="1"/>
  <c r="X1626" i="4" s="1"/>
  <c r="X1627" i="4" s="1"/>
  <c r="X1628" i="4" s="1"/>
  <c r="X1629" i="4" s="1"/>
  <c r="X1630" i="4" s="1"/>
  <c r="MT9" i="1"/>
  <c r="E896" i="4"/>
  <c r="F896" i="4"/>
  <c r="E916" i="4"/>
  <c r="F916" i="4"/>
  <c r="F917" i="4" s="1"/>
  <c r="G916" i="4"/>
  <c r="G917" i="4" s="1"/>
  <c r="H916" i="4"/>
  <c r="I916" i="4"/>
  <c r="J916" i="4"/>
  <c r="K916" i="4"/>
  <c r="C916" i="4"/>
  <c r="C917" i="4" s="1"/>
  <c r="D916" i="4"/>
  <c r="D917" i="4" s="1"/>
  <c r="G896" i="4"/>
  <c r="G897" i="4" s="1"/>
  <c r="H896" i="4"/>
  <c r="I896" i="4"/>
  <c r="J896" i="4"/>
  <c r="K896" i="4"/>
  <c r="C896" i="4"/>
  <c r="C897" i="4" s="1"/>
  <c r="D896" i="4"/>
  <c r="D897" i="4" s="1"/>
  <c r="JT5" i="1"/>
  <c r="JT19" i="1" s="1"/>
  <c r="JS5" i="1"/>
  <c r="JS19" i="1" s="1"/>
  <c r="JR5" i="1"/>
  <c r="JR19" i="1" s="1"/>
  <c r="JQ5" i="1"/>
  <c r="JQ19" i="1" s="1"/>
  <c r="JP5" i="1"/>
  <c r="JP19" i="1" s="1"/>
  <c r="JO5" i="1"/>
  <c r="JO19" i="1" s="1"/>
  <c r="JN5" i="1"/>
  <c r="JN19" i="1" s="1"/>
  <c r="JM5" i="1"/>
  <c r="JM19" i="1" s="1"/>
  <c r="JL5" i="1"/>
  <c r="JL19" i="1" s="1"/>
  <c r="JK5" i="1"/>
  <c r="JK19" i="1" s="1"/>
  <c r="JJ5" i="1"/>
  <c r="JJ19" i="1" s="1"/>
  <c r="JI5" i="1"/>
  <c r="JI19" i="1" s="1"/>
  <c r="JH5" i="1"/>
  <c r="JH19" i="1" s="1"/>
  <c r="JG5" i="1"/>
  <c r="JG19" i="1" s="1"/>
  <c r="JF5" i="1"/>
  <c r="JF19" i="1" s="1"/>
  <c r="JE5" i="1"/>
  <c r="JE19" i="1" s="1"/>
  <c r="JD5" i="1"/>
  <c r="JD19" i="1" s="1"/>
  <c r="JC5" i="1"/>
  <c r="JC19" i="1" s="1"/>
  <c r="JB5" i="1"/>
  <c r="JB19" i="1" s="1"/>
  <c r="JA5" i="1"/>
  <c r="JA19" i="1" s="1"/>
  <c r="IZ5" i="1"/>
  <c r="IZ19" i="1" s="1"/>
  <c r="IY5" i="1"/>
  <c r="IY19" i="1" s="1"/>
  <c r="IX5" i="1"/>
  <c r="IX19" i="1" s="1"/>
  <c r="IW5" i="1"/>
  <c r="IW19" i="1" s="1"/>
  <c r="IV5" i="1"/>
  <c r="IV19" i="1" s="1"/>
  <c r="IU5" i="1"/>
  <c r="IU19" i="1" s="1"/>
  <c r="IT5" i="1"/>
  <c r="IT19" i="1" s="1"/>
  <c r="IS5" i="1"/>
  <c r="IS19" i="1" s="1"/>
  <c r="IR5" i="1"/>
  <c r="IR19" i="1" s="1"/>
  <c r="IQ5" i="1"/>
  <c r="IQ19" i="1" s="1"/>
  <c r="IP5" i="1"/>
  <c r="IP19" i="1" s="1"/>
  <c r="IO5" i="1"/>
  <c r="IO19" i="1" s="1"/>
  <c r="IN5" i="1"/>
  <c r="IN19" i="1" s="1"/>
  <c r="IM5" i="1"/>
  <c r="IM19" i="1" s="1"/>
  <c r="IL5" i="1"/>
  <c r="IL19" i="1" s="1"/>
  <c r="IK5" i="1"/>
  <c r="IK19" i="1" s="1"/>
  <c r="IJ5" i="1"/>
  <c r="IJ19" i="1" s="1"/>
  <c r="II5" i="1"/>
  <c r="II19" i="1" s="1"/>
  <c r="IH5" i="1"/>
  <c r="IH19" i="1" s="1"/>
  <c r="IG5" i="1"/>
  <c r="IG19" i="1" s="1"/>
  <c r="IF5" i="1"/>
  <c r="IF19" i="1" s="1"/>
  <c r="IE5" i="1"/>
  <c r="IE19" i="1" s="1"/>
  <c r="ID5" i="1"/>
  <c r="ID19" i="1" s="1"/>
  <c r="IC5" i="1"/>
  <c r="IC19" i="1" s="1"/>
  <c r="IB5" i="1"/>
  <c r="IB19" i="1" s="1"/>
  <c r="IA5" i="1"/>
  <c r="IA19" i="1" s="1"/>
  <c r="HZ5" i="1"/>
  <c r="HZ19" i="1" s="1"/>
  <c r="HY5" i="1"/>
  <c r="HY19" i="1" s="1"/>
  <c r="HX5" i="1"/>
  <c r="HX19" i="1" s="1"/>
  <c r="HW5" i="1"/>
  <c r="HW19" i="1" s="1"/>
  <c r="HV5" i="1"/>
  <c r="HV19" i="1" s="1"/>
  <c r="HU5" i="1"/>
  <c r="HU19" i="1" s="1"/>
  <c r="HT5" i="1"/>
  <c r="HT19" i="1" s="1"/>
  <c r="HS5" i="1"/>
  <c r="HS19" i="1" s="1"/>
  <c r="HR5" i="1"/>
  <c r="HR19" i="1" s="1"/>
  <c r="HQ5" i="1"/>
  <c r="HQ19" i="1" s="1"/>
  <c r="HP5" i="1"/>
  <c r="HP19" i="1" s="1"/>
  <c r="HO5" i="1"/>
  <c r="HO19" i="1" s="1"/>
  <c r="HN5" i="1"/>
  <c r="HN19" i="1" s="1"/>
  <c r="HM5" i="1"/>
  <c r="HM19" i="1" s="1"/>
  <c r="HL5" i="1"/>
  <c r="HL19" i="1" s="1"/>
  <c r="HK5" i="1"/>
  <c r="HK19" i="1" s="1"/>
  <c r="HJ5" i="1"/>
  <c r="HJ19" i="1" s="1"/>
  <c r="HI5" i="1"/>
  <c r="HI19" i="1" s="1"/>
  <c r="HH5" i="1"/>
  <c r="HH19" i="1" s="1"/>
  <c r="HG5" i="1"/>
  <c r="HG19" i="1" s="1"/>
  <c r="HF5" i="1"/>
  <c r="HF19" i="1" s="1"/>
  <c r="HE5" i="1"/>
  <c r="HE19" i="1" s="1"/>
  <c r="HD5" i="1"/>
  <c r="HD19" i="1" s="1"/>
  <c r="HC5" i="1"/>
  <c r="HC19" i="1" s="1"/>
  <c r="HB5" i="1"/>
  <c r="HB19" i="1" s="1"/>
  <c r="HA5" i="1"/>
  <c r="HA19" i="1" s="1"/>
  <c r="GZ5" i="1"/>
  <c r="GZ19" i="1" s="1"/>
  <c r="GY5" i="1"/>
  <c r="GY19" i="1" s="1"/>
  <c r="GX5" i="1"/>
  <c r="GX19" i="1" s="1"/>
  <c r="GW5" i="1"/>
  <c r="GW19" i="1" s="1"/>
  <c r="GV5" i="1"/>
  <c r="GV19" i="1" s="1"/>
  <c r="GU5" i="1"/>
  <c r="GU19" i="1" s="1"/>
  <c r="GT5" i="1"/>
  <c r="GT19" i="1" s="1"/>
  <c r="GS5" i="1"/>
  <c r="GS19" i="1" s="1"/>
  <c r="GR5" i="1"/>
  <c r="GR19" i="1" s="1"/>
  <c r="GQ5" i="1"/>
  <c r="GQ19" i="1" s="1"/>
  <c r="GP5" i="1"/>
  <c r="GP19" i="1" s="1"/>
  <c r="GO5" i="1"/>
  <c r="GO19" i="1" s="1"/>
  <c r="GN5" i="1"/>
  <c r="GN19" i="1" s="1"/>
  <c r="GM5" i="1"/>
  <c r="GM19" i="1" s="1"/>
  <c r="GL5" i="1"/>
  <c r="GL19" i="1" s="1"/>
  <c r="GK5" i="1"/>
  <c r="GK19" i="1" s="1"/>
  <c r="GJ5" i="1"/>
  <c r="GJ19" i="1" s="1"/>
  <c r="GI5" i="1"/>
  <c r="GI19" i="1" s="1"/>
  <c r="GH5" i="1"/>
  <c r="GH19" i="1" s="1"/>
  <c r="GG5" i="1"/>
  <c r="GG19" i="1" s="1"/>
  <c r="GF5" i="1"/>
  <c r="GF19" i="1" s="1"/>
  <c r="GE5" i="1"/>
  <c r="GE19" i="1" s="1"/>
  <c r="GD5" i="1"/>
  <c r="GD19" i="1" s="1"/>
  <c r="GC5" i="1"/>
  <c r="GC19" i="1" s="1"/>
  <c r="GB5" i="1"/>
  <c r="GB19" i="1" s="1"/>
  <c r="GA5" i="1"/>
  <c r="GA19" i="1" s="1"/>
  <c r="FZ5" i="1"/>
  <c r="FZ19" i="1" s="1"/>
  <c r="FY5" i="1"/>
  <c r="FY19" i="1" s="1"/>
  <c r="FX5" i="1"/>
  <c r="FX19" i="1" s="1"/>
  <c r="FW5" i="1"/>
  <c r="FW19" i="1" s="1"/>
  <c r="FV5" i="1"/>
  <c r="FV19" i="1" s="1"/>
  <c r="FU5" i="1"/>
  <c r="FU19" i="1" s="1"/>
  <c r="FT5" i="1"/>
  <c r="FT19" i="1" s="1"/>
  <c r="BY55" i="4" l="1"/>
  <c r="BR55" i="4"/>
  <c r="CF55" i="4"/>
  <c r="V1602" i="4"/>
  <c r="V1502" i="4"/>
  <c r="U1602" i="4"/>
  <c r="X1613" i="4"/>
  <c r="X1513" i="4"/>
  <c r="X1313" i="4"/>
  <c r="X1413" i="4"/>
  <c r="X1531" i="4"/>
  <c r="X1631" i="4"/>
  <c r="X1431" i="4"/>
  <c r="X1415" i="4"/>
  <c r="X1416" i="4" s="1"/>
  <c r="X1417" i="4" s="1"/>
  <c r="X1418" i="4" s="1"/>
  <c r="X1419" i="4" s="1"/>
  <c r="X1420" i="4" s="1"/>
  <c r="X1421" i="4" s="1"/>
  <c r="X1422" i="4" s="1"/>
  <c r="X1423" i="4" s="1"/>
  <c r="X1424" i="4" s="1"/>
  <c r="X1425" i="4" s="1"/>
  <c r="X1426" i="4" s="1"/>
  <c r="X1427" i="4" s="1"/>
  <c r="X1428" i="4" s="1"/>
  <c r="X1429" i="4" s="1"/>
  <c r="X1430" i="4" s="1"/>
  <c r="X1612" i="4"/>
  <c r="X1312" i="4"/>
  <c r="X1512" i="4"/>
  <c r="X1412" i="4"/>
  <c r="U1502" i="4"/>
  <c r="AB1302" i="4"/>
  <c r="U1302" i="4"/>
  <c r="AD1302" i="4"/>
  <c r="V1302" i="4"/>
  <c r="AE1302" i="4"/>
  <c r="AB1202" i="4"/>
  <c r="U1202" i="4"/>
  <c r="V1202" i="4"/>
  <c r="AE1202" i="4"/>
  <c r="AD1202" i="4"/>
  <c r="AC1302" i="4"/>
  <c r="AC1202" i="4"/>
  <c r="AC1104" i="4"/>
  <c r="BO1197" i="4"/>
  <c r="BN1197" i="4"/>
  <c r="BU1197" i="4"/>
  <c r="BV1197" i="4"/>
  <c r="CB1197" i="4"/>
  <c r="CC1197" i="4"/>
  <c r="X1113" i="4"/>
  <c r="X1213" i="4"/>
  <c r="X1112" i="4"/>
  <c r="X1212" i="4"/>
  <c r="K974" i="4"/>
  <c r="K975" i="4" s="1"/>
  <c r="K978" i="4"/>
  <c r="K977" i="4" s="1"/>
  <c r="K938" i="4"/>
  <c r="K937" i="4" s="1"/>
  <c r="K934" i="4"/>
  <c r="K935" i="4" s="1"/>
  <c r="K954" i="4"/>
  <c r="K955" i="4" s="1"/>
  <c r="K958" i="4"/>
  <c r="K957" i="4" s="1"/>
  <c r="K998" i="4"/>
  <c r="K997" i="4" s="1"/>
  <c r="K994" i="4"/>
  <c r="K995" i="4" s="1"/>
  <c r="K1034" i="4"/>
  <c r="K1035" i="4" s="1"/>
  <c r="K1038" i="4"/>
  <c r="K1037" i="4" s="1"/>
  <c r="K1014" i="4"/>
  <c r="K1015" i="4" s="1"/>
  <c r="K1018" i="4"/>
  <c r="K1017" i="4" s="1"/>
  <c r="Y1386" i="4"/>
  <c r="BN57" i="4"/>
  <c r="CB57" i="4"/>
  <c r="BU57" i="4"/>
  <c r="BQ73" i="4"/>
  <c r="CE73" i="4"/>
  <c r="BX73" i="4"/>
  <c r="BO57" i="4"/>
  <c r="CC57" i="4"/>
  <c r="BV57" i="4"/>
  <c r="BT72" i="4"/>
  <c r="BS72" i="4"/>
  <c r="CA72" i="4"/>
  <c r="BZ72" i="4"/>
  <c r="CH72" i="4"/>
  <c r="CG72" i="4"/>
  <c r="CD73" i="4"/>
  <c r="CF73" i="4" s="1"/>
  <c r="BW73" i="4"/>
  <c r="BY73" i="4" s="1"/>
  <c r="BP73" i="4"/>
  <c r="BR73" i="4" s="1"/>
  <c r="BQ56" i="4"/>
  <c r="BP56" i="4"/>
  <c r="CE56" i="4"/>
  <c r="CD56" i="4"/>
  <c r="BW56" i="4"/>
  <c r="BX56" i="4"/>
  <c r="CA55" i="4"/>
  <c r="BZ55" i="4"/>
  <c r="BT55" i="4"/>
  <c r="BS55" i="4"/>
  <c r="CH55" i="4"/>
  <c r="CG55" i="4"/>
  <c r="B73" i="4"/>
  <c r="B57" i="4"/>
  <c r="F74" i="4"/>
  <c r="A75" i="4"/>
  <c r="E74" i="4"/>
  <c r="D58" i="4"/>
  <c r="A59" i="4"/>
  <c r="C58" i="4"/>
  <c r="A139" i="4"/>
  <c r="E918" i="4"/>
  <c r="E917" i="4"/>
  <c r="F894" i="4"/>
  <c r="F897" i="4"/>
  <c r="E894" i="4"/>
  <c r="E897" i="4"/>
  <c r="F898" i="4"/>
  <c r="F895" i="4"/>
  <c r="E895" i="4"/>
  <c r="E898" i="4"/>
  <c r="E914" i="4"/>
  <c r="E915" i="4"/>
  <c r="D918" i="4"/>
  <c r="D915" i="4"/>
  <c r="D914" i="4"/>
  <c r="C918" i="4"/>
  <c r="C915" i="4"/>
  <c r="C914" i="4"/>
  <c r="K921" i="4"/>
  <c r="J921" i="4"/>
  <c r="I921" i="4"/>
  <c r="H921" i="4"/>
  <c r="F921" i="4"/>
  <c r="F922" i="4" s="1"/>
  <c r="E921" i="4"/>
  <c r="E922" i="4" s="1"/>
  <c r="D921" i="4"/>
  <c r="D922" i="4" s="1"/>
  <c r="C921" i="4"/>
  <c r="C922" i="4" s="1"/>
  <c r="K914" i="4"/>
  <c r="K915" i="4" s="1"/>
  <c r="K918" i="4"/>
  <c r="K917" i="4" s="1"/>
  <c r="J918" i="4"/>
  <c r="J917" i="4" s="1"/>
  <c r="J914" i="4"/>
  <c r="J915" i="4" s="1"/>
  <c r="I914" i="4"/>
  <c r="I915" i="4" s="1"/>
  <c r="I918" i="4"/>
  <c r="I917" i="4" s="1"/>
  <c r="H918" i="4"/>
  <c r="H917" i="4" s="1"/>
  <c r="H914" i="4"/>
  <c r="H915" i="4" s="1"/>
  <c r="G914" i="4"/>
  <c r="G918" i="4"/>
  <c r="G915" i="4"/>
  <c r="F918" i="4"/>
  <c r="F915" i="4"/>
  <c r="F914" i="4"/>
  <c r="D898" i="4"/>
  <c r="D895" i="4"/>
  <c r="D894" i="4"/>
  <c r="C898" i="4"/>
  <c r="C895" i="4"/>
  <c r="C894" i="4"/>
  <c r="K901" i="4"/>
  <c r="J901" i="4"/>
  <c r="I901" i="4"/>
  <c r="H901" i="4"/>
  <c r="F901" i="4"/>
  <c r="F902" i="4" s="1"/>
  <c r="E901" i="4"/>
  <c r="E902" i="4" s="1"/>
  <c r="D901" i="4"/>
  <c r="D902" i="4" s="1"/>
  <c r="C901" i="4"/>
  <c r="C902" i="4" s="1"/>
  <c r="K894" i="4"/>
  <c r="K895" i="4" s="1"/>
  <c r="K898" i="4"/>
  <c r="K897" i="4" s="1"/>
  <c r="J894" i="4"/>
  <c r="J895" i="4" s="1"/>
  <c r="J898" i="4"/>
  <c r="J897" i="4" s="1"/>
  <c r="I894" i="4"/>
  <c r="I895" i="4" s="1"/>
  <c r="I898" i="4"/>
  <c r="I897" i="4" s="1"/>
  <c r="H898" i="4"/>
  <c r="H897" i="4" s="1"/>
  <c r="H894" i="4"/>
  <c r="H895" i="4" s="1"/>
  <c r="G894" i="4"/>
  <c r="G898" i="4"/>
  <c r="G895" i="4"/>
  <c r="JE6" i="1"/>
  <c r="GQ6" i="1"/>
  <c r="GS6" i="1"/>
  <c r="HV6" i="1"/>
  <c r="GR6" i="1"/>
  <c r="GE6" i="1"/>
  <c r="GK6" i="1"/>
  <c r="GL6" i="1"/>
  <c r="GM6" i="1"/>
  <c r="GN6" i="1"/>
  <c r="GO6" i="1"/>
  <c r="GP6" i="1"/>
  <c r="IZ6" i="1"/>
  <c r="JB6" i="1"/>
  <c r="JC6" i="1"/>
  <c r="JD6" i="1"/>
  <c r="HS6" i="1"/>
  <c r="HT6" i="1"/>
  <c r="HK6" i="1"/>
  <c r="HU6" i="1"/>
  <c r="HR6" i="1"/>
  <c r="HW6" i="1"/>
  <c r="HX6" i="1"/>
  <c r="HY6" i="1"/>
  <c r="IQ6" i="1"/>
  <c r="IW6" i="1"/>
  <c r="IX6" i="1"/>
  <c r="IY6" i="1"/>
  <c r="HQ6" i="1"/>
  <c r="JA6" i="1"/>
  <c r="GT6" i="1"/>
  <c r="HZ6" i="1"/>
  <c r="JF6" i="1"/>
  <c r="IA6" i="1"/>
  <c r="IB6" i="1"/>
  <c r="JH6" i="1"/>
  <c r="IC6" i="1"/>
  <c r="GV6" i="1"/>
  <c r="GY6" i="1"/>
  <c r="IG6" i="1"/>
  <c r="FV6" i="1"/>
  <c r="HB6" i="1"/>
  <c r="IH6" i="1"/>
  <c r="JN6" i="1"/>
  <c r="FW6" i="1"/>
  <c r="HC6" i="1"/>
  <c r="II6" i="1"/>
  <c r="JO6" i="1"/>
  <c r="JJ6" i="1"/>
  <c r="GZ6" i="1"/>
  <c r="FX6" i="1"/>
  <c r="HD6" i="1"/>
  <c r="IJ6" i="1"/>
  <c r="JP6" i="1"/>
  <c r="FU6" i="1"/>
  <c r="FY6" i="1"/>
  <c r="HE6" i="1"/>
  <c r="IK6" i="1"/>
  <c r="JQ6" i="1"/>
  <c r="JM6" i="1"/>
  <c r="HF6" i="1"/>
  <c r="GW6" i="1"/>
  <c r="IL6" i="1"/>
  <c r="GA6" i="1"/>
  <c r="HG6" i="1"/>
  <c r="IM6" i="1"/>
  <c r="JS6" i="1"/>
  <c r="GB6" i="1"/>
  <c r="HH6" i="1"/>
  <c r="IN6" i="1"/>
  <c r="JT6" i="1"/>
  <c r="IE6" i="1"/>
  <c r="GC6" i="1"/>
  <c r="HI6" i="1"/>
  <c r="IO6" i="1"/>
  <c r="GX6" i="1"/>
  <c r="IF6" i="1"/>
  <c r="JR6" i="1"/>
  <c r="GD6" i="1"/>
  <c r="HJ6" i="1"/>
  <c r="IP6" i="1"/>
  <c r="ID6" i="1"/>
  <c r="GF6" i="1"/>
  <c r="HL6" i="1"/>
  <c r="IR6" i="1"/>
  <c r="GU6" i="1"/>
  <c r="JI6" i="1"/>
  <c r="GG6" i="1"/>
  <c r="HM6" i="1"/>
  <c r="IS6" i="1"/>
  <c r="HA6" i="1"/>
  <c r="GH6" i="1"/>
  <c r="HN6" i="1"/>
  <c r="IT6" i="1"/>
  <c r="JG6" i="1"/>
  <c r="FT6" i="1"/>
  <c r="GI6" i="1"/>
  <c r="HO6" i="1"/>
  <c r="IU6" i="1"/>
  <c r="JK6" i="1"/>
  <c r="JL6" i="1"/>
  <c r="FZ6" i="1"/>
  <c r="GJ6" i="1"/>
  <c r="HP6" i="1"/>
  <c r="IV6" i="1"/>
  <c r="BY56" i="4" l="1"/>
  <c r="CF56" i="4"/>
  <c r="BR56" i="4"/>
  <c r="HR9" i="1"/>
  <c r="GP9" i="1"/>
  <c r="GL9" i="1"/>
  <c r="GK9" i="1"/>
  <c r="JC9" i="1"/>
  <c r="HV9" i="1"/>
  <c r="GS9" i="1"/>
  <c r="U1503" i="4"/>
  <c r="U1603" i="4"/>
  <c r="V1503" i="4"/>
  <c r="V1603" i="4"/>
  <c r="AC1203" i="4"/>
  <c r="AC1303" i="4"/>
  <c r="AD1203" i="4"/>
  <c r="AE1203" i="4"/>
  <c r="V1203" i="4"/>
  <c r="U1203" i="4"/>
  <c r="AB1203" i="4"/>
  <c r="AE1303" i="4"/>
  <c r="V1303" i="4"/>
  <c r="AD1303" i="4"/>
  <c r="U1303" i="4"/>
  <c r="AB1303" i="4"/>
  <c r="CC1198" i="4"/>
  <c r="CB1198" i="4"/>
  <c r="BV1198" i="4"/>
  <c r="BU1198" i="4"/>
  <c r="BN1198" i="4"/>
  <c r="BO1198" i="4"/>
  <c r="Z1386" i="4"/>
  <c r="CA56" i="4"/>
  <c r="BZ56" i="4"/>
  <c r="CH56" i="4"/>
  <c r="CG56" i="4"/>
  <c r="BT56" i="4"/>
  <c r="BS56" i="4"/>
  <c r="CB58" i="4"/>
  <c r="BU58" i="4"/>
  <c r="BN58" i="4"/>
  <c r="BX57" i="4"/>
  <c r="BW57" i="4"/>
  <c r="CC58" i="4"/>
  <c r="BV58" i="4"/>
  <c r="BO58" i="4"/>
  <c r="CE57" i="4"/>
  <c r="CD57" i="4"/>
  <c r="CD74" i="4"/>
  <c r="CF74" i="4" s="1"/>
  <c r="BW74" i="4"/>
  <c r="BY74" i="4" s="1"/>
  <c r="BP74" i="4"/>
  <c r="BR74" i="4" s="1"/>
  <c r="BP57" i="4"/>
  <c r="BQ57" i="4"/>
  <c r="CA73" i="4"/>
  <c r="BZ73" i="4"/>
  <c r="BX74" i="4"/>
  <c r="BQ74" i="4"/>
  <c r="CE74" i="4"/>
  <c r="CH73" i="4"/>
  <c r="CG73" i="4"/>
  <c r="BS73" i="4"/>
  <c r="BT73" i="4"/>
  <c r="B58" i="4"/>
  <c r="B74" i="4"/>
  <c r="A60" i="4"/>
  <c r="C59" i="4"/>
  <c r="D59" i="4"/>
  <c r="A76" i="4"/>
  <c r="E75" i="4"/>
  <c r="F75" i="4"/>
  <c r="A140" i="4"/>
  <c r="I926" i="4"/>
  <c r="E923" i="4"/>
  <c r="E920" i="4"/>
  <c r="E919" i="4"/>
  <c r="H923" i="4"/>
  <c r="H922" i="4" s="1"/>
  <c r="H919" i="4"/>
  <c r="H920" i="4" s="1"/>
  <c r="I923" i="4"/>
  <c r="I922" i="4" s="1"/>
  <c r="I919" i="4"/>
  <c r="I920" i="4" s="1"/>
  <c r="D919" i="4"/>
  <c r="D923" i="4"/>
  <c r="D920" i="4"/>
  <c r="F923" i="4"/>
  <c r="F920" i="4"/>
  <c r="F919" i="4"/>
  <c r="J923" i="4"/>
  <c r="J922" i="4" s="1"/>
  <c r="J919" i="4"/>
  <c r="J920" i="4" s="1"/>
  <c r="C919" i="4"/>
  <c r="C923" i="4"/>
  <c r="C920" i="4"/>
  <c r="K923" i="4"/>
  <c r="K922" i="4" s="1"/>
  <c r="K919" i="4"/>
  <c r="K920" i="4" s="1"/>
  <c r="I906" i="4"/>
  <c r="C899" i="4"/>
  <c r="C903" i="4"/>
  <c r="C900" i="4"/>
  <c r="D899" i="4"/>
  <c r="D903" i="4"/>
  <c r="D900" i="4"/>
  <c r="E903" i="4"/>
  <c r="E900" i="4"/>
  <c r="E899" i="4"/>
  <c r="F903" i="4"/>
  <c r="F900" i="4"/>
  <c r="F899" i="4"/>
  <c r="H903" i="4"/>
  <c r="H902" i="4" s="1"/>
  <c r="H899" i="4"/>
  <c r="H900" i="4" s="1"/>
  <c r="I903" i="4"/>
  <c r="I902" i="4" s="1"/>
  <c r="I899" i="4"/>
  <c r="I900" i="4" s="1"/>
  <c r="J903" i="4"/>
  <c r="J902" i="4" s="1"/>
  <c r="J899" i="4"/>
  <c r="J900" i="4" s="1"/>
  <c r="K903" i="4"/>
  <c r="K902" i="4" s="1"/>
  <c r="K899" i="4"/>
  <c r="K900" i="4" s="1"/>
  <c r="JB9" i="1"/>
  <c r="JE9" i="1"/>
  <c r="GO9" i="1"/>
  <c r="HW9" i="1"/>
  <c r="GQ9" i="1"/>
  <c r="HS9" i="1"/>
  <c r="GR9" i="1"/>
  <c r="GN9" i="1"/>
  <c r="GM9" i="1"/>
  <c r="IW9" i="1"/>
  <c r="HU9" i="1"/>
  <c r="JD9" i="1"/>
  <c r="IX9" i="1"/>
  <c r="IZ9" i="1"/>
  <c r="HY9" i="1"/>
  <c r="HT9" i="1"/>
  <c r="HQ9" i="1"/>
  <c r="HX9" i="1"/>
  <c r="GE9" i="1"/>
  <c r="JA9" i="1"/>
  <c r="IY9" i="1"/>
  <c r="IQ9" i="1"/>
  <c r="HK9" i="1"/>
  <c r="HM9" i="1"/>
  <c r="JR9" i="1"/>
  <c r="HF9" i="1"/>
  <c r="GV9" i="1"/>
  <c r="GG9" i="1"/>
  <c r="IF9" i="1"/>
  <c r="JM9" i="1"/>
  <c r="IC9" i="1"/>
  <c r="JI9" i="1"/>
  <c r="GX9" i="1"/>
  <c r="JH9" i="1"/>
  <c r="GU9" i="1"/>
  <c r="IB9" i="1"/>
  <c r="IR9" i="1"/>
  <c r="IA9" i="1"/>
  <c r="HL9" i="1"/>
  <c r="JQ9" i="1"/>
  <c r="JF9" i="1"/>
  <c r="GF9" i="1"/>
  <c r="IK9" i="1"/>
  <c r="HZ9" i="1"/>
  <c r="ID9" i="1"/>
  <c r="IO9" i="1"/>
  <c r="HE9" i="1"/>
  <c r="GT9" i="1"/>
  <c r="HI9" i="1"/>
  <c r="FY9" i="1"/>
  <c r="GC9" i="1"/>
  <c r="FU9" i="1"/>
  <c r="IE9" i="1"/>
  <c r="JP9" i="1"/>
  <c r="IJ9" i="1"/>
  <c r="JT9" i="1"/>
  <c r="HD9" i="1"/>
  <c r="IV9" i="1"/>
  <c r="IN9" i="1"/>
  <c r="FX9" i="1"/>
  <c r="HP9" i="1"/>
  <c r="HH9" i="1"/>
  <c r="GZ9" i="1"/>
  <c r="GJ9" i="1"/>
  <c r="GB9" i="1"/>
  <c r="JJ9" i="1"/>
  <c r="FZ9" i="1"/>
  <c r="JL9" i="1"/>
  <c r="JK9" i="1"/>
  <c r="IU9" i="1"/>
  <c r="JO9" i="1"/>
  <c r="HO9" i="1"/>
  <c r="II9" i="1"/>
  <c r="GI9" i="1"/>
  <c r="JS9" i="1"/>
  <c r="HC9" i="1"/>
  <c r="FT9" i="1"/>
  <c r="IM9" i="1"/>
  <c r="FW9" i="1"/>
  <c r="JG9" i="1"/>
  <c r="HG9" i="1"/>
  <c r="JN9" i="1"/>
  <c r="IT9" i="1"/>
  <c r="GA9" i="1"/>
  <c r="IH9" i="1"/>
  <c r="HN9" i="1"/>
  <c r="IL9" i="1"/>
  <c r="HB9" i="1"/>
  <c r="GH9" i="1"/>
  <c r="IP9" i="1"/>
  <c r="GW9" i="1"/>
  <c r="FV9" i="1"/>
  <c r="HA9" i="1"/>
  <c r="HJ9" i="1"/>
  <c r="IG9" i="1"/>
  <c r="IS9" i="1"/>
  <c r="GD9" i="1"/>
  <c r="GY9" i="1"/>
  <c r="V1604" i="4" l="1"/>
  <c r="V1504" i="4"/>
  <c r="U1604" i="4"/>
  <c r="U1504" i="4"/>
  <c r="AB1304" i="4"/>
  <c r="U1304" i="4"/>
  <c r="AD1304" i="4"/>
  <c r="V1304" i="4"/>
  <c r="AE1304" i="4"/>
  <c r="AB1204" i="4"/>
  <c r="U1204" i="4"/>
  <c r="V1204" i="4"/>
  <c r="AE1204" i="4"/>
  <c r="AD1204" i="4"/>
  <c r="AC1304" i="4"/>
  <c r="AC1204" i="4"/>
  <c r="CF57" i="4"/>
  <c r="BY57" i="4"/>
  <c r="BR57" i="4"/>
  <c r="AA1386" i="4"/>
  <c r="CH74" i="4"/>
  <c r="CG74" i="4"/>
  <c r="BT74" i="4"/>
  <c r="BS74" i="4"/>
  <c r="CA74" i="4"/>
  <c r="BZ74" i="4"/>
  <c r="BT57" i="4"/>
  <c r="BS57" i="4"/>
  <c r="CE75" i="4"/>
  <c r="BX75" i="4"/>
  <c r="BQ75" i="4"/>
  <c r="CG57" i="4"/>
  <c r="CH57" i="4"/>
  <c r="BW75" i="4"/>
  <c r="BY75" i="4" s="1"/>
  <c r="BP75" i="4"/>
  <c r="BR75" i="4" s="1"/>
  <c r="CD75" i="4"/>
  <c r="CF75" i="4" s="1"/>
  <c r="BQ58" i="4"/>
  <c r="BP58" i="4"/>
  <c r="BR58" i="4" s="1"/>
  <c r="BX58" i="4"/>
  <c r="BW58" i="4"/>
  <c r="BY58" i="4" s="1"/>
  <c r="BO59" i="4"/>
  <c r="CC59" i="4"/>
  <c r="BV59" i="4"/>
  <c r="CD58" i="4"/>
  <c r="CF58" i="4" s="1"/>
  <c r="CE58" i="4"/>
  <c r="CB59" i="4"/>
  <c r="BU59" i="4"/>
  <c r="BN59" i="4"/>
  <c r="CA57" i="4"/>
  <c r="BZ57" i="4"/>
  <c r="B75" i="4"/>
  <c r="B59" i="4"/>
  <c r="F76" i="4"/>
  <c r="D60" i="4"/>
  <c r="E76" i="4"/>
  <c r="A77" i="4"/>
  <c r="A61" i="4"/>
  <c r="C60" i="4"/>
  <c r="A141" i="4"/>
  <c r="I924" i="4"/>
  <c r="I925" i="4" s="1"/>
  <c r="I928" i="4"/>
  <c r="I927" i="4" s="1"/>
  <c r="I904" i="4"/>
  <c r="I905" i="4" s="1"/>
  <c r="I908" i="4"/>
  <c r="I907" i="4" s="1"/>
  <c r="S445" i="4"/>
  <c r="CD445" i="4" s="1"/>
  <c r="EO445" i="4" s="1"/>
  <c r="R445" i="4"/>
  <c r="CC445" i="4" s="1"/>
  <c r="EN445" i="4" s="1"/>
  <c r="Q445" i="4"/>
  <c r="CB445" i="4" s="1"/>
  <c r="EM445" i="4" s="1"/>
  <c r="L445" i="4"/>
  <c r="BW445" i="4" s="1"/>
  <c r="EH445" i="4" s="1"/>
  <c r="K445" i="4"/>
  <c r="BV445" i="4" s="1"/>
  <c r="J445" i="4"/>
  <c r="BU445" i="4" s="1"/>
  <c r="CC51" i="4"/>
  <c r="CB51" i="4"/>
  <c r="BV51" i="4"/>
  <c r="BU51"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C594" i="4"/>
  <c r="D593" i="4"/>
  <c r="C593" i="4"/>
  <c r="D592" i="4"/>
  <c r="C592" i="4"/>
  <c r="D591" i="4"/>
  <c r="C591" i="4"/>
  <c r="D590" i="4"/>
  <c r="C590" i="4"/>
  <c r="D589" i="4"/>
  <c r="C589" i="4"/>
  <c r="D588" i="4"/>
  <c r="C588" i="4"/>
  <c r="D587" i="4"/>
  <c r="C587" i="4"/>
  <c r="D586" i="4"/>
  <c r="C586" i="4"/>
  <c r="D585" i="4"/>
  <c r="C585" i="4"/>
  <c r="D584" i="4"/>
  <c r="C584" i="4"/>
  <c r="D583" i="4"/>
  <c r="C583" i="4"/>
  <c r="D582" i="4"/>
  <c r="C582" i="4"/>
  <c r="D581" i="4"/>
  <c r="C581" i="4"/>
  <c r="D580" i="4"/>
  <c r="C580" i="4"/>
  <c r="D579" i="4"/>
  <c r="C579" i="4"/>
  <c r="D578" i="4"/>
  <c r="C578" i="4"/>
  <c r="D577" i="4"/>
  <c r="C577" i="4"/>
  <c r="D576" i="4"/>
  <c r="C576" i="4"/>
  <c r="D575" i="4"/>
  <c r="C575" i="4"/>
  <c r="D574" i="4"/>
  <c r="C574" i="4"/>
  <c r="D573" i="4"/>
  <c r="C573" i="4"/>
  <c r="D572" i="4"/>
  <c r="C572" i="4"/>
  <c r="D571" i="4"/>
  <c r="C571" i="4"/>
  <c r="D570" i="4"/>
  <c r="C570" i="4"/>
  <c r="D569" i="4"/>
  <c r="C569" i="4"/>
  <c r="D568" i="4"/>
  <c r="C568" i="4"/>
  <c r="D567" i="4"/>
  <c r="C567" i="4"/>
  <c r="D566" i="4"/>
  <c r="C566" i="4"/>
  <c r="D565" i="4"/>
  <c r="C565" i="4"/>
  <c r="D564" i="4"/>
  <c r="C564" i="4"/>
  <c r="D563" i="4"/>
  <c r="C563" i="4"/>
  <c r="D562" i="4"/>
  <c r="C562" i="4"/>
  <c r="D561" i="4"/>
  <c r="C561" i="4"/>
  <c r="D560" i="4"/>
  <c r="C560" i="4"/>
  <c r="D559" i="4"/>
  <c r="C559" i="4"/>
  <c r="D558" i="4"/>
  <c r="C558" i="4"/>
  <c r="D557" i="4"/>
  <c r="C557" i="4"/>
  <c r="D556" i="4"/>
  <c r="C556" i="4"/>
  <c r="D555" i="4"/>
  <c r="C555" i="4"/>
  <c r="D554" i="4"/>
  <c r="C554" i="4"/>
  <c r="D553" i="4"/>
  <c r="C553" i="4"/>
  <c r="D552" i="4"/>
  <c r="C552" i="4"/>
  <c r="D551" i="4"/>
  <c r="C551" i="4"/>
  <c r="D550" i="4"/>
  <c r="C550" i="4"/>
  <c r="D549" i="4"/>
  <c r="C549" i="4"/>
  <c r="D548" i="4"/>
  <c r="C548" i="4"/>
  <c r="D547" i="4"/>
  <c r="C547" i="4"/>
  <c r="D546" i="4"/>
  <c r="C546" i="4"/>
  <c r="D545" i="4"/>
  <c r="C545" i="4"/>
  <c r="D544" i="4"/>
  <c r="C544" i="4"/>
  <c r="D543" i="4"/>
  <c r="C543" i="4"/>
  <c r="D542" i="4"/>
  <c r="C542" i="4"/>
  <c r="D541" i="4"/>
  <c r="C541" i="4"/>
  <c r="D540" i="4"/>
  <c r="C540" i="4"/>
  <c r="D539" i="4"/>
  <c r="C539" i="4"/>
  <c r="D538" i="4"/>
  <c r="C538" i="4"/>
  <c r="D537" i="4"/>
  <c r="C537" i="4"/>
  <c r="D536" i="4"/>
  <c r="C536" i="4"/>
  <c r="D535" i="4"/>
  <c r="C535" i="4"/>
  <c r="D534" i="4"/>
  <c r="C534" i="4"/>
  <c r="D533" i="4"/>
  <c r="C533" i="4"/>
  <c r="D532" i="4"/>
  <c r="C532" i="4"/>
  <c r="D531" i="4"/>
  <c r="C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C482" i="4"/>
  <c r="D481" i="4"/>
  <c r="C481" i="4"/>
  <c r="D480" i="4"/>
  <c r="C480" i="4"/>
  <c r="D479" i="4"/>
  <c r="C479" i="4"/>
  <c r="D478" i="4"/>
  <c r="C478" i="4"/>
  <c r="D477" i="4"/>
  <c r="C477" i="4"/>
  <c r="I476" i="4"/>
  <c r="H476" i="4"/>
  <c r="D476" i="4"/>
  <c r="C476" i="4"/>
  <c r="I475" i="4"/>
  <c r="H475" i="4"/>
  <c r="G475" i="4"/>
  <c r="D475" i="4"/>
  <c r="C475" i="4"/>
  <c r="I474" i="4"/>
  <c r="H474" i="4"/>
  <c r="G474" i="4"/>
  <c r="D474" i="4"/>
  <c r="C474" i="4"/>
  <c r="I473" i="4"/>
  <c r="H473" i="4"/>
  <c r="G473" i="4"/>
  <c r="D473" i="4"/>
  <c r="C473" i="4"/>
  <c r="I472" i="4"/>
  <c r="H472" i="4"/>
  <c r="G472" i="4"/>
  <c r="D472" i="4"/>
  <c r="C472" i="4"/>
  <c r="I471" i="4"/>
  <c r="H471" i="4"/>
  <c r="G471" i="4"/>
  <c r="D471" i="4"/>
  <c r="C471" i="4"/>
  <c r="I470" i="4"/>
  <c r="H470" i="4"/>
  <c r="G470" i="4"/>
  <c r="E470" i="4"/>
  <c r="D470" i="4"/>
  <c r="C470" i="4"/>
  <c r="I469" i="4"/>
  <c r="H469" i="4"/>
  <c r="G469" i="4"/>
  <c r="E469" i="4"/>
  <c r="D469" i="4"/>
  <c r="C469" i="4"/>
  <c r="I468" i="4"/>
  <c r="H468" i="4"/>
  <c r="G468" i="4"/>
  <c r="E468" i="4"/>
  <c r="D468" i="4"/>
  <c r="C468" i="4"/>
  <c r="I467" i="4"/>
  <c r="H467" i="4"/>
  <c r="G467" i="4"/>
  <c r="F467" i="4"/>
  <c r="E467" i="4"/>
  <c r="D467" i="4"/>
  <c r="C467" i="4"/>
  <c r="I460" i="4"/>
  <c r="H460" i="4"/>
  <c r="G460" i="4"/>
  <c r="F460" i="4"/>
  <c r="E460" i="4"/>
  <c r="I459" i="4"/>
  <c r="H459" i="4"/>
  <c r="G459" i="4"/>
  <c r="F459" i="4"/>
  <c r="E459" i="4"/>
  <c r="I458" i="4"/>
  <c r="H458" i="4"/>
  <c r="G458" i="4"/>
  <c r="F458" i="4"/>
  <c r="E458" i="4"/>
  <c r="I457" i="4"/>
  <c r="H457" i="4"/>
  <c r="G457" i="4"/>
  <c r="F457" i="4"/>
  <c r="E457" i="4"/>
  <c r="I456" i="4"/>
  <c r="H456" i="4"/>
  <c r="G456" i="4"/>
  <c r="F456" i="4"/>
  <c r="E456" i="4"/>
  <c r="I455" i="4"/>
  <c r="H455" i="4"/>
  <c r="G455" i="4"/>
  <c r="F455" i="4"/>
  <c r="E455" i="4"/>
  <c r="I454" i="4"/>
  <c r="H454" i="4"/>
  <c r="G454" i="4"/>
  <c r="F454" i="4"/>
  <c r="E454" i="4"/>
  <c r="C454" i="4"/>
  <c r="I453" i="4"/>
  <c r="H453" i="4"/>
  <c r="G453" i="4"/>
  <c r="F453" i="4"/>
  <c r="E453" i="4"/>
  <c r="C453" i="4"/>
  <c r="I452" i="4"/>
  <c r="H452" i="4"/>
  <c r="G452" i="4"/>
  <c r="F452" i="4"/>
  <c r="E452" i="4"/>
  <c r="C452" i="4"/>
  <c r="I451" i="4"/>
  <c r="H451" i="4"/>
  <c r="G451" i="4"/>
  <c r="F451" i="4"/>
  <c r="E451" i="4"/>
  <c r="D451" i="4"/>
  <c r="Q454" i="4"/>
  <c r="P454" i="4"/>
  <c r="O454" i="4"/>
  <c r="N454" i="4"/>
  <c r="M454" i="4"/>
  <c r="Q453" i="4"/>
  <c r="P453" i="4"/>
  <c r="O453" i="4"/>
  <c r="N453" i="4"/>
  <c r="M453" i="4"/>
  <c r="Q452" i="4"/>
  <c r="P452" i="4"/>
  <c r="O452" i="4"/>
  <c r="N452" i="4"/>
  <c r="M452" i="4"/>
  <c r="Q451" i="4"/>
  <c r="P451" i="4"/>
  <c r="O451" i="4"/>
  <c r="N451" i="4"/>
  <c r="E445" i="4"/>
  <c r="BP445" i="4" s="1"/>
  <c r="EA445" i="4" s="1"/>
  <c r="D445" i="4"/>
  <c r="BO445" i="4" s="1"/>
  <c r="BY5" i="1"/>
  <c r="BY19" i="1" s="1"/>
  <c r="BX5" i="1"/>
  <c r="BX19" i="1" s="1"/>
  <c r="BW5" i="1"/>
  <c r="BW19" i="1" s="1"/>
  <c r="CE5" i="1"/>
  <c r="CE19" i="1" s="1"/>
  <c r="CD5" i="1"/>
  <c r="CD19" i="1" s="1"/>
  <c r="CL5" i="1"/>
  <c r="CL19" i="1" s="1"/>
  <c r="CK5" i="1"/>
  <c r="CK19" i="1" s="1"/>
  <c r="FS5" i="1"/>
  <c r="FS19" i="1" s="1"/>
  <c r="FR5" i="1"/>
  <c r="FR19" i="1" s="1"/>
  <c r="FQ5" i="1"/>
  <c r="FQ19" i="1" s="1"/>
  <c r="FP5" i="1"/>
  <c r="FP19" i="1" s="1"/>
  <c r="FO5" i="1"/>
  <c r="FO19" i="1" s="1"/>
  <c r="FN5" i="1"/>
  <c r="FN19" i="1" s="1"/>
  <c r="FM5" i="1"/>
  <c r="FM19" i="1" s="1"/>
  <c r="FL5" i="1"/>
  <c r="FL19" i="1" s="1"/>
  <c r="FK5" i="1"/>
  <c r="FK19" i="1" s="1"/>
  <c r="FJ5" i="1"/>
  <c r="FJ19" i="1" s="1"/>
  <c r="FI5" i="1"/>
  <c r="FI19" i="1" s="1"/>
  <c r="FH5" i="1"/>
  <c r="FH19" i="1" s="1"/>
  <c r="FG5" i="1"/>
  <c r="FG19" i="1" s="1"/>
  <c r="FF5" i="1"/>
  <c r="FF19" i="1" s="1"/>
  <c r="FE5" i="1"/>
  <c r="FE19" i="1" s="1"/>
  <c r="FD5" i="1"/>
  <c r="FD19" i="1" s="1"/>
  <c r="FC5" i="1"/>
  <c r="FC19" i="1" s="1"/>
  <c r="FB5" i="1"/>
  <c r="FB19" i="1" s="1"/>
  <c r="FA5" i="1"/>
  <c r="FA19" i="1" s="1"/>
  <c r="EZ5" i="1"/>
  <c r="EZ19" i="1" s="1"/>
  <c r="EY5" i="1"/>
  <c r="EY19" i="1" s="1"/>
  <c r="EX5" i="1"/>
  <c r="EX19" i="1" s="1"/>
  <c r="EW5" i="1"/>
  <c r="EW19" i="1" s="1"/>
  <c r="EV5" i="1"/>
  <c r="EV19" i="1" s="1"/>
  <c r="DC45" i="4"/>
  <c r="DX45" i="4" s="1"/>
  <c r="ES45" i="4" s="1"/>
  <c r="FN45" i="4" s="1"/>
  <c r="DB45" i="4"/>
  <c r="DW45" i="4" s="1"/>
  <c r="ER45" i="4" s="1"/>
  <c r="FM45" i="4" s="1"/>
  <c r="DA45" i="4"/>
  <c r="DV45" i="4" s="1"/>
  <c r="EQ45" i="4" s="1"/>
  <c r="FL45" i="4" s="1"/>
  <c r="CZ45" i="4"/>
  <c r="DU45" i="4" s="1"/>
  <c r="EP45" i="4" s="1"/>
  <c r="FK45" i="4" s="1"/>
  <c r="CV45" i="4"/>
  <c r="DQ45" i="4" s="1"/>
  <c r="EL45" i="4" s="1"/>
  <c r="FG45" i="4" s="1"/>
  <c r="CU45" i="4"/>
  <c r="DP45" i="4" s="1"/>
  <c r="EK45" i="4" s="1"/>
  <c r="FF45" i="4" s="1"/>
  <c r="CT45" i="4"/>
  <c r="DO45" i="4" s="1"/>
  <c r="EJ45" i="4" s="1"/>
  <c r="FE45" i="4" s="1"/>
  <c r="CS45" i="4"/>
  <c r="DN45" i="4" s="1"/>
  <c r="EI45" i="4" s="1"/>
  <c r="FD45" i="4" s="1"/>
  <c r="CO45" i="4"/>
  <c r="DJ45" i="4" s="1"/>
  <c r="EE45" i="4" s="1"/>
  <c r="EZ45" i="4" s="1"/>
  <c r="CN45" i="4"/>
  <c r="DI45" i="4" s="1"/>
  <c r="ED45" i="4" s="1"/>
  <c r="EY45" i="4" s="1"/>
  <c r="CM45" i="4"/>
  <c r="DH45" i="4" s="1"/>
  <c r="EC45" i="4" s="1"/>
  <c r="EX45" i="4" s="1"/>
  <c r="CL45" i="4"/>
  <c r="DG45" i="4" s="1"/>
  <c r="EB45" i="4" s="1"/>
  <c r="EW45" i="4" s="1"/>
  <c r="BS48" i="4"/>
  <c r="CN48" i="4" s="1"/>
  <c r="DI48" i="4" s="1"/>
  <c r="ED48" i="4" s="1"/>
  <c r="BR48" i="4"/>
  <c r="CM48" i="4" s="1"/>
  <c r="AD48" i="4"/>
  <c r="AY48" i="4" s="1"/>
  <c r="AC48" i="4"/>
  <c r="AX48" i="4" s="1"/>
  <c r="AB48" i="4"/>
  <c r="AW48" i="4" s="1"/>
  <c r="AA48" i="4"/>
  <c r="AV48" i="4" s="1"/>
  <c r="Z48" i="4"/>
  <c r="O48" i="4"/>
  <c r="N48" i="4"/>
  <c r="EU5" i="1"/>
  <c r="ET5" i="1"/>
  <c r="ET19" i="1" s="1"/>
  <c r="ES5" i="1"/>
  <c r="ER5" i="1"/>
  <c r="EQ5" i="1"/>
  <c r="EP5" i="1"/>
  <c r="EP19" i="1" s="1"/>
  <c r="EO5" i="1"/>
  <c r="EO19" i="1" s="1"/>
  <c r="EN5" i="1"/>
  <c r="EN19" i="1" s="1"/>
  <c r="EM5" i="1"/>
  <c r="EM19" i="1" s="1"/>
  <c r="EL5" i="1"/>
  <c r="EL19" i="1" s="1"/>
  <c r="EK5" i="1"/>
  <c r="EJ5" i="1"/>
  <c r="EI5" i="1"/>
  <c r="EH5" i="1"/>
  <c r="EG5" i="1"/>
  <c r="EF5" i="1"/>
  <c r="EE5" i="1"/>
  <c r="ED5" i="1"/>
  <c r="EC5" i="1"/>
  <c r="EB5" i="1"/>
  <c r="EA5" i="1"/>
  <c r="DZ5" i="1"/>
  <c r="DZ19" i="1" s="1"/>
  <c r="DY5" i="1"/>
  <c r="DY19" i="1" s="1"/>
  <c r="DX5" i="1"/>
  <c r="DX19" i="1" s="1"/>
  <c r="CJ5" i="1"/>
  <c r="CJ19" i="1" s="1"/>
  <c r="CH5" i="1"/>
  <c r="CH19" i="1" s="1"/>
  <c r="CC5" i="1"/>
  <c r="CC19" i="1" s="1"/>
  <c r="CA5" i="1"/>
  <c r="CA19" i="1" s="1"/>
  <c r="BV5" i="1"/>
  <c r="BV19" i="1" s="1"/>
  <c r="BT5" i="1"/>
  <c r="C495" i="4"/>
  <c r="C491" i="4"/>
  <c r="C487" i="4"/>
  <c r="C598" i="4"/>
  <c r="BO51" i="4"/>
  <c r="BN51" i="4"/>
  <c r="CD45" i="4"/>
  <c r="CC45" i="4"/>
  <c r="CX45" i="4" s="1"/>
  <c r="DS45" i="4" s="1"/>
  <c r="EN45" i="4" s="1"/>
  <c r="FI45" i="4" s="1"/>
  <c r="CB45" i="4"/>
  <c r="BW45" i="4"/>
  <c r="CR45" i="4" s="1"/>
  <c r="DM45" i="4" s="1"/>
  <c r="EH45" i="4" s="1"/>
  <c r="FC45" i="4" s="1"/>
  <c r="BV45" i="4"/>
  <c r="BU45" i="4"/>
  <c r="BP48" i="4"/>
  <c r="CK48" i="4" s="1"/>
  <c r="BP45" i="4"/>
  <c r="CK45" i="4" s="1"/>
  <c r="DF45" i="4" s="1"/>
  <c r="EA45" i="4" s="1"/>
  <c r="EV45" i="4" s="1"/>
  <c r="BO45" i="4"/>
  <c r="CJ45" i="4" s="1"/>
  <c r="BH45" i="4"/>
  <c r="BH445" i="4" s="1"/>
  <c r="BA45" i="4"/>
  <c r="AT45" i="4"/>
  <c r="AM45" i="4"/>
  <c r="AF45" i="4"/>
  <c r="AF445" i="4" s="1"/>
  <c r="Y45" i="4"/>
  <c r="D48" i="4"/>
  <c r="Y48" i="4" s="1"/>
  <c r="AT48" i="4" s="1"/>
  <c r="C451" i="4"/>
  <c r="BI45" i="4"/>
  <c r="BI445" i="4" s="1"/>
  <c r="BB45" i="4"/>
  <c r="BB445" i="4" s="1"/>
  <c r="AN45" i="4"/>
  <c r="AN445" i="4" s="1"/>
  <c r="AL45" i="4"/>
  <c r="AL445" i="4" s="1"/>
  <c r="AG45" i="4"/>
  <c r="AG445" i="4" s="1"/>
  <c r="AE45" i="4"/>
  <c r="AE445" i="4" s="1"/>
  <c r="Z45" i="4"/>
  <c r="Z445" i="4" s="1"/>
  <c r="AB1386" i="4" l="1"/>
  <c r="CC479" i="4"/>
  <c r="BV479" i="4"/>
  <c r="BO479" i="4"/>
  <c r="CC508" i="4"/>
  <c r="BV508" i="4"/>
  <c r="BO508" i="4"/>
  <c r="CC535" i="4"/>
  <c r="BO535" i="4"/>
  <c r="BV535" i="4"/>
  <c r="CC551" i="4"/>
  <c r="BO551" i="4"/>
  <c r="BV551" i="4"/>
  <c r="CC567" i="4"/>
  <c r="BO567" i="4"/>
  <c r="BV567" i="4"/>
  <c r="CC583" i="4"/>
  <c r="BV583" i="4"/>
  <c r="BO583" i="4"/>
  <c r="CC636" i="4"/>
  <c r="BV636" i="4"/>
  <c r="BO636" i="4"/>
  <c r="BO668" i="4"/>
  <c r="CC668" i="4"/>
  <c r="BV668" i="4"/>
  <c r="CC700" i="4"/>
  <c r="BV700" i="4"/>
  <c r="BO700" i="4"/>
  <c r="CC732" i="4"/>
  <c r="BV732" i="4"/>
  <c r="BO732" i="4"/>
  <c r="CC764" i="4"/>
  <c r="BV764" i="4"/>
  <c r="BO764" i="4"/>
  <c r="BV604" i="4"/>
  <c r="CC604" i="4"/>
  <c r="BO604" i="4"/>
  <c r="BO509" i="4"/>
  <c r="BV509" i="4"/>
  <c r="CC509" i="4"/>
  <c r="CC605" i="4"/>
  <c r="BV605" i="4"/>
  <c r="BO605" i="4"/>
  <c r="CC637" i="4"/>
  <c r="BV637" i="4"/>
  <c r="BO637" i="4"/>
  <c r="CC669" i="4"/>
  <c r="BV669" i="4"/>
  <c r="BO669" i="4"/>
  <c r="CC701" i="4"/>
  <c r="BV701" i="4"/>
  <c r="BO701" i="4"/>
  <c r="CC733" i="4"/>
  <c r="BV733" i="4"/>
  <c r="BO733" i="4"/>
  <c r="CC765" i="4"/>
  <c r="BV765" i="4"/>
  <c r="BO765" i="4"/>
  <c r="CC480" i="4"/>
  <c r="BV480" i="4"/>
  <c r="BO480" i="4"/>
  <c r="CC510" i="4"/>
  <c r="BO510" i="4"/>
  <c r="BV510" i="4"/>
  <c r="CC536" i="4"/>
  <c r="BV536" i="4"/>
  <c r="BO536" i="4"/>
  <c r="CC552" i="4"/>
  <c r="BV552" i="4"/>
  <c r="BO552" i="4"/>
  <c r="CC568" i="4"/>
  <c r="BV568" i="4"/>
  <c r="BO568" i="4"/>
  <c r="CC584" i="4"/>
  <c r="BV584" i="4"/>
  <c r="BO584" i="4"/>
  <c r="CC606" i="4"/>
  <c r="BV606" i="4"/>
  <c r="BO606" i="4"/>
  <c r="CC638" i="4"/>
  <c r="BV638" i="4"/>
  <c r="BO638" i="4"/>
  <c r="CC670" i="4"/>
  <c r="BV670" i="4"/>
  <c r="BO670" i="4"/>
  <c r="CC702" i="4"/>
  <c r="BV702" i="4"/>
  <c r="BO702" i="4"/>
  <c r="CC734" i="4"/>
  <c r="BV734" i="4"/>
  <c r="BO734" i="4"/>
  <c r="CC766" i="4"/>
  <c r="BV766" i="4"/>
  <c r="BO766" i="4"/>
  <c r="CC511" i="4"/>
  <c r="BV511" i="4"/>
  <c r="BO511" i="4"/>
  <c r="BV607" i="4"/>
  <c r="BO607" i="4"/>
  <c r="CC607" i="4"/>
  <c r="BV639" i="4"/>
  <c r="BO639" i="4"/>
  <c r="CC639" i="4"/>
  <c r="BV671" i="4"/>
  <c r="BO671" i="4"/>
  <c r="CC671" i="4"/>
  <c r="BV703" i="4"/>
  <c r="BO703" i="4"/>
  <c r="CC703" i="4"/>
  <c r="BV735" i="4"/>
  <c r="BO735" i="4"/>
  <c r="CC735" i="4"/>
  <c r="BV767" i="4"/>
  <c r="BO767" i="4"/>
  <c r="CC767" i="4"/>
  <c r="CC472" i="4"/>
  <c r="BV472" i="4"/>
  <c r="BO472" i="4"/>
  <c r="BV481" i="4"/>
  <c r="BO481" i="4"/>
  <c r="CC481" i="4"/>
  <c r="CC512" i="4"/>
  <c r="BV512" i="4"/>
  <c r="BO512" i="4"/>
  <c r="CC537" i="4"/>
  <c r="BV537" i="4"/>
  <c r="BO537" i="4"/>
  <c r="CC553" i="4"/>
  <c r="BV553" i="4"/>
  <c r="BO553" i="4"/>
  <c r="CC569" i="4"/>
  <c r="BV569" i="4"/>
  <c r="BO569" i="4"/>
  <c r="CC585" i="4"/>
  <c r="BV585" i="4"/>
  <c r="BO585" i="4"/>
  <c r="BV608" i="4"/>
  <c r="BO608" i="4"/>
  <c r="CC608" i="4"/>
  <c r="CC640" i="4"/>
  <c r="BV640" i="4"/>
  <c r="BO640" i="4"/>
  <c r="CC672" i="4"/>
  <c r="BV672" i="4"/>
  <c r="BO672" i="4"/>
  <c r="BO704" i="4"/>
  <c r="CC704" i="4"/>
  <c r="BV704" i="4"/>
  <c r="BO736" i="4"/>
  <c r="CC736" i="4"/>
  <c r="BV736" i="4"/>
  <c r="BO768" i="4"/>
  <c r="CC768" i="4"/>
  <c r="BV768" i="4"/>
  <c r="CC513" i="4"/>
  <c r="BV513" i="4"/>
  <c r="BO513" i="4"/>
  <c r="CC609" i="4"/>
  <c r="BV609" i="4"/>
  <c r="BO609" i="4"/>
  <c r="CC641" i="4"/>
  <c r="BV641" i="4"/>
  <c r="BO641" i="4"/>
  <c r="CC673" i="4"/>
  <c r="BV673" i="4"/>
  <c r="BO673" i="4"/>
  <c r="CC705" i="4"/>
  <c r="BV705" i="4"/>
  <c r="BO705" i="4"/>
  <c r="CC737" i="4"/>
  <c r="BV737" i="4"/>
  <c r="BO737" i="4"/>
  <c r="CC769" i="4"/>
  <c r="BV769" i="4"/>
  <c r="BO769" i="4"/>
  <c r="BV467" i="4"/>
  <c r="BO467" i="4"/>
  <c r="CC467" i="4"/>
  <c r="BV482" i="4"/>
  <c r="CC482" i="4"/>
  <c r="BO482" i="4"/>
  <c r="BV514" i="4"/>
  <c r="CC514" i="4"/>
  <c r="BO514" i="4"/>
  <c r="BO538" i="4"/>
  <c r="CC538" i="4"/>
  <c r="BV538" i="4"/>
  <c r="BO554" i="4"/>
  <c r="CC554" i="4"/>
  <c r="BV554" i="4"/>
  <c r="BO570" i="4"/>
  <c r="CC570" i="4"/>
  <c r="BV570" i="4"/>
  <c r="BO586" i="4"/>
  <c r="BV586" i="4"/>
  <c r="CC586" i="4"/>
  <c r="CC610" i="4"/>
  <c r="BV610" i="4"/>
  <c r="BO610" i="4"/>
  <c r="CC642" i="4"/>
  <c r="BV642" i="4"/>
  <c r="BO642" i="4"/>
  <c r="CC674" i="4"/>
  <c r="BV674" i="4"/>
  <c r="BO674" i="4"/>
  <c r="CC706" i="4"/>
  <c r="BV706" i="4"/>
  <c r="BO706" i="4"/>
  <c r="CC738" i="4"/>
  <c r="BV738" i="4"/>
  <c r="BO738" i="4"/>
  <c r="CC770" i="4"/>
  <c r="BV770" i="4"/>
  <c r="BO770" i="4"/>
  <c r="BW467" i="4"/>
  <c r="BY467" i="4" s="1"/>
  <c r="BP467" i="4"/>
  <c r="BR467" i="4" s="1"/>
  <c r="CD467" i="4"/>
  <c r="CF467" i="4" s="1"/>
  <c r="CC483" i="4"/>
  <c r="BV483" i="4"/>
  <c r="BO483" i="4"/>
  <c r="BO515" i="4"/>
  <c r="CC515" i="4"/>
  <c r="BV515" i="4"/>
  <c r="CC611" i="4"/>
  <c r="BV611" i="4"/>
  <c r="BO611" i="4"/>
  <c r="CC643" i="4"/>
  <c r="BV643" i="4"/>
  <c r="BO643" i="4"/>
  <c r="CC675" i="4"/>
  <c r="BV675" i="4"/>
  <c r="BO675" i="4"/>
  <c r="CC707" i="4"/>
  <c r="BV707" i="4"/>
  <c r="BO707" i="4"/>
  <c r="CC739" i="4"/>
  <c r="BV739" i="4"/>
  <c r="BO739" i="4"/>
  <c r="CC771" i="4"/>
  <c r="BV771" i="4"/>
  <c r="BO771" i="4"/>
  <c r="BX467" i="4"/>
  <c r="CA467" i="4" s="1"/>
  <c r="BQ467" i="4"/>
  <c r="BS467" i="4" s="1"/>
  <c r="CE467" i="4"/>
  <c r="CG467" i="4" s="1"/>
  <c r="BO484" i="4"/>
  <c r="CC484" i="4"/>
  <c r="BV484" i="4"/>
  <c r="CC516" i="4"/>
  <c r="BV516" i="4"/>
  <c r="BO516" i="4"/>
  <c r="CC539" i="4"/>
  <c r="BV539" i="4"/>
  <c r="BO539" i="4"/>
  <c r="CC555" i="4"/>
  <c r="BO555" i="4"/>
  <c r="BV555" i="4"/>
  <c r="CC571" i="4"/>
  <c r="BV571" i="4"/>
  <c r="BO571" i="4"/>
  <c r="CC587" i="4"/>
  <c r="BV587" i="4"/>
  <c r="BO587" i="4"/>
  <c r="CC612" i="4"/>
  <c r="BV612" i="4"/>
  <c r="BO612" i="4"/>
  <c r="CC644" i="4"/>
  <c r="BV644" i="4"/>
  <c r="BO644" i="4"/>
  <c r="CC676" i="4"/>
  <c r="BV676" i="4"/>
  <c r="BO676" i="4"/>
  <c r="CC708" i="4"/>
  <c r="BV708" i="4"/>
  <c r="BO708" i="4"/>
  <c r="CC740" i="4"/>
  <c r="BV740" i="4"/>
  <c r="BO740" i="4"/>
  <c r="CC772" i="4"/>
  <c r="BV772" i="4"/>
  <c r="BO772" i="4"/>
  <c r="BV473" i="4"/>
  <c r="CC473" i="4"/>
  <c r="BO473" i="4"/>
  <c r="CC485" i="4"/>
  <c r="BV485" i="4"/>
  <c r="BO485" i="4"/>
  <c r="CC517" i="4"/>
  <c r="BV517" i="4"/>
  <c r="BO517" i="4"/>
  <c r="BO613" i="4"/>
  <c r="CC613" i="4"/>
  <c r="BV613" i="4"/>
  <c r="CC645" i="4"/>
  <c r="BV645" i="4"/>
  <c r="BO645" i="4"/>
  <c r="CC677" i="4"/>
  <c r="BV677" i="4"/>
  <c r="BO677" i="4"/>
  <c r="CC709" i="4"/>
  <c r="BO709" i="4"/>
  <c r="BV709" i="4"/>
  <c r="BV741" i="4"/>
  <c r="CC741" i="4"/>
  <c r="BO741" i="4"/>
  <c r="CC773" i="4"/>
  <c r="BV773" i="4"/>
  <c r="BO773" i="4"/>
  <c r="BO486" i="4"/>
  <c r="CC486" i="4"/>
  <c r="BV486" i="4"/>
  <c r="BO518" i="4"/>
  <c r="CC518" i="4"/>
  <c r="BV518" i="4"/>
  <c r="CC540" i="4"/>
  <c r="BV540" i="4"/>
  <c r="BO540" i="4"/>
  <c r="BO556" i="4"/>
  <c r="CC556" i="4"/>
  <c r="BV556" i="4"/>
  <c r="BV572" i="4"/>
  <c r="BO572" i="4"/>
  <c r="CC572" i="4"/>
  <c r="CC588" i="4"/>
  <c r="BV588" i="4"/>
  <c r="BO588" i="4"/>
  <c r="CC614" i="4"/>
  <c r="BV614" i="4"/>
  <c r="BO614" i="4"/>
  <c r="BV646" i="4"/>
  <c r="CC646" i="4"/>
  <c r="BO646" i="4"/>
  <c r="CC678" i="4"/>
  <c r="BV678" i="4"/>
  <c r="BO678" i="4"/>
  <c r="CC710" i="4"/>
  <c r="BV710" i="4"/>
  <c r="BO710" i="4"/>
  <c r="CC742" i="4"/>
  <c r="BV742" i="4"/>
  <c r="BO742" i="4"/>
  <c r="CC774" i="4"/>
  <c r="BV774" i="4"/>
  <c r="BO774" i="4"/>
  <c r="CC487" i="4"/>
  <c r="BV487" i="4"/>
  <c r="BO487" i="4"/>
  <c r="CC519" i="4"/>
  <c r="BV519" i="4"/>
  <c r="BO519" i="4"/>
  <c r="CC615" i="4"/>
  <c r="BO615" i="4"/>
  <c r="BV615" i="4"/>
  <c r="CC647" i="4"/>
  <c r="BV647" i="4"/>
  <c r="BO647" i="4"/>
  <c r="CC679" i="4"/>
  <c r="BV679" i="4"/>
  <c r="BO679" i="4"/>
  <c r="CC711" i="4"/>
  <c r="BV711" i="4"/>
  <c r="BO711" i="4"/>
  <c r="CC743" i="4"/>
  <c r="BV743" i="4"/>
  <c r="BO743" i="4"/>
  <c r="CC775" i="4"/>
  <c r="BV775" i="4"/>
  <c r="BO775" i="4"/>
  <c r="BV488" i="4"/>
  <c r="BO488" i="4"/>
  <c r="CC488" i="4"/>
  <c r="CC520" i="4"/>
  <c r="BV520" i="4"/>
  <c r="BO520" i="4"/>
  <c r="CC541" i="4"/>
  <c r="BV541" i="4"/>
  <c r="BO541" i="4"/>
  <c r="CC557" i="4"/>
  <c r="BV557" i="4"/>
  <c r="BO557" i="4"/>
  <c r="CC573" i="4"/>
  <c r="BV573" i="4"/>
  <c r="BO573" i="4"/>
  <c r="CC589" i="4"/>
  <c r="BV589" i="4"/>
  <c r="BO589" i="4"/>
  <c r="CC616" i="4"/>
  <c r="BV616" i="4"/>
  <c r="BO616" i="4"/>
  <c r="CC648" i="4"/>
  <c r="BV648" i="4"/>
  <c r="BO648" i="4"/>
  <c r="CC680" i="4"/>
  <c r="BV680" i="4"/>
  <c r="BO680" i="4"/>
  <c r="CC712" i="4"/>
  <c r="BV712" i="4"/>
  <c r="BO712" i="4"/>
  <c r="CC744" i="4"/>
  <c r="BV744" i="4"/>
  <c r="BO744" i="4"/>
  <c r="CC776" i="4"/>
  <c r="BV776" i="4"/>
  <c r="BO776" i="4"/>
  <c r="CC468" i="4"/>
  <c r="BV468" i="4"/>
  <c r="BO468" i="4"/>
  <c r="BO489" i="4"/>
  <c r="CC489" i="4"/>
  <c r="BV489" i="4"/>
  <c r="BV521" i="4"/>
  <c r="BO521" i="4"/>
  <c r="CC521" i="4"/>
  <c r="CC617" i="4"/>
  <c r="BV617" i="4"/>
  <c r="BO617" i="4"/>
  <c r="CC649" i="4"/>
  <c r="BV649" i="4"/>
  <c r="BO649" i="4"/>
  <c r="CC681" i="4"/>
  <c r="BV681" i="4"/>
  <c r="BO681" i="4"/>
  <c r="CC713" i="4"/>
  <c r="BV713" i="4"/>
  <c r="BO713" i="4"/>
  <c r="CC745" i="4"/>
  <c r="BV745" i="4"/>
  <c r="BO745" i="4"/>
  <c r="CC777" i="4"/>
  <c r="BV777" i="4"/>
  <c r="BO777" i="4"/>
  <c r="BP468" i="4"/>
  <c r="BR468" i="4" s="1"/>
  <c r="BW468" i="4"/>
  <c r="BY468" i="4" s="1"/>
  <c r="CD468" i="4"/>
  <c r="CF468" i="4" s="1"/>
  <c r="CC474" i="4"/>
  <c r="BV474" i="4"/>
  <c r="BO474" i="4"/>
  <c r="CC490" i="4"/>
  <c r="BV490" i="4"/>
  <c r="BO490" i="4"/>
  <c r="CC522" i="4"/>
  <c r="BV522" i="4"/>
  <c r="BO522" i="4"/>
  <c r="CC542" i="4"/>
  <c r="BV542" i="4"/>
  <c r="BO542" i="4"/>
  <c r="CC558" i="4"/>
  <c r="BV558" i="4"/>
  <c r="BO558" i="4"/>
  <c r="CC574" i="4"/>
  <c r="BV574" i="4"/>
  <c r="BO574" i="4"/>
  <c r="CC590" i="4"/>
  <c r="BV590" i="4"/>
  <c r="BO590" i="4"/>
  <c r="BO618" i="4"/>
  <c r="CC618" i="4"/>
  <c r="BV618" i="4"/>
  <c r="BO650" i="4"/>
  <c r="CC650" i="4"/>
  <c r="BV650" i="4"/>
  <c r="BO682" i="4"/>
  <c r="CC682" i="4"/>
  <c r="BV682" i="4"/>
  <c r="BO714" i="4"/>
  <c r="CC714" i="4"/>
  <c r="BV714" i="4"/>
  <c r="BO746" i="4"/>
  <c r="CC746" i="4"/>
  <c r="BV746" i="4"/>
  <c r="BO778" i="4"/>
  <c r="CC778" i="4"/>
  <c r="BV778" i="4"/>
  <c r="CC451" i="4"/>
  <c r="CE451" i="4" s="1"/>
  <c r="BV451" i="4"/>
  <c r="BX451" i="4" s="1"/>
  <c r="BV491" i="4"/>
  <c r="BO491" i="4"/>
  <c r="CC491" i="4"/>
  <c r="BV523" i="4"/>
  <c r="BO523" i="4"/>
  <c r="CC523" i="4"/>
  <c r="CC619" i="4"/>
  <c r="BV619" i="4"/>
  <c r="BO619" i="4"/>
  <c r="CC651" i="4"/>
  <c r="BV651" i="4"/>
  <c r="BV1508" i="4" s="1"/>
  <c r="BV1509" i="4" s="1"/>
  <c r="BO651" i="4"/>
  <c r="BO683" i="4"/>
  <c r="CC683" i="4"/>
  <c r="BV683" i="4"/>
  <c r="CC715" i="4"/>
  <c r="BV715" i="4"/>
  <c r="BO715" i="4"/>
  <c r="CC747" i="4"/>
  <c r="BV747" i="4"/>
  <c r="BO747" i="4"/>
  <c r="CC779" i="4"/>
  <c r="BV779" i="4"/>
  <c r="BO779" i="4"/>
  <c r="CC492" i="4"/>
  <c r="BO492" i="4"/>
  <c r="BV492" i="4"/>
  <c r="BO524" i="4"/>
  <c r="CC524" i="4"/>
  <c r="BV524" i="4"/>
  <c r="BV543" i="4"/>
  <c r="BO543" i="4"/>
  <c r="CC543" i="4"/>
  <c r="BV559" i="4"/>
  <c r="BO559" i="4"/>
  <c r="CC559" i="4"/>
  <c r="BV575" i="4"/>
  <c r="BO575" i="4"/>
  <c r="CC575" i="4"/>
  <c r="BV591" i="4"/>
  <c r="BO591" i="4"/>
  <c r="CC591" i="4"/>
  <c r="CC620" i="4"/>
  <c r="BV620" i="4"/>
  <c r="BO620" i="4"/>
  <c r="BO652" i="4"/>
  <c r="CC652" i="4"/>
  <c r="BV652" i="4"/>
  <c r="CC684" i="4"/>
  <c r="BV684" i="4"/>
  <c r="BO684" i="4"/>
  <c r="CC716" i="4"/>
  <c r="BV716" i="4"/>
  <c r="BO716" i="4"/>
  <c r="CC748" i="4"/>
  <c r="BV748" i="4"/>
  <c r="BO748" i="4"/>
  <c r="CC780" i="4"/>
  <c r="BV780" i="4"/>
  <c r="BO780" i="4"/>
  <c r="BO493" i="4"/>
  <c r="BV493" i="4"/>
  <c r="CC493" i="4"/>
  <c r="BV525" i="4"/>
  <c r="CC525" i="4"/>
  <c r="BO525" i="4"/>
  <c r="CC621" i="4"/>
  <c r="BV621" i="4"/>
  <c r="BO621" i="4"/>
  <c r="CC653" i="4"/>
  <c r="BV653" i="4"/>
  <c r="BO653" i="4"/>
  <c r="CC685" i="4"/>
  <c r="BV685" i="4"/>
  <c r="BO685" i="4"/>
  <c r="CC717" i="4"/>
  <c r="BV717" i="4"/>
  <c r="BO717" i="4"/>
  <c r="CC749" i="4"/>
  <c r="BV749" i="4"/>
  <c r="BO749" i="4"/>
  <c r="CC781" i="4"/>
  <c r="BV781" i="4"/>
  <c r="BO781" i="4"/>
  <c r="CC494" i="4"/>
  <c r="BO494" i="4"/>
  <c r="BV494" i="4"/>
  <c r="BV526" i="4"/>
  <c r="BO526" i="4"/>
  <c r="CC526" i="4"/>
  <c r="CC544" i="4"/>
  <c r="BV544" i="4"/>
  <c r="BO544" i="4"/>
  <c r="CC560" i="4"/>
  <c r="BV560" i="4"/>
  <c r="BO560" i="4"/>
  <c r="CC576" i="4"/>
  <c r="BV576" i="4"/>
  <c r="BO576" i="4"/>
  <c r="BV592" i="4"/>
  <c r="BO592" i="4"/>
  <c r="CC592" i="4"/>
  <c r="CC622" i="4"/>
  <c r="BV622" i="4"/>
  <c r="BO622" i="4"/>
  <c r="CC654" i="4"/>
  <c r="BV654" i="4"/>
  <c r="BO654" i="4"/>
  <c r="CC686" i="4"/>
  <c r="BV686" i="4"/>
  <c r="BO686" i="4"/>
  <c r="CC718" i="4"/>
  <c r="BV718" i="4"/>
  <c r="BO718" i="4"/>
  <c r="CC750" i="4"/>
  <c r="BV750" i="4"/>
  <c r="BO750" i="4"/>
  <c r="CC782" i="4"/>
  <c r="BV782" i="4"/>
  <c r="BO782" i="4"/>
  <c r="BN598" i="4"/>
  <c r="BU598" i="4"/>
  <c r="CB598" i="4"/>
  <c r="BO469" i="4"/>
  <c r="CC469" i="4"/>
  <c r="BV469" i="4"/>
  <c r="BV475" i="4"/>
  <c r="BO475" i="4"/>
  <c r="CC475" i="4"/>
  <c r="CC495" i="4"/>
  <c r="BV495" i="4"/>
  <c r="BO495" i="4"/>
  <c r="CC527" i="4"/>
  <c r="BV527" i="4"/>
  <c r="BO527" i="4"/>
  <c r="BV623" i="4"/>
  <c r="BO623" i="4"/>
  <c r="CC623" i="4"/>
  <c r="BV655" i="4"/>
  <c r="BO655" i="4"/>
  <c r="CC655" i="4"/>
  <c r="BV687" i="4"/>
  <c r="BO687" i="4"/>
  <c r="CC687" i="4"/>
  <c r="BV719" i="4"/>
  <c r="BO719" i="4"/>
  <c r="CC719" i="4"/>
  <c r="BV751" i="4"/>
  <c r="BO751" i="4"/>
  <c r="CC751" i="4"/>
  <c r="BV783" i="4"/>
  <c r="BO783" i="4"/>
  <c r="CC783" i="4"/>
  <c r="CD469" i="4"/>
  <c r="CF469" i="4" s="1"/>
  <c r="BP469" i="4"/>
  <c r="BR469" i="4" s="1"/>
  <c r="BW469" i="4"/>
  <c r="BY469" i="4" s="1"/>
  <c r="CC496" i="4"/>
  <c r="BV496" i="4"/>
  <c r="BO496" i="4"/>
  <c r="CC528" i="4"/>
  <c r="BV528" i="4"/>
  <c r="BO528" i="4"/>
  <c r="CC545" i="4"/>
  <c r="BV545" i="4"/>
  <c r="BO545" i="4"/>
  <c r="BV561" i="4"/>
  <c r="BO561" i="4"/>
  <c r="CC561" i="4"/>
  <c r="BO577" i="4"/>
  <c r="BV577" i="4"/>
  <c r="CC577" i="4"/>
  <c r="CC593" i="4"/>
  <c r="BV593" i="4"/>
  <c r="BO593" i="4"/>
  <c r="CC624" i="4"/>
  <c r="BV624" i="4"/>
  <c r="BO624" i="4"/>
  <c r="CC656" i="4"/>
  <c r="BV656" i="4"/>
  <c r="BO656" i="4"/>
  <c r="BV688" i="4"/>
  <c r="CC688" i="4"/>
  <c r="BO688" i="4"/>
  <c r="BO720" i="4"/>
  <c r="BV720" i="4"/>
  <c r="CC720" i="4"/>
  <c r="BV752" i="4"/>
  <c r="BO752" i="4"/>
  <c r="CC752" i="4"/>
  <c r="BV784" i="4"/>
  <c r="CC784" i="4"/>
  <c r="BO784" i="4"/>
  <c r="BU487" i="4"/>
  <c r="CB487" i="4"/>
  <c r="BN487" i="4"/>
  <c r="CC497" i="4"/>
  <c r="BV497" i="4"/>
  <c r="BO497" i="4"/>
  <c r="CC529" i="4"/>
  <c r="BV529" i="4"/>
  <c r="BO529" i="4"/>
  <c r="BV625" i="4"/>
  <c r="CC625" i="4"/>
  <c r="BO625" i="4"/>
  <c r="BO657" i="4"/>
  <c r="BO1608" i="4" s="1"/>
  <c r="BO1609" i="4" s="1"/>
  <c r="CC657" i="4"/>
  <c r="CC1608" i="4" s="1"/>
  <c r="CC1609" i="4" s="1"/>
  <c r="BV657" i="4"/>
  <c r="BV1608" i="4" s="1"/>
  <c r="BV1609" i="4" s="1"/>
  <c r="CC689" i="4"/>
  <c r="BV689" i="4"/>
  <c r="BO689" i="4"/>
  <c r="CC721" i="4"/>
  <c r="BV721" i="4"/>
  <c r="BO721" i="4"/>
  <c r="CC753" i="4"/>
  <c r="BV753" i="4"/>
  <c r="BO753" i="4"/>
  <c r="CC785" i="4"/>
  <c r="BV785" i="4"/>
  <c r="BO785" i="4"/>
  <c r="CB491" i="4"/>
  <c r="BU491" i="4"/>
  <c r="BN491" i="4"/>
  <c r="BO498" i="4"/>
  <c r="CC498" i="4"/>
  <c r="BV498" i="4"/>
  <c r="BV530" i="4"/>
  <c r="BO530" i="4"/>
  <c r="CC530" i="4"/>
  <c r="CC546" i="4"/>
  <c r="BV546" i="4"/>
  <c r="BO546" i="4"/>
  <c r="CC562" i="4"/>
  <c r="BV562" i="4"/>
  <c r="BO562" i="4"/>
  <c r="CC578" i="4"/>
  <c r="BV578" i="4"/>
  <c r="BO578" i="4"/>
  <c r="CC594" i="4"/>
  <c r="BV594" i="4"/>
  <c r="BO594" i="4"/>
  <c r="CC626" i="4"/>
  <c r="BV626" i="4"/>
  <c r="BO626" i="4"/>
  <c r="CC658" i="4"/>
  <c r="BV658" i="4"/>
  <c r="BO658" i="4"/>
  <c r="CC690" i="4"/>
  <c r="BV690" i="4"/>
  <c r="BO690" i="4"/>
  <c r="CC722" i="4"/>
  <c r="BV722" i="4"/>
  <c r="BO722" i="4"/>
  <c r="CC754" i="4"/>
  <c r="BV754" i="4"/>
  <c r="BO754" i="4"/>
  <c r="CC786" i="4"/>
  <c r="BV786" i="4"/>
  <c r="BO786" i="4"/>
  <c r="CB495" i="4"/>
  <c r="BU495" i="4"/>
  <c r="BN495" i="4"/>
  <c r="CC499" i="4"/>
  <c r="BO499" i="4"/>
  <c r="BV499" i="4"/>
  <c r="CC595" i="4"/>
  <c r="BV595" i="4"/>
  <c r="BO595" i="4"/>
  <c r="CC627" i="4"/>
  <c r="BV627" i="4"/>
  <c r="BO627" i="4"/>
  <c r="CC659" i="4"/>
  <c r="BV659" i="4"/>
  <c r="BO659" i="4"/>
  <c r="CC691" i="4"/>
  <c r="BV691" i="4"/>
  <c r="BO691" i="4"/>
  <c r="CC723" i="4"/>
  <c r="BV723" i="4"/>
  <c r="BO723" i="4"/>
  <c r="CC755" i="4"/>
  <c r="BV755" i="4"/>
  <c r="BO755" i="4"/>
  <c r="CC476" i="4"/>
  <c r="BO476" i="4"/>
  <c r="BV476" i="4"/>
  <c r="BO500" i="4"/>
  <c r="CC500" i="4"/>
  <c r="BV500" i="4"/>
  <c r="BO531" i="4"/>
  <c r="BV531" i="4"/>
  <c r="CC531" i="4"/>
  <c r="CC547" i="4"/>
  <c r="BV547" i="4"/>
  <c r="BO547" i="4"/>
  <c r="CC563" i="4"/>
  <c r="BV563" i="4"/>
  <c r="BO563" i="4"/>
  <c r="CC579" i="4"/>
  <c r="CC1408" i="4" s="1"/>
  <c r="CC1409" i="4" s="1"/>
  <c r="BV579" i="4"/>
  <c r="BV1408" i="4" s="1"/>
  <c r="BV1409" i="4" s="1"/>
  <c r="BO579" i="4"/>
  <c r="BO1408" i="4" s="1"/>
  <c r="BO1409" i="4" s="1"/>
  <c r="CC596" i="4"/>
  <c r="BV596" i="4"/>
  <c r="BO596" i="4"/>
  <c r="CC628" i="4"/>
  <c r="BV628" i="4"/>
  <c r="BO628" i="4"/>
  <c r="CC660" i="4"/>
  <c r="BV660" i="4"/>
  <c r="BO660" i="4"/>
  <c r="CC692" i="4"/>
  <c r="BV692" i="4"/>
  <c r="BO692" i="4"/>
  <c r="CC724" i="4"/>
  <c r="BV724" i="4"/>
  <c r="BO724" i="4"/>
  <c r="CC756" i="4"/>
  <c r="BV756" i="4"/>
  <c r="BO756" i="4"/>
  <c r="BV470" i="4"/>
  <c r="BO470" i="4"/>
  <c r="CC470" i="4"/>
  <c r="CC501" i="4"/>
  <c r="BV501" i="4"/>
  <c r="BO501" i="4"/>
  <c r="BV597" i="4"/>
  <c r="BO597" i="4"/>
  <c r="CC597" i="4"/>
  <c r="CC629" i="4"/>
  <c r="BV629" i="4"/>
  <c r="BO629" i="4"/>
  <c r="CC661" i="4"/>
  <c r="BV661" i="4"/>
  <c r="BO661" i="4"/>
  <c r="BV693" i="4"/>
  <c r="BO693" i="4"/>
  <c r="CC693" i="4"/>
  <c r="BV725" i="4"/>
  <c r="BO725" i="4"/>
  <c r="CC725" i="4"/>
  <c r="BV757" i="4"/>
  <c r="BO757" i="4"/>
  <c r="CC757" i="4"/>
  <c r="BW470" i="4"/>
  <c r="BY470" i="4" s="1"/>
  <c r="BP470" i="4"/>
  <c r="BR470" i="4" s="1"/>
  <c r="CD470" i="4"/>
  <c r="CF470" i="4" s="1"/>
  <c r="BO502" i="4"/>
  <c r="CC502" i="4"/>
  <c r="BV502" i="4"/>
  <c r="CC532" i="4"/>
  <c r="BV532" i="4"/>
  <c r="BO532" i="4"/>
  <c r="CC548" i="4"/>
  <c r="BV548" i="4"/>
  <c r="BO548" i="4"/>
  <c r="CC564" i="4"/>
  <c r="BV564" i="4"/>
  <c r="BO564" i="4"/>
  <c r="CC580" i="4"/>
  <c r="BV580" i="4"/>
  <c r="BO580" i="4"/>
  <c r="CC598" i="4"/>
  <c r="BO598" i="4"/>
  <c r="BV598" i="4"/>
  <c r="CC630" i="4"/>
  <c r="BV630" i="4"/>
  <c r="BO630" i="4"/>
  <c r="BV662" i="4"/>
  <c r="BO662" i="4"/>
  <c r="CC662" i="4"/>
  <c r="CC694" i="4"/>
  <c r="BV694" i="4"/>
  <c r="BO694" i="4"/>
  <c r="CC726" i="4"/>
  <c r="BV726" i="4"/>
  <c r="BO726" i="4"/>
  <c r="CC758" i="4"/>
  <c r="BV758" i="4"/>
  <c r="BO758" i="4"/>
  <c r="BV503" i="4"/>
  <c r="BO503" i="4"/>
  <c r="CC503" i="4"/>
  <c r="CC599" i="4"/>
  <c r="BV599" i="4"/>
  <c r="BO599" i="4"/>
  <c r="CC631" i="4"/>
  <c r="BV631" i="4"/>
  <c r="BO631" i="4"/>
  <c r="CC663" i="4"/>
  <c r="BV663" i="4"/>
  <c r="BO663" i="4"/>
  <c r="CC695" i="4"/>
  <c r="BV695" i="4"/>
  <c r="BO695" i="4"/>
  <c r="CC727" i="4"/>
  <c r="BV727" i="4"/>
  <c r="BO727" i="4"/>
  <c r="CC759" i="4"/>
  <c r="BV759" i="4"/>
  <c r="BO759" i="4"/>
  <c r="BV477" i="4"/>
  <c r="CC477" i="4"/>
  <c r="BO477" i="4"/>
  <c r="CC504" i="4"/>
  <c r="BO504" i="4"/>
  <c r="BV504" i="4"/>
  <c r="BO533" i="4"/>
  <c r="BV533" i="4"/>
  <c r="CC533" i="4"/>
  <c r="CC549" i="4"/>
  <c r="BO549" i="4"/>
  <c r="BV549" i="4"/>
  <c r="BO565" i="4"/>
  <c r="CC565" i="4"/>
  <c r="BV565" i="4"/>
  <c r="CC581" i="4"/>
  <c r="BV581" i="4"/>
  <c r="BO581" i="4"/>
  <c r="CC600" i="4"/>
  <c r="BV600" i="4"/>
  <c r="BO600" i="4"/>
  <c r="CC632" i="4"/>
  <c r="BV632" i="4"/>
  <c r="BO632" i="4"/>
  <c r="CC664" i="4"/>
  <c r="BV664" i="4"/>
  <c r="BO664" i="4"/>
  <c r="CC696" i="4"/>
  <c r="BV696" i="4"/>
  <c r="BO696" i="4"/>
  <c r="CC728" i="4"/>
  <c r="BV728" i="4"/>
  <c r="BO728" i="4"/>
  <c r="CC760" i="4"/>
  <c r="BV760" i="4"/>
  <c r="BO760" i="4"/>
  <c r="BV505" i="4"/>
  <c r="BO505" i="4"/>
  <c r="CC505" i="4"/>
  <c r="CC601" i="4"/>
  <c r="BV601" i="4"/>
  <c r="BO601" i="4"/>
  <c r="CC633" i="4"/>
  <c r="BV633" i="4"/>
  <c r="BO633" i="4"/>
  <c r="CC665" i="4"/>
  <c r="BV665" i="4"/>
  <c r="BO665" i="4"/>
  <c r="CC697" i="4"/>
  <c r="BV697" i="4"/>
  <c r="BO697" i="4"/>
  <c r="CC729" i="4"/>
  <c r="BV729" i="4"/>
  <c r="BO729" i="4"/>
  <c r="CC761" i="4"/>
  <c r="BV761" i="4"/>
  <c r="BO761" i="4"/>
  <c r="BO478" i="4"/>
  <c r="BV478" i="4"/>
  <c r="CC478" i="4"/>
  <c r="CC506" i="4"/>
  <c r="BV506" i="4"/>
  <c r="BO506" i="4"/>
  <c r="CC534" i="4"/>
  <c r="BO534" i="4"/>
  <c r="BV534" i="4"/>
  <c r="CC550" i="4"/>
  <c r="BV550" i="4"/>
  <c r="BO550" i="4"/>
  <c r="BV566" i="4"/>
  <c r="CC566" i="4"/>
  <c r="BO566" i="4"/>
  <c r="BO582" i="4"/>
  <c r="CC582" i="4"/>
  <c r="BV582" i="4"/>
  <c r="BO602" i="4"/>
  <c r="CC602" i="4"/>
  <c r="BV602" i="4"/>
  <c r="BO634" i="4"/>
  <c r="CC634" i="4"/>
  <c r="BV634" i="4"/>
  <c r="BO666" i="4"/>
  <c r="CC666" i="4"/>
  <c r="BV666" i="4"/>
  <c r="BO698" i="4"/>
  <c r="BV698" i="4"/>
  <c r="CC698" i="4"/>
  <c r="BO730" i="4"/>
  <c r="CC730" i="4"/>
  <c r="BV730" i="4"/>
  <c r="BO762" i="4"/>
  <c r="CC762" i="4"/>
  <c r="BV762" i="4"/>
  <c r="BV471" i="4"/>
  <c r="CC471" i="4"/>
  <c r="BO471" i="4"/>
  <c r="BV507" i="4"/>
  <c r="BO507" i="4"/>
  <c r="CC507" i="4"/>
  <c r="CC603" i="4"/>
  <c r="BV603" i="4"/>
  <c r="BO603" i="4"/>
  <c r="CC635" i="4"/>
  <c r="BV635" i="4"/>
  <c r="BO635" i="4"/>
  <c r="CC667" i="4"/>
  <c r="BV667" i="4"/>
  <c r="BO667" i="4"/>
  <c r="BO699" i="4"/>
  <c r="CC699" i="4"/>
  <c r="BV699" i="4"/>
  <c r="BO731" i="4"/>
  <c r="CC731" i="4"/>
  <c r="BV731" i="4"/>
  <c r="CC763" i="4"/>
  <c r="BV763" i="4"/>
  <c r="BO763" i="4"/>
  <c r="CH58" i="4"/>
  <c r="CG58" i="4"/>
  <c r="BW59" i="4"/>
  <c r="BY59" i="4" s="1"/>
  <c r="BX59" i="4"/>
  <c r="CE59" i="4"/>
  <c r="CD59" i="4"/>
  <c r="CF59" i="4" s="1"/>
  <c r="BQ59" i="4"/>
  <c r="BP59" i="4"/>
  <c r="BR59" i="4" s="1"/>
  <c r="CA58" i="4"/>
  <c r="BZ58" i="4"/>
  <c r="BT58" i="4"/>
  <c r="BS58" i="4"/>
  <c r="BU60" i="4"/>
  <c r="BN60" i="4"/>
  <c r="CB60" i="4"/>
  <c r="BP76" i="4"/>
  <c r="BR76" i="4" s="1"/>
  <c r="CD76" i="4"/>
  <c r="CF76" i="4" s="1"/>
  <c r="BW76" i="4"/>
  <c r="BY76" i="4" s="1"/>
  <c r="CC60" i="4"/>
  <c r="BV60" i="4"/>
  <c r="BO60" i="4"/>
  <c r="BT75" i="4"/>
  <c r="BS75" i="4"/>
  <c r="CE76" i="4"/>
  <c r="BX76" i="4"/>
  <c r="BQ76" i="4"/>
  <c r="CA75" i="4"/>
  <c r="BZ75" i="4"/>
  <c r="CH75" i="4"/>
  <c r="CG75" i="4"/>
  <c r="BX51" i="4"/>
  <c r="BW51" i="4"/>
  <c r="CE51" i="4"/>
  <c r="CD51" i="4"/>
  <c r="BQ51" i="4"/>
  <c r="BP51" i="4"/>
  <c r="BR51" i="4" s="1"/>
  <c r="B76" i="4"/>
  <c r="B60" i="4"/>
  <c r="D61" i="4"/>
  <c r="A62" i="4"/>
  <c r="C61" i="4"/>
  <c r="E77" i="4"/>
  <c r="F77" i="4"/>
  <c r="A78" i="4"/>
  <c r="A142" i="4"/>
  <c r="BU46" i="4"/>
  <c r="Y445" i="4"/>
  <c r="CJ445" i="4" s="1"/>
  <c r="AM445" i="4"/>
  <c r="CX445" i="4" s="1"/>
  <c r="AT445" i="4"/>
  <c r="DE445" i="4" s="1"/>
  <c r="CK445" i="4"/>
  <c r="EV445" i="4" s="1"/>
  <c r="CP445" i="4"/>
  <c r="FA445" i="4" s="1"/>
  <c r="BA445" i="4"/>
  <c r="DL445" i="4" s="1"/>
  <c r="CR445" i="4"/>
  <c r="FC445" i="4" s="1"/>
  <c r="CQ445" i="4"/>
  <c r="CY445" i="4"/>
  <c r="FJ445" i="4" s="1"/>
  <c r="DS445" i="4"/>
  <c r="DM445" i="4"/>
  <c r="CW445" i="4"/>
  <c r="FH445" i="4" s="1"/>
  <c r="DT445" i="4"/>
  <c r="CJ46" i="4"/>
  <c r="CK46" i="4" s="1"/>
  <c r="CL46" i="4" s="1"/>
  <c r="CM46" i="4" s="1"/>
  <c r="CN46" i="4" s="1"/>
  <c r="CO46" i="4" s="1"/>
  <c r="C611" i="4"/>
  <c r="C633" i="4"/>
  <c r="BO451" i="4"/>
  <c r="C612" i="4"/>
  <c r="C634" i="4"/>
  <c r="C655" i="4"/>
  <c r="C613" i="4"/>
  <c r="C656" i="4"/>
  <c r="C614" i="4"/>
  <c r="C635" i="4"/>
  <c r="C657" i="4"/>
  <c r="C636" i="4"/>
  <c r="C658" i="4"/>
  <c r="C615" i="4"/>
  <c r="C637" i="4"/>
  <c r="C616" i="4"/>
  <c r="C638" i="4"/>
  <c r="C485" i="4"/>
  <c r="C486" i="4"/>
  <c r="C619" i="4"/>
  <c r="C624" i="4"/>
  <c r="C492" i="4"/>
  <c r="C632" i="4"/>
  <c r="C640" i="4"/>
  <c r="C603" i="4"/>
  <c r="C625" i="4"/>
  <c r="C493" i="4"/>
  <c r="C654" i="4"/>
  <c r="C595" i="4"/>
  <c r="C604" i="4"/>
  <c r="C626" i="4"/>
  <c r="C643" i="4"/>
  <c r="C494" i="4"/>
  <c r="C605" i="4"/>
  <c r="C644" i="4"/>
  <c r="C617" i="4"/>
  <c r="C620" i="4"/>
  <c r="C606" i="4"/>
  <c r="C645" i="4"/>
  <c r="C599" i="4"/>
  <c r="C646" i="4"/>
  <c r="C496" i="4"/>
  <c r="C483" i="4"/>
  <c r="C622" i="4"/>
  <c r="C639" i="4"/>
  <c r="C623" i="4"/>
  <c r="C607" i="4"/>
  <c r="C497" i="4"/>
  <c r="C596" i="4"/>
  <c r="C608" i="4"/>
  <c r="C647" i="4"/>
  <c r="C601" i="4"/>
  <c r="C602" i="4"/>
  <c r="C609" i="4"/>
  <c r="C648" i="4"/>
  <c r="C600" i="4"/>
  <c r="C610" i="4"/>
  <c r="C627" i="4"/>
  <c r="C649" i="4"/>
  <c r="C488" i="4"/>
  <c r="C498" i="4"/>
  <c r="C618" i="4"/>
  <c r="C641" i="4"/>
  <c r="C628" i="4"/>
  <c r="C650" i="4"/>
  <c r="C621" i="4"/>
  <c r="C629" i="4"/>
  <c r="C642" i="4"/>
  <c r="C630" i="4"/>
  <c r="C651" i="4"/>
  <c r="C484" i="4"/>
  <c r="C597" i="4"/>
  <c r="C652" i="4"/>
  <c r="C489" i="4"/>
  <c r="C490" i="4"/>
  <c r="C631" i="4"/>
  <c r="C653" i="4"/>
  <c r="EN446" i="4"/>
  <c r="EO446" i="4" s="1"/>
  <c r="EP446" i="4" s="1"/>
  <c r="EQ446" i="4" s="1"/>
  <c r="ER446" i="4" s="1"/>
  <c r="ES446" i="4" s="1"/>
  <c r="DZ445" i="4"/>
  <c r="DZ446" i="4" s="1"/>
  <c r="EA446" i="4" s="1"/>
  <c r="EB446" i="4" s="1"/>
  <c r="EC446" i="4" s="1"/>
  <c r="ED446" i="4" s="1"/>
  <c r="EE446" i="4" s="1"/>
  <c r="BO446" i="4"/>
  <c r="BP446" i="4" s="1"/>
  <c r="BQ446" i="4" s="1"/>
  <c r="BR446" i="4" s="1"/>
  <c r="BS446" i="4" s="1"/>
  <c r="BT446" i="4" s="1"/>
  <c r="EF445" i="4"/>
  <c r="BU446" i="4"/>
  <c r="BV446" i="4"/>
  <c r="BW446" i="4" s="1"/>
  <c r="BX446" i="4" s="1"/>
  <c r="BY446" i="4" s="1"/>
  <c r="BZ446" i="4" s="1"/>
  <c r="CA446" i="4" s="1"/>
  <c r="EG445" i="4"/>
  <c r="EG446" i="4" s="1"/>
  <c r="EH446" i="4" s="1"/>
  <c r="EI446" i="4" s="1"/>
  <c r="EJ446" i="4" s="1"/>
  <c r="EK446" i="4" s="1"/>
  <c r="EL446" i="4" s="1"/>
  <c r="AU48" i="4"/>
  <c r="EM446" i="4"/>
  <c r="CB446" i="4"/>
  <c r="CC446" i="4"/>
  <c r="CD446" i="4" s="1"/>
  <c r="CE446" i="4" s="1"/>
  <c r="CF446" i="4" s="1"/>
  <c r="CG446" i="4" s="1"/>
  <c r="CH446" i="4" s="1"/>
  <c r="BV46" i="4"/>
  <c r="BW46" i="4" s="1"/>
  <c r="CB46" i="4"/>
  <c r="U48" i="4"/>
  <c r="BY48" i="4"/>
  <c r="CT48" i="4" s="1"/>
  <c r="DO48" i="4" s="1"/>
  <c r="EJ48" i="4" s="1"/>
  <c r="FE48" i="4" s="1"/>
  <c r="AJ48" i="4"/>
  <c r="BZ48" i="4"/>
  <c r="CU48" i="4" s="1"/>
  <c r="DP48" i="4" s="1"/>
  <c r="EK48" i="4" s="1"/>
  <c r="FF48" i="4" s="1"/>
  <c r="CP45" i="4"/>
  <c r="CQ45" i="4"/>
  <c r="CW45" i="4"/>
  <c r="CW46" i="4" s="1"/>
  <c r="CC46" i="4"/>
  <c r="CD46" i="4" s="1"/>
  <c r="CE46" i="4" s="1"/>
  <c r="CY45" i="4"/>
  <c r="BW6" i="1"/>
  <c r="BX6" i="1"/>
  <c r="BY6" i="1"/>
  <c r="CK6" i="1"/>
  <c r="CL6" i="1"/>
  <c r="DY6" i="1"/>
  <c r="DZ6" i="1"/>
  <c r="CD6" i="1"/>
  <c r="CE6" i="1"/>
  <c r="DX6" i="1"/>
  <c r="FF6" i="1"/>
  <c r="FG6" i="1"/>
  <c r="EV6" i="1"/>
  <c r="EW6" i="1"/>
  <c r="EX6" i="1"/>
  <c r="EY6" i="1"/>
  <c r="EZ6" i="1"/>
  <c r="FA6" i="1"/>
  <c r="FB6" i="1"/>
  <c r="FC6" i="1"/>
  <c r="FD6" i="1"/>
  <c r="FE6" i="1"/>
  <c r="FH6" i="1"/>
  <c r="FI6" i="1"/>
  <c r="FJ6" i="1"/>
  <c r="FK6" i="1"/>
  <c r="FL6" i="1"/>
  <c r="FM6" i="1"/>
  <c r="FN6" i="1"/>
  <c r="FO6" i="1"/>
  <c r="FP6" i="1"/>
  <c r="FQ6" i="1"/>
  <c r="FR6" i="1"/>
  <c r="FS6" i="1"/>
  <c r="EY48" i="4"/>
  <c r="DF48" i="4"/>
  <c r="EA48" i="4" s="1"/>
  <c r="EV48" i="4" s="1"/>
  <c r="DH48" i="4"/>
  <c r="EC48" i="4" s="1"/>
  <c r="DE45" i="4"/>
  <c r="V48" i="4"/>
  <c r="AI48" i="4"/>
  <c r="BO46" i="4"/>
  <c r="BP46" i="4" s="1"/>
  <c r="BQ46" i="4" s="1"/>
  <c r="BR46" i="4" s="1"/>
  <c r="BS46" i="4" s="1"/>
  <c r="BT46" i="4" s="1"/>
  <c r="EQ19" i="1"/>
  <c r="EQ6" i="1"/>
  <c r="ER19" i="1"/>
  <c r="ER6" i="1"/>
  <c r="ES19" i="1"/>
  <c r="ES6" i="1"/>
  <c r="EU19" i="1"/>
  <c r="EU6" i="1"/>
  <c r="EP6" i="1"/>
  <c r="ET6" i="1"/>
  <c r="EL6" i="1"/>
  <c r="EM6" i="1"/>
  <c r="EN6" i="1"/>
  <c r="EO6" i="1"/>
  <c r="EF19" i="1"/>
  <c r="EF6" i="1"/>
  <c r="EG19" i="1"/>
  <c r="EG6" i="1"/>
  <c r="EH19" i="1"/>
  <c r="EH6" i="1"/>
  <c r="EI19" i="1"/>
  <c r="EI6" i="1"/>
  <c r="EJ19" i="1"/>
  <c r="EJ6" i="1"/>
  <c r="EK19" i="1"/>
  <c r="EK6" i="1"/>
  <c r="EA19" i="1"/>
  <c r="EA6" i="1"/>
  <c r="EB19" i="1"/>
  <c r="EB6" i="1"/>
  <c r="EC19" i="1"/>
  <c r="EC6" i="1"/>
  <c r="ED19" i="1"/>
  <c r="ED6" i="1"/>
  <c r="EE19" i="1"/>
  <c r="EE6" i="1"/>
  <c r="CJ6" i="1"/>
  <c r="CH6" i="1"/>
  <c r="BV6" i="1"/>
  <c r="CC6" i="1"/>
  <c r="CA6" i="1"/>
  <c r="BT19" i="1"/>
  <c r="BT6" i="1"/>
  <c r="M48" i="4"/>
  <c r="BQ48" i="4"/>
  <c r="CL48" i="4" s="1"/>
  <c r="DG48" i="4" s="1"/>
  <c r="EB48" i="4" s="1"/>
  <c r="P48" i="4"/>
  <c r="BO48" i="4"/>
  <c r="CJ48" i="4" s="1"/>
  <c r="DE48" i="4" s="1"/>
  <c r="DZ48" i="4" s="1"/>
  <c r="EU48" i="4" s="1"/>
  <c r="K48" i="4"/>
  <c r="E442" i="4"/>
  <c r="D448" i="4" s="1"/>
  <c r="J48" i="4"/>
  <c r="H861" i="4"/>
  <c r="H859" i="4"/>
  <c r="CC1508" i="4" l="1"/>
  <c r="CC1509" i="4" s="1"/>
  <c r="CC1510" i="4" s="1"/>
  <c r="CC1511" i="4" s="1"/>
  <c r="CC1512" i="4" s="1"/>
  <c r="CC1513" i="4" s="1"/>
  <c r="BO1508" i="4"/>
  <c r="BO1509" i="4" s="1"/>
  <c r="BO1510" i="4" s="1"/>
  <c r="BO1511" i="4" s="1"/>
  <c r="BO1512" i="4" s="1"/>
  <c r="BO1513" i="4" s="1"/>
  <c r="H1006" i="4"/>
  <c r="H946" i="4"/>
  <c r="U1115" i="4"/>
  <c r="U1116" i="4" s="1"/>
  <c r="U1117" i="4" s="1"/>
  <c r="U1118" i="4" s="1"/>
  <c r="U1119" i="4" s="1"/>
  <c r="U1120" i="4" s="1"/>
  <c r="U1121" i="4" s="1"/>
  <c r="U1122" i="4" s="1"/>
  <c r="U1123" i="4" s="1"/>
  <c r="U1124" i="4" s="1"/>
  <c r="U1125" i="4" s="1"/>
  <c r="U1126" i="4" s="1"/>
  <c r="U1127" i="4" s="1"/>
  <c r="U1128" i="4" s="1"/>
  <c r="U1129" i="4" s="1"/>
  <c r="U1130" i="4" s="1"/>
  <c r="BV1610" i="4"/>
  <c r="BV1611" i="4" s="1"/>
  <c r="BV1612" i="4" s="1"/>
  <c r="BV1613" i="4" s="1"/>
  <c r="BV1614" i="4" s="1"/>
  <c r="BV1615" i="4" s="1"/>
  <c r="BV1630" i="4"/>
  <c r="BV1631" i="4" s="1"/>
  <c r="BV1632" i="4" s="1"/>
  <c r="BV1618" i="4"/>
  <c r="BV1619" i="4" s="1"/>
  <c r="BV1620" i="4" s="1"/>
  <c r="BV1621" i="4" s="1"/>
  <c r="BV1622" i="4" s="1"/>
  <c r="BV1623" i="4" s="1"/>
  <c r="BV1624" i="4" s="1"/>
  <c r="BV1625" i="4" s="1"/>
  <c r="BV1626" i="4" s="1"/>
  <c r="BV1627" i="4" s="1"/>
  <c r="BV1628" i="4" s="1"/>
  <c r="CC1610" i="4"/>
  <c r="CC1611" i="4" s="1"/>
  <c r="CC1612" i="4" s="1"/>
  <c r="CC1613" i="4" s="1"/>
  <c r="CC1614" i="4" s="1"/>
  <c r="CC1615" i="4" s="1"/>
  <c r="CC1630" i="4"/>
  <c r="CC1631" i="4" s="1"/>
  <c r="CC1632" i="4" s="1"/>
  <c r="CC1618" i="4"/>
  <c r="CC1619" i="4" s="1"/>
  <c r="CC1620" i="4" s="1"/>
  <c r="CC1621" i="4" s="1"/>
  <c r="CC1622" i="4" s="1"/>
  <c r="CC1623" i="4" s="1"/>
  <c r="CC1624" i="4" s="1"/>
  <c r="CC1625" i="4" s="1"/>
  <c r="CC1626" i="4" s="1"/>
  <c r="CC1627" i="4" s="1"/>
  <c r="CC1628" i="4" s="1"/>
  <c r="BO1610" i="4"/>
  <c r="BO1611" i="4" s="1"/>
  <c r="BO1612" i="4" s="1"/>
  <c r="BO1613" i="4" s="1"/>
  <c r="BO1614" i="4" s="1"/>
  <c r="BO1615" i="4" s="1"/>
  <c r="BO1618" i="4"/>
  <c r="BO1619" i="4" s="1"/>
  <c r="BO1620" i="4" s="1"/>
  <c r="BO1621" i="4" s="1"/>
  <c r="BO1622" i="4" s="1"/>
  <c r="BO1623" i="4" s="1"/>
  <c r="BO1624" i="4" s="1"/>
  <c r="BO1625" i="4" s="1"/>
  <c r="BO1626" i="4" s="1"/>
  <c r="BO1627" i="4" s="1"/>
  <c r="BO1628" i="4" s="1"/>
  <c r="BO1630" i="4"/>
  <c r="BO1631" i="4" s="1"/>
  <c r="BO1632" i="4" s="1"/>
  <c r="BV1518" i="4"/>
  <c r="BV1519" i="4" s="1"/>
  <c r="BV1520" i="4" s="1"/>
  <c r="BV1521" i="4" s="1"/>
  <c r="BV1522" i="4" s="1"/>
  <c r="BV1523" i="4" s="1"/>
  <c r="BV1524" i="4" s="1"/>
  <c r="BV1525" i="4" s="1"/>
  <c r="BV1526" i="4" s="1"/>
  <c r="BV1527" i="4" s="1"/>
  <c r="BV1528" i="4" s="1"/>
  <c r="BV1530" i="4"/>
  <c r="BV1531" i="4" s="1"/>
  <c r="BV1532" i="4" s="1"/>
  <c r="BV1510" i="4"/>
  <c r="BV1511" i="4" s="1"/>
  <c r="BV1512" i="4" s="1"/>
  <c r="BV1513" i="4" s="1"/>
  <c r="CC1530" i="4"/>
  <c r="CC1531" i="4" s="1"/>
  <c r="CC1532" i="4" s="1"/>
  <c r="BO1394" i="4"/>
  <c r="BO1395" i="4" s="1"/>
  <c r="BV1394" i="4"/>
  <c r="BV1395" i="4" s="1"/>
  <c r="CC1394" i="4"/>
  <c r="CC1395" i="4" s="1"/>
  <c r="BO1410" i="4"/>
  <c r="BO1411" i="4" s="1"/>
  <c r="BO1412" i="4" s="1"/>
  <c r="BO1413" i="4" s="1"/>
  <c r="BO1414" i="4" s="1"/>
  <c r="BO1415" i="4" s="1"/>
  <c r="BO1430" i="4"/>
  <c r="BO1431" i="4" s="1"/>
  <c r="BO1432" i="4" s="1"/>
  <c r="BO1418" i="4"/>
  <c r="BO1419" i="4" s="1"/>
  <c r="BO1420" i="4" s="1"/>
  <c r="BO1421" i="4" s="1"/>
  <c r="BO1422" i="4" s="1"/>
  <c r="BO1423" i="4" s="1"/>
  <c r="BO1424" i="4" s="1"/>
  <c r="BO1425" i="4" s="1"/>
  <c r="BO1426" i="4" s="1"/>
  <c r="BO1427" i="4" s="1"/>
  <c r="BO1428" i="4" s="1"/>
  <c r="U1612" i="4"/>
  <c r="U1312" i="4"/>
  <c r="U1512" i="4"/>
  <c r="U1412" i="4"/>
  <c r="BO1494" i="4"/>
  <c r="BO1495" i="4" s="1"/>
  <c r="BO1594" i="4"/>
  <c r="BO1595" i="4" s="1"/>
  <c r="BV1418" i="4"/>
  <c r="BV1419" i="4" s="1"/>
  <c r="BV1420" i="4" s="1"/>
  <c r="BV1421" i="4" s="1"/>
  <c r="BV1422" i="4" s="1"/>
  <c r="BV1423" i="4" s="1"/>
  <c r="BV1424" i="4" s="1"/>
  <c r="BV1425" i="4" s="1"/>
  <c r="BV1426" i="4" s="1"/>
  <c r="BV1427" i="4" s="1"/>
  <c r="BV1428" i="4" s="1"/>
  <c r="BV1430" i="4"/>
  <c r="BV1431" i="4" s="1"/>
  <c r="BV1432" i="4" s="1"/>
  <c r="BV1410" i="4"/>
  <c r="BV1411" i="4" s="1"/>
  <c r="BV1412" i="4" s="1"/>
  <c r="BV1413" i="4" s="1"/>
  <c r="BV1414" i="4" s="1"/>
  <c r="BV1415" i="4" s="1"/>
  <c r="BV1494" i="4"/>
  <c r="BV1495" i="4" s="1"/>
  <c r="BV1594" i="4"/>
  <c r="BV1595" i="4" s="1"/>
  <c r="CC1594" i="4"/>
  <c r="CC1595" i="4" s="1"/>
  <c r="CC1494" i="4"/>
  <c r="CC1495" i="4" s="1"/>
  <c r="U1514" i="4"/>
  <c r="U1414" i="4"/>
  <c r="U1614" i="4"/>
  <c r="U1314" i="4"/>
  <c r="U1315" i="4"/>
  <c r="U1316" i="4" s="1"/>
  <c r="U1317" i="4" s="1"/>
  <c r="U1318" i="4" s="1"/>
  <c r="U1319" i="4" s="1"/>
  <c r="U1320" i="4" s="1"/>
  <c r="U1321" i="4" s="1"/>
  <c r="U1322" i="4" s="1"/>
  <c r="U1323" i="4" s="1"/>
  <c r="U1324" i="4" s="1"/>
  <c r="U1325" i="4" s="1"/>
  <c r="U1326" i="4" s="1"/>
  <c r="U1327" i="4" s="1"/>
  <c r="U1328" i="4" s="1"/>
  <c r="U1329" i="4" s="1"/>
  <c r="U1330" i="4" s="1"/>
  <c r="U1331" i="4"/>
  <c r="CC1430" i="4"/>
  <c r="CC1431" i="4" s="1"/>
  <c r="CC1432" i="4" s="1"/>
  <c r="CC1410" i="4"/>
  <c r="CC1411" i="4" s="1"/>
  <c r="CC1412" i="4" s="1"/>
  <c r="CC1413" i="4" s="1"/>
  <c r="CC1414" i="4" s="1"/>
  <c r="CC1415" i="4" s="1"/>
  <c r="CC1418" i="4"/>
  <c r="CC1419" i="4" s="1"/>
  <c r="CC1420" i="4" s="1"/>
  <c r="CC1421" i="4" s="1"/>
  <c r="CC1422" i="4" s="1"/>
  <c r="CC1423" i="4" s="1"/>
  <c r="CC1424" i="4" s="1"/>
  <c r="CC1425" i="4" s="1"/>
  <c r="CC1426" i="4" s="1"/>
  <c r="CC1427" i="4" s="1"/>
  <c r="CC1428" i="4" s="1"/>
  <c r="U1112" i="4"/>
  <c r="U1212" i="4"/>
  <c r="U1114" i="4"/>
  <c r="U1214" i="4"/>
  <c r="U1231" i="4"/>
  <c r="U1131" i="4"/>
  <c r="H986" i="4"/>
  <c r="H1046" i="4"/>
  <c r="BO1090" i="4"/>
  <c r="BV1090" i="4"/>
  <c r="CC1090" i="4"/>
  <c r="CB1090" i="4"/>
  <c r="BN1090" i="4"/>
  <c r="BU1090" i="4"/>
  <c r="CG451" i="4"/>
  <c r="CH451" i="4"/>
  <c r="CA451" i="4"/>
  <c r="BZ451" i="4"/>
  <c r="BW451" i="4"/>
  <c r="CD451" i="4"/>
  <c r="AC1386" i="4"/>
  <c r="CB609" i="4"/>
  <c r="BU609" i="4"/>
  <c r="BN609" i="4"/>
  <c r="CB596" i="4"/>
  <c r="BU596" i="4"/>
  <c r="BN596" i="4"/>
  <c r="BN488" i="4"/>
  <c r="BU488" i="4"/>
  <c r="CB488" i="4"/>
  <c r="CB654" i="4"/>
  <c r="BU654" i="4"/>
  <c r="BN654" i="4"/>
  <c r="CB656" i="4"/>
  <c r="BU656" i="4"/>
  <c r="BN656" i="4"/>
  <c r="CB649" i="4"/>
  <c r="BU649" i="4"/>
  <c r="BN649" i="4"/>
  <c r="BQ451" i="4"/>
  <c r="CB490" i="4"/>
  <c r="BU490" i="4"/>
  <c r="BN490" i="4"/>
  <c r="BN615" i="4"/>
  <c r="CB615" i="4"/>
  <c r="BU615" i="4"/>
  <c r="BN603" i="4"/>
  <c r="CB603" i="4"/>
  <c r="BU603" i="4"/>
  <c r="CB640" i="4"/>
  <c r="BU640" i="4"/>
  <c r="BN640" i="4"/>
  <c r="BU655" i="4"/>
  <c r="BN655" i="4"/>
  <c r="CB655" i="4"/>
  <c r="CB612" i="4"/>
  <c r="BU612" i="4"/>
  <c r="BN612" i="4"/>
  <c r="BN619" i="4"/>
  <c r="CB619" i="4"/>
  <c r="BU619" i="4"/>
  <c r="BN608" i="4"/>
  <c r="BU608" i="4"/>
  <c r="CB608" i="4"/>
  <c r="CB638" i="4"/>
  <c r="BU638" i="4"/>
  <c r="BN638" i="4"/>
  <c r="BU600" i="4"/>
  <c r="BN600" i="4"/>
  <c r="CB600" i="4"/>
  <c r="BU489" i="4"/>
  <c r="CB489" i="4"/>
  <c r="BN489" i="4"/>
  <c r="BN652" i="4"/>
  <c r="CB652" i="4"/>
  <c r="BU652" i="4"/>
  <c r="CB646" i="4"/>
  <c r="BU646" i="4"/>
  <c r="BN646" i="4"/>
  <c r="BU631" i="4"/>
  <c r="BN631" i="4"/>
  <c r="CB631" i="4"/>
  <c r="CB496" i="4"/>
  <c r="BU496" i="4"/>
  <c r="BN496" i="4"/>
  <c r="BN597" i="4"/>
  <c r="CB597" i="4"/>
  <c r="BU597" i="4"/>
  <c r="CB599" i="4"/>
  <c r="BU599" i="4"/>
  <c r="BN599" i="4"/>
  <c r="BU648" i="4"/>
  <c r="BN648" i="4"/>
  <c r="CB648" i="4"/>
  <c r="BP451" i="4"/>
  <c r="BN484" i="4"/>
  <c r="CB484" i="4"/>
  <c r="BU484" i="4"/>
  <c r="BN645" i="4"/>
  <c r="CB645" i="4"/>
  <c r="BU645" i="4"/>
  <c r="CB658" i="4"/>
  <c r="BU658" i="4"/>
  <c r="BN658" i="4"/>
  <c r="CB633" i="4"/>
  <c r="BU633" i="4"/>
  <c r="BN633" i="4"/>
  <c r="BN497" i="4"/>
  <c r="BU497" i="4"/>
  <c r="CB497" i="4"/>
  <c r="CB651" i="4"/>
  <c r="BU651" i="4"/>
  <c r="BN651" i="4"/>
  <c r="CB606" i="4"/>
  <c r="BU606" i="4"/>
  <c r="BN606" i="4"/>
  <c r="BN636" i="4"/>
  <c r="CB636" i="4"/>
  <c r="BU636" i="4"/>
  <c r="CH467" i="4"/>
  <c r="BN634" i="4"/>
  <c r="BU634" i="4"/>
  <c r="CB634" i="4"/>
  <c r="BN602" i="4"/>
  <c r="BU602" i="4"/>
  <c r="CB602" i="4"/>
  <c r="BU486" i="4"/>
  <c r="BN486" i="4"/>
  <c r="CB486" i="4"/>
  <c r="CB485" i="4"/>
  <c r="BU485" i="4"/>
  <c r="BN485" i="4"/>
  <c r="CB630" i="4"/>
  <c r="BU630" i="4"/>
  <c r="BN630" i="4"/>
  <c r="CB620" i="4"/>
  <c r="BU620" i="4"/>
  <c r="BN620" i="4"/>
  <c r="BT467" i="4"/>
  <c r="CB627" i="4"/>
  <c r="BN627" i="4"/>
  <c r="BU627" i="4"/>
  <c r="CB617" i="4"/>
  <c r="BU617" i="4"/>
  <c r="BN617" i="4"/>
  <c r="CB493" i="4"/>
  <c r="BN493" i="4"/>
  <c r="BU493" i="4"/>
  <c r="CB624" i="4"/>
  <c r="BU624" i="4"/>
  <c r="BN624" i="4"/>
  <c r="CB637" i="4"/>
  <c r="BU637" i="4"/>
  <c r="BN637" i="4"/>
  <c r="CB642" i="4"/>
  <c r="BU642" i="4"/>
  <c r="BN642" i="4"/>
  <c r="BN629" i="4"/>
  <c r="BU629" i="4"/>
  <c r="CB629" i="4"/>
  <c r="CB644" i="4"/>
  <c r="BU644" i="4"/>
  <c r="BN644" i="4"/>
  <c r="CB625" i="4"/>
  <c r="BU625" i="4"/>
  <c r="BN625" i="4"/>
  <c r="CB610" i="4"/>
  <c r="BU610" i="4"/>
  <c r="BN610" i="4"/>
  <c r="BU632" i="4"/>
  <c r="BN632" i="4"/>
  <c r="CB632" i="4"/>
  <c r="BU639" i="4"/>
  <c r="BN639" i="4"/>
  <c r="CB639" i="4"/>
  <c r="CB621" i="4"/>
  <c r="BU621" i="4"/>
  <c r="BN621" i="4"/>
  <c r="CB605" i="4"/>
  <c r="BU605" i="4"/>
  <c r="BN605" i="4"/>
  <c r="BU657" i="4"/>
  <c r="CB657" i="4"/>
  <c r="BN657" i="4"/>
  <c r="BN613" i="4"/>
  <c r="BU613" i="4"/>
  <c r="CB613" i="4"/>
  <c r="CB483" i="4"/>
  <c r="BU483" i="4"/>
  <c r="BN483" i="4"/>
  <c r="BN650" i="4"/>
  <c r="BU650" i="4"/>
  <c r="CB650" i="4"/>
  <c r="CB494" i="4"/>
  <c r="BU494" i="4"/>
  <c r="BN494" i="4"/>
  <c r="CB635" i="4"/>
  <c r="BU635" i="4"/>
  <c r="BN635" i="4"/>
  <c r="BU616" i="4"/>
  <c r="BN616" i="4"/>
  <c r="CB616" i="4"/>
  <c r="CB628" i="4"/>
  <c r="BU628" i="4"/>
  <c r="BN628" i="4"/>
  <c r="CB643" i="4"/>
  <c r="BN643" i="4"/>
  <c r="BU643" i="4"/>
  <c r="CB614" i="4"/>
  <c r="BU614" i="4"/>
  <c r="BN614" i="4"/>
  <c r="BZ467" i="4"/>
  <c r="BU607" i="4"/>
  <c r="BN607" i="4"/>
  <c r="CB607" i="4"/>
  <c r="CB641" i="4"/>
  <c r="BU641" i="4"/>
  <c r="BN641" i="4"/>
  <c r="CB626" i="4"/>
  <c r="BN626" i="4"/>
  <c r="BU626" i="4"/>
  <c r="CB653" i="4"/>
  <c r="BU653" i="4"/>
  <c r="BN653" i="4"/>
  <c r="BN618" i="4"/>
  <c r="BU618" i="4"/>
  <c r="CB618" i="4"/>
  <c r="CB604" i="4"/>
  <c r="BU604" i="4"/>
  <c r="BN604" i="4"/>
  <c r="CB492" i="4"/>
  <c r="BN492" i="4"/>
  <c r="BU492" i="4"/>
  <c r="CB601" i="4"/>
  <c r="BU601" i="4"/>
  <c r="BN601" i="4"/>
  <c r="BN647" i="4"/>
  <c r="BU647" i="4"/>
  <c r="CB647" i="4"/>
  <c r="CB611" i="4"/>
  <c r="BN611" i="4"/>
  <c r="BU611" i="4"/>
  <c r="BU623" i="4"/>
  <c r="BN623" i="4"/>
  <c r="CB623" i="4"/>
  <c r="CB622" i="4"/>
  <c r="BU622" i="4"/>
  <c r="BN622" i="4"/>
  <c r="CB498" i="4"/>
  <c r="BN498" i="4"/>
  <c r="BU498" i="4"/>
  <c r="CB595" i="4"/>
  <c r="BN595" i="4"/>
  <c r="BU595" i="4"/>
  <c r="BT76" i="4"/>
  <c r="BS76" i="4"/>
  <c r="CA76" i="4"/>
  <c r="BZ76" i="4"/>
  <c r="CH76" i="4"/>
  <c r="CG76" i="4"/>
  <c r="BQ60" i="4"/>
  <c r="BP60" i="4"/>
  <c r="BX60" i="4"/>
  <c r="BW60" i="4"/>
  <c r="CE60" i="4"/>
  <c r="CD60" i="4"/>
  <c r="BT59" i="4"/>
  <c r="BS59" i="4"/>
  <c r="CH59" i="4"/>
  <c r="CG59" i="4"/>
  <c r="CA59" i="4"/>
  <c r="BZ59" i="4"/>
  <c r="CE77" i="4"/>
  <c r="BX77" i="4"/>
  <c r="BQ77" i="4"/>
  <c r="CD77" i="4"/>
  <c r="CF77" i="4" s="1"/>
  <c r="BW77" i="4"/>
  <c r="BY77" i="4" s="1"/>
  <c r="BP77" i="4"/>
  <c r="BR77" i="4" s="1"/>
  <c r="CC61" i="4"/>
  <c r="BV61" i="4"/>
  <c r="BO61" i="4"/>
  <c r="BN61" i="4"/>
  <c r="CB61" i="4"/>
  <c r="BU61" i="4"/>
  <c r="B61" i="4"/>
  <c r="BS51" i="4"/>
  <c r="BT51" i="4"/>
  <c r="CF51" i="4"/>
  <c r="CG51" i="4"/>
  <c r="CH51" i="4"/>
  <c r="BY51" i="4"/>
  <c r="BZ51" i="4"/>
  <c r="CA51" i="4"/>
  <c r="H477" i="4"/>
  <c r="G477" i="4"/>
  <c r="G476" i="4"/>
  <c r="B77" i="4"/>
  <c r="E461" i="4"/>
  <c r="D62" i="4"/>
  <c r="E78" i="4"/>
  <c r="A79" i="4"/>
  <c r="F78" i="4"/>
  <c r="A63" i="4"/>
  <c r="C62" i="4"/>
  <c r="A143" i="4"/>
  <c r="CP446" i="4"/>
  <c r="FB445" i="4"/>
  <c r="FB446" i="4" s="1"/>
  <c r="FC446" i="4" s="1"/>
  <c r="FD446" i="4" s="1"/>
  <c r="FE446" i="4" s="1"/>
  <c r="FF446" i="4" s="1"/>
  <c r="FG446" i="4" s="1"/>
  <c r="CQ446" i="4"/>
  <c r="CR446" i="4" s="1"/>
  <c r="CS446" i="4" s="1"/>
  <c r="CT446" i="4" s="1"/>
  <c r="CU446" i="4" s="1"/>
  <c r="CV446" i="4" s="1"/>
  <c r="CM49" i="4"/>
  <c r="CK49" i="4"/>
  <c r="H926" i="4"/>
  <c r="H906" i="4"/>
  <c r="H886" i="4"/>
  <c r="H888" i="4" s="1"/>
  <c r="I886" i="4"/>
  <c r="I888" i="4" s="1"/>
  <c r="C881" i="4"/>
  <c r="C882" i="4" s="1"/>
  <c r="D881" i="4"/>
  <c r="D882" i="4" s="1"/>
  <c r="E881" i="4"/>
  <c r="E882" i="4" s="1"/>
  <c r="F881" i="4"/>
  <c r="F882" i="4" s="1"/>
  <c r="H881" i="4"/>
  <c r="I881" i="4"/>
  <c r="J881" i="4"/>
  <c r="K881" i="4"/>
  <c r="K876" i="4"/>
  <c r="J876" i="4"/>
  <c r="I876" i="4"/>
  <c r="H876" i="4"/>
  <c r="G876" i="4"/>
  <c r="F876" i="4"/>
  <c r="E876" i="4"/>
  <c r="D876" i="4"/>
  <c r="D877" i="4" s="1"/>
  <c r="C876" i="4"/>
  <c r="C877" i="4" s="1"/>
  <c r="EU9" i="1"/>
  <c r="FF9" i="1"/>
  <c r="DX9" i="1"/>
  <c r="DZ9" i="1"/>
  <c r="ER9" i="1"/>
  <c r="ET9" i="1"/>
  <c r="FG9" i="1"/>
  <c r="DY9" i="1"/>
  <c r="DS446" i="4"/>
  <c r="DT446" i="4" s="1"/>
  <c r="DU446" i="4" s="1"/>
  <c r="DV446" i="4" s="1"/>
  <c r="DW446" i="4" s="1"/>
  <c r="DX446" i="4" s="1"/>
  <c r="DL446" i="4"/>
  <c r="DM446" i="4" s="1"/>
  <c r="DN446" i="4" s="1"/>
  <c r="DO446" i="4" s="1"/>
  <c r="DP446" i="4" s="1"/>
  <c r="DQ446" i="4" s="1"/>
  <c r="CW446" i="4"/>
  <c r="CX446" i="4"/>
  <c r="CY446" i="4" s="1"/>
  <c r="CZ446" i="4" s="1"/>
  <c r="DA446" i="4" s="1"/>
  <c r="DB446" i="4" s="1"/>
  <c r="DC446" i="4" s="1"/>
  <c r="FI445" i="4"/>
  <c r="FI446" i="4" s="1"/>
  <c r="FJ446" i="4" s="1"/>
  <c r="FK446" i="4" s="1"/>
  <c r="FL446" i="4" s="1"/>
  <c r="FM446" i="4" s="1"/>
  <c r="FN446" i="4" s="1"/>
  <c r="EU445" i="4"/>
  <c r="EU446" i="4" s="1"/>
  <c r="EV446" i="4" s="1"/>
  <c r="EW446" i="4" s="1"/>
  <c r="EX446" i="4" s="1"/>
  <c r="EY446" i="4" s="1"/>
  <c r="EZ446" i="4" s="1"/>
  <c r="CJ446" i="4"/>
  <c r="CK446" i="4" s="1"/>
  <c r="CL446" i="4" s="1"/>
  <c r="CM446" i="4" s="1"/>
  <c r="CN446" i="4" s="1"/>
  <c r="CO446" i="4" s="1"/>
  <c r="C508" i="4"/>
  <c r="C679" i="4"/>
  <c r="C684" i="4"/>
  <c r="C712" i="4"/>
  <c r="E474" i="4"/>
  <c r="C705" i="4"/>
  <c r="C691" i="4"/>
  <c r="C523" i="4"/>
  <c r="C719" i="4"/>
  <c r="E472" i="4"/>
  <c r="C683" i="4"/>
  <c r="C698" i="4"/>
  <c r="C673" i="4"/>
  <c r="C689" i="4"/>
  <c r="C662" i="4"/>
  <c r="E471" i="4"/>
  <c r="C667" i="4"/>
  <c r="C702" i="4"/>
  <c r="C721" i="4"/>
  <c r="C699" i="4"/>
  <c r="C678" i="4"/>
  <c r="F468" i="4"/>
  <c r="C704" i="4"/>
  <c r="C713" i="4"/>
  <c r="C675" i="4"/>
  <c r="C688" i="4"/>
  <c r="C664" i="4"/>
  <c r="C503" i="4"/>
  <c r="C505" i="4"/>
  <c r="C507" i="4"/>
  <c r="C502" i="4"/>
  <c r="C686" i="4"/>
  <c r="C515" i="4"/>
  <c r="C681" i="4"/>
  <c r="C672" i="4"/>
  <c r="C781" i="4"/>
  <c r="C709" i="4"/>
  <c r="C659" i="4"/>
  <c r="C701" i="4"/>
  <c r="C519" i="4"/>
  <c r="C680" i="4"/>
  <c r="C715" i="4"/>
  <c r="C513" i="4"/>
  <c r="C690" i="4"/>
  <c r="C661" i="4"/>
  <c r="C676" i="4"/>
  <c r="C694" i="4"/>
  <c r="D452" i="4"/>
  <c r="C665" i="4"/>
  <c r="C509" i="4"/>
  <c r="C521" i="4"/>
  <c r="C716" i="4"/>
  <c r="C723" i="4"/>
  <c r="C506" i="4"/>
  <c r="C717" i="4"/>
  <c r="C718" i="4"/>
  <c r="C514" i="4"/>
  <c r="C512" i="4"/>
  <c r="C708" i="4"/>
  <c r="C711" i="4"/>
  <c r="C725" i="4"/>
  <c r="C703" i="4"/>
  <c r="C510" i="4"/>
  <c r="C710" i="4"/>
  <c r="C687" i="4"/>
  <c r="C693" i="4"/>
  <c r="C511" i="4"/>
  <c r="C669" i="4"/>
  <c r="C728" i="4"/>
  <c r="C500" i="4"/>
  <c r="C671" i="4"/>
  <c r="C504" i="4"/>
  <c r="C501" i="4"/>
  <c r="C738" i="4"/>
  <c r="C660" i="4"/>
  <c r="C666" i="4"/>
  <c r="C455" i="4"/>
  <c r="C685" i="4"/>
  <c r="C674" i="4"/>
  <c r="C720" i="4"/>
  <c r="C670" i="4"/>
  <c r="C707" i="4"/>
  <c r="C663" i="4"/>
  <c r="C697" i="4"/>
  <c r="C682" i="4"/>
  <c r="C714" i="4"/>
  <c r="C722" i="4"/>
  <c r="C754" i="4"/>
  <c r="C499" i="4"/>
  <c r="C695" i="4"/>
  <c r="C696" i="4"/>
  <c r="C677" i="4"/>
  <c r="C692" i="4"/>
  <c r="C700" i="4"/>
  <c r="E473" i="4"/>
  <c r="C732" i="4"/>
  <c r="C706" i="4"/>
  <c r="C668" i="4"/>
  <c r="AT448" i="4"/>
  <c r="Y448" i="4"/>
  <c r="BE48" i="4"/>
  <c r="BX48" i="4"/>
  <c r="CS48" i="4" s="1"/>
  <c r="DN48" i="4" s="1"/>
  <c r="EI48" i="4" s="1"/>
  <c r="FD48" i="4" s="1"/>
  <c r="BU48" i="4"/>
  <c r="CP48" i="4" s="1"/>
  <c r="DK48" i="4" s="1"/>
  <c r="EF48" i="4" s="1"/>
  <c r="FA48" i="4" s="1"/>
  <c r="J448" i="4"/>
  <c r="BV48" i="4"/>
  <c r="K448" i="4"/>
  <c r="EF446" i="4"/>
  <c r="CA48" i="4"/>
  <c r="CV48" i="4" s="1"/>
  <c r="DQ48" i="4" s="1"/>
  <c r="EL48" i="4" s="1"/>
  <c r="FG48" i="4" s="1"/>
  <c r="BD48" i="4"/>
  <c r="CJ49" i="4"/>
  <c r="AP48" i="4"/>
  <c r="CF48" i="4"/>
  <c r="DA48" i="4" s="1"/>
  <c r="DV48" i="4" s="1"/>
  <c r="EQ48" i="4" s="1"/>
  <c r="FL48" i="4" s="1"/>
  <c r="AQ48" i="4"/>
  <c r="CG48" i="4"/>
  <c r="DB48" i="4" s="1"/>
  <c r="DW48" i="4" s="1"/>
  <c r="ER48" i="4" s="1"/>
  <c r="FM48" i="4" s="1"/>
  <c r="CL49" i="4"/>
  <c r="DR45" i="4"/>
  <c r="DR46" i="4" s="1"/>
  <c r="CQ46" i="4"/>
  <c r="CR46" i="4" s="1"/>
  <c r="CS46" i="4" s="1"/>
  <c r="CT46" i="4" s="1"/>
  <c r="CU46" i="4" s="1"/>
  <c r="CV46" i="4" s="1"/>
  <c r="DL45" i="4"/>
  <c r="CP46" i="4"/>
  <c r="DK45" i="4"/>
  <c r="BX46" i="4"/>
  <c r="CX46" i="4"/>
  <c r="DT45" i="4"/>
  <c r="CF46" i="4"/>
  <c r="BY9" i="1"/>
  <c r="BX9" i="1"/>
  <c r="BW9" i="1"/>
  <c r="CE9" i="1"/>
  <c r="CD9" i="1"/>
  <c r="CL9" i="1"/>
  <c r="CK9" i="1"/>
  <c r="EQ9" i="1"/>
  <c r="FS9" i="1"/>
  <c r="FR9" i="1"/>
  <c r="FQ9" i="1"/>
  <c r="FP9" i="1"/>
  <c r="FO9" i="1"/>
  <c r="FN9" i="1"/>
  <c r="FM9" i="1"/>
  <c r="FL9" i="1"/>
  <c r="FK9" i="1"/>
  <c r="FJ9" i="1"/>
  <c r="FI9" i="1"/>
  <c r="FH9" i="1"/>
  <c r="FE9" i="1"/>
  <c r="FD9" i="1"/>
  <c r="FC9" i="1"/>
  <c r="FA9" i="1"/>
  <c r="EZ9" i="1"/>
  <c r="FB9" i="1"/>
  <c r="EY9" i="1"/>
  <c r="EX9" i="1"/>
  <c r="EW9" i="1"/>
  <c r="EV9" i="1"/>
  <c r="ES9" i="1"/>
  <c r="EX48" i="4"/>
  <c r="EW48" i="4"/>
  <c r="DE46" i="4"/>
  <c r="DF46" i="4" s="1"/>
  <c r="DG46" i="4" s="1"/>
  <c r="DH46" i="4" s="1"/>
  <c r="DI46" i="4" s="1"/>
  <c r="DJ46" i="4" s="1"/>
  <c r="DZ45" i="4"/>
  <c r="BR49" i="4"/>
  <c r="BW4" i="1" s="1"/>
  <c r="BS49" i="4"/>
  <c r="BX4" i="1" s="1"/>
  <c r="W48" i="4"/>
  <c r="AK48" i="4"/>
  <c r="T48" i="4"/>
  <c r="AH48" i="4"/>
  <c r="Q48" i="4"/>
  <c r="Q448" i="4" s="1"/>
  <c r="AE48" i="4"/>
  <c r="R48" i="4"/>
  <c r="R448" i="4" s="1"/>
  <c r="AF48" i="4"/>
  <c r="BP49" i="4"/>
  <c r="EP9" i="1"/>
  <c r="BV9" i="1"/>
  <c r="EO9" i="1"/>
  <c r="EN9" i="1"/>
  <c r="EM9" i="1"/>
  <c r="EL9" i="1"/>
  <c r="EE9" i="1"/>
  <c r="ED9" i="1"/>
  <c r="EC9" i="1"/>
  <c r="EB9" i="1"/>
  <c r="EA9" i="1"/>
  <c r="EK9" i="1"/>
  <c r="EJ9" i="1"/>
  <c r="EI9" i="1"/>
  <c r="EH9" i="1"/>
  <c r="EG9" i="1"/>
  <c r="EF9" i="1"/>
  <c r="CJ9" i="1"/>
  <c r="CH9" i="1"/>
  <c r="CC9" i="1"/>
  <c r="CA9" i="1"/>
  <c r="BT9" i="1"/>
  <c r="BQ49" i="4"/>
  <c r="BV4" i="1" s="1"/>
  <c r="BO49" i="4"/>
  <c r="BT4" i="1" s="1"/>
  <c r="BT48" i="4"/>
  <c r="CO48" i="4" s="1"/>
  <c r="DJ48" i="4" s="1"/>
  <c r="EE48" i="4" s="1"/>
  <c r="EZ48" i="4" s="1"/>
  <c r="C448" i="4"/>
  <c r="CC1518" i="4" l="1"/>
  <c r="CC1519" i="4" s="1"/>
  <c r="CC1520" i="4" s="1"/>
  <c r="CC1521" i="4" s="1"/>
  <c r="CC1522" i="4" s="1"/>
  <c r="CC1523" i="4" s="1"/>
  <c r="CC1524" i="4" s="1"/>
  <c r="CC1525" i="4" s="1"/>
  <c r="CC1526" i="4" s="1"/>
  <c r="CC1527" i="4" s="1"/>
  <c r="CC1528" i="4" s="1"/>
  <c r="BO1530" i="4"/>
  <c r="BO1531" i="4" s="1"/>
  <c r="BO1532" i="4" s="1"/>
  <c r="BO1518" i="4"/>
  <c r="BO1519" i="4" s="1"/>
  <c r="BO1520" i="4" s="1"/>
  <c r="BO1521" i="4" s="1"/>
  <c r="BO1522" i="4" s="1"/>
  <c r="BO1523" i="4" s="1"/>
  <c r="BO1524" i="4" s="1"/>
  <c r="BO1525" i="4" s="1"/>
  <c r="BO1526" i="4" s="1"/>
  <c r="BO1527" i="4" s="1"/>
  <c r="BO1528" i="4" s="1"/>
  <c r="H944" i="4"/>
  <c r="H945" i="4" s="1"/>
  <c r="H948" i="4"/>
  <c r="H947" i="4" s="1"/>
  <c r="H1004" i="4"/>
  <c r="H1005" i="4" s="1"/>
  <c r="H1008" i="4"/>
  <c r="H1007" i="4" s="1"/>
  <c r="BO1501" i="4"/>
  <c r="BO1502" i="4" s="1"/>
  <c r="BO1503" i="4" s="1"/>
  <c r="BO1504" i="4" s="1"/>
  <c r="BO1505" i="4" s="1"/>
  <c r="BO1506" i="4" s="1"/>
  <c r="BO1507" i="4" s="1"/>
  <c r="BO1496" i="4"/>
  <c r="BO1529" i="4"/>
  <c r="CC1396" i="4"/>
  <c r="CC1429" i="4"/>
  <c r="CC1401" i="4"/>
  <c r="CC1402" i="4" s="1"/>
  <c r="CC1403" i="4" s="1"/>
  <c r="CC1404" i="4" s="1"/>
  <c r="CC1405" i="4" s="1"/>
  <c r="CC1406" i="4" s="1"/>
  <c r="CC1407" i="4" s="1"/>
  <c r="BV1396" i="4"/>
  <c r="BV1429" i="4"/>
  <c r="BV1401" i="4"/>
  <c r="BV1402" i="4" s="1"/>
  <c r="BV1403" i="4" s="1"/>
  <c r="BV1404" i="4" s="1"/>
  <c r="BV1405" i="4" s="1"/>
  <c r="BV1406" i="4" s="1"/>
  <c r="BV1407" i="4" s="1"/>
  <c r="BO1396" i="4"/>
  <c r="BO1429" i="4"/>
  <c r="BO1401" i="4"/>
  <c r="BO1402" i="4" s="1"/>
  <c r="BO1403" i="4" s="1"/>
  <c r="BO1404" i="4" s="1"/>
  <c r="BO1405" i="4" s="1"/>
  <c r="BO1406" i="4" s="1"/>
  <c r="BO1407" i="4" s="1"/>
  <c r="CC1514" i="4"/>
  <c r="CC1515" i="4" s="1"/>
  <c r="BV1514" i="4"/>
  <c r="BV1515" i="4" s="1"/>
  <c r="BO1514" i="4"/>
  <c r="BO1515" i="4" s="1"/>
  <c r="CC1496" i="4"/>
  <c r="CC1529" i="4"/>
  <c r="CC1501" i="4"/>
  <c r="CC1502" i="4" s="1"/>
  <c r="CC1503" i="4" s="1"/>
  <c r="CC1504" i="4" s="1"/>
  <c r="CC1505" i="4" s="1"/>
  <c r="CC1506" i="4" s="1"/>
  <c r="CC1507" i="4" s="1"/>
  <c r="CC1629" i="4"/>
  <c r="CC1596" i="4"/>
  <c r="CC1601" i="4"/>
  <c r="CC1602" i="4" s="1"/>
  <c r="CC1603" i="4" s="1"/>
  <c r="CC1604" i="4" s="1"/>
  <c r="CC1605" i="4" s="1"/>
  <c r="CC1606" i="4" s="1"/>
  <c r="CC1607" i="4" s="1"/>
  <c r="BV1601" i="4"/>
  <c r="BV1602" i="4" s="1"/>
  <c r="BV1603" i="4" s="1"/>
  <c r="BV1604" i="4" s="1"/>
  <c r="BV1605" i="4" s="1"/>
  <c r="BV1606" i="4" s="1"/>
  <c r="BV1607" i="4" s="1"/>
  <c r="BV1596" i="4"/>
  <c r="BV1629" i="4"/>
  <c r="BV1529" i="4"/>
  <c r="BV1501" i="4"/>
  <c r="BV1502" i="4" s="1"/>
  <c r="BV1503" i="4" s="1"/>
  <c r="BV1504" i="4" s="1"/>
  <c r="BV1505" i="4" s="1"/>
  <c r="BV1506" i="4" s="1"/>
  <c r="BV1507" i="4" s="1"/>
  <c r="BV1496" i="4"/>
  <c r="BO1629" i="4"/>
  <c r="BO1596" i="4"/>
  <c r="BO1601" i="4"/>
  <c r="BO1602" i="4" s="1"/>
  <c r="BO1603" i="4" s="1"/>
  <c r="BO1604" i="4" s="1"/>
  <c r="BO1605" i="4" s="1"/>
  <c r="BO1606" i="4" s="1"/>
  <c r="BO1607" i="4" s="1"/>
  <c r="H1044" i="4"/>
  <c r="H1045" i="4" s="1"/>
  <c r="H1048" i="4"/>
  <c r="H1047" i="4" s="1"/>
  <c r="H984" i="4"/>
  <c r="H985" i="4" s="1"/>
  <c r="H988" i="4"/>
  <c r="H987" i="4" s="1"/>
  <c r="BQ1090" i="4"/>
  <c r="BX1090" i="4"/>
  <c r="BP1090" i="4"/>
  <c r="BW1090" i="4"/>
  <c r="CD1090" i="4"/>
  <c r="CE1090" i="4"/>
  <c r="BO1119" i="4"/>
  <c r="BO1120" i="4" s="1"/>
  <c r="BO1121" i="4" s="1"/>
  <c r="BO1122" i="4" s="1"/>
  <c r="BO1123" i="4" s="1"/>
  <c r="BO1124" i="4" s="1"/>
  <c r="BO1125" i="4" s="1"/>
  <c r="BO1126" i="4" s="1"/>
  <c r="BO1127" i="4" s="1"/>
  <c r="BO1128" i="4" s="1"/>
  <c r="BO1131" i="4"/>
  <c r="BO1132" i="4" s="1"/>
  <c r="CC1131" i="4"/>
  <c r="CC1132" i="4" s="1"/>
  <c r="CC1119" i="4"/>
  <c r="CC1120" i="4" s="1"/>
  <c r="CC1121" i="4" s="1"/>
  <c r="CC1122" i="4" s="1"/>
  <c r="CC1123" i="4" s="1"/>
  <c r="CC1124" i="4" s="1"/>
  <c r="CC1125" i="4" s="1"/>
  <c r="CC1126" i="4" s="1"/>
  <c r="CC1127" i="4" s="1"/>
  <c r="CC1128" i="4" s="1"/>
  <c r="BV1119" i="4"/>
  <c r="BV1120" i="4" s="1"/>
  <c r="BV1121" i="4" s="1"/>
  <c r="BV1122" i="4" s="1"/>
  <c r="BV1123" i="4" s="1"/>
  <c r="BV1124" i="4" s="1"/>
  <c r="BV1125" i="4" s="1"/>
  <c r="BV1126" i="4" s="1"/>
  <c r="BV1127" i="4" s="1"/>
  <c r="BV1128" i="4" s="1"/>
  <c r="BV1131" i="4"/>
  <c r="BV1132" i="4" s="1"/>
  <c r="FA446" i="4"/>
  <c r="CF451" i="4"/>
  <c r="BY451" i="4"/>
  <c r="AD1386" i="4"/>
  <c r="CB697" i="4"/>
  <c r="BU697" i="4"/>
  <c r="BN697" i="4"/>
  <c r="CB506" i="4"/>
  <c r="BU506" i="4"/>
  <c r="BN506" i="4"/>
  <c r="CB663" i="4"/>
  <c r="BU663" i="4"/>
  <c r="BN663" i="4"/>
  <c r="CB723" i="4"/>
  <c r="BU723" i="4"/>
  <c r="BN723" i="4"/>
  <c r="BU678" i="4"/>
  <c r="BN678" i="4"/>
  <c r="CB678" i="4"/>
  <c r="CB707" i="4"/>
  <c r="BU707" i="4"/>
  <c r="BN707" i="4"/>
  <c r="CB716" i="4"/>
  <c r="BU716" i="4"/>
  <c r="BN716" i="4"/>
  <c r="BN699" i="4"/>
  <c r="BU699" i="4"/>
  <c r="CB699" i="4"/>
  <c r="CB670" i="4"/>
  <c r="BU670" i="4"/>
  <c r="BN670" i="4"/>
  <c r="BN521" i="4"/>
  <c r="CB521" i="4"/>
  <c r="BU521" i="4"/>
  <c r="CB721" i="4"/>
  <c r="BU721" i="4"/>
  <c r="BN721" i="4"/>
  <c r="CB720" i="4"/>
  <c r="BU720" i="4"/>
  <c r="BN720" i="4"/>
  <c r="BU509" i="4"/>
  <c r="BN509" i="4"/>
  <c r="CB509" i="4"/>
  <c r="CB702" i="4"/>
  <c r="BU702" i="4"/>
  <c r="BN702" i="4"/>
  <c r="CB674" i="4"/>
  <c r="BU674" i="4"/>
  <c r="BN674" i="4"/>
  <c r="CB665" i="4"/>
  <c r="BU665" i="4"/>
  <c r="BN665" i="4"/>
  <c r="CB667" i="4"/>
  <c r="BN667" i="4"/>
  <c r="BU667" i="4"/>
  <c r="CB685" i="4"/>
  <c r="BU685" i="4"/>
  <c r="BN685" i="4"/>
  <c r="CB694" i="4"/>
  <c r="BU694" i="4"/>
  <c r="BN694" i="4"/>
  <c r="BU662" i="4"/>
  <c r="BN662" i="4"/>
  <c r="CB662" i="4"/>
  <c r="BN666" i="4"/>
  <c r="BU666" i="4"/>
  <c r="CB666" i="4"/>
  <c r="CB676" i="4"/>
  <c r="BU676" i="4"/>
  <c r="BN676" i="4"/>
  <c r="CB689" i="4"/>
  <c r="BU689" i="4"/>
  <c r="BN689" i="4"/>
  <c r="CB660" i="4"/>
  <c r="BU660" i="4"/>
  <c r="BN660" i="4"/>
  <c r="BN661" i="4"/>
  <c r="CB661" i="4"/>
  <c r="BU661" i="4"/>
  <c r="CB673" i="4"/>
  <c r="BU673" i="4"/>
  <c r="BN673" i="4"/>
  <c r="CB738" i="4"/>
  <c r="BU738" i="4"/>
  <c r="BN738" i="4"/>
  <c r="CB690" i="4"/>
  <c r="BU690" i="4"/>
  <c r="BN690" i="4"/>
  <c r="BN698" i="4"/>
  <c r="BU698" i="4"/>
  <c r="CB698" i="4"/>
  <c r="CB501" i="4"/>
  <c r="BU501" i="4"/>
  <c r="BN501" i="4"/>
  <c r="BN513" i="4"/>
  <c r="BU513" i="4"/>
  <c r="CB513" i="4"/>
  <c r="BN683" i="4"/>
  <c r="CB683" i="4"/>
  <c r="BU683" i="4"/>
  <c r="CB504" i="4"/>
  <c r="BN504" i="4"/>
  <c r="BU504" i="4"/>
  <c r="CB715" i="4"/>
  <c r="BU715" i="4"/>
  <c r="BN715" i="4"/>
  <c r="BU671" i="4"/>
  <c r="BN671" i="4"/>
  <c r="CB671" i="4"/>
  <c r="BU680" i="4"/>
  <c r="BN680" i="4"/>
  <c r="CB680" i="4"/>
  <c r="BU719" i="4"/>
  <c r="BN719" i="4"/>
  <c r="CB719" i="4"/>
  <c r="BS451" i="4"/>
  <c r="BT451" i="4"/>
  <c r="CB500" i="4"/>
  <c r="BN500" i="4"/>
  <c r="BU500" i="4"/>
  <c r="CB519" i="4"/>
  <c r="BU519" i="4"/>
  <c r="BN519" i="4"/>
  <c r="CB523" i="4"/>
  <c r="BU523" i="4"/>
  <c r="BN523" i="4"/>
  <c r="CB728" i="4"/>
  <c r="BU728" i="4"/>
  <c r="BN728" i="4"/>
  <c r="CB701" i="4"/>
  <c r="BU701" i="4"/>
  <c r="BN701" i="4"/>
  <c r="CB691" i="4"/>
  <c r="BN691" i="4"/>
  <c r="BU691" i="4"/>
  <c r="CB669" i="4"/>
  <c r="BU669" i="4"/>
  <c r="BN669" i="4"/>
  <c r="CB659" i="4"/>
  <c r="BN659" i="4"/>
  <c r="BU659" i="4"/>
  <c r="CB705" i="4"/>
  <c r="BU705" i="4"/>
  <c r="BN705" i="4"/>
  <c r="CB511" i="4"/>
  <c r="BU511" i="4"/>
  <c r="BN511" i="4"/>
  <c r="BN709" i="4"/>
  <c r="BU709" i="4"/>
  <c r="CB709" i="4"/>
  <c r="BN668" i="4"/>
  <c r="CB668" i="4"/>
  <c r="BU668" i="4"/>
  <c r="CB781" i="4"/>
  <c r="BU781" i="4"/>
  <c r="BN781" i="4"/>
  <c r="CB712" i="4"/>
  <c r="BU712" i="4"/>
  <c r="BN712" i="4"/>
  <c r="CB706" i="4"/>
  <c r="BU706" i="4"/>
  <c r="BN706" i="4"/>
  <c r="CB672" i="4"/>
  <c r="BU672" i="4"/>
  <c r="BN672" i="4"/>
  <c r="CB684" i="4"/>
  <c r="BU684" i="4"/>
  <c r="BN684" i="4"/>
  <c r="CB732" i="4"/>
  <c r="BU732" i="4"/>
  <c r="BN732" i="4"/>
  <c r="BN693" i="4"/>
  <c r="BU693" i="4"/>
  <c r="CB693" i="4"/>
  <c r="CB681" i="4"/>
  <c r="BU681" i="4"/>
  <c r="BN681" i="4"/>
  <c r="CB679" i="4"/>
  <c r="BU679" i="4"/>
  <c r="BN679" i="4"/>
  <c r="BU687" i="4"/>
  <c r="BN687" i="4"/>
  <c r="CB687" i="4"/>
  <c r="BN515" i="4"/>
  <c r="BU515" i="4"/>
  <c r="CB515" i="4"/>
  <c r="CB508" i="4"/>
  <c r="BN508" i="4"/>
  <c r="BU508" i="4"/>
  <c r="CB700" i="4"/>
  <c r="BU700" i="4"/>
  <c r="BN700" i="4"/>
  <c r="BN710" i="4"/>
  <c r="CB710" i="4"/>
  <c r="BU710" i="4"/>
  <c r="CB686" i="4"/>
  <c r="BU686" i="4"/>
  <c r="BN686" i="4"/>
  <c r="BR451" i="4"/>
  <c r="CB692" i="4"/>
  <c r="BU692" i="4"/>
  <c r="BN692" i="4"/>
  <c r="BU510" i="4"/>
  <c r="CB510" i="4"/>
  <c r="BN510" i="4"/>
  <c r="BU502" i="4"/>
  <c r="BN502" i="4"/>
  <c r="CB502" i="4"/>
  <c r="BN677" i="4"/>
  <c r="CB677" i="4"/>
  <c r="BU677" i="4"/>
  <c r="BU703" i="4"/>
  <c r="BN703" i="4"/>
  <c r="CB703" i="4"/>
  <c r="CB507" i="4"/>
  <c r="BU507" i="4"/>
  <c r="BN507" i="4"/>
  <c r="CB696" i="4"/>
  <c r="BU696" i="4"/>
  <c r="BN696" i="4"/>
  <c r="BN725" i="4"/>
  <c r="BU725" i="4"/>
  <c r="CB725" i="4"/>
  <c r="BU505" i="4"/>
  <c r="BN505" i="4"/>
  <c r="CB505" i="4"/>
  <c r="CB695" i="4"/>
  <c r="BU695" i="4"/>
  <c r="BN695" i="4"/>
  <c r="CB711" i="4"/>
  <c r="BU711" i="4"/>
  <c r="BN711" i="4"/>
  <c r="BU503" i="4"/>
  <c r="CB503" i="4"/>
  <c r="BN503" i="4"/>
  <c r="BN499" i="4"/>
  <c r="CB499" i="4"/>
  <c r="BU499" i="4"/>
  <c r="CB708" i="4"/>
  <c r="BU708" i="4"/>
  <c r="BN708" i="4"/>
  <c r="BU664" i="4"/>
  <c r="BN664" i="4"/>
  <c r="CB664" i="4"/>
  <c r="CB754" i="4"/>
  <c r="BU754" i="4"/>
  <c r="BN754" i="4"/>
  <c r="CB512" i="4"/>
  <c r="BU512" i="4"/>
  <c r="BN512" i="4"/>
  <c r="CB688" i="4"/>
  <c r="BN688" i="4"/>
  <c r="BU688" i="4"/>
  <c r="CB722" i="4"/>
  <c r="BU722" i="4"/>
  <c r="BN722" i="4"/>
  <c r="BN514" i="4"/>
  <c r="BU514" i="4"/>
  <c r="CB514" i="4"/>
  <c r="CB675" i="4"/>
  <c r="BN675" i="4"/>
  <c r="BU675" i="4"/>
  <c r="BN714" i="4"/>
  <c r="BU714" i="4"/>
  <c r="CB714" i="4"/>
  <c r="CB718" i="4"/>
  <c r="BU718" i="4"/>
  <c r="BN718" i="4"/>
  <c r="CB713" i="4"/>
  <c r="BU713" i="4"/>
  <c r="BN713" i="4"/>
  <c r="BN682" i="4"/>
  <c r="BU682" i="4"/>
  <c r="CB682" i="4"/>
  <c r="CB717" i="4"/>
  <c r="BU717" i="4"/>
  <c r="BN717" i="4"/>
  <c r="BN704" i="4"/>
  <c r="CB704" i="4"/>
  <c r="BU704" i="4"/>
  <c r="BQ61" i="4"/>
  <c r="BP61" i="4"/>
  <c r="BX61" i="4"/>
  <c r="BW61" i="4"/>
  <c r="CE61" i="4"/>
  <c r="CD61" i="4"/>
  <c r="BT77" i="4"/>
  <c r="BS77" i="4"/>
  <c r="CA77" i="4"/>
  <c r="BZ77" i="4"/>
  <c r="CH77" i="4"/>
  <c r="CG77" i="4"/>
  <c r="BU62" i="4"/>
  <c r="BN62" i="4"/>
  <c r="CB62" i="4"/>
  <c r="CE78" i="4"/>
  <c r="BX78" i="4"/>
  <c r="BQ78" i="4"/>
  <c r="CF60" i="4"/>
  <c r="CH60" i="4"/>
  <c r="CG60" i="4"/>
  <c r="CD78" i="4"/>
  <c r="CF78" i="4" s="1"/>
  <c r="BW78" i="4"/>
  <c r="BY78" i="4" s="1"/>
  <c r="BP78" i="4"/>
  <c r="BR78" i="4" s="1"/>
  <c r="BY60" i="4"/>
  <c r="BV62" i="4"/>
  <c r="BO62" i="4"/>
  <c r="CC62" i="4"/>
  <c r="CA60" i="4"/>
  <c r="BZ60" i="4"/>
  <c r="BR60" i="4"/>
  <c r="BT60" i="4"/>
  <c r="BS60" i="4"/>
  <c r="BU455" i="4"/>
  <c r="BN455" i="4"/>
  <c r="CB455" i="4"/>
  <c r="BX468" i="4"/>
  <c r="CE468" i="4"/>
  <c r="BQ468" i="4"/>
  <c r="BP472" i="4"/>
  <c r="BR472" i="4" s="1"/>
  <c r="CD472" i="4"/>
  <c r="CF472" i="4" s="1"/>
  <c r="BW472" i="4"/>
  <c r="BY472" i="4" s="1"/>
  <c r="BW473" i="4"/>
  <c r="BY473" i="4" s="1"/>
  <c r="BP473" i="4"/>
  <c r="BR473" i="4" s="1"/>
  <c r="CD473" i="4"/>
  <c r="CF473" i="4" s="1"/>
  <c r="BV452" i="4"/>
  <c r="BO452" i="4"/>
  <c r="CC452" i="4"/>
  <c r="CD471" i="4"/>
  <c r="CF471" i="4" s="1"/>
  <c r="BP471" i="4"/>
  <c r="BR471" i="4" s="1"/>
  <c r="BW471" i="4"/>
  <c r="BY471" i="4" s="1"/>
  <c r="CD474" i="4"/>
  <c r="CF474" i="4" s="1"/>
  <c r="BW474" i="4"/>
  <c r="BY474" i="4" s="1"/>
  <c r="BP474" i="4"/>
  <c r="BR474" i="4" s="1"/>
  <c r="H478" i="4"/>
  <c r="G478" i="4"/>
  <c r="I477" i="4"/>
  <c r="B62" i="4"/>
  <c r="B78" i="4"/>
  <c r="E462" i="4"/>
  <c r="F461" i="4"/>
  <c r="F79" i="4"/>
  <c r="D63" i="4"/>
  <c r="A64" i="4"/>
  <c r="C63" i="4"/>
  <c r="E79" i="4"/>
  <c r="A80" i="4"/>
  <c r="A144" i="4"/>
  <c r="E877" i="4"/>
  <c r="F877" i="4"/>
  <c r="G877" i="4"/>
  <c r="E879" i="4"/>
  <c r="E880" i="4"/>
  <c r="E883" i="4"/>
  <c r="K926" i="4"/>
  <c r="H924" i="4"/>
  <c r="H925" i="4" s="1"/>
  <c r="H928" i="4"/>
  <c r="H927" i="4" s="1"/>
  <c r="K886" i="4"/>
  <c r="K906" i="4"/>
  <c r="H904" i="4"/>
  <c r="H905" i="4" s="1"/>
  <c r="H908" i="4"/>
  <c r="H907" i="4" s="1"/>
  <c r="I878" i="4"/>
  <c r="I877" i="4" s="1"/>
  <c r="FH446" i="4"/>
  <c r="C748" i="4"/>
  <c r="BU49" i="4"/>
  <c r="C740" i="4"/>
  <c r="C774" i="4"/>
  <c r="F470" i="4"/>
  <c r="C731" i="4"/>
  <c r="C764" i="4"/>
  <c r="C772" i="4"/>
  <c r="C778" i="4"/>
  <c r="C762" i="4"/>
  <c r="C729" i="4"/>
  <c r="C528" i="4"/>
  <c r="C747" i="4"/>
  <c r="C742" i="4"/>
  <c r="C527" i="4"/>
  <c r="C736" i="4"/>
  <c r="C744" i="4"/>
  <c r="C518" i="4"/>
  <c r="C780" i="4"/>
  <c r="C524" i="4"/>
  <c r="C520" i="4"/>
  <c r="C786" i="4"/>
  <c r="C724" i="4"/>
  <c r="C733" i="4"/>
  <c r="C755" i="4"/>
  <c r="C777" i="4"/>
  <c r="C783" i="4"/>
  <c r="C727" i="4"/>
  <c r="C529" i="4"/>
  <c r="C730" i="4"/>
  <c r="C766" i="4"/>
  <c r="C753" i="4"/>
  <c r="F469" i="4"/>
  <c r="C757" i="4"/>
  <c r="C746" i="4"/>
  <c r="C779" i="4"/>
  <c r="C775" i="4"/>
  <c r="C759" i="4"/>
  <c r="C769" i="4"/>
  <c r="C784" i="4"/>
  <c r="C456" i="4"/>
  <c r="C768" i="4"/>
  <c r="C760" i="4"/>
  <c r="C752" i="4"/>
  <c r="C749" i="4"/>
  <c r="C765" i="4"/>
  <c r="C737" i="4"/>
  <c r="C735" i="4"/>
  <c r="D453" i="4"/>
  <c r="C517" i="4"/>
  <c r="C776" i="4"/>
  <c r="C773" i="4"/>
  <c r="C751" i="4"/>
  <c r="C530" i="4"/>
  <c r="E476" i="4"/>
  <c r="E475" i="4"/>
  <c r="C785" i="4"/>
  <c r="C782" i="4"/>
  <c r="E477" i="4"/>
  <c r="C750" i="4"/>
  <c r="C739" i="4"/>
  <c r="C741" i="4"/>
  <c r="C726" i="4"/>
  <c r="C767" i="4"/>
  <c r="C770" i="4"/>
  <c r="C743" i="4"/>
  <c r="E478" i="4"/>
  <c r="C745" i="4"/>
  <c r="C516" i="4"/>
  <c r="C734" i="4"/>
  <c r="C526" i="4"/>
  <c r="C522" i="4"/>
  <c r="C756" i="4"/>
  <c r="C763" i="4"/>
  <c r="C761" i="4"/>
  <c r="C758" i="4"/>
  <c r="C771" i="4"/>
  <c r="C525" i="4"/>
  <c r="BL48" i="4"/>
  <c r="CQ48" i="4"/>
  <c r="BV49" i="4"/>
  <c r="AZ48" i="4"/>
  <c r="AZ448" i="4" s="1"/>
  <c r="AE448" i="4"/>
  <c r="BC48" i="4"/>
  <c r="BF48" i="4"/>
  <c r="BK48" i="4"/>
  <c r="BA48" i="4"/>
  <c r="BA448" i="4" s="1"/>
  <c r="AF448" i="4"/>
  <c r="AM48" i="4"/>
  <c r="CC48" i="4"/>
  <c r="CO49" i="4"/>
  <c r="AL48" i="4"/>
  <c r="CB48" i="4"/>
  <c r="AR48" i="4"/>
  <c r="CH48" i="4"/>
  <c r="DC48" i="4" s="1"/>
  <c r="DX48" i="4" s="1"/>
  <c r="ES48" i="4" s="1"/>
  <c r="FN48" i="4" s="1"/>
  <c r="AO48" i="4"/>
  <c r="CE48" i="4"/>
  <c r="EM45" i="4"/>
  <c r="FH45" i="4" s="1"/>
  <c r="FH46" i="4" s="1"/>
  <c r="BY46" i="4"/>
  <c r="BX49" i="4"/>
  <c r="CC4" i="1" s="1"/>
  <c r="EF45" i="4"/>
  <c r="DK46" i="4"/>
  <c r="EG45" i="4"/>
  <c r="DL46" i="4"/>
  <c r="DM46" i="4" s="1"/>
  <c r="CG46" i="4"/>
  <c r="CF49" i="4"/>
  <c r="CK4" i="1" s="1"/>
  <c r="EO45" i="4"/>
  <c r="DS46" i="4"/>
  <c r="DT46" i="4" s="1"/>
  <c r="DU46" i="4" s="1"/>
  <c r="DV46" i="4" s="1"/>
  <c r="DW46" i="4" s="1"/>
  <c r="DX46" i="4" s="1"/>
  <c r="CY46" i="4"/>
  <c r="DZ46" i="4"/>
  <c r="EA46" i="4" s="1"/>
  <c r="EB46" i="4" s="1"/>
  <c r="EU45" i="4"/>
  <c r="EU46" i="4" s="1"/>
  <c r="CN49" i="4"/>
  <c r="BT49" i="4"/>
  <c r="DF49" i="4"/>
  <c r="H884" i="4"/>
  <c r="H885" i="4" s="1"/>
  <c r="I887" i="4"/>
  <c r="I884" i="4"/>
  <c r="I885" i="4" s="1"/>
  <c r="H887" i="4"/>
  <c r="G878" i="4"/>
  <c r="F874" i="4"/>
  <c r="E875" i="4"/>
  <c r="D875" i="4"/>
  <c r="K874" i="4"/>
  <c r="K875" i="4" s="1"/>
  <c r="J878" i="4"/>
  <c r="J877" i="4" s="1"/>
  <c r="J874" i="4"/>
  <c r="J875" i="4" s="1"/>
  <c r="I874" i="4"/>
  <c r="I875" i="4" s="1"/>
  <c r="K878" i="4"/>
  <c r="K877" i="4" s="1"/>
  <c r="K879" i="4"/>
  <c r="K880" i="4" s="1"/>
  <c r="K883" i="4"/>
  <c r="K882" i="4" s="1"/>
  <c r="J879" i="4"/>
  <c r="J880" i="4" s="1"/>
  <c r="J883" i="4"/>
  <c r="J882" i="4" s="1"/>
  <c r="I883" i="4"/>
  <c r="I882" i="4" s="1"/>
  <c r="I879" i="4"/>
  <c r="I880" i="4" s="1"/>
  <c r="H879" i="4"/>
  <c r="H880" i="4" s="1"/>
  <c r="H883" i="4"/>
  <c r="H882" i="4" s="1"/>
  <c r="F875" i="4"/>
  <c r="F878" i="4"/>
  <c r="D878" i="4"/>
  <c r="H874" i="4"/>
  <c r="H878" i="4"/>
  <c r="D874" i="4"/>
  <c r="E878" i="4"/>
  <c r="E874" i="4"/>
  <c r="G874" i="4"/>
  <c r="G875" i="4"/>
  <c r="F880" i="4"/>
  <c r="F879" i="4"/>
  <c r="F883" i="4"/>
  <c r="D880" i="4"/>
  <c r="D879" i="4"/>
  <c r="D883" i="4"/>
  <c r="C883" i="4"/>
  <c r="C879" i="4"/>
  <c r="C880" i="4"/>
  <c r="C878" i="4"/>
  <c r="C874" i="4"/>
  <c r="C875" i="4"/>
  <c r="CF61" i="4" l="1"/>
  <c r="BR61" i="4"/>
  <c r="BY61" i="4"/>
  <c r="BV1397" i="4"/>
  <c r="BV1398" i="4" s="1"/>
  <c r="CC1397" i="4"/>
  <c r="CC1398" i="4" s="1"/>
  <c r="BV1497" i="4"/>
  <c r="BV1597" i="4"/>
  <c r="CC1597" i="4"/>
  <c r="CC1497" i="4"/>
  <c r="BO1397" i="4"/>
  <c r="BO1398" i="4" s="1"/>
  <c r="BO1497" i="4"/>
  <c r="BO1597" i="4"/>
  <c r="BT1090" i="4"/>
  <c r="CF1090" i="4"/>
  <c r="BY1090" i="4"/>
  <c r="CH1090" i="4"/>
  <c r="BR1090" i="4"/>
  <c r="CG1090" i="4"/>
  <c r="BZ1090" i="4"/>
  <c r="BS1090" i="4"/>
  <c r="CA1090" i="4"/>
  <c r="CB1091" i="4"/>
  <c r="BN1091" i="4"/>
  <c r="BU1091" i="4"/>
  <c r="BO1102" i="4"/>
  <c r="BO1103" i="4" s="1"/>
  <c r="BO1104" i="4" s="1"/>
  <c r="BO1105" i="4" s="1"/>
  <c r="BO1106" i="4" s="1"/>
  <c r="BO1107" i="4" s="1"/>
  <c r="BV1102" i="4"/>
  <c r="BV1103" i="4" s="1"/>
  <c r="BV1104" i="4" s="1"/>
  <c r="BV1105" i="4" s="1"/>
  <c r="BV1106" i="4" s="1"/>
  <c r="BV1107" i="4" s="1"/>
  <c r="CC1102" i="4"/>
  <c r="CC1103" i="4" s="1"/>
  <c r="CC1104" i="4" s="1"/>
  <c r="CC1105" i="4" s="1"/>
  <c r="CC1106" i="4" s="1"/>
  <c r="CC1107" i="4" s="1"/>
  <c r="AE1386" i="4"/>
  <c r="BU518" i="4"/>
  <c r="BN518" i="4"/>
  <c r="CB518" i="4"/>
  <c r="CB772" i="4"/>
  <c r="CB1508" i="4" s="1"/>
  <c r="CB1509" i="4" s="1"/>
  <c r="CB1530" i="4" s="1"/>
  <c r="CB1531" i="4" s="1"/>
  <c r="CB1532" i="4" s="1"/>
  <c r="BU772" i="4"/>
  <c r="BU1508" i="4" s="1"/>
  <c r="BU1509" i="4" s="1"/>
  <c r="BU1510" i="4" s="1"/>
  <c r="BU1511" i="4" s="1"/>
  <c r="BU1512" i="4" s="1"/>
  <c r="BU1513" i="4" s="1"/>
  <c r="BU1514" i="4" s="1"/>
  <c r="BU1515" i="4" s="1"/>
  <c r="BN772" i="4"/>
  <c r="BN1508" i="4" s="1"/>
  <c r="BN1509" i="4" s="1"/>
  <c r="BN1510" i="4" s="1"/>
  <c r="BN1511" i="4" s="1"/>
  <c r="BN1512" i="4" s="1"/>
  <c r="BN1513" i="4" s="1"/>
  <c r="BN1514" i="4" s="1"/>
  <c r="BN1515" i="4" s="1"/>
  <c r="CB756" i="4"/>
  <c r="BU756" i="4"/>
  <c r="BN756" i="4"/>
  <c r="BU784" i="4"/>
  <c r="CB784" i="4"/>
  <c r="BN784" i="4"/>
  <c r="CB771" i="4"/>
  <c r="BU771" i="4"/>
  <c r="BN771" i="4"/>
  <c r="BN778" i="4"/>
  <c r="BU778" i="4"/>
  <c r="CB778" i="4"/>
  <c r="CB522" i="4"/>
  <c r="BU522" i="4"/>
  <c r="BN522" i="4"/>
  <c r="CB769" i="4"/>
  <c r="BU769" i="4"/>
  <c r="BN769" i="4"/>
  <c r="CB748" i="4"/>
  <c r="BU748" i="4"/>
  <c r="BN748" i="4"/>
  <c r="CB765" i="4"/>
  <c r="BU765" i="4"/>
  <c r="BN765" i="4"/>
  <c r="CB740" i="4"/>
  <c r="BU740" i="4"/>
  <c r="BN740" i="4"/>
  <c r="BU767" i="4"/>
  <c r="BN767" i="4"/>
  <c r="CB767" i="4"/>
  <c r="CB753" i="4"/>
  <c r="BU753" i="4"/>
  <c r="BN753" i="4"/>
  <c r="CB749" i="4"/>
  <c r="BU749" i="4"/>
  <c r="BN749" i="4"/>
  <c r="CB758" i="4"/>
  <c r="BU758" i="4"/>
  <c r="BN758" i="4"/>
  <c r="CB526" i="4"/>
  <c r="BU526" i="4"/>
  <c r="BN526" i="4"/>
  <c r="BN741" i="4"/>
  <c r="BU741" i="4"/>
  <c r="CB741" i="4"/>
  <c r="BN730" i="4"/>
  <c r="BU730" i="4"/>
  <c r="CB730" i="4"/>
  <c r="CB739" i="4"/>
  <c r="BU739" i="4"/>
  <c r="BN739" i="4"/>
  <c r="BN529" i="4"/>
  <c r="BU529" i="4"/>
  <c r="CB529" i="4"/>
  <c r="BN736" i="4"/>
  <c r="CB736" i="4"/>
  <c r="BU736" i="4"/>
  <c r="CB527" i="4"/>
  <c r="BU527" i="4"/>
  <c r="BN527" i="4"/>
  <c r="CB525" i="4"/>
  <c r="BN525" i="4"/>
  <c r="BU525" i="4"/>
  <c r="BN516" i="4"/>
  <c r="CB516" i="4"/>
  <c r="BU516" i="4"/>
  <c r="BN779" i="4"/>
  <c r="CB779" i="4"/>
  <c r="BU779" i="4"/>
  <c r="CB750" i="4"/>
  <c r="BU750" i="4"/>
  <c r="BN750" i="4"/>
  <c r="CB727" i="4"/>
  <c r="BU727" i="4"/>
  <c r="BN727" i="4"/>
  <c r="CB524" i="4"/>
  <c r="BN524" i="4"/>
  <c r="BU524" i="4"/>
  <c r="CB780" i="4"/>
  <c r="BU780" i="4"/>
  <c r="BN780" i="4"/>
  <c r="CB517" i="4"/>
  <c r="BU517" i="4"/>
  <c r="BN517" i="4"/>
  <c r="BN762" i="4"/>
  <c r="BU762" i="4"/>
  <c r="CB762" i="4"/>
  <c r="BU783" i="4"/>
  <c r="BN783" i="4"/>
  <c r="CB783" i="4"/>
  <c r="BN742" i="4"/>
  <c r="CB742" i="4"/>
  <c r="BU742" i="4"/>
  <c r="CB774" i="4"/>
  <c r="BN774" i="4"/>
  <c r="BU774" i="4"/>
  <c r="BN746" i="4"/>
  <c r="BU746" i="4"/>
  <c r="CB746" i="4"/>
  <c r="BN757" i="4"/>
  <c r="BU757" i="4"/>
  <c r="CB757" i="4"/>
  <c r="CB726" i="4"/>
  <c r="BU726" i="4"/>
  <c r="BN726" i="4"/>
  <c r="CB782" i="4"/>
  <c r="BU782" i="4"/>
  <c r="BN782" i="4"/>
  <c r="CB777" i="4"/>
  <c r="BU777" i="4"/>
  <c r="BN777" i="4"/>
  <c r="CB776" i="4"/>
  <c r="BU776" i="4"/>
  <c r="BN776" i="4"/>
  <c r="CB764" i="4"/>
  <c r="BU764" i="4"/>
  <c r="BN764" i="4"/>
  <c r="CB734" i="4"/>
  <c r="BU734" i="4"/>
  <c r="BN734" i="4"/>
  <c r="CB775" i="4"/>
  <c r="BU775" i="4"/>
  <c r="BN775" i="4"/>
  <c r="CB745" i="4"/>
  <c r="BU745" i="4"/>
  <c r="BN745" i="4"/>
  <c r="CB766" i="4"/>
  <c r="BU766" i="4"/>
  <c r="BN766" i="4"/>
  <c r="CB785" i="4"/>
  <c r="BU785" i="4"/>
  <c r="BN785" i="4"/>
  <c r="CB755" i="4"/>
  <c r="BU755" i="4"/>
  <c r="BN755" i="4"/>
  <c r="CB752" i="4"/>
  <c r="BU752" i="4"/>
  <c r="BN752" i="4"/>
  <c r="CB760" i="4"/>
  <c r="BU760" i="4"/>
  <c r="BN760" i="4"/>
  <c r="BU768" i="4"/>
  <c r="BN768" i="4"/>
  <c r="CB768" i="4"/>
  <c r="CB733" i="4"/>
  <c r="BU733" i="4"/>
  <c r="BN733" i="4"/>
  <c r="BN773" i="4"/>
  <c r="CB773" i="4"/>
  <c r="BU773" i="4"/>
  <c r="CB724" i="4"/>
  <c r="BU724" i="4"/>
  <c r="BN724" i="4"/>
  <c r="CB744" i="4"/>
  <c r="BU744" i="4"/>
  <c r="BN744" i="4"/>
  <c r="BU735" i="4"/>
  <c r="BN735" i="4"/>
  <c r="CB735" i="4"/>
  <c r="CB737" i="4"/>
  <c r="BU737" i="4"/>
  <c r="BN737" i="4"/>
  <c r="CB747" i="4"/>
  <c r="BU747" i="4"/>
  <c r="BN747" i="4"/>
  <c r="CB528" i="4"/>
  <c r="BU528" i="4"/>
  <c r="BN528" i="4"/>
  <c r="CB729" i="4"/>
  <c r="BU729" i="4"/>
  <c r="BN729" i="4"/>
  <c r="BN763" i="4"/>
  <c r="CB763" i="4"/>
  <c r="BU763" i="4"/>
  <c r="BN731" i="4"/>
  <c r="BU731" i="4"/>
  <c r="CB731" i="4"/>
  <c r="CB743" i="4"/>
  <c r="BU743" i="4"/>
  <c r="BN743" i="4"/>
  <c r="CB770" i="4"/>
  <c r="BU770" i="4"/>
  <c r="BN770" i="4"/>
  <c r="BN530" i="4"/>
  <c r="CB530" i="4"/>
  <c r="BU530" i="4"/>
  <c r="CB786" i="4"/>
  <c r="BU786" i="4"/>
  <c r="BN786" i="4"/>
  <c r="CB761" i="4"/>
  <c r="BU761" i="4"/>
  <c r="BN761" i="4"/>
  <c r="CB759" i="4"/>
  <c r="BU759" i="4"/>
  <c r="BN759" i="4"/>
  <c r="BU751" i="4"/>
  <c r="BN751" i="4"/>
  <c r="CB751" i="4"/>
  <c r="CB520" i="4"/>
  <c r="BN520" i="4"/>
  <c r="BU520" i="4"/>
  <c r="BT78" i="4"/>
  <c r="BS78" i="4"/>
  <c r="CA78" i="4"/>
  <c r="BZ78" i="4"/>
  <c r="CH78" i="4"/>
  <c r="CG78" i="4"/>
  <c r="BP79" i="4"/>
  <c r="BR79" i="4" s="1"/>
  <c r="CD79" i="4"/>
  <c r="CF79" i="4" s="1"/>
  <c r="BW79" i="4"/>
  <c r="BY79" i="4" s="1"/>
  <c r="CE62" i="4"/>
  <c r="CD62" i="4"/>
  <c r="CB63" i="4"/>
  <c r="BU63" i="4"/>
  <c r="BN63" i="4"/>
  <c r="BQ62" i="4"/>
  <c r="BP62" i="4"/>
  <c r="BX62" i="4"/>
  <c r="BW62" i="4"/>
  <c r="CC63" i="4"/>
  <c r="BV63" i="4"/>
  <c r="BO63" i="4"/>
  <c r="BQ79" i="4"/>
  <c r="CE79" i="4"/>
  <c r="BX79" i="4"/>
  <c r="CH61" i="4"/>
  <c r="CG61" i="4"/>
  <c r="CA61" i="4"/>
  <c r="BZ61" i="4"/>
  <c r="BT61" i="4"/>
  <c r="BS61" i="4"/>
  <c r="CE452" i="4"/>
  <c r="CD452" i="4"/>
  <c r="CD476" i="4"/>
  <c r="CF476" i="4" s="1"/>
  <c r="BW476" i="4"/>
  <c r="BY476" i="4" s="1"/>
  <c r="BP476" i="4"/>
  <c r="BR476" i="4" s="1"/>
  <c r="BQ452" i="4"/>
  <c r="BP452" i="4"/>
  <c r="BQ469" i="4"/>
  <c r="CE469" i="4"/>
  <c r="BX469" i="4"/>
  <c r="CC453" i="4"/>
  <c r="BV453" i="4"/>
  <c r="BO453" i="4"/>
  <c r="BX452" i="4"/>
  <c r="BW452" i="4"/>
  <c r="CB456" i="4"/>
  <c r="BU456" i="4"/>
  <c r="BN456" i="4"/>
  <c r="BX470" i="4"/>
  <c r="BQ470" i="4"/>
  <c r="CE470" i="4"/>
  <c r="BT468" i="4"/>
  <c r="BS468" i="4"/>
  <c r="CD477" i="4"/>
  <c r="CF477" i="4" s="1"/>
  <c r="BW477" i="4"/>
  <c r="BY477" i="4" s="1"/>
  <c r="BP477" i="4"/>
  <c r="BR477" i="4" s="1"/>
  <c r="CH468" i="4"/>
  <c r="CG468" i="4"/>
  <c r="CA468" i="4"/>
  <c r="BZ468" i="4"/>
  <c r="BW478" i="4"/>
  <c r="BY478" i="4" s="1"/>
  <c r="BP478" i="4"/>
  <c r="BR478" i="4" s="1"/>
  <c r="CD478" i="4"/>
  <c r="CF478" i="4" s="1"/>
  <c r="CD475" i="4"/>
  <c r="CF475" i="4" s="1"/>
  <c r="BP475" i="4"/>
  <c r="BR475" i="4" s="1"/>
  <c r="BW475" i="4"/>
  <c r="BY475" i="4" s="1"/>
  <c r="G479" i="4"/>
  <c r="H479" i="4"/>
  <c r="I478" i="4"/>
  <c r="B79" i="4"/>
  <c r="B63" i="4"/>
  <c r="E463" i="4"/>
  <c r="G461" i="4"/>
  <c r="F462" i="4"/>
  <c r="D64" i="4"/>
  <c r="E80" i="4"/>
  <c r="A81" i="4"/>
  <c r="A65" i="4"/>
  <c r="C64" i="4"/>
  <c r="F80" i="4"/>
  <c r="A145" i="4"/>
  <c r="K924" i="4"/>
  <c r="K925" i="4" s="1"/>
  <c r="K928" i="4"/>
  <c r="K927" i="4" s="1"/>
  <c r="K904" i="4"/>
  <c r="K905" i="4" s="1"/>
  <c r="K908" i="4"/>
  <c r="K907" i="4" s="1"/>
  <c r="E479" i="4"/>
  <c r="C457" i="4"/>
  <c r="D454" i="4"/>
  <c r="BG48" i="4"/>
  <c r="BG448" i="4" s="1"/>
  <c r="AL448" i="4"/>
  <c r="BH48" i="4"/>
  <c r="BH448" i="4" s="1"/>
  <c r="AM448" i="4"/>
  <c r="BM48" i="4"/>
  <c r="DL48" i="4"/>
  <c r="EG48" i="4" s="1"/>
  <c r="FB48" i="4" s="1"/>
  <c r="CQ49" i="4"/>
  <c r="BJ48" i="4"/>
  <c r="CX48" i="4"/>
  <c r="CC49" i="4"/>
  <c r="CH4" i="1" s="1"/>
  <c r="CW48" i="4"/>
  <c r="DR48" i="4" s="1"/>
  <c r="EM48" i="4" s="1"/>
  <c r="FH48" i="4" s="1"/>
  <c r="FH49" i="4" s="1"/>
  <c r="FM4" i="1" s="1"/>
  <c r="CB49" i="4"/>
  <c r="CZ48" i="4"/>
  <c r="DU48" i="4" s="1"/>
  <c r="EP48" i="4" s="1"/>
  <c r="FK48" i="4" s="1"/>
  <c r="CE49" i="4"/>
  <c r="EV46" i="4"/>
  <c r="EU49" i="4"/>
  <c r="EZ4" i="1" s="1"/>
  <c r="EC46" i="4"/>
  <c r="EB49" i="4"/>
  <c r="EM46" i="4"/>
  <c r="DN46" i="4"/>
  <c r="FB45" i="4"/>
  <c r="FB46" i="4" s="1"/>
  <c r="EG46" i="4"/>
  <c r="EH46" i="4" s="1"/>
  <c r="EI46" i="4" s="1"/>
  <c r="EJ46" i="4" s="1"/>
  <c r="EK46" i="4" s="1"/>
  <c r="EL46" i="4" s="1"/>
  <c r="FA45" i="4"/>
  <c r="EF46" i="4"/>
  <c r="EF49" i="4" s="1"/>
  <c r="BZ46" i="4"/>
  <c r="BY49" i="4"/>
  <c r="CD4" i="1" s="1"/>
  <c r="CA4" i="1"/>
  <c r="BY4" i="1"/>
  <c r="CZ46" i="4"/>
  <c r="FJ45" i="4"/>
  <c r="FI46" i="4" s="1"/>
  <c r="EN46" i="4"/>
  <c r="EO46" i="4" s="1"/>
  <c r="EP46" i="4" s="1"/>
  <c r="CH46" i="4"/>
  <c r="CH49" i="4" s="1"/>
  <c r="CG49" i="4"/>
  <c r="CL4" i="1" s="1"/>
  <c r="CV49" i="4"/>
  <c r="CT49" i="4"/>
  <c r="CS49" i="4"/>
  <c r="EA49" i="4"/>
  <c r="DG49" i="4"/>
  <c r="K888" i="4"/>
  <c r="K887" i="4" s="1"/>
  <c r="K884" i="4"/>
  <c r="K885" i="4" s="1"/>
  <c r="BN1523" i="4" l="1"/>
  <c r="BN1524" i="4" s="1"/>
  <c r="BN1525" i="4" s="1"/>
  <c r="BN1526" i="4" s="1"/>
  <c r="BN1527" i="4" s="1"/>
  <c r="BN1528" i="4" s="1"/>
  <c r="BN1518" i="4"/>
  <c r="BN1530" i="4"/>
  <c r="BN1531" i="4" s="1"/>
  <c r="BN1532" i="4" s="1"/>
  <c r="BU1530" i="4"/>
  <c r="BU1531" i="4" s="1"/>
  <c r="BU1532" i="4" s="1"/>
  <c r="BU1518" i="4"/>
  <c r="CB1518" i="4"/>
  <c r="CB1510" i="4"/>
  <c r="CB1511" i="4" s="1"/>
  <c r="CB1512" i="4" s="1"/>
  <c r="CB1513" i="4" s="1"/>
  <c r="CB1514" i="4" s="1"/>
  <c r="CB1515" i="4" s="1"/>
  <c r="BU1523" i="4"/>
  <c r="BU1524" i="4" s="1"/>
  <c r="BU1525" i="4" s="1"/>
  <c r="BU1526" i="4" s="1"/>
  <c r="BU1527" i="4" s="1"/>
  <c r="BU1528" i="4" s="1"/>
  <c r="CB1523" i="4"/>
  <c r="CB1524" i="4" s="1"/>
  <c r="CB1525" i="4" s="1"/>
  <c r="CB1526" i="4" s="1"/>
  <c r="CB1527" i="4" s="1"/>
  <c r="CB1528" i="4" s="1"/>
  <c r="BR452" i="4"/>
  <c r="CF452" i="4"/>
  <c r="BY452" i="4"/>
  <c r="BY62" i="4"/>
  <c r="BR62" i="4"/>
  <c r="CF62" i="4"/>
  <c r="BO1598" i="4"/>
  <c r="BO1498" i="4"/>
  <c r="CC1498" i="4"/>
  <c r="CC1598" i="4"/>
  <c r="BV1598" i="4"/>
  <c r="BV1498" i="4"/>
  <c r="BU1102" i="4"/>
  <c r="BN1102" i="4"/>
  <c r="CB1102" i="4"/>
  <c r="AF1386" i="4"/>
  <c r="CH62" i="4"/>
  <c r="CG62" i="4"/>
  <c r="CA79" i="4"/>
  <c r="BZ79" i="4"/>
  <c r="CH79" i="4"/>
  <c r="CG79" i="4"/>
  <c r="BT79" i="4"/>
  <c r="BS79" i="4"/>
  <c r="BQ63" i="4"/>
  <c r="BP63" i="4"/>
  <c r="BR63" i="4" s="1"/>
  <c r="BN64" i="4"/>
  <c r="BU64" i="4"/>
  <c r="CB64" i="4"/>
  <c r="BX63" i="4"/>
  <c r="BW63" i="4"/>
  <c r="BY63" i="4" s="1"/>
  <c r="CE80" i="4"/>
  <c r="BX80" i="4"/>
  <c r="BQ80" i="4"/>
  <c r="CD80" i="4"/>
  <c r="CF80" i="4" s="1"/>
  <c r="BW80" i="4"/>
  <c r="BY80" i="4" s="1"/>
  <c r="BP80" i="4"/>
  <c r="BR80" i="4" s="1"/>
  <c r="CD63" i="4"/>
  <c r="CF63" i="4" s="1"/>
  <c r="CE63" i="4"/>
  <c r="CA62" i="4"/>
  <c r="BZ62" i="4"/>
  <c r="BO64" i="4"/>
  <c r="CC64" i="4"/>
  <c r="BV64" i="4"/>
  <c r="BS62" i="4"/>
  <c r="BT62" i="4"/>
  <c r="CA470" i="4"/>
  <c r="BZ470" i="4"/>
  <c r="BZ452" i="4"/>
  <c r="CA452" i="4"/>
  <c r="CH470" i="4"/>
  <c r="CG470" i="4"/>
  <c r="BP453" i="4"/>
  <c r="BQ453" i="4"/>
  <c r="BX453" i="4"/>
  <c r="BW453" i="4"/>
  <c r="CE453" i="4"/>
  <c r="CD453" i="4"/>
  <c r="CA469" i="4"/>
  <c r="BZ469" i="4"/>
  <c r="CH469" i="4"/>
  <c r="CG469" i="4"/>
  <c r="BS469" i="4"/>
  <c r="BT469" i="4"/>
  <c r="BT470" i="4"/>
  <c r="BS470" i="4"/>
  <c r="BT452" i="4"/>
  <c r="BS452" i="4"/>
  <c r="CD479" i="4"/>
  <c r="BP479" i="4"/>
  <c r="BW479" i="4"/>
  <c r="CB457" i="4"/>
  <c r="BN457" i="4"/>
  <c r="BU457" i="4"/>
  <c r="CC454" i="4"/>
  <c r="BV454" i="4"/>
  <c r="BO454" i="4"/>
  <c r="CH452" i="4"/>
  <c r="CG452" i="4"/>
  <c r="I479" i="4"/>
  <c r="H480" i="4"/>
  <c r="B64" i="4"/>
  <c r="B80" i="4"/>
  <c r="G462" i="4"/>
  <c r="H461" i="4"/>
  <c r="E464" i="4"/>
  <c r="F463" i="4"/>
  <c r="F81" i="4"/>
  <c r="E480" i="4"/>
  <c r="D65" i="4"/>
  <c r="A66" i="4"/>
  <c r="C65" i="4"/>
  <c r="E81" i="4"/>
  <c r="A82" i="4"/>
  <c r="A146" i="4"/>
  <c r="F471" i="4"/>
  <c r="C458" i="4"/>
  <c r="FA46" i="4"/>
  <c r="FA49" i="4" s="1"/>
  <c r="FF4" i="1" s="1"/>
  <c r="DL49" i="4"/>
  <c r="CW49" i="4"/>
  <c r="DU49" i="4"/>
  <c r="DS48" i="4"/>
  <c r="CX49" i="4"/>
  <c r="CA46" i="4"/>
  <c r="CA49" i="4" s="1"/>
  <c r="BZ49" i="4"/>
  <c r="CE4" i="1" s="1"/>
  <c r="FC46" i="4"/>
  <c r="FB49" i="4"/>
  <c r="FG4" i="1" s="1"/>
  <c r="DO46" i="4"/>
  <c r="DN49" i="4"/>
  <c r="ED46" i="4"/>
  <c r="EC49" i="4"/>
  <c r="EW46" i="4"/>
  <c r="EV49" i="4"/>
  <c r="FA4" i="1" s="1"/>
  <c r="EQ46" i="4"/>
  <c r="EP49" i="4"/>
  <c r="FJ46" i="4"/>
  <c r="DA46" i="4"/>
  <c r="CZ49" i="4"/>
  <c r="DR49" i="4"/>
  <c r="CJ4" i="1"/>
  <c r="DK49" i="4"/>
  <c r="DI49" i="4"/>
  <c r="DH49" i="4"/>
  <c r="DV49" i="4"/>
  <c r="EJ49" i="4"/>
  <c r="F442" i="4"/>
  <c r="BJ448" i="4" s="1"/>
  <c r="L48" i="4"/>
  <c r="MJ5" i="1"/>
  <c r="MJ19" i="1" s="1"/>
  <c r="CF453" i="4" l="1"/>
  <c r="BR453" i="4"/>
  <c r="BY453" i="4"/>
  <c r="BY479" i="4"/>
  <c r="BR479" i="4"/>
  <c r="CF479" i="4"/>
  <c r="AG1386" i="4"/>
  <c r="CE64" i="4"/>
  <c r="CD64" i="4"/>
  <c r="CF64" i="4" s="1"/>
  <c r="BQ64" i="4"/>
  <c r="BP64" i="4"/>
  <c r="BR64" i="4" s="1"/>
  <c r="CH63" i="4"/>
  <c r="CG63" i="4"/>
  <c r="BT80" i="4"/>
  <c r="BS80" i="4"/>
  <c r="CA80" i="4"/>
  <c r="BZ80" i="4"/>
  <c r="CH80" i="4"/>
  <c r="CG80" i="4"/>
  <c r="BX64" i="4"/>
  <c r="BW64" i="4"/>
  <c r="BY64" i="4" s="1"/>
  <c r="CA63" i="4"/>
  <c r="BZ63" i="4"/>
  <c r="BU65" i="4"/>
  <c r="BN65" i="4"/>
  <c r="CB65" i="4"/>
  <c r="BV65" i="4"/>
  <c r="CC65" i="4"/>
  <c r="BO65" i="4"/>
  <c r="BT63" i="4"/>
  <c r="BS63" i="4"/>
  <c r="CD81" i="4"/>
  <c r="CF81" i="4" s="1"/>
  <c r="BW81" i="4"/>
  <c r="BY81" i="4" s="1"/>
  <c r="BP81" i="4"/>
  <c r="BR81" i="4" s="1"/>
  <c r="CE81" i="4"/>
  <c r="BX81" i="4"/>
  <c r="BQ81" i="4"/>
  <c r="BX454" i="4"/>
  <c r="BW454" i="4"/>
  <c r="CG453" i="4"/>
  <c r="CH453" i="4"/>
  <c r="CA453" i="4"/>
  <c r="BZ453" i="4"/>
  <c r="CD454" i="4"/>
  <c r="CE454" i="4"/>
  <c r="BS453" i="4"/>
  <c r="BT453" i="4"/>
  <c r="CE471" i="4"/>
  <c r="BX471" i="4"/>
  <c r="BQ471" i="4"/>
  <c r="BQ454" i="4"/>
  <c r="BP454" i="4"/>
  <c r="BW480" i="4"/>
  <c r="BP480" i="4"/>
  <c r="CD480" i="4"/>
  <c r="BU458" i="4"/>
  <c r="BN458" i="4"/>
  <c r="CB458" i="4"/>
  <c r="B65" i="4"/>
  <c r="H481" i="4"/>
  <c r="I480" i="4"/>
  <c r="G481" i="4"/>
  <c r="G480" i="4"/>
  <c r="B81" i="4"/>
  <c r="G463" i="4"/>
  <c r="F464" i="4"/>
  <c r="I461" i="4"/>
  <c r="E465" i="4"/>
  <c r="H462" i="4"/>
  <c r="E82" i="4"/>
  <c r="F82" i="4"/>
  <c r="A83" i="4"/>
  <c r="E481" i="4"/>
  <c r="C66" i="4"/>
  <c r="D66" i="4"/>
  <c r="A147" i="4"/>
  <c r="F472" i="4"/>
  <c r="BM448" i="4"/>
  <c r="D455" i="4"/>
  <c r="BW48" i="4"/>
  <c r="CR48" i="4" s="1"/>
  <c r="L448" i="4"/>
  <c r="I448" i="4"/>
  <c r="H448" i="4"/>
  <c r="G448" i="4"/>
  <c r="F448" i="4"/>
  <c r="AV448" i="4"/>
  <c r="N448" i="4"/>
  <c r="AB448" i="4"/>
  <c r="AC448" i="4"/>
  <c r="AX448" i="4"/>
  <c r="AD448" i="4"/>
  <c r="O448" i="4"/>
  <c r="Z448" i="4"/>
  <c r="AW448" i="4"/>
  <c r="AA448" i="4"/>
  <c r="AY448" i="4"/>
  <c r="AU448" i="4"/>
  <c r="P448" i="4"/>
  <c r="AI448" i="4"/>
  <c r="V448" i="4"/>
  <c r="AJ448" i="4"/>
  <c r="U448" i="4"/>
  <c r="M448" i="4"/>
  <c r="BD448" i="4"/>
  <c r="AQ448" i="4"/>
  <c r="T448" i="4"/>
  <c r="AP448" i="4"/>
  <c r="BE448" i="4"/>
  <c r="AH448" i="4"/>
  <c r="AK448" i="4"/>
  <c r="W448" i="4"/>
  <c r="BL448" i="4"/>
  <c r="BF448" i="4"/>
  <c r="BC448" i="4"/>
  <c r="AR448" i="4"/>
  <c r="AO448" i="4"/>
  <c r="BK448" i="4"/>
  <c r="EN48" i="4"/>
  <c r="FI48" i="4" s="1"/>
  <c r="FI49" i="4" s="1"/>
  <c r="FN4" i="1" s="1"/>
  <c r="DS49" i="4"/>
  <c r="EX46" i="4"/>
  <c r="EW49" i="4"/>
  <c r="FB4" i="1" s="1"/>
  <c r="EE46" i="4"/>
  <c r="EE49" i="4" s="1"/>
  <c r="ED49" i="4"/>
  <c r="DP46" i="4"/>
  <c r="DO49" i="4"/>
  <c r="FD46" i="4"/>
  <c r="DB46" i="4"/>
  <c r="DA49" i="4"/>
  <c r="FK46" i="4"/>
  <c r="ER46" i="4"/>
  <c r="EQ49" i="4"/>
  <c r="EV4" i="1" s="1"/>
  <c r="EG49" i="4"/>
  <c r="EL4" i="1" s="1"/>
  <c r="S48" i="4"/>
  <c r="S448" i="4" s="1"/>
  <c r="AG48" i="4"/>
  <c r="DZ49" i="4"/>
  <c r="DX49" i="4"/>
  <c r="DW49" i="4"/>
  <c r="DZ4" i="1"/>
  <c r="EK49" i="4"/>
  <c r="E448" i="4"/>
  <c r="MJ6" i="1"/>
  <c r="LJ5" i="1"/>
  <c r="LJ19" i="1" s="1"/>
  <c r="BR454" i="4" l="1"/>
  <c r="CF454" i="4"/>
  <c r="BY454" i="4"/>
  <c r="AH1386" i="4"/>
  <c r="CF480" i="4"/>
  <c r="BR480" i="4"/>
  <c r="BY480" i="4"/>
  <c r="CC66" i="4"/>
  <c r="BO66" i="4"/>
  <c r="BV66" i="4"/>
  <c r="CB66" i="4"/>
  <c r="BN66" i="4"/>
  <c r="BU66" i="4"/>
  <c r="BQ82" i="4"/>
  <c r="BX82" i="4"/>
  <c r="CE82" i="4"/>
  <c r="BP82" i="4"/>
  <c r="BR82" i="4" s="1"/>
  <c r="BW82" i="4"/>
  <c r="BY82" i="4" s="1"/>
  <c r="CD82" i="4"/>
  <c r="CF82" i="4" s="1"/>
  <c r="BQ65" i="4"/>
  <c r="BP65" i="4"/>
  <c r="BR65" i="4" s="1"/>
  <c r="CE65" i="4"/>
  <c r="CD65" i="4"/>
  <c r="CF65" i="4" s="1"/>
  <c r="BX65" i="4"/>
  <c r="BW65" i="4"/>
  <c r="BY65" i="4" s="1"/>
  <c r="CA64" i="4"/>
  <c r="BZ64" i="4"/>
  <c r="BT81" i="4"/>
  <c r="BS81" i="4"/>
  <c r="CA81" i="4"/>
  <c r="BZ81" i="4"/>
  <c r="BT64" i="4"/>
  <c r="BS64" i="4"/>
  <c r="CH81" i="4"/>
  <c r="CG81" i="4"/>
  <c r="CH64" i="4"/>
  <c r="CG64" i="4"/>
  <c r="BQ472" i="4"/>
  <c r="CE472" i="4"/>
  <c r="BX472" i="4"/>
  <c r="CD481" i="4"/>
  <c r="CF481" i="4" s="1"/>
  <c r="BW481" i="4"/>
  <c r="BY481" i="4" s="1"/>
  <c r="BP481" i="4"/>
  <c r="BR481" i="4" s="1"/>
  <c r="BS454" i="4"/>
  <c r="BT454" i="4"/>
  <c r="BT471" i="4"/>
  <c r="BS471" i="4"/>
  <c r="CA471" i="4"/>
  <c r="BZ471" i="4"/>
  <c r="CH471" i="4"/>
  <c r="CG471" i="4"/>
  <c r="CH454" i="4"/>
  <c r="CG454" i="4"/>
  <c r="BV455" i="4"/>
  <c r="BO455" i="4"/>
  <c r="CC455" i="4"/>
  <c r="BZ454" i="4"/>
  <c r="CA454" i="4"/>
  <c r="H482" i="4"/>
  <c r="G482" i="4"/>
  <c r="I481" i="4"/>
  <c r="B66" i="4"/>
  <c r="B82" i="4"/>
  <c r="F465" i="4"/>
  <c r="E466" i="4"/>
  <c r="G464" i="4"/>
  <c r="I462" i="4"/>
  <c r="H463" i="4"/>
  <c r="F83" i="4"/>
  <c r="A84" i="4"/>
  <c r="E83" i="4"/>
  <c r="E482" i="4"/>
  <c r="A148" i="4"/>
  <c r="J926" i="4"/>
  <c r="J906" i="4"/>
  <c r="J886" i="4"/>
  <c r="MJ9" i="1"/>
  <c r="BW49" i="4"/>
  <c r="C459" i="4"/>
  <c r="D456" i="4"/>
  <c r="F473" i="4"/>
  <c r="BB48" i="4"/>
  <c r="BB448" i="4" s="1"/>
  <c r="AG448" i="4"/>
  <c r="AN48" i="4"/>
  <c r="CD48" i="4"/>
  <c r="DM48" i="4"/>
  <c r="CR49" i="4"/>
  <c r="FE46" i="4"/>
  <c r="FD49" i="4"/>
  <c r="FI4" i="1" s="1"/>
  <c r="DQ46" i="4"/>
  <c r="DQ49" i="4" s="1"/>
  <c r="DP49" i="4"/>
  <c r="EY46" i="4"/>
  <c r="EX49" i="4"/>
  <c r="FC4" i="1" s="1"/>
  <c r="ES46" i="4"/>
  <c r="ES49" i="4" s="1"/>
  <c r="EX4" i="1" s="1"/>
  <c r="ER49" i="4"/>
  <c r="EW4" i="1" s="1"/>
  <c r="FL46" i="4"/>
  <c r="FK49" i="4"/>
  <c r="FP4" i="1" s="1"/>
  <c r="DC46" i="4"/>
  <c r="DC49" i="4" s="1"/>
  <c r="DB49" i="4"/>
  <c r="EB4" i="1"/>
  <c r="EO4" i="1"/>
  <c r="EM49" i="4"/>
  <c r="CP49" i="4"/>
  <c r="H865" i="4"/>
  <c r="H869" i="4" s="1"/>
  <c r="H860" i="4"/>
  <c r="S24" i="1"/>
  <c r="R24" i="1"/>
  <c r="P24" i="1"/>
  <c r="BD24" i="1"/>
  <c r="BC24" i="1"/>
  <c r="T24" i="1"/>
  <c r="LJ6" i="1"/>
  <c r="M451" i="4"/>
  <c r="C445" i="4"/>
  <c r="BN445" i="4" s="1"/>
  <c r="B443" i="4"/>
  <c r="B451" i="4"/>
  <c r="MD5" i="1"/>
  <c r="MD19" i="1" s="1"/>
  <c r="AV5" i="1"/>
  <c r="AV19" i="1" s="1"/>
  <c r="U1615" i="4" l="1"/>
  <c r="U1616" i="4" s="1"/>
  <c r="U1515" i="4"/>
  <c r="BU1190" i="4"/>
  <c r="BU1191" i="4" s="1"/>
  <c r="BU1290" i="4"/>
  <c r="BN1190" i="4"/>
  <c r="BN1191" i="4" s="1"/>
  <c r="BN1290" i="4"/>
  <c r="CB1190" i="4"/>
  <c r="CB1191" i="4" s="1"/>
  <c r="CB1290" i="4"/>
  <c r="BV1190" i="4"/>
  <c r="BV1191" i="4" s="1"/>
  <c r="BV1290" i="4"/>
  <c r="BO1190" i="4"/>
  <c r="BO1191" i="4" s="1"/>
  <c r="BO1290" i="4"/>
  <c r="CC1190" i="4"/>
  <c r="CC1191" i="4" s="1"/>
  <c r="CC1290" i="4"/>
  <c r="U1613" i="4"/>
  <c r="U1313" i="4"/>
  <c r="U1513" i="4"/>
  <c r="U1413" i="4"/>
  <c r="U1631" i="4"/>
  <c r="U1531" i="4"/>
  <c r="U1431" i="4"/>
  <c r="U1415" i="4"/>
  <c r="U1416" i="4" s="1"/>
  <c r="U1417" i="4" s="1"/>
  <c r="U1418" i="4" s="1"/>
  <c r="U1419" i="4" s="1"/>
  <c r="U1420" i="4" s="1"/>
  <c r="U1421" i="4" s="1"/>
  <c r="U1422" i="4" s="1"/>
  <c r="U1423" i="4" s="1"/>
  <c r="U1424" i="4" s="1"/>
  <c r="U1425" i="4" s="1"/>
  <c r="U1426" i="4" s="1"/>
  <c r="U1427" i="4" s="1"/>
  <c r="U1428" i="4" s="1"/>
  <c r="U1429" i="4" s="1"/>
  <c r="U1430" i="4" s="1"/>
  <c r="U1113" i="4"/>
  <c r="U1213" i="4"/>
  <c r="CC1091" i="4"/>
  <c r="BO1091" i="4"/>
  <c r="BV1091" i="4"/>
  <c r="AI1386" i="4"/>
  <c r="BN569" i="4"/>
  <c r="BU482" i="4"/>
  <c r="BU544" i="4"/>
  <c r="BU475" i="4"/>
  <c r="BN577" i="4"/>
  <c r="BN547" i="4"/>
  <c r="BU581" i="4"/>
  <c r="CB550" i="4"/>
  <c r="CB541" i="4"/>
  <c r="BU543" i="4"/>
  <c r="CB533" i="4"/>
  <c r="CB478" i="4"/>
  <c r="CB585" i="4"/>
  <c r="CB482" i="4"/>
  <c r="CB542" i="4"/>
  <c r="CB560" i="4"/>
  <c r="BN475" i="4"/>
  <c r="CB593" i="4"/>
  <c r="BU547" i="4"/>
  <c r="BU550" i="4"/>
  <c r="BN564" i="4"/>
  <c r="BN562" i="4"/>
  <c r="BU562" i="4"/>
  <c r="BU549" i="4"/>
  <c r="BU585" i="4"/>
  <c r="BN482" i="4"/>
  <c r="BU542" i="4"/>
  <c r="BU560" i="4"/>
  <c r="BU593" i="4"/>
  <c r="CB563" i="4"/>
  <c r="BN550" i="4"/>
  <c r="BU564" i="4"/>
  <c r="CB583" i="4"/>
  <c r="BN533" i="4"/>
  <c r="BN585" i="4"/>
  <c r="BN542" i="4"/>
  <c r="BN560" i="4"/>
  <c r="BN593" i="4"/>
  <c r="CB452" i="4"/>
  <c r="BN563" i="4"/>
  <c r="BN566" i="4"/>
  <c r="BU477" i="4"/>
  <c r="BN471" i="4"/>
  <c r="CB454" i="4"/>
  <c r="CB558" i="4"/>
  <c r="BU576" i="4"/>
  <c r="BU452" i="4"/>
  <c r="BU563" i="4"/>
  <c r="CB566" i="4"/>
  <c r="CB471" i="4"/>
  <c r="BU454" i="4"/>
  <c r="CB540" i="4"/>
  <c r="BU558" i="4"/>
  <c r="BN576" i="4"/>
  <c r="BN452" i="4"/>
  <c r="CB579" i="4"/>
  <c r="CB1408" i="4" s="1"/>
  <c r="CB1409" i="4" s="1"/>
  <c r="BU566" i="4"/>
  <c r="CB479" i="4"/>
  <c r="BN468" i="4"/>
  <c r="BU471" i="4"/>
  <c r="BN454" i="4"/>
  <c r="BN538" i="4"/>
  <c r="BU540" i="4"/>
  <c r="BN558" i="4"/>
  <c r="CB576" i="4"/>
  <c r="BN579" i="4"/>
  <c r="BN1408" i="4" s="1"/>
  <c r="BN1409" i="4" s="1"/>
  <c r="BU582" i="4"/>
  <c r="BU479" i="4"/>
  <c r="BN546" i="4"/>
  <c r="CB567" i="4"/>
  <c r="BU580" i="4"/>
  <c r="BU1608" i="4" s="1"/>
  <c r="BN580" i="4"/>
  <c r="BN1608" i="4" s="1"/>
  <c r="BU583" i="4"/>
  <c r="BN583" i="4"/>
  <c r="BU533" i="4"/>
  <c r="BN478" i="4"/>
  <c r="CB480" i="4"/>
  <c r="BU538" i="4"/>
  <c r="BN540" i="4"/>
  <c r="CB574" i="4"/>
  <c r="CB592" i="4"/>
  <c r="BU579" i="4"/>
  <c r="BU1408" i="4" s="1"/>
  <c r="BU1409" i="4" s="1"/>
  <c r="BN582" i="4"/>
  <c r="BN479" i="4"/>
  <c r="BU588" i="4"/>
  <c r="CB549" i="4"/>
  <c r="BU480" i="4"/>
  <c r="CB538" i="4"/>
  <c r="BN556" i="4"/>
  <c r="BU574" i="4"/>
  <c r="BU592" i="4"/>
  <c r="CB582" i="4"/>
  <c r="CB562" i="4"/>
  <c r="CB476" i="4"/>
  <c r="BN549" i="4"/>
  <c r="BN480" i="4"/>
  <c r="BN554" i="4"/>
  <c r="CB556" i="4"/>
  <c r="BN574" i="4"/>
  <c r="BN592" i="4"/>
  <c r="CB532" i="4"/>
  <c r="BU546" i="4"/>
  <c r="BU541" i="4"/>
  <c r="BN578" i="4"/>
  <c r="BU554" i="4"/>
  <c r="BU556" i="4"/>
  <c r="CB590" i="4"/>
  <c r="BU532" i="4"/>
  <c r="BU468" i="4"/>
  <c r="BN567" i="4"/>
  <c r="CB578" i="4"/>
  <c r="BU478" i="4"/>
  <c r="CB554" i="4"/>
  <c r="BN572" i="4"/>
  <c r="BU590" i="4"/>
  <c r="BN532" i="4"/>
  <c r="BN453" i="4"/>
  <c r="CB535" i="4"/>
  <c r="BN477" i="4"/>
  <c r="BN570" i="4"/>
  <c r="BU572" i="4"/>
  <c r="BN590" i="4"/>
  <c r="CB548" i="4"/>
  <c r="BU453" i="4"/>
  <c r="BN535" i="4"/>
  <c r="CB564" i="4"/>
  <c r="BU567" i="4"/>
  <c r="CB580" i="4"/>
  <c r="CB1608" i="4" s="1"/>
  <c r="BU536" i="4"/>
  <c r="BU570" i="4"/>
  <c r="CB572" i="4"/>
  <c r="BU548" i="4"/>
  <c r="CB453" i="4"/>
  <c r="BU535" i="4"/>
  <c r="CB477" i="4"/>
  <c r="CB551" i="4"/>
  <c r="BU578" i="4"/>
  <c r="BN536" i="4"/>
  <c r="CB570" i="4"/>
  <c r="BN588" i="4"/>
  <c r="CB468" i="4"/>
  <c r="CB546" i="4"/>
  <c r="BN548" i="4"/>
  <c r="BU551" i="4"/>
  <c r="BN586" i="4"/>
  <c r="BN551" i="4"/>
  <c r="CB536" i="4"/>
  <c r="CB472" i="4"/>
  <c r="CB588" i="4"/>
  <c r="BU552" i="4"/>
  <c r="BN472" i="4"/>
  <c r="BU586" i="4"/>
  <c r="BN552" i="4"/>
  <c r="BU472" i="4"/>
  <c r="CB586" i="4"/>
  <c r="CB552" i="4"/>
  <c r="BN481" i="4"/>
  <c r="BN541" i="4"/>
  <c r="BU568" i="4"/>
  <c r="BU481" i="4"/>
  <c r="CB557" i="4"/>
  <c r="BN543" i="4"/>
  <c r="BN568" i="4"/>
  <c r="CB481" i="4"/>
  <c r="CB539" i="4"/>
  <c r="BU557" i="4"/>
  <c r="CB543" i="4"/>
  <c r="CB568" i="4"/>
  <c r="BU539" i="4"/>
  <c r="BU473" i="4"/>
  <c r="BN557" i="4"/>
  <c r="BU559" i="4"/>
  <c r="BU584" i="4"/>
  <c r="BN539" i="4"/>
  <c r="BN473" i="4"/>
  <c r="CB573" i="4"/>
  <c r="BN559" i="4"/>
  <c r="BN584" i="4"/>
  <c r="BN555" i="4"/>
  <c r="CB473" i="4"/>
  <c r="BU573" i="4"/>
  <c r="CB559" i="4"/>
  <c r="CB594" i="4"/>
  <c r="BN476" i="4"/>
  <c r="CB584" i="4"/>
  <c r="CB537" i="4"/>
  <c r="CB555" i="4"/>
  <c r="BN573" i="4"/>
  <c r="CB474" i="4"/>
  <c r="BU575" i="4"/>
  <c r="CB545" i="4"/>
  <c r="BN594" i="4"/>
  <c r="BU476" i="4"/>
  <c r="BU537" i="4"/>
  <c r="BU555" i="4"/>
  <c r="CB589" i="4"/>
  <c r="BU474" i="4"/>
  <c r="BN575" i="4"/>
  <c r="BN545" i="4"/>
  <c r="BU594" i="4"/>
  <c r="BN537" i="4"/>
  <c r="CB571" i="4"/>
  <c r="BU589" i="4"/>
  <c r="BN474" i="4"/>
  <c r="CB575" i="4"/>
  <c r="BU545" i="4"/>
  <c r="BU451" i="4"/>
  <c r="CB553" i="4"/>
  <c r="BU571" i="4"/>
  <c r="BN589" i="4"/>
  <c r="BU591" i="4"/>
  <c r="CB561" i="4"/>
  <c r="CB451" i="4"/>
  <c r="BN565" i="4"/>
  <c r="BU553" i="4"/>
  <c r="BN571" i="4"/>
  <c r="BN591" i="4"/>
  <c r="BN469" i="4"/>
  <c r="BU561" i="4"/>
  <c r="CB531" i="4"/>
  <c r="CB470" i="4"/>
  <c r="BU565" i="4"/>
  <c r="BN553" i="4"/>
  <c r="BU467" i="4"/>
  <c r="BU587" i="4"/>
  <c r="CB591" i="4"/>
  <c r="BU469" i="4"/>
  <c r="BN561" i="4"/>
  <c r="BU531" i="4"/>
  <c r="BU470" i="4"/>
  <c r="CB565" i="4"/>
  <c r="BU534" i="4"/>
  <c r="CB569" i="4"/>
  <c r="BN467" i="4"/>
  <c r="CB587" i="4"/>
  <c r="BN544" i="4"/>
  <c r="CB469" i="4"/>
  <c r="CB577" i="4"/>
  <c r="BN531" i="4"/>
  <c r="BN470" i="4"/>
  <c r="BN581" i="4"/>
  <c r="CB534" i="4"/>
  <c r="BU569" i="4"/>
  <c r="CB467" i="4"/>
  <c r="BN587" i="4"/>
  <c r="CB544" i="4"/>
  <c r="CB475" i="4"/>
  <c r="BU577" i="4"/>
  <c r="CB547" i="4"/>
  <c r="CB581" i="4"/>
  <c r="BN534" i="4"/>
  <c r="BZ65" i="4"/>
  <c r="CA65" i="4"/>
  <c r="CH65" i="4"/>
  <c r="CG65" i="4"/>
  <c r="BT65" i="4"/>
  <c r="BS65" i="4"/>
  <c r="CD83" i="4"/>
  <c r="CF83" i="4" s="1"/>
  <c r="BW83" i="4"/>
  <c r="BY83" i="4" s="1"/>
  <c r="BP83" i="4"/>
  <c r="BR83" i="4" s="1"/>
  <c r="CA82" i="4"/>
  <c r="BZ82" i="4"/>
  <c r="CE83" i="4"/>
  <c r="BX83" i="4"/>
  <c r="BQ83" i="4"/>
  <c r="CH82" i="4"/>
  <c r="CG82" i="4"/>
  <c r="BT82" i="4"/>
  <c r="BS82" i="4"/>
  <c r="BX66" i="4"/>
  <c r="BW66" i="4"/>
  <c r="BW1290" i="4" s="1"/>
  <c r="BQ66" i="4"/>
  <c r="BP66" i="4"/>
  <c r="BP1290" i="4" s="1"/>
  <c r="CE66" i="4"/>
  <c r="CD66" i="4"/>
  <c r="CD1290" i="4" s="1"/>
  <c r="BP482" i="4"/>
  <c r="BR482" i="4" s="1"/>
  <c r="CD482" i="4"/>
  <c r="CF482" i="4" s="1"/>
  <c r="BW482" i="4"/>
  <c r="BY482" i="4" s="1"/>
  <c r="CE455" i="4"/>
  <c r="CD455" i="4"/>
  <c r="BQ455" i="4"/>
  <c r="BP455" i="4"/>
  <c r="BW455" i="4"/>
  <c r="BX455" i="4"/>
  <c r="BU459" i="4"/>
  <c r="CB459" i="4"/>
  <c r="BN459" i="4"/>
  <c r="CC456" i="4"/>
  <c r="BV456" i="4"/>
  <c r="BO456" i="4"/>
  <c r="BX473" i="4"/>
  <c r="BQ473" i="4"/>
  <c r="CE473" i="4"/>
  <c r="BZ472" i="4"/>
  <c r="CA472" i="4"/>
  <c r="CH472" i="4"/>
  <c r="CG472" i="4"/>
  <c r="BT472" i="4"/>
  <c r="BS472" i="4"/>
  <c r="B83" i="4"/>
  <c r="H483" i="4"/>
  <c r="I482" i="4"/>
  <c r="H464" i="4"/>
  <c r="I463" i="4"/>
  <c r="F466" i="4"/>
  <c r="G465" i="4"/>
  <c r="BX448" i="4"/>
  <c r="BX449" i="4" s="1"/>
  <c r="GD4" i="1" s="1"/>
  <c r="DC448" i="4"/>
  <c r="FN448" i="4" s="1"/>
  <c r="BW448" i="4"/>
  <c r="DF448" i="4"/>
  <c r="DF449" i="4" s="1"/>
  <c r="HL4" i="1" s="1"/>
  <c r="DB448" i="4"/>
  <c r="BV448" i="4"/>
  <c r="DA448" i="4"/>
  <c r="BU448" i="4"/>
  <c r="CZ448" i="4"/>
  <c r="CZ449" i="4" s="1"/>
  <c r="HF4" i="1" s="1"/>
  <c r="BT448" i="4"/>
  <c r="BT449" i="4" s="1"/>
  <c r="FZ4" i="1" s="1"/>
  <c r="BS448" i="4"/>
  <c r="BZ448" i="4"/>
  <c r="CX448" i="4"/>
  <c r="CX449" i="4" s="1"/>
  <c r="HD4" i="1" s="1"/>
  <c r="BR448" i="4"/>
  <c r="BR449" i="4" s="1"/>
  <c r="FX4" i="1" s="1"/>
  <c r="CW448" i="4"/>
  <c r="BQ448" i="4"/>
  <c r="CV448" i="4"/>
  <c r="CV449" i="4" s="1"/>
  <c r="HB4" i="1" s="1"/>
  <c r="BP448" i="4"/>
  <c r="BP449" i="4" s="1"/>
  <c r="FV4" i="1" s="1"/>
  <c r="CU448" i="4"/>
  <c r="BO448" i="4"/>
  <c r="CT448" i="4"/>
  <c r="CT449" i="4" s="1"/>
  <c r="GZ4" i="1" s="1"/>
  <c r="BN448" i="4"/>
  <c r="DY448" i="4" s="1"/>
  <c r="CS448" i="4"/>
  <c r="DX448" i="4"/>
  <c r="DX449" i="4" s="1"/>
  <c r="ID4" i="1" s="1"/>
  <c r="CR448" i="4"/>
  <c r="FC448" i="4" s="1"/>
  <c r="FC449" i="4" s="1"/>
  <c r="JI4" i="1" s="1"/>
  <c r="DW448" i="4"/>
  <c r="DW449" i="4" s="1"/>
  <c r="IC4" i="1" s="1"/>
  <c r="CQ448" i="4"/>
  <c r="DV448" i="4"/>
  <c r="DV449" i="4" s="1"/>
  <c r="IB4" i="1" s="1"/>
  <c r="CP448" i="4"/>
  <c r="CP449" i="4" s="1"/>
  <c r="GV4" i="1" s="1"/>
  <c r="DU448" i="4"/>
  <c r="DU449" i="4" s="1"/>
  <c r="IA4" i="1" s="1"/>
  <c r="CO448" i="4"/>
  <c r="BY448" i="4"/>
  <c r="BY449" i="4" s="1"/>
  <c r="GE4" i="1" s="1"/>
  <c r="CN448" i="4"/>
  <c r="DS448" i="4"/>
  <c r="DS449" i="4" s="1"/>
  <c r="HY4" i="1" s="1"/>
  <c r="CM448" i="4"/>
  <c r="DR448" i="4"/>
  <c r="DR449" i="4" s="1"/>
  <c r="HX4" i="1" s="1"/>
  <c r="CL448" i="4"/>
  <c r="DQ448" i="4"/>
  <c r="DQ449" i="4" s="1"/>
  <c r="HW4" i="1" s="1"/>
  <c r="CK448" i="4"/>
  <c r="DP448" i="4"/>
  <c r="DP449" i="4" s="1"/>
  <c r="HV4" i="1" s="1"/>
  <c r="CJ448" i="4"/>
  <c r="DO448" i="4"/>
  <c r="DO449" i="4" s="1"/>
  <c r="HU4" i="1" s="1"/>
  <c r="DN448" i="4"/>
  <c r="DN449" i="4" s="1"/>
  <c r="HT4" i="1" s="1"/>
  <c r="CH448" i="4"/>
  <c r="DM448" i="4"/>
  <c r="DM449" i="4" s="1"/>
  <c r="HS4" i="1" s="1"/>
  <c r="CG448" i="4"/>
  <c r="DE448" i="4"/>
  <c r="DE449" i="4" s="1"/>
  <c r="HK4" i="1" s="1"/>
  <c r="DL448" i="4"/>
  <c r="DL449" i="4" s="1"/>
  <c r="HR4" i="1" s="1"/>
  <c r="CF448" i="4"/>
  <c r="DK448" i="4"/>
  <c r="DK449" i="4" s="1"/>
  <c r="HQ4" i="1" s="1"/>
  <c r="CE448" i="4"/>
  <c r="DJ448" i="4"/>
  <c r="DJ449" i="4" s="1"/>
  <c r="HP4" i="1" s="1"/>
  <c r="CD448" i="4"/>
  <c r="DI448" i="4"/>
  <c r="DI449" i="4" s="1"/>
  <c r="HO4" i="1" s="1"/>
  <c r="CC448" i="4"/>
  <c r="DH448" i="4"/>
  <c r="DH449" i="4" s="1"/>
  <c r="HN4" i="1" s="1"/>
  <c r="CB448" i="4"/>
  <c r="DG448" i="4"/>
  <c r="DG449" i="4" s="1"/>
  <c r="HM4" i="1" s="1"/>
  <c r="CA448" i="4"/>
  <c r="E483" i="4"/>
  <c r="E84" i="4"/>
  <c r="A85" i="4"/>
  <c r="F84" i="4"/>
  <c r="A149" i="4"/>
  <c r="J924" i="4"/>
  <c r="J925" i="4" s="1"/>
  <c r="J928" i="4"/>
  <c r="J927" i="4" s="1"/>
  <c r="J904" i="4"/>
  <c r="J905" i="4" s="1"/>
  <c r="J908" i="4"/>
  <c r="J907" i="4" s="1"/>
  <c r="BN451" i="4"/>
  <c r="C460" i="4"/>
  <c r="F474" i="4"/>
  <c r="D457" i="4"/>
  <c r="BN446" i="4"/>
  <c r="DY445" i="4"/>
  <c r="DY446" i="4" s="1"/>
  <c r="BI48" i="4"/>
  <c r="BI448" i="4" s="1"/>
  <c r="DT448" i="4" s="1"/>
  <c r="AN448" i="4"/>
  <c r="CY448" i="4" s="1"/>
  <c r="FJ448" i="4" s="1"/>
  <c r="CY48" i="4"/>
  <c r="CD49" i="4"/>
  <c r="EH48" i="4"/>
  <c r="DM49" i="4"/>
  <c r="EZ46" i="4"/>
  <c r="EZ49" i="4" s="1"/>
  <c r="FE4" i="1" s="1"/>
  <c r="EY49" i="4"/>
  <c r="FD4" i="1" s="1"/>
  <c r="FF46" i="4"/>
  <c r="FE49" i="4"/>
  <c r="FJ4" i="1" s="1"/>
  <c r="FM46" i="4"/>
  <c r="FL49" i="4"/>
  <c r="FQ4" i="1" s="1"/>
  <c r="EL49" i="4"/>
  <c r="EQ4" i="1" s="1"/>
  <c r="DE49" i="4"/>
  <c r="CU49" i="4"/>
  <c r="B452" i="4"/>
  <c r="J888" i="4"/>
  <c r="J887" i="4" s="1"/>
  <c r="J884" i="4"/>
  <c r="J885" i="4" s="1"/>
  <c r="MD6" i="1"/>
  <c r="AV6" i="1"/>
  <c r="U1516" i="4" l="1"/>
  <c r="CC1291" i="4"/>
  <c r="CD1291" i="4"/>
  <c r="BO1291" i="4"/>
  <c r="CE1190" i="4"/>
  <c r="CE1290" i="4"/>
  <c r="BP1291" i="4"/>
  <c r="BV1291" i="4"/>
  <c r="BQ1190" i="4"/>
  <c r="BQ1191" i="4" s="1"/>
  <c r="BQ1290" i="4"/>
  <c r="BW1291" i="4"/>
  <c r="CB1291" i="4"/>
  <c r="BX1190" i="4"/>
  <c r="BX1191" i="4" s="1"/>
  <c r="BX1290" i="4"/>
  <c r="BN1291" i="4"/>
  <c r="BU1291" i="4"/>
  <c r="BY66" i="4"/>
  <c r="BW1190" i="4"/>
  <c r="BR66" i="4"/>
  <c r="BP1190" i="4"/>
  <c r="BU1202" i="4"/>
  <c r="CB1202" i="4"/>
  <c r="CF66" i="4"/>
  <c r="CD1190" i="4"/>
  <c r="BN1202" i="4"/>
  <c r="U1617" i="4"/>
  <c r="BN1394" i="4"/>
  <c r="BN1395" i="4" s="1"/>
  <c r="BN1396" i="4" s="1"/>
  <c r="BN1494" i="4"/>
  <c r="BN1594" i="4"/>
  <c r="BN1609" i="4"/>
  <c r="BU1609" i="4"/>
  <c r="BU1394" i="4"/>
  <c r="BU1395" i="4" s="1"/>
  <c r="BU1401" i="4" s="1"/>
  <c r="BU1494" i="4"/>
  <c r="BU1594" i="4"/>
  <c r="CB1609" i="4"/>
  <c r="CB1394" i="4"/>
  <c r="CB1395" i="4" s="1"/>
  <c r="CB1401" i="4" s="1"/>
  <c r="CB1594" i="4"/>
  <c r="CB1494" i="4"/>
  <c r="CB1423" i="4"/>
  <c r="CB1424" i="4" s="1"/>
  <c r="CB1425" i="4" s="1"/>
  <c r="CB1426" i="4" s="1"/>
  <c r="CB1427" i="4" s="1"/>
  <c r="CB1428" i="4" s="1"/>
  <c r="CB1410" i="4"/>
  <c r="CB1411" i="4" s="1"/>
  <c r="CB1412" i="4" s="1"/>
  <c r="CB1413" i="4" s="1"/>
  <c r="CB1414" i="4" s="1"/>
  <c r="CB1415" i="4" s="1"/>
  <c r="CB1430" i="4"/>
  <c r="CB1431" i="4" s="1"/>
  <c r="CB1432" i="4" s="1"/>
  <c r="CB1418" i="4"/>
  <c r="BU1430" i="4"/>
  <c r="BU1431" i="4" s="1"/>
  <c r="BU1432" i="4" s="1"/>
  <c r="BU1418" i="4"/>
  <c r="BU1410" i="4"/>
  <c r="BU1411" i="4" s="1"/>
  <c r="BU1412" i="4" s="1"/>
  <c r="BU1413" i="4" s="1"/>
  <c r="BU1414" i="4" s="1"/>
  <c r="BU1415" i="4" s="1"/>
  <c r="BU1423" i="4"/>
  <c r="BU1424" i="4" s="1"/>
  <c r="BU1425" i="4" s="1"/>
  <c r="BU1426" i="4" s="1"/>
  <c r="BU1427" i="4" s="1"/>
  <c r="BU1428" i="4" s="1"/>
  <c r="BN1410" i="4"/>
  <c r="BN1411" i="4" s="1"/>
  <c r="BN1412" i="4" s="1"/>
  <c r="BN1413" i="4" s="1"/>
  <c r="BN1414" i="4" s="1"/>
  <c r="BN1415" i="4" s="1"/>
  <c r="BN1423" i="4"/>
  <c r="BN1424" i="4" s="1"/>
  <c r="BN1425" i="4" s="1"/>
  <c r="BN1426" i="4" s="1"/>
  <c r="BN1427" i="4" s="1"/>
  <c r="BN1428" i="4" s="1"/>
  <c r="BN1430" i="4"/>
  <c r="BN1431" i="4" s="1"/>
  <c r="BN1432" i="4" s="1"/>
  <c r="BN1418" i="4"/>
  <c r="CE1091" i="4"/>
  <c r="BX1091" i="4"/>
  <c r="BP1091" i="4"/>
  <c r="BQ1091" i="4"/>
  <c r="BW1091" i="4"/>
  <c r="CD1091" i="4"/>
  <c r="BY455" i="4"/>
  <c r="BR455" i="4"/>
  <c r="CF455" i="4"/>
  <c r="AJ1386" i="4"/>
  <c r="EE448" i="4"/>
  <c r="EE449" i="4" s="1"/>
  <c r="IK4" i="1" s="1"/>
  <c r="EJ448" i="4"/>
  <c r="EJ449" i="4" s="1"/>
  <c r="IP4" i="1" s="1"/>
  <c r="EI448" i="4"/>
  <c r="EI449" i="4" s="1"/>
  <c r="IO4" i="1" s="1"/>
  <c r="CR449" i="4"/>
  <c r="GX4" i="1" s="1"/>
  <c r="DC449" i="4"/>
  <c r="HI4" i="1" s="1"/>
  <c r="CA66" i="4"/>
  <c r="BZ66" i="4"/>
  <c r="BT83" i="4"/>
  <c r="BS83" i="4"/>
  <c r="CA83" i="4"/>
  <c r="BZ83" i="4"/>
  <c r="CG83" i="4"/>
  <c r="CH83" i="4"/>
  <c r="BS66" i="4"/>
  <c r="BT66" i="4"/>
  <c r="CG66" i="4"/>
  <c r="CH66" i="4"/>
  <c r="CE84" i="4"/>
  <c r="BX84" i="4"/>
  <c r="BQ84" i="4"/>
  <c r="BW84" i="4"/>
  <c r="BY84" i="4" s="1"/>
  <c r="BP84" i="4"/>
  <c r="BR84" i="4" s="1"/>
  <c r="CD84" i="4"/>
  <c r="CF84" i="4" s="1"/>
  <c r="CH473" i="4"/>
  <c r="CG473" i="4"/>
  <c r="BT473" i="4"/>
  <c r="BS473" i="4"/>
  <c r="CA473" i="4"/>
  <c r="BZ473" i="4"/>
  <c r="BQ456" i="4"/>
  <c r="BP456" i="4"/>
  <c r="BX456" i="4"/>
  <c r="BW456" i="4"/>
  <c r="CD456" i="4"/>
  <c r="CE456" i="4"/>
  <c r="CE474" i="4"/>
  <c r="BX474" i="4"/>
  <c r="BQ474" i="4"/>
  <c r="CA455" i="4"/>
  <c r="BZ455" i="4"/>
  <c r="CD483" i="4"/>
  <c r="BW483" i="4"/>
  <c r="BP483" i="4"/>
  <c r="BT455" i="4"/>
  <c r="BS455" i="4"/>
  <c r="CH455" i="4"/>
  <c r="CG455" i="4"/>
  <c r="BO457" i="4"/>
  <c r="CC457" i="4"/>
  <c r="BV457" i="4"/>
  <c r="BN460" i="4"/>
  <c r="CB460" i="4"/>
  <c r="BU460" i="4"/>
  <c r="H484" i="4"/>
  <c r="B84" i="4"/>
  <c r="I483" i="4"/>
  <c r="G483" i="4"/>
  <c r="H465" i="4"/>
  <c r="I464" i="4"/>
  <c r="G466" i="4"/>
  <c r="FA448" i="4"/>
  <c r="FA449" i="4" s="1"/>
  <c r="JG4" i="1" s="1"/>
  <c r="EC448" i="4"/>
  <c r="EC449" i="4" s="1"/>
  <c r="II4" i="1" s="1"/>
  <c r="FE448" i="4"/>
  <c r="FE449" i="4" s="1"/>
  <c r="JK4" i="1" s="1"/>
  <c r="ES448" i="4"/>
  <c r="ES449" i="4" s="1"/>
  <c r="IY4" i="1" s="1"/>
  <c r="CH449" i="4"/>
  <c r="GN4" i="1" s="1"/>
  <c r="EB448" i="4"/>
  <c r="EB449" i="4" s="1"/>
  <c r="IH4" i="1" s="1"/>
  <c r="BQ449" i="4"/>
  <c r="FW4" i="1" s="1"/>
  <c r="FH448" i="4"/>
  <c r="FH449" i="4" s="1"/>
  <c r="JN4" i="1" s="1"/>
  <c r="CW449" i="4"/>
  <c r="HC4" i="1" s="1"/>
  <c r="EU448" i="4"/>
  <c r="EU449" i="4" s="1"/>
  <c r="JA4" i="1" s="1"/>
  <c r="CJ449" i="4"/>
  <c r="GP4" i="1" s="1"/>
  <c r="EV448" i="4"/>
  <c r="EV449" i="4" s="1"/>
  <c r="JB4" i="1" s="1"/>
  <c r="CK449" i="4"/>
  <c r="GQ4" i="1" s="1"/>
  <c r="EW448" i="4"/>
  <c r="EW449" i="4" s="1"/>
  <c r="JC4" i="1" s="1"/>
  <c r="CL449" i="4"/>
  <c r="GR4" i="1" s="1"/>
  <c r="EK448" i="4"/>
  <c r="EK449" i="4" s="1"/>
  <c r="IQ4" i="1" s="1"/>
  <c r="BZ449" i="4"/>
  <c r="GF4" i="1" s="1"/>
  <c r="ED448" i="4"/>
  <c r="ED449" i="4" s="1"/>
  <c r="IJ4" i="1" s="1"/>
  <c r="BS449" i="4"/>
  <c r="FY4" i="1" s="1"/>
  <c r="EX448" i="4"/>
  <c r="EX449" i="4" s="1"/>
  <c r="JD4" i="1" s="1"/>
  <c r="CM449" i="4"/>
  <c r="GS4" i="1" s="1"/>
  <c r="EY448" i="4"/>
  <c r="EY449" i="4" s="1"/>
  <c r="JE4" i="1" s="1"/>
  <c r="CN449" i="4"/>
  <c r="GT4" i="1" s="1"/>
  <c r="FF448" i="4"/>
  <c r="FF449" i="4" s="1"/>
  <c r="JL4" i="1" s="1"/>
  <c r="CU449" i="4"/>
  <c r="HA4" i="1" s="1"/>
  <c r="EZ448" i="4"/>
  <c r="EZ449" i="4" s="1"/>
  <c r="JF4" i="1" s="1"/>
  <c r="CO449" i="4"/>
  <c r="GU4" i="1" s="1"/>
  <c r="EF448" i="4"/>
  <c r="EF449" i="4" s="1"/>
  <c r="IL4" i="1" s="1"/>
  <c r="BU449" i="4"/>
  <c r="GA4" i="1" s="1"/>
  <c r="FL448" i="4"/>
  <c r="FL449" i="4" s="1"/>
  <c r="JR4" i="1" s="1"/>
  <c r="DA449" i="4"/>
  <c r="HG4" i="1" s="1"/>
  <c r="ER448" i="4"/>
  <c r="ER449" i="4" s="1"/>
  <c r="IX4" i="1" s="1"/>
  <c r="CG449" i="4"/>
  <c r="GM4" i="1" s="1"/>
  <c r="EL448" i="4"/>
  <c r="EL449" i="4" s="1"/>
  <c r="IR4" i="1" s="1"/>
  <c r="CA449" i="4"/>
  <c r="GG4" i="1" s="1"/>
  <c r="EG448" i="4"/>
  <c r="EG449" i="4" s="1"/>
  <c r="IM4" i="1" s="1"/>
  <c r="BV449" i="4"/>
  <c r="GB4" i="1" s="1"/>
  <c r="DT449" i="4"/>
  <c r="HZ4" i="1" s="1"/>
  <c r="EM448" i="4"/>
  <c r="EM449" i="4" s="1"/>
  <c r="IS4" i="1" s="1"/>
  <c r="CB449" i="4"/>
  <c r="GH4" i="1" s="1"/>
  <c r="FB448" i="4"/>
  <c r="FB449" i="4" s="1"/>
  <c r="JH4" i="1" s="1"/>
  <c r="CQ449" i="4"/>
  <c r="GW4" i="1" s="1"/>
  <c r="FM448" i="4"/>
  <c r="FM449" i="4" s="1"/>
  <c r="JS4" i="1" s="1"/>
  <c r="DB449" i="4"/>
  <c r="HH4" i="1" s="1"/>
  <c r="FG448" i="4"/>
  <c r="EN448" i="4"/>
  <c r="EN449" i="4" s="1"/>
  <c r="IT4" i="1" s="1"/>
  <c r="CC449" i="4"/>
  <c r="GI4" i="1" s="1"/>
  <c r="EH448" i="4"/>
  <c r="EH449" i="4" s="1"/>
  <c r="IN4" i="1" s="1"/>
  <c r="BW449" i="4"/>
  <c r="GC4" i="1" s="1"/>
  <c r="EO448" i="4"/>
  <c r="EO449" i="4" s="1"/>
  <c r="IU4" i="1" s="1"/>
  <c r="CD449" i="4"/>
  <c r="GJ4" i="1" s="1"/>
  <c r="FD448" i="4"/>
  <c r="FD449" i="4" s="1"/>
  <c r="JJ4" i="1" s="1"/>
  <c r="CS449" i="4"/>
  <c r="GY4" i="1" s="1"/>
  <c r="FI448" i="4"/>
  <c r="FI449" i="4" s="1"/>
  <c r="JO4" i="1" s="1"/>
  <c r="EP448" i="4"/>
  <c r="EP449" i="4" s="1"/>
  <c r="IV4" i="1" s="1"/>
  <c r="CE449" i="4"/>
  <c r="GK4" i="1" s="1"/>
  <c r="EQ448" i="4"/>
  <c r="EQ449" i="4" s="1"/>
  <c r="IW4" i="1" s="1"/>
  <c r="CF449" i="4"/>
  <c r="GL4" i="1" s="1"/>
  <c r="EA448" i="4"/>
  <c r="EA449" i="4" s="1"/>
  <c r="IG4" i="1" s="1"/>
  <c r="FK448" i="4"/>
  <c r="FK449" i="4" s="1"/>
  <c r="JQ4" i="1" s="1"/>
  <c r="DZ448" i="4"/>
  <c r="DZ449" i="4" s="1"/>
  <c r="IF4" i="1" s="1"/>
  <c r="BO449" i="4"/>
  <c r="FU4" i="1" s="1"/>
  <c r="F85" i="4"/>
  <c r="E85" i="4"/>
  <c r="A86" i="4"/>
  <c r="E484" i="4"/>
  <c r="A150" i="4"/>
  <c r="D458" i="4"/>
  <c r="C461" i="4"/>
  <c r="CY449" i="4"/>
  <c r="HE4" i="1" s="1"/>
  <c r="FJ449" i="4"/>
  <c r="JP4" i="1" s="1"/>
  <c r="DT48" i="4"/>
  <c r="EO48" i="4" s="1"/>
  <c r="CY49" i="4"/>
  <c r="FC48" i="4"/>
  <c r="FC49" i="4" s="1"/>
  <c r="FH4" i="1" s="1"/>
  <c r="EH49" i="4"/>
  <c r="FG46" i="4"/>
  <c r="FF49" i="4"/>
  <c r="FK4" i="1" s="1"/>
  <c r="FN46" i="4"/>
  <c r="FM49" i="4"/>
  <c r="FR4" i="1" s="1"/>
  <c r="DJ49" i="4"/>
  <c r="B453" i="4"/>
  <c r="MD9" i="1"/>
  <c r="AV9" i="1"/>
  <c r="U1517" i="4" l="1"/>
  <c r="CE1191" i="4"/>
  <c r="CE1204" i="4" s="1"/>
  <c r="BR1190" i="4"/>
  <c r="BR1191" i="4" s="1"/>
  <c r="BR1290" i="4"/>
  <c r="BY1190" i="4"/>
  <c r="BY1191" i="4" s="1"/>
  <c r="BY1290" i="4"/>
  <c r="BU1302" i="4"/>
  <c r="BN1302" i="4"/>
  <c r="BX1291" i="4"/>
  <c r="CB1302" i="4"/>
  <c r="BW1302" i="4"/>
  <c r="BW1303" i="4" s="1"/>
  <c r="BZ1190" i="4"/>
  <c r="BZ1290" i="4"/>
  <c r="BQ1291" i="4"/>
  <c r="CA1190" i="4"/>
  <c r="CA1191" i="4" s="1"/>
  <c r="CA1290" i="4"/>
  <c r="BP1302" i="4"/>
  <c r="BP1303" i="4" s="1"/>
  <c r="CE1291" i="4"/>
  <c r="CH1190" i="4"/>
  <c r="CH1290" i="4"/>
  <c r="CF1190" i="4"/>
  <c r="CF1191" i="4" s="1"/>
  <c r="CF1290" i="4"/>
  <c r="CG1190" i="4"/>
  <c r="CG1191" i="4" s="1"/>
  <c r="CG1290" i="4"/>
  <c r="BT1190" i="4"/>
  <c r="BT1191" i="4" s="1"/>
  <c r="BT1290" i="4"/>
  <c r="CD1302" i="4"/>
  <c r="CD1303" i="4" s="1"/>
  <c r="BS1190" i="4"/>
  <c r="BS1290" i="4"/>
  <c r="BN1203" i="4"/>
  <c r="CD1191" i="4"/>
  <c r="BQ1204" i="4"/>
  <c r="BQ1202" i="4"/>
  <c r="CB1203" i="4"/>
  <c r="BU1203" i="4"/>
  <c r="BP1191" i="4"/>
  <c r="BX1204" i="4"/>
  <c r="BX1202" i="4"/>
  <c r="BW1191" i="4"/>
  <c r="BN1401" i="4"/>
  <c r="BN1429" i="4"/>
  <c r="BN1419" i="4"/>
  <c r="BN1420" i="4" s="1"/>
  <c r="BN1421" i="4" s="1"/>
  <c r="BN1422" i="4" s="1"/>
  <c r="BN1405" i="4"/>
  <c r="BN1406" i="4" s="1"/>
  <c r="BN1407" i="4" s="1"/>
  <c r="CB1405" i="4"/>
  <c r="CB1406" i="4" s="1"/>
  <c r="CB1407" i="4" s="1"/>
  <c r="U1618" i="4"/>
  <c r="BU1419" i="4"/>
  <c r="BU1420" i="4" s="1"/>
  <c r="BU1421" i="4" s="1"/>
  <c r="BU1422" i="4" s="1"/>
  <c r="BU1396" i="4"/>
  <c r="BU1397" i="4" s="1"/>
  <c r="BU1398" i="4" s="1"/>
  <c r="BU1429" i="4"/>
  <c r="CB1495" i="4"/>
  <c r="CB1595" i="4"/>
  <c r="CB1630" i="4"/>
  <c r="CB1631" i="4" s="1"/>
  <c r="CB1632" i="4" s="1"/>
  <c r="CB1623" i="4"/>
  <c r="CB1624" i="4" s="1"/>
  <c r="CB1625" i="4" s="1"/>
  <c r="CB1626" i="4" s="1"/>
  <c r="CB1627" i="4" s="1"/>
  <c r="CB1628" i="4" s="1"/>
  <c r="CB1618" i="4"/>
  <c r="CB1610" i="4"/>
  <c r="BU1595" i="4"/>
  <c r="BU1495" i="4"/>
  <c r="BU1405" i="4"/>
  <c r="BU1406" i="4" s="1"/>
  <c r="BU1407" i="4" s="1"/>
  <c r="BU1610" i="4"/>
  <c r="BU1618" i="4"/>
  <c r="BU1623" i="4"/>
  <c r="BU1624" i="4" s="1"/>
  <c r="BU1625" i="4" s="1"/>
  <c r="BU1626" i="4" s="1"/>
  <c r="BU1627" i="4" s="1"/>
  <c r="BU1628" i="4" s="1"/>
  <c r="BU1630" i="4"/>
  <c r="BU1631" i="4" s="1"/>
  <c r="BU1632" i="4" s="1"/>
  <c r="BN1610" i="4"/>
  <c r="BN1623" i="4"/>
  <c r="BN1624" i="4" s="1"/>
  <c r="BN1625" i="4" s="1"/>
  <c r="BN1626" i="4" s="1"/>
  <c r="BN1627" i="4" s="1"/>
  <c r="BN1628" i="4" s="1"/>
  <c r="BN1630" i="4"/>
  <c r="BN1631" i="4" s="1"/>
  <c r="BN1632" i="4" s="1"/>
  <c r="BN1618" i="4"/>
  <c r="BN1595" i="4"/>
  <c r="CB1429" i="4"/>
  <c r="BN1495" i="4"/>
  <c r="CB1396" i="4"/>
  <c r="CB1397" i="4" s="1"/>
  <c r="CB1398" i="4" s="1"/>
  <c r="CB1419" i="4"/>
  <c r="CB1420" i="4" s="1"/>
  <c r="CB1421" i="4" s="1"/>
  <c r="CB1422" i="4" s="1"/>
  <c r="BN1397" i="4"/>
  <c r="BN1398" i="4" s="1"/>
  <c r="CD1102" i="4"/>
  <c r="BW1102" i="4"/>
  <c r="BP1102" i="4"/>
  <c r="BQ1104" i="4"/>
  <c r="BQ1102" i="4"/>
  <c r="BX1104" i="4"/>
  <c r="BX1102" i="4"/>
  <c r="CE1104" i="4"/>
  <c r="CE1102" i="4"/>
  <c r="CF1091" i="4"/>
  <c r="CH1091" i="4"/>
  <c r="BT1091" i="4"/>
  <c r="BR1091" i="4"/>
  <c r="BY1091" i="4"/>
  <c r="CA1091" i="4"/>
  <c r="BZ1091" i="4"/>
  <c r="BN1124" i="4"/>
  <c r="BN1125" i="4" s="1"/>
  <c r="BN1126" i="4" s="1"/>
  <c r="BN1127" i="4" s="1"/>
  <c r="BN1128" i="4" s="1"/>
  <c r="BN1131" i="4"/>
  <c r="BN1132" i="4" s="1"/>
  <c r="BS1091" i="4"/>
  <c r="BU1124" i="4"/>
  <c r="BU1125" i="4" s="1"/>
  <c r="BU1126" i="4" s="1"/>
  <c r="BU1127" i="4" s="1"/>
  <c r="BU1128" i="4" s="1"/>
  <c r="BU1131" i="4"/>
  <c r="BU1132" i="4" s="1"/>
  <c r="CB1124" i="4"/>
  <c r="CB1125" i="4" s="1"/>
  <c r="CB1126" i="4" s="1"/>
  <c r="CB1127" i="4" s="1"/>
  <c r="CB1128" i="4" s="1"/>
  <c r="CB1131" i="4"/>
  <c r="CB1132" i="4" s="1"/>
  <c r="CG1091" i="4"/>
  <c r="AK1386" i="4"/>
  <c r="BR483" i="4"/>
  <c r="BY483" i="4"/>
  <c r="CF483" i="4"/>
  <c r="CA84" i="4"/>
  <c r="BZ84" i="4"/>
  <c r="CH84" i="4"/>
  <c r="CG84" i="4"/>
  <c r="BW85" i="4"/>
  <c r="BY85" i="4" s="1"/>
  <c r="BP85" i="4"/>
  <c r="BR85" i="4" s="1"/>
  <c r="CD85" i="4"/>
  <c r="CF85" i="4" s="1"/>
  <c r="BT84" i="4"/>
  <c r="BS84" i="4"/>
  <c r="BQ85" i="4"/>
  <c r="CE85" i="4"/>
  <c r="BX85" i="4"/>
  <c r="BS474" i="4"/>
  <c r="BT474" i="4"/>
  <c r="CA474" i="4"/>
  <c r="BZ474" i="4"/>
  <c r="CH474" i="4"/>
  <c r="CG474" i="4"/>
  <c r="BP457" i="4"/>
  <c r="BR457" i="4" s="1"/>
  <c r="BQ457" i="4"/>
  <c r="CH456" i="4"/>
  <c r="CG456" i="4"/>
  <c r="CF456" i="4"/>
  <c r="BY456" i="4"/>
  <c r="CA456" i="4"/>
  <c r="BZ456" i="4"/>
  <c r="BV458" i="4"/>
  <c r="BO458" i="4"/>
  <c r="CC458" i="4"/>
  <c r="CE457" i="4"/>
  <c r="CD457" i="4"/>
  <c r="CF457" i="4" s="1"/>
  <c r="BR456" i="4"/>
  <c r="BT456" i="4"/>
  <c r="BS456" i="4"/>
  <c r="BU461" i="4"/>
  <c r="BN461" i="4"/>
  <c r="CB461" i="4"/>
  <c r="CD484" i="4"/>
  <c r="BP484" i="4"/>
  <c r="BW484" i="4"/>
  <c r="BX457" i="4"/>
  <c r="BW457" i="4"/>
  <c r="BY457" i="4" s="1"/>
  <c r="G484" i="4"/>
  <c r="B85" i="4"/>
  <c r="H485" i="4"/>
  <c r="I484" i="4"/>
  <c r="I465" i="4"/>
  <c r="H466" i="4"/>
  <c r="E86" i="4"/>
  <c r="A87" i="4"/>
  <c r="F86" i="4"/>
  <c r="E485" i="4"/>
  <c r="A151" i="4"/>
  <c r="F475" i="4"/>
  <c r="C462" i="4"/>
  <c r="FN49" i="4"/>
  <c r="FS4" i="1" s="1"/>
  <c r="FN449" i="4"/>
  <c r="JT4" i="1" s="1"/>
  <c r="FG49" i="4"/>
  <c r="FL4" i="1" s="1"/>
  <c r="FG449" i="4"/>
  <c r="JM4" i="1" s="1"/>
  <c r="DT49" i="4"/>
  <c r="DY4" i="1" s="1"/>
  <c r="FJ48" i="4"/>
  <c r="FJ49" i="4" s="1"/>
  <c r="FO4" i="1" s="1"/>
  <c r="EO49" i="4"/>
  <c r="EC4" i="1"/>
  <c r="EE4" i="1"/>
  <c r="EI49" i="4"/>
  <c r="EN4" i="1" s="1"/>
  <c r="EP4" i="1"/>
  <c r="EA4" i="1"/>
  <c r="B454" i="4"/>
  <c r="NH5" i="1"/>
  <c r="NH19" i="1" s="1"/>
  <c r="F43" i="3"/>
  <c r="F41" i="3"/>
  <c r="F28" i="3"/>
  <c r="F27" i="3"/>
  <c r="F26" i="3"/>
  <c r="F25" i="3"/>
  <c r="BZ1191" i="4" l="1"/>
  <c r="U1518" i="4"/>
  <c r="CE1202" i="4"/>
  <c r="BS1191" i="4"/>
  <c r="CH1191" i="4"/>
  <c r="CG1291" i="4"/>
  <c r="CF1291" i="4"/>
  <c r="CH1291" i="4"/>
  <c r="CE1304" i="4"/>
  <c r="CE1302" i="4"/>
  <c r="CA1291" i="4"/>
  <c r="BQ1304" i="4"/>
  <c r="BQ1302" i="4"/>
  <c r="BZ1291" i="4"/>
  <c r="CB1303" i="4"/>
  <c r="BX1302" i="4"/>
  <c r="BX1304" i="4"/>
  <c r="BN1303" i="4"/>
  <c r="BS1291" i="4"/>
  <c r="BU1303" i="4"/>
  <c r="BY1291" i="4"/>
  <c r="BR1291" i="4"/>
  <c r="BT1291" i="4"/>
  <c r="BP1202" i="4"/>
  <c r="BP1203" i="4" s="1"/>
  <c r="BU1204" i="4"/>
  <c r="CB1204" i="4"/>
  <c r="CD1202" i="4"/>
  <c r="CD1203" i="4" s="1"/>
  <c r="BW1202" i="4"/>
  <c r="BW1203" i="4" s="1"/>
  <c r="BN1204" i="4"/>
  <c r="U1619" i="4"/>
  <c r="BN1501" i="4"/>
  <c r="BN1505" i="4"/>
  <c r="BN1519" i="4"/>
  <c r="BN1529" i="4"/>
  <c r="BN1496" i="4"/>
  <c r="BN1605" i="4"/>
  <c r="BN1601" i="4"/>
  <c r="BN1596" i="4"/>
  <c r="BN1619" i="4"/>
  <c r="BN1629" i="4"/>
  <c r="BN1611" i="4"/>
  <c r="BU1611" i="4"/>
  <c r="BU1505" i="4"/>
  <c r="BU1529" i="4"/>
  <c r="BU1501" i="4"/>
  <c r="BU1519" i="4"/>
  <c r="BU1496" i="4"/>
  <c r="BU1596" i="4"/>
  <c r="BU1629" i="4"/>
  <c r="BU1619" i="4"/>
  <c r="BU1601" i="4"/>
  <c r="BU1605" i="4"/>
  <c r="CB1611" i="4"/>
  <c r="CB1596" i="4"/>
  <c r="CB1629" i="4"/>
  <c r="CB1619" i="4"/>
  <c r="CB1601" i="4"/>
  <c r="CB1605" i="4"/>
  <c r="CB1529" i="4"/>
  <c r="CB1519" i="4"/>
  <c r="CB1501" i="4"/>
  <c r="CB1505" i="4"/>
  <c r="CB1496" i="4"/>
  <c r="CB1106" i="4"/>
  <c r="CB1120" i="4"/>
  <c r="BN1120" i="4"/>
  <c r="BN1106" i="4"/>
  <c r="BU1106" i="4"/>
  <c r="BU1120" i="4"/>
  <c r="AL1386" i="4"/>
  <c r="BY484" i="4"/>
  <c r="BR484" i="4"/>
  <c r="CF484" i="4"/>
  <c r="CA85" i="4"/>
  <c r="BZ85" i="4"/>
  <c r="CH85" i="4"/>
  <c r="CG85" i="4"/>
  <c r="BT85" i="4"/>
  <c r="BS85" i="4"/>
  <c r="CE86" i="4"/>
  <c r="BX86" i="4"/>
  <c r="BQ86" i="4"/>
  <c r="CD86" i="4"/>
  <c r="CF86" i="4" s="1"/>
  <c r="BW86" i="4"/>
  <c r="BY86" i="4" s="1"/>
  <c r="BP86" i="4"/>
  <c r="BR86" i="4" s="1"/>
  <c r="BW485" i="4"/>
  <c r="BP485" i="4"/>
  <c r="CD485" i="4"/>
  <c r="BT457" i="4"/>
  <c r="BS457" i="4"/>
  <c r="BQ475" i="4"/>
  <c r="CE475" i="4"/>
  <c r="BX475" i="4"/>
  <c r="CH457" i="4"/>
  <c r="CG457" i="4"/>
  <c r="CB462" i="4"/>
  <c r="BU462" i="4"/>
  <c r="BN462" i="4"/>
  <c r="CE458" i="4"/>
  <c r="CD458" i="4"/>
  <c r="CF458" i="4" s="1"/>
  <c r="CA457" i="4"/>
  <c r="BZ457" i="4"/>
  <c r="BQ458" i="4"/>
  <c r="BP458" i="4"/>
  <c r="BR458" i="4" s="1"/>
  <c r="BX458" i="4"/>
  <c r="BW458" i="4"/>
  <c r="BY458" i="4" s="1"/>
  <c r="I485" i="4"/>
  <c r="H486" i="4"/>
  <c r="G485" i="4"/>
  <c r="G486" i="4"/>
  <c r="B86" i="4"/>
  <c r="I466" i="4"/>
  <c r="F87" i="4"/>
  <c r="E87" i="4"/>
  <c r="A88" i="4"/>
  <c r="E486" i="4"/>
  <c r="A152" i="4"/>
  <c r="D459" i="4"/>
  <c r="F476" i="4"/>
  <c r="ER4" i="1"/>
  <c r="ET4" i="1"/>
  <c r="EH4" i="1"/>
  <c r="EJ4" i="1"/>
  <c r="EF4" i="1"/>
  <c r="EN49" i="4"/>
  <c r="B455" i="4"/>
  <c r="BG45" i="4"/>
  <c r="AZ45" i="4"/>
  <c r="AU45" i="4"/>
  <c r="X45" i="4"/>
  <c r="F866" i="4"/>
  <c r="E866" i="4"/>
  <c r="D866" i="4"/>
  <c r="C866" i="4"/>
  <c r="F865" i="4"/>
  <c r="E865" i="4"/>
  <c r="D865" i="4"/>
  <c r="C865" i="4"/>
  <c r="F864" i="4"/>
  <c r="E864" i="4"/>
  <c r="D864" i="4"/>
  <c r="C864" i="4"/>
  <c r="F863" i="4"/>
  <c r="E863" i="4"/>
  <c r="D863" i="4"/>
  <c r="C863" i="4"/>
  <c r="U1519" i="4" l="1"/>
  <c r="BU1304" i="4"/>
  <c r="BN1304" i="4"/>
  <c r="CB1304" i="4"/>
  <c r="U1620" i="4"/>
  <c r="BU1606" i="4"/>
  <c r="BU1620" i="4"/>
  <c r="BU1597" i="4"/>
  <c r="BU1497" i="4"/>
  <c r="BU1520" i="4"/>
  <c r="BU1506" i="4"/>
  <c r="CB1497" i="4"/>
  <c r="CB1506" i="4"/>
  <c r="BU1612" i="4"/>
  <c r="CB1520" i="4"/>
  <c r="BN1612" i="4"/>
  <c r="CB1606" i="4"/>
  <c r="BN1620" i="4"/>
  <c r="BN1597" i="4"/>
  <c r="CB1620" i="4"/>
  <c r="BN1606" i="4"/>
  <c r="CB1597" i="4"/>
  <c r="BN1497" i="4"/>
  <c r="BN1520" i="4"/>
  <c r="CB1612" i="4"/>
  <c r="BN1506" i="4"/>
  <c r="BP1103" i="4"/>
  <c r="BW1103" i="4"/>
  <c r="CD1103" i="4"/>
  <c r="BU1121" i="4"/>
  <c r="BU1107" i="4"/>
  <c r="BN1107" i="4"/>
  <c r="BN1121" i="4"/>
  <c r="CB1121" i="4"/>
  <c r="CB1107" i="4"/>
  <c r="AM1386" i="4"/>
  <c r="AN1386" i="4" s="1"/>
  <c r="AO1386" i="4" s="1"/>
  <c r="AP1386" i="4" s="1"/>
  <c r="AQ1386" i="4" s="1"/>
  <c r="AR1386" i="4" s="1"/>
  <c r="AS1386" i="4" s="1"/>
  <c r="AT1386" i="4" s="1"/>
  <c r="AU1386" i="4" s="1"/>
  <c r="AV1386" i="4" s="1"/>
  <c r="AW1386" i="4" s="1"/>
  <c r="AX1386" i="4" s="1"/>
  <c r="AY1386" i="4" s="1"/>
  <c r="AZ1386" i="4" s="1"/>
  <c r="BA1386" i="4" s="1"/>
  <c r="BB1386" i="4" s="1"/>
  <c r="BC1386" i="4" s="1"/>
  <c r="BD1386" i="4" s="1"/>
  <c r="BE1386" i="4" s="1"/>
  <c r="BF1386" i="4" s="1"/>
  <c r="BG1386" i="4" s="1"/>
  <c r="BH1386" i="4" s="1"/>
  <c r="BI1386" i="4" s="1"/>
  <c r="BJ1386" i="4" s="1"/>
  <c r="BK1386" i="4" s="1"/>
  <c r="BL1386" i="4" s="1"/>
  <c r="BM1386" i="4" s="1"/>
  <c r="BN1386" i="4" s="1"/>
  <c r="CF485" i="4"/>
  <c r="BR485" i="4"/>
  <c r="BY485" i="4"/>
  <c r="BT86" i="4"/>
  <c r="BS86" i="4"/>
  <c r="CA86" i="4"/>
  <c r="BZ86" i="4"/>
  <c r="CH86" i="4"/>
  <c r="CG86" i="4"/>
  <c r="CD87" i="4"/>
  <c r="CF87" i="4" s="1"/>
  <c r="BW87" i="4"/>
  <c r="BY87" i="4" s="1"/>
  <c r="BP87" i="4"/>
  <c r="BR87" i="4" s="1"/>
  <c r="CE87" i="4"/>
  <c r="BX87" i="4"/>
  <c r="BQ87" i="4"/>
  <c r="BZ458" i="4"/>
  <c r="CA458" i="4"/>
  <c r="BT458" i="4"/>
  <c r="BS458" i="4"/>
  <c r="CG458" i="4"/>
  <c r="CH458" i="4"/>
  <c r="BW486" i="4"/>
  <c r="BY486" i="4" s="1"/>
  <c r="CD486" i="4"/>
  <c r="CF486" i="4" s="1"/>
  <c r="BP486" i="4"/>
  <c r="BR486" i="4" s="1"/>
  <c r="BQ476" i="4"/>
  <c r="CE476" i="4"/>
  <c r="BX476" i="4"/>
  <c r="CC459" i="4"/>
  <c r="BV459" i="4"/>
  <c r="BO459" i="4"/>
  <c r="BZ475" i="4"/>
  <c r="CA475" i="4"/>
  <c r="CH475" i="4"/>
  <c r="CG475" i="4"/>
  <c r="BT475" i="4"/>
  <c r="BS475" i="4"/>
  <c r="G487" i="4"/>
  <c r="H487" i="4"/>
  <c r="I486" i="4"/>
  <c r="B87" i="4"/>
  <c r="E88" i="4"/>
  <c r="F88" i="4"/>
  <c r="A89" i="4"/>
  <c r="E487" i="4"/>
  <c r="A153" i="4"/>
  <c r="L1061" i="4"/>
  <c r="X445" i="4"/>
  <c r="CI445" i="4" s="1"/>
  <c r="AS445" i="4"/>
  <c r="DD445" i="4" s="1"/>
  <c r="DD446" i="4" s="1"/>
  <c r="AU445" i="4"/>
  <c r="DF445" i="4" s="1"/>
  <c r="DE446" i="4" s="1"/>
  <c r="DF446" i="4" s="1"/>
  <c r="DG446" i="4" s="1"/>
  <c r="DH446" i="4" s="1"/>
  <c r="DI446" i="4" s="1"/>
  <c r="DJ446" i="4" s="1"/>
  <c r="AZ445" i="4"/>
  <c r="DK445" i="4" s="1"/>
  <c r="DK446" i="4" s="1"/>
  <c r="BG445" i="4"/>
  <c r="DR445" i="4" s="1"/>
  <c r="DR446" i="4" s="1"/>
  <c r="C463" i="4"/>
  <c r="D460" i="4"/>
  <c r="F477" i="4"/>
  <c r="ES4" i="1"/>
  <c r="EU4" i="1"/>
  <c r="B456" i="4"/>
  <c r="E869" i="4"/>
  <c r="F869" i="4"/>
  <c r="F870" i="4"/>
  <c r="C869" i="4"/>
  <c r="L1059" i="4"/>
  <c r="D870" i="4"/>
  <c r="E870" i="4"/>
  <c r="B457" i="4"/>
  <c r="D869" i="4"/>
  <c r="C870" i="4"/>
  <c r="C868" i="4"/>
  <c r="D868" i="4"/>
  <c r="F867" i="4"/>
  <c r="E868" i="4"/>
  <c r="F868" i="4"/>
  <c r="C867" i="4"/>
  <c r="D867" i="4"/>
  <c r="E867" i="4"/>
  <c r="NH9" i="1"/>
  <c r="H22" i="1"/>
  <c r="KE5" i="1"/>
  <c r="KE19" i="1" s="1"/>
  <c r="KC5" i="1"/>
  <c r="KC19" i="1" s="1"/>
  <c r="KB5" i="1"/>
  <c r="KB19" i="1" s="1"/>
  <c r="U1520" i="4" l="1"/>
  <c r="U1621" i="4"/>
  <c r="BN1598" i="4"/>
  <c r="BN1621" i="4"/>
  <c r="CB1607" i="4"/>
  <c r="BN1613" i="4"/>
  <c r="CB1521" i="4"/>
  <c r="BU1613" i="4"/>
  <c r="CB1507" i="4"/>
  <c r="CB1498" i="4"/>
  <c r="BN1507" i="4"/>
  <c r="CB1613" i="4"/>
  <c r="BN1521" i="4"/>
  <c r="BU1507" i="4"/>
  <c r="BU1521" i="4"/>
  <c r="BN1498" i="4"/>
  <c r="BU1498" i="4"/>
  <c r="CB1598" i="4"/>
  <c r="BU1598" i="4"/>
  <c r="BN1607" i="4"/>
  <c r="BU1621" i="4"/>
  <c r="CB1621" i="4"/>
  <c r="BU1607" i="4"/>
  <c r="CB1122" i="4"/>
  <c r="BN1122" i="4"/>
  <c r="BU1122" i="4"/>
  <c r="R1061" i="4"/>
  <c r="R1059" i="4"/>
  <c r="BO1386" i="4"/>
  <c r="BX88" i="4"/>
  <c r="BQ88" i="4"/>
  <c r="CE88" i="4"/>
  <c r="BT87" i="4"/>
  <c r="BS87" i="4"/>
  <c r="BW88" i="4"/>
  <c r="BY88" i="4" s="1"/>
  <c r="BP88" i="4"/>
  <c r="BR88" i="4" s="1"/>
  <c r="CD88" i="4"/>
  <c r="CF88" i="4" s="1"/>
  <c r="CA87" i="4"/>
  <c r="BZ87" i="4"/>
  <c r="CH87" i="4"/>
  <c r="CG87" i="4"/>
  <c r="BQ477" i="4"/>
  <c r="CE477" i="4"/>
  <c r="BX477" i="4"/>
  <c r="CA476" i="4"/>
  <c r="BZ476" i="4"/>
  <c r="CH476" i="4"/>
  <c r="CG476" i="4"/>
  <c r="BS476" i="4"/>
  <c r="BT476" i="4"/>
  <c r="BX459" i="4"/>
  <c r="BW459" i="4"/>
  <c r="BY459" i="4" s="1"/>
  <c r="CD459" i="4"/>
  <c r="CF459" i="4" s="1"/>
  <c r="CE459" i="4"/>
  <c r="BN463" i="4"/>
  <c r="BN1590" i="4" s="1"/>
  <c r="CB463" i="4"/>
  <c r="CB1590" i="4" s="1"/>
  <c r="BU463" i="4"/>
  <c r="BU1590" i="4" s="1"/>
  <c r="CC460" i="4"/>
  <c r="BO460" i="4"/>
  <c r="BV460" i="4"/>
  <c r="BP487" i="4"/>
  <c r="BR487" i="4" s="1"/>
  <c r="CD487" i="4"/>
  <c r="CF487" i="4" s="1"/>
  <c r="BW487" i="4"/>
  <c r="BY487" i="4" s="1"/>
  <c r="BQ459" i="4"/>
  <c r="BP459" i="4"/>
  <c r="BR459" i="4" s="1"/>
  <c r="I487" i="4"/>
  <c r="H488" i="4"/>
  <c r="G488" i="4"/>
  <c r="B88" i="4"/>
  <c r="F89" i="4"/>
  <c r="A90" i="4"/>
  <c r="E89" i="4"/>
  <c r="E488" i="4"/>
  <c r="A154" i="4"/>
  <c r="ET445" i="4"/>
  <c r="ET446" i="4" s="1"/>
  <c r="CI446" i="4"/>
  <c r="F478" i="4"/>
  <c r="D461" i="4"/>
  <c r="C464" i="4"/>
  <c r="F860" i="4"/>
  <c r="E860" i="4"/>
  <c r="C860" i="4"/>
  <c r="D861" i="4"/>
  <c r="E861" i="4"/>
  <c r="E859" i="4"/>
  <c r="F859" i="4"/>
  <c r="F858" i="4"/>
  <c r="F861" i="4"/>
  <c r="D859" i="4"/>
  <c r="C859" i="4"/>
  <c r="C861" i="4"/>
  <c r="D860" i="4"/>
  <c r="B458" i="4"/>
  <c r="E858" i="4"/>
  <c r="D858" i="4"/>
  <c r="C858" i="4"/>
  <c r="H875" i="4"/>
  <c r="H877" i="4"/>
  <c r="KE6" i="1"/>
  <c r="KB6" i="1"/>
  <c r="KC6" i="1"/>
  <c r="A10" i="1"/>
  <c r="LM5" i="1"/>
  <c r="LM19" i="1" s="1"/>
  <c r="LL5" i="1"/>
  <c r="LL19" i="1" s="1"/>
  <c r="LK5" i="1"/>
  <c r="KD5" i="1"/>
  <c r="KD19" i="1" s="1"/>
  <c r="MR5" i="1"/>
  <c r="MR19" i="1" s="1"/>
  <c r="NA5" i="1"/>
  <c r="NA6" i="1" s="1"/>
  <c r="MU5" i="1"/>
  <c r="MU19" i="1" s="1"/>
  <c r="AC1615" i="4" l="1"/>
  <c r="AC1515" i="4"/>
  <c r="AE1615" i="4"/>
  <c r="AE1616" i="4" s="1"/>
  <c r="AE1515" i="4"/>
  <c r="AB1615" i="4"/>
  <c r="AB1616" i="4" s="1"/>
  <c r="AB1515" i="4"/>
  <c r="AD1615" i="4"/>
  <c r="AD1616" i="4" s="1"/>
  <c r="AD1515" i="4"/>
  <c r="U1521" i="4"/>
  <c r="CB1591" i="4"/>
  <c r="BU1591" i="4"/>
  <c r="BN1591" i="4"/>
  <c r="C1006" i="4"/>
  <c r="C946" i="4"/>
  <c r="AB1115" i="4"/>
  <c r="AB1116" i="4" s="1"/>
  <c r="AB1117" i="4" s="1"/>
  <c r="AB1118" i="4" s="1"/>
  <c r="AB1119" i="4" s="1"/>
  <c r="AB1120" i="4" s="1"/>
  <c r="AB1121" i="4" s="1"/>
  <c r="AB1122" i="4" s="1"/>
  <c r="AB1123" i="4" s="1"/>
  <c r="AB1124" i="4" s="1"/>
  <c r="AB1125" i="4" s="1"/>
  <c r="AB1126" i="4" s="1"/>
  <c r="AB1127" i="4" s="1"/>
  <c r="AB1128" i="4" s="1"/>
  <c r="AB1129" i="4" s="1"/>
  <c r="AB1130" i="4" s="1"/>
  <c r="F1006" i="4"/>
  <c r="F946" i="4"/>
  <c r="AE1115" i="4"/>
  <c r="AE1116" i="4" s="1"/>
  <c r="AE1117" i="4" s="1"/>
  <c r="AE1118" i="4" s="1"/>
  <c r="AE1119" i="4" s="1"/>
  <c r="AE1120" i="4" s="1"/>
  <c r="AE1121" i="4" s="1"/>
  <c r="AE1122" i="4" s="1"/>
  <c r="AE1123" i="4" s="1"/>
  <c r="AE1124" i="4" s="1"/>
  <c r="AE1125" i="4" s="1"/>
  <c r="AE1126" i="4" s="1"/>
  <c r="AE1127" i="4" s="1"/>
  <c r="AE1128" i="4" s="1"/>
  <c r="AE1129" i="4" s="1"/>
  <c r="AE1130" i="4" s="1"/>
  <c r="E1006" i="4"/>
  <c r="E946" i="4"/>
  <c r="AD1115" i="4"/>
  <c r="AD1116" i="4" s="1"/>
  <c r="AD1117" i="4" s="1"/>
  <c r="AD1118" i="4" s="1"/>
  <c r="AD1119" i="4" s="1"/>
  <c r="AD1120" i="4" s="1"/>
  <c r="AD1121" i="4" s="1"/>
  <c r="AD1122" i="4" s="1"/>
  <c r="AD1123" i="4" s="1"/>
  <c r="AD1124" i="4" s="1"/>
  <c r="AD1125" i="4" s="1"/>
  <c r="AD1126" i="4" s="1"/>
  <c r="AD1127" i="4" s="1"/>
  <c r="AD1128" i="4" s="1"/>
  <c r="AD1129" i="4" s="1"/>
  <c r="AD1130" i="4" s="1"/>
  <c r="D946" i="4"/>
  <c r="D1006" i="4"/>
  <c r="AC1115" i="4"/>
  <c r="U1622" i="4"/>
  <c r="BU1522" i="4"/>
  <c r="BN1522" i="4"/>
  <c r="CB1614" i="4"/>
  <c r="CB1622" i="4"/>
  <c r="BU1622" i="4"/>
  <c r="BU1614" i="4"/>
  <c r="CB1522" i="4"/>
  <c r="BN1614" i="4"/>
  <c r="BN1622" i="4"/>
  <c r="BU1490" i="4"/>
  <c r="BU1491" i="4" s="1"/>
  <c r="CB1490" i="4"/>
  <c r="CB1491" i="4" s="1"/>
  <c r="BN1490" i="4"/>
  <c r="BN1491" i="4" s="1"/>
  <c r="AC1612" i="4"/>
  <c r="AC1312" i="4"/>
  <c r="AC1512" i="4"/>
  <c r="AC1412" i="4"/>
  <c r="AE1414" i="4"/>
  <c r="AE1614" i="4"/>
  <c r="AE1314" i="4"/>
  <c r="AE1514" i="4"/>
  <c r="AE1331" i="4"/>
  <c r="AE1332" i="4" s="1"/>
  <c r="AE1315" i="4"/>
  <c r="AC1414" i="4"/>
  <c r="AC1614" i="4"/>
  <c r="AC1314" i="4"/>
  <c r="AC1514" i="4"/>
  <c r="AC1315" i="4"/>
  <c r="AC1331" i="4"/>
  <c r="AC1332" i="4" s="1"/>
  <c r="AE1513" i="4"/>
  <c r="AE1413" i="4"/>
  <c r="AE1613" i="4"/>
  <c r="AE1313" i="4"/>
  <c r="AE1415" i="4"/>
  <c r="AE1416" i="4" s="1"/>
  <c r="AE1417" i="4" s="1"/>
  <c r="AE1418" i="4" s="1"/>
  <c r="AE1419" i="4" s="1"/>
  <c r="AE1420" i="4" s="1"/>
  <c r="AE1421" i="4" s="1"/>
  <c r="AE1422" i="4" s="1"/>
  <c r="AE1423" i="4" s="1"/>
  <c r="AE1424" i="4" s="1"/>
  <c r="AE1425" i="4" s="1"/>
  <c r="AE1426" i="4" s="1"/>
  <c r="AE1427" i="4" s="1"/>
  <c r="AE1428" i="4" s="1"/>
  <c r="AE1429" i="4" s="1"/>
  <c r="AE1430" i="4" s="1"/>
  <c r="AE1631" i="4"/>
  <c r="AE1632" i="4" s="1"/>
  <c r="AE1531" i="4"/>
  <c r="AE1532" i="4" s="1"/>
  <c r="AE1431" i="4"/>
  <c r="AE1432" i="4" s="1"/>
  <c r="AB1414" i="4"/>
  <c r="AB1614" i="4"/>
  <c r="AB1314" i="4"/>
  <c r="AB1514" i="4"/>
  <c r="AB1331" i="4"/>
  <c r="AB1332" i="4" s="1"/>
  <c r="AB1315" i="4"/>
  <c r="AD1513" i="4"/>
  <c r="AD1413" i="4"/>
  <c r="AD1613" i="4"/>
  <c r="AD1313" i="4"/>
  <c r="AD1531" i="4"/>
  <c r="AD1532" i="4" s="1"/>
  <c r="AD1415" i="4"/>
  <c r="AD1416" i="4" s="1"/>
  <c r="AD1417" i="4" s="1"/>
  <c r="AD1418" i="4" s="1"/>
  <c r="AD1419" i="4" s="1"/>
  <c r="AD1420" i="4" s="1"/>
  <c r="AD1421" i="4" s="1"/>
  <c r="AD1422" i="4" s="1"/>
  <c r="AD1423" i="4" s="1"/>
  <c r="AD1424" i="4" s="1"/>
  <c r="AD1425" i="4" s="1"/>
  <c r="AD1426" i="4" s="1"/>
  <c r="AD1427" i="4" s="1"/>
  <c r="AD1428" i="4" s="1"/>
  <c r="AD1429" i="4" s="1"/>
  <c r="AD1430" i="4" s="1"/>
  <c r="AD1631" i="4"/>
  <c r="AD1632" i="4" s="1"/>
  <c r="AD1431" i="4"/>
  <c r="AD1432" i="4" s="1"/>
  <c r="AB1612" i="4"/>
  <c r="AB1312" i="4"/>
  <c r="AB1512" i="4"/>
  <c r="AB1412" i="4"/>
  <c r="AC1513" i="4"/>
  <c r="AC1413" i="4"/>
  <c r="AC1613" i="4"/>
  <c r="AC1313" i="4"/>
  <c r="AC1531" i="4"/>
  <c r="AC1532" i="4" s="1"/>
  <c r="AC1631" i="4"/>
  <c r="AC1632" i="4" s="1"/>
  <c r="AC1431" i="4"/>
  <c r="AC1432" i="4" s="1"/>
  <c r="AC1415" i="4"/>
  <c r="AC1416" i="4" s="1"/>
  <c r="AC1417" i="4" s="1"/>
  <c r="AC1418" i="4" s="1"/>
  <c r="AC1419" i="4" s="1"/>
  <c r="AC1420" i="4" s="1"/>
  <c r="AC1421" i="4" s="1"/>
  <c r="AC1422" i="4" s="1"/>
  <c r="AC1423" i="4" s="1"/>
  <c r="AC1424" i="4" s="1"/>
  <c r="AC1425" i="4" s="1"/>
  <c r="AC1426" i="4" s="1"/>
  <c r="AC1427" i="4" s="1"/>
  <c r="AC1428" i="4" s="1"/>
  <c r="AC1429" i="4" s="1"/>
  <c r="AC1430" i="4" s="1"/>
  <c r="AD1612" i="4"/>
  <c r="AD1312" i="4"/>
  <c r="AD1512" i="4"/>
  <c r="AD1412" i="4"/>
  <c r="AD1414" i="4"/>
  <c r="AD1614" i="4"/>
  <c r="AD1314" i="4"/>
  <c r="AD1514" i="4"/>
  <c r="AD1331" i="4"/>
  <c r="AD1332" i="4" s="1"/>
  <c r="AD1315" i="4"/>
  <c r="AB1313" i="4"/>
  <c r="AB1513" i="4"/>
  <c r="AB1413" i="4"/>
  <c r="AB1613" i="4"/>
  <c r="AB1631" i="4"/>
  <c r="AB1632" i="4" s="1"/>
  <c r="AB1531" i="4"/>
  <c r="AB1532" i="4" s="1"/>
  <c r="AB1431" i="4"/>
  <c r="AB1432" i="4" s="1"/>
  <c r="AB1415" i="4"/>
  <c r="AB1416" i="4" s="1"/>
  <c r="AB1417" i="4" s="1"/>
  <c r="AB1418" i="4" s="1"/>
  <c r="AB1419" i="4" s="1"/>
  <c r="AB1420" i="4" s="1"/>
  <c r="AB1421" i="4" s="1"/>
  <c r="AB1422" i="4" s="1"/>
  <c r="AB1423" i="4" s="1"/>
  <c r="AB1424" i="4" s="1"/>
  <c r="AB1425" i="4" s="1"/>
  <c r="AB1426" i="4" s="1"/>
  <c r="AB1427" i="4" s="1"/>
  <c r="AB1428" i="4" s="1"/>
  <c r="AB1429" i="4" s="1"/>
  <c r="AB1430" i="4" s="1"/>
  <c r="AE1612" i="4"/>
  <c r="AE1312" i="4"/>
  <c r="AE1512" i="4"/>
  <c r="AE1412" i="4"/>
  <c r="AE1112" i="4"/>
  <c r="AE1212" i="4"/>
  <c r="AB1214" i="4"/>
  <c r="AB1231" i="4"/>
  <c r="AB1232" i="4" s="1"/>
  <c r="AD1112" i="4"/>
  <c r="AD1212" i="4"/>
  <c r="AD1214" i="4"/>
  <c r="AD1231" i="4"/>
  <c r="AD1232" i="4" s="1"/>
  <c r="AC1214" i="4"/>
  <c r="AC1231" i="4"/>
  <c r="AC1232" i="4" s="1"/>
  <c r="AB1113" i="4"/>
  <c r="AB1213" i="4"/>
  <c r="AC1113" i="4"/>
  <c r="AC1213" i="4"/>
  <c r="AE1214" i="4"/>
  <c r="AE1231" i="4"/>
  <c r="AE1232" i="4" s="1"/>
  <c r="AD1113" i="4"/>
  <c r="AD1213" i="4"/>
  <c r="AB1112" i="4"/>
  <c r="AB1212" i="4"/>
  <c r="AE1113" i="4"/>
  <c r="AE1213" i="4"/>
  <c r="AC1112" i="4"/>
  <c r="AC1212" i="4"/>
  <c r="AB1114" i="4"/>
  <c r="AB1131" i="4"/>
  <c r="AB1132" i="4" s="1"/>
  <c r="AD1114" i="4"/>
  <c r="AD1131" i="4"/>
  <c r="AD1132" i="4" s="1"/>
  <c r="AC1114" i="4"/>
  <c r="AC1131" i="4"/>
  <c r="AC1132" i="4" s="1"/>
  <c r="AE1114" i="4"/>
  <c r="AE1131" i="4"/>
  <c r="AE1132" i="4" s="1"/>
  <c r="F1046" i="4"/>
  <c r="F986" i="4"/>
  <c r="C1046" i="4"/>
  <c r="C986" i="4"/>
  <c r="E1046" i="4"/>
  <c r="E986" i="4"/>
  <c r="D1046" i="4"/>
  <c r="D986" i="4"/>
  <c r="BP1386" i="4"/>
  <c r="CE89" i="4"/>
  <c r="BX89" i="4"/>
  <c r="BQ89" i="4"/>
  <c r="CD89" i="4"/>
  <c r="CF89" i="4" s="1"/>
  <c r="BW89" i="4"/>
  <c r="BY89" i="4" s="1"/>
  <c r="BP89" i="4"/>
  <c r="BR89" i="4" s="1"/>
  <c r="CH88" i="4"/>
  <c r="CG88" i="4"/>
  <c r="BT88" i="4"/>
  <c r="BS88" i="4"/>
  <c r="CA88" i="4"/>
  <c r="BZ88" i="4"/>
  <c r="BT459" i="4"/>
  <c r="BS459" i="4"/>
  <c r="CH459" i="4"/>
  <c r="CG459" i="4"/>
  <c r="CA459" i="4"/>
  <c r="BZ459" i="4"/>
  <c r="BU464" i="4"/>
  <c r="BN464" i="4"/>
  <c r="CB464" i="4"/>
  <c r="BX460" i="4"/>
  <c r="BW460" i="4"/>
  <c r="BY460" i="4" s="1"/>
  <c r="BV461" i="4"/>
  <c r="BO461" i="4"/>
  <c r="CC461" i="4"/>
  <c r="BP460" i="4"/>
  <c r="BR460" i="4" s="1"/>
  <c r="BQ460" i="4"/>
  <c r="CE460" i="4"/>
  <c r="CD460" i="4"/>
  <c r="CF460" i="4" s="1"/>
  <c r="BW488" i="4"/>
  <c r="BY488" i="4" s="1"/>
  <c r="CD488" i="4"/>
  <c r="CF488" i="4" s="1"/>
  <c r="BP488" i="4"/>
  <c r="BR488" i="4" s="1"/>
  <c r="CE478" i="4"/>
  <c r="BX478" i="4"/>
  <c r="BQ478" i="4"/>
  <c r="CA477" i="4"/>
  <c r="BZ477" i="4"/>
  <c r="CH477" i="4"/>
  <c r="CG477" i="4"/>
  <c r="BT477" i="4"/>
  <c r="BS477" i="4"/>
  <c r="I488" i="4"/>
  <c r="B89" i="4"/>
  <c r="H489" i="4"/>
  <c r="E489" i="4"/>
  <c r="A91" i="4"/>
  <c r="E90" i="4"/>
  <c r="F90" i="4"/>
  <c r="A155" i="4"/>
  <c r="G921" i="4"/>
  <c r="F926" i="4"/>
  <c r="F927" i="4" s="1"/>
  <c r="G926" i="4"/>
  <c r="G927" i="4" s="1"/>
  <c r="E926" i="4"/>
  <c r="E927" i="4" s="1"/>
  <c r="D926" i="4"/>
  <c r="D927" i="4" s="1"/>
  <c r="C926" i="4"/>
  <c r="C927" i="4" s="1"/>
  <c r="C906" i="4"/>
  <c r="C907" i="4" s="1"/>
  <c r="C886" i="4"/>
  <c r="C887" i="4" s="1"/>
  <c r="F906" i="4"/>
  <c r="F907" i="4" s="1"/>
  <c r="F886" i="4"/>
  <c r="F887" i="4" s="1"/>
  <c r="G906" i="4"/>
  <c r="G907" i="4" s="1"/>
  <c r="G886" i="4"/>
  <c r="G887" i="4" s="1"/>
  <c r="E906" i="4"/>
  <c r="E907" i="4" s="1"/>
  <c r="E886" i="4"/>
  <c r="E887" i="4" s="1"/>
  <c r="D906" i="4"/>
  <c r="D907" i="4" s="1"/>
  <c r="D886" i="4"/>
  <c r="D887" i="4" s="1"/>
  <c r="G901" i="4"/>
  <c r="G902" i="4" s="1"/>
  <c r="G881" i="4"/>
  <c r="G882" i="4" s="1"/>
  <c r="C465" i="4"/>
  <c r="D462" i="4"/>
  <c r="LK19" i="1"/>
  <c r="LK6" i="1"/>
  <c r="KE9" i="1"/>
  <c r="KC9" i="1"/>
  <c r="KB9" i="1"/>
  <c r="LM6" i="1"/>
  <c r="LL6" i="1"/>
  <c r="KD6" i="1"/>
  <c r="NA19" i="1"/>
  <c r="NA9" i="1"/>
  <c r="MR6" i="1"/>
  <c r="MU6" i="1"/>
  <c r="AC1616" i="4" l="1"/>
  <c r="AC1617" i="4" s="1"/>
  <c r="U1522" i="4"/>
  <c r="AD1516" i="4"/>
  <c r="AB1516" i="4"/>
  <c r="AE1516" i="4"/>
  <c r="AC1516" i="4"/>
  <c r="BN1602" i="4"/>
  <c r="BU1602" i="4"/>
  <c r="CB1602" i="4"/>
  <c r="U1623" i="4"/>
  <c r="AC1116" i="4"/>
  <c r="D1007" i="4"/>
  <c r="D1004" i="4"/>
  <c r="D1008" i="4"/>
  <c r="D1005" i="4"/>
  <c r="D947" i="4"/>
  <c r="D944" i="4"/>
  <c r="D948" i="4"/>
  <c r="D945" i="4"/>
  <c r="AE1617" i="4"/>
  <c r="AD1617" i="4"/>
  <c r="AB1617" i="4"/>
  <c r="E947" i="4"/>
  <c r="E944" i="4"/>
  <c r="E948" i="4"/>
  <c r="E945" i="4"/>
  <c r="E1008" i="4"/>
  <c r="E1004" i="4"/>
  <c r="E1005" i="4"/>
  <c r="E1007" i="4"/>
  <c r="F948" i="4"/>
  <c r="F944" i="4"/>
  <c r="F945" i="4"/>
  <c r="F947" i="4"/>
  <c r="F1005" i="4"/>
  <c r="F1008" i="4"/>
  <c r="F1007" i="4"/>
  <c r="F1004" i="4"/>
  <c r="C944" i="4"/>
  <c r="C948" i="4"/>
  <c r="C945" i="4"/>
  <c r="C947" i="4"/>
  <c r="C1004" i="4"/>
  <c r="C1008" i="4"/>
  <c r="C1005" i="4"/>
  <c r="C1007" i="4"/>
  <c r="BN1615" i="4"/>
  <c r="BU1615" i="4"/>
  <c r="CB1615" i="4"/>
  <c r="BN1502" i="4"/>
  <c r="CB1502" i="4"/>
  <c r="BU1502" i="4"/>
  <c r="AB1316" i="4"/>
  <c r="AD1316" i="4"/>
  <c r="AC1316" i="4"/>
  <c r="AE1316" i="4"/>
  <c r="D984" i="4"/>
  <c r="D988" i="4"/>
  <c r="D987" i="4"/>
  <c r="D985" i="4"/>
  <c r="D1045" i="4"/>
  <c r="D1048" i="4"/>
  <c r="D1047" i="4"/>
  <c r="D1044" i="4"/>
  <c r="E984" i="4"/>
  <c r="E988" i="4"/>
  <c r="E987" i="4"/>
  <c r="E985" i="4"/>
  <c r="E1045" i="4"/>
  <c r="E1048" i="4"/>
  <c r="E1047" i="4"/>
  <c r="E1044" i="4"/>
  <c r="C985" i="4"/>
  <c r="C987" i="4"/>
  <c r="C984" i="4"/>
  <c r="C988" i="4"/>
  <c r="C1048" i="4"/>
  <c r="C1045" i="4"/>
  <c r="C1047" i="4"/>
  <c r="C1044" i="4"/>
  <c r="F984" i="4"/>
  <c r="F987" i="4"/>
  <c r="F985" i="4"/>
  <c r="F988" i="4"/>
  <c r="F1044" i="4"/>
  <c r="F1045" i="4"/>
  <c r="F1047" i="4"/>
  <c r="F1048" i="4"/>
  <c r="BQ1386" i="4"/>
  <c r="CD90" i="4"/>
  <c r="CF90" i="4" s="1"/>
  <c r="BW90" i="4"/>
  <c r="BY90" i="4" s="1"/>
  <c r="BP90" i="4"/>
  <c r="BR90" i="4" s="1"/>
  <c r="CE90" i="4"/>
  <c r="BX90" i="4"/>
  <c r="BQ90" i="4"/>
  <c r="BT89" i="4"/>
  <c r="BS89" i="4"/>
  <c r="CA89" i="4"/>
  <c r="BZ89" i="4"/>
  <c r="CH89" i="4"/>
  <c r="CG89" i="4"/>
  <c r="BT478" i="4"/>
  <c r="BS478" i="4"/>
  <c r="CA478" i="4"/>
  <c r="BZ478" i="4"/>
  <c r="CG478" i="4"/>
  <c r="CH478" i="4"/>
  <c r="CC462" i="4"/>
  <c r="BV462" i="4"/>
  <c r="BO462" i="4"/>
  <c r="CG460" i="4"/>
  <c r="CH460" i="4"/>
  <c r="BT460" i="4"/>
  <c r="BS460" i="4"/>
  <c r="CB465" i="4"/>
  <c r="BU465" i="4"/>
  <c r="BN465" i="4"/>
  <c r="CE461" i="4"/>
  <c r="CD461" i="4"/>
  <c r="CF461" i="4" s="1"/>
  <c r="BQ461" i="4"/>
  <c r="BP461" i="4"/>
  <c r="BR461" i="4" s="1"/>
  <c r="BX461" i="4"/>
  <c r="BW461" i="4"/>
  <c r="BY461" i="4" s="1"/>
  <c r="CD489" i="4"/>
  <c r="BP489" i="4"/>
  <c r="BW489" i="4"/>
  <c r="CA460" i="4"/>
  <c r="BZ460" i="4"/>
  <c r="H490" i="4"/>
  <c r="G490" i="4"/>
  <c r="I489" i="4"/>
  <c r="G489" i="4"/>
  <c r="B90" i="4"/>
  <c r="F91" i="4"/>
  <c r="E490" i="4"/>
  <c r="A92" i="4"/>
  <c r="E91" i="4"/>
  <c r="A156" i="4"/>
  <c r="G923" i="4"/>
  <c r="G922" i="4"/>
  <c r="G919" i="4"/>
  <c r="G920" i="4"/>
  <c r="C928" i="4"/>
  <c r="C925" i="4"/>
  <c r="C924" i="4"/>
  <c r="D925" i="4"/>
  <c r="D924" i="4"/>
  <c r="D928" i="4"/>
  <c r="E924" i="4"/>
  <c r="E928" i="4"/>
  <c r="E925" i="4"/>
  <c r="G924" i="4"/>
  <c r="G928" i="4"/>
  <c r="G925" i="4"/>
  <c r="F924" i="4"/>
  <c r="F928" i="4"/>
  <c r="F925" i="4"/>
  <c r="G903" i="4"/>
  <c r="G900" i="4"/>
  <c r="G899" i="4"/>
  <c r="D905" i="4"/>
  <c r="D904" i="4"/>
  <c r="D908" i="4"/>
  <c r="E904" i="4"/>
  <c r="E908" i="4"/>
  <c r="E905" i="4"/>
  <c r="G904" i="4"/>
  <c r="G908" i="4"/>
  <c r="G905" i="4"/>
  <c r="F904" i="4"/>
  <c r="F908" i="4"/>
  <c r="F905" i="4"/>
  <c r="C908" i="4"/>
  <c r="C905" i="4"/>
  <c r="C904" i="4"/>
  <c r="F479" i="4"/>
  <c r="C466" i="4"/>
  <c r="F884" i="4"/>
  <c r="F888" i="4"/>
  <c r="F885" i="4"/>
  <c r="C884" i="4"/>
  <c r="C888" i="4"/>
  <c r="C885" i="4"/>
  <c r="G879" i="4"/>
  <c r="G880" i="4"/>
  <c r="G883" i="4"/>
  <c r="D888" i="4"/>
  <c r="D885" i="4"/>
  <c r="D884" i="4"/>
  <c r="E884" i="4"/>
  <c r="E888" i="4"/>
  <c r="E885" i="4"/>
  <c r="G884" i="4"/>
  <c r="G888" i="4"/>
  <c r="G885" i="4"/>
  <c r="B459" i="4"/>
  <c r="LM9" i="1"/>
  <c r="LL9" i="1"/>
  <c r="KD9" i="1"/>
  <c r="MR9" i="1"/>
  <c r="MU9" i="1"/>
  <c r="AC1517" i="4" l="1"/>
  <c r="AE1517" i="4"/>
  <c r="AB1517" i="4"/>
  <c r="AD1517" i="4"/>
  <c r="U1523" i="4"/>
  <c r="CB1603" i="4"/>
  <c r="BU1603" i="4"/>
  <c r="BN1603" i="4"/>
  <c r="AB1618" i="4"/>
  <c r="AD1618" i="4"/>
  <c r="AE1618" i="4"/>
  <c r="AC1618" i="4"/>
  <c r="AC1117" i="4"/>
  <c r="U1624" i="4"/>
  <c r="BU1503" i="4"/>
  <c r="CB1503" i="4"/>
  <c r="BN1503" i="4"/>
  <c r="AE1317" i="4"/>
  <c r="AC1317" i="4"/>
  <c r="AD1317" i="4"/>
  <c r="AB1317" i="4"/>
  <c r="BR1386" i="4"/>
  <c r="BY489" i="4"/>
  <c r="BR489" i="4"/>
  <c r="CF489" i="4"/>
  <c r="BW91" i="4"/>
  <c r="BY91" i="4" s="1"/>
  <c r="BP91" i="4"/>
  <c r="BR91" i="4" s="1"/>
  <c r="CD91" i="4"/>
  <c r="CF91" i="4" s="1"/>
  <c r="BT90" i="4"/>
  <c r="BS90" i="4"/>
  <c r="BX91" i="4"/>
  <c r="BQ91" i="4"/>
  <c r="CE91" i="4"/>
  <c r="CA90" i="4"/>
  <c r="BZ90" i="4"/>
  <c r="CH90" i="4"/>
  <c r="CG90" i="4"/>
  <c r="BQ462" i="4"/>
  <c r="BP462" i="4"/>
  <c r="BR462" i="4" s="1"/>
  <c r="BW462" i="4"/>
  <c r="BY462" i="4" s="1"/>
  <c r="BX462" i="4"/>
  <c r="CE462" i="4"/>
  <c r="CD462" i="4"/>
  <c r="CF462" i="4" s="1"/>
  <c r="BN466" i="4"/>
  <c r="CB466" i="4"/>
  <c r="BU466" i="4"/>
  <c r="BW490" i="4"/>
  <c r="BY490" i="4" s="1"/>
  <c r="BP490" i="4"/>
  <c r="BR490" i="4" s="1"/>
  <c r="CD490" i="4"/>
  <c r="CF490" i="4" s="1"/>
  <c r="CA461" i="4"/>
  <c r="BZ461" i="4"/>
  <c r="BT461" i="4"/>
  <c r="BS461" i="4"/>
  <c r="CH461" i="4"/>
  <c r="CG461" i="4"/>
  <c r="CE479" i="4"/>
  <c r="BQ479" i="4"/>
  <c r="BX479" i="4"/>
  <c r="G491" i="4"/>
  <c r="H491" i="4"/>
  <c r="I490" i="4"/>
  <c r="B91" i="4"/>
  <c r="E491" i="4"/>
  <c r="A93" i="4"/>
  <c r="E92" i="4"/>
  <c r="F92" i="4"/>
  <c r="A157" i="4"/>
  <c r="D463" i="4"/>
  <c r="F480" i="4"/>
  <c r="B460" i="4"/>
  <c r="G835" i="4"/>
  <c r="G838" i="4"/>
  <c r="U1524" i="4" l="1"/>
  <c r="AD1518" i="4"/>
  <c r="AB1518" i="4"/>
  <c r="AE1518" i="4"/>
  <c r="AC1518" i="4"/>
  <c r="BN1604" i="4"/>
  <c r="BU1604" i="4"/>
  <c r="CB1604" i="4"/>
  <c r="U1625" i="4"/>
  <c r="AC1118" i="4"/>
  <c r="AC1619" i="4"/>
  <c r="AE1619" i="4"/>
  <c r="AD1619" i="4"/>
  <c r="AB1619" i="4"/>
  <c r="BU1390" i="4"/>
  <c r="BN1390" i="4"/>
  <c r="BN1391" i="4" s="1"/>
  <c r="CB1390" i="4"/>
  <c r="CB1391" i="4" s="1"/>
  <c r="BN1504" i="4"/>
  <c r="CB1504" i="4"/>
  <c r="BU1504" i="4"/>
  <c r="AB1318" i="4"/>
  <c r="AD1318" i="4"/>
  <c r="AC1318" i="4"/>
  <c r="AE1318" i="4"/>
  <c r="CB1103" i="4"/>
  <c r="BU1103" i="4"/>
  <c r="BN1103" i="4"/>
  <c r="BS1386" i="4"/>
  <c r="CD92" i="4"/>
  <c r="CF92" i="4" s="1"/>
  <c r="BW92" i="4"/>
  <c r="BY92" i="4" s="1"/>
  <c r="BP92" i="4"/>
  <c r="BR92" i="4" s="1"/>
  <c r="CE92" i="4"/>
  <c r="BX92" i="4"/>
  <c r="BQ92" i="4"/>
  <c r="CH91" i="4"/>
  <c r="CG91" i="4"/>
  <c r="BT91" i="4"/>
  <c r="BS91" i="4"/>
  <c r="CA91" i="4"/>
  <c r="BZ91" i="4"/>
  <c r="CA479" i="4"/>
  <c r="BZ479" i="4"/>
  <c r="BT479" i="4"/>
  <c r="BS479" i="4"/>
  <c r="CH479" i="4"/>
  <c r="CG479" i="4"/>
  <c r="BO463" i="4"/>
  <c r="BO1590" i="4" s="1"/>
  <c r="CC463" i="4"/>
  <c r="CC1590" i="4" s="1"/>
  <c r="BV463" i="4"/>
  <c r="BV1590" i="4" s="1"/>
  <c r="BW491" i="4"/>
  <c r="BY491" i="4" s="1"/>
  <c r="BP491" i="4"/>
  <c r="BR491" i="4" s="1"/>
  <c r="CD491" i="4"/>
  <c r="CF491" i="4" s="1"/>
  <c r="CH462" i="4"/>
  <c r="CG462" i="4"/>
  <c r="CA462" i="4"/>
  <c r="BZ462" i="4"/>
  <c r="BS462" i="4"/>
  <c r="BT462" i="4"/>
  <c r="CE480" i="4"/>
  <c r="BQ480" i="4"/>
  <c r="BX480" i="4"/>
  <c r="I491" i="4"/>
  <c r="H492" i="4"/>
  <c r="G492" i="4"/>
  <c r="B92" i="4"/>
  <c r="F93" i="4"/>
  <c r="E492" i="4"/>
  <c r="A94" i="4"/>
  <c r="E93" i="4"/>
  <c r="A158" i="4"/>
  <c r="D464" i="4"/>
  <c r="F481" i="4"/>
  <c r="B461" i="4"/>
  <c r="DV5" i="1"/>
  <c r="DU5" i="1"/>
  <c r="DT5" i="1"/>
  <c r="DS5" i="1"/>
  <c r="DR5" i="1"/>
  <c r="DQ5" i="1"/>
  <c r="DP5" i="1"/>
  <c r="DO5" i="1"/>
  <c r="DN5" i="1"/>
  <c r="DM5" i="1"/>
  <c r="DL5" i="1"/>
  <c r="DK5" i="1"/>
  <c r="DJ5" i="1"/>
  <c r="DI5" i="1"/>
  <c r="DI19" i="1" s="1"/>
  <c r="DH5" i="1"/>
  <c r="DH19" i="1" s="1"/>
  <c r="BN48" i="4"/>
  <c r="BN45" i="4"/>
  <c r="X48" i="4"/>
  <c r="DW5" i="1"/>
  <c r="DG5" i="1"/>
  <c r="DG19" i="1" s="1"/>
  <c r="DF5" i="1"/>
  <c r="DF19" i="1" s="1"/>
  <c r="DE5" i="1"/>
  <c r="DE19" i="1" s="1"/>
  <c r="DD5" i="1"/>
  <c r="DD19" i="1" s="1"/>
  <c r="DC5" i="1"/>
  <c r="DB5" i="1"/>
  <c r="DB19" i="1" s="1"/>
  <c r="DA5" i="1"/>
  <c r="DA19" i="1" s="1"/>
  <c r="CZ5" i="1"/>
  <c r="CY5" i="1"/>
  <c r="CY19" i="1" s="1"/>
  <c r="CX5" i="1"/>
  <c r="CX19" i="1" s="1"/>
  <c r="CW5" i="1"/>
  <c r="CW19" i="1" s="1"/>
  <c r="CV5" i="1"/>
  <c r="CV19" i="1" s="1"/>
  <c r="CU5" i="1"/>
  <c r="CU19" i="1" s="1"/>
  <c r="CT5" i="1"/>
  <c r="CT19" i="1" s="1"/>
  <c r="CS5" i="1"/>
  <c r="CS19" i="1" s="1"/>
  <c r="CR5" i="1"/>
  <c r="CR19" i="1" s="1"/>
  <c r="CQ5" i="1"/>
  <c r="CQ19" i="1" s="1"/>
  <c r="CP5" i="1"/>
  <c r="CP19" i="1" s="1"/>
  <c r="CO5" i="1"/>
  <c r="CO19" i="1" s="1"/>
  <c r="CN5" i="1"/>
  <c r="CN19" i="1" s="1"/>
  <c r="CM5" i="1"/>
  <c r="CI5" i="1"/>
  <c r="CG5" i="1"/>
  <c r="CF5" i="1"/>
  <c r="CB5" i="1"/>
  <c r="BZ5" i="1"/>
  <c r="BU5" i="1"/>
  <c r="BU19" i="1" s="1"/>
  <c r="MK5" i="1"/>
  <c r="MK19" i="1" s="1"/>
  <c r="MH5" i="1"/>
  <c r="MH19" i="1" s="1"/>
  <c r="S793" i="4"/>
  <c r="U793" i="4" s="1"/>
  <c r="D793" i="4" s="1"/>
  <c r="R793" i="4"/>
  <c r="T793" i="4" s="1"/>
  <c r="T796" i="4"/>
  <c r="T795" i="4"/>
  <c r="T794" i="4"/>
  <c r="BS5" i="1"/>
  <c r="BS19" i="1" s="1"/>
  <c r="KA5" i="1"/>
  <c r="KA19" i="1" s="1"/>
  <c r="AC1519" i="4" l="1"/>
  <c r="AE1519" i="4"/>
  <c r="AB1519" i="4"/>
  <c r="AD1519" i="4"/>
  <c r="U1525" i="4"/>
  <c r="BV1591" i="4"/>
  <c r="CC1591" i="4"/>
  <c r="BO1591" i="4"/>
  <c r="AB1620" i="4"/>
  <c r="AD1620" i="4"/>
  <c r="AE1620" i="4"/>
  <c r="AC1620" i="4"/>
  <c r="AC1119" i="4"/>
  <c r="U1626" i="4"/>
  <c r="BV1490" i="4"/>
  <c r="BV1491" i="4" s="1"/>
  <c r="CC1490" i="4"/>
  <c r="CC1491" i="4" s="1"/>
  <c r="BO1490" i="4"/>
  <c r="BO1491" i="4" s="1"/>
  <c r="BU1391" i="4"/>
  <c r="BU1402" i="4" s="1"/>
  <c r="BN1402" i="4"/>
  <c r="CB1402" i="4"/>
  <c r="AE1319" i="4"/>
  <c r="AC1319" i="4"/>
  <c r="AD1319" i="4"/>
  <c r="AB1319" i="4"/>
  <c r="BN1104" i="4"/>
  <c r="BU1104" i="4"/>
  <c r="CB1104" i="4"/>
  <c r="V793" i="4"/>
  <c r="BT1386" i="4"/>
  <c r="BW93" i="4"/>
  <c r="BY93" i="4" s="1"/>
  <c r="BP93" i="4"/>
  <c r="BR93" i="4" s="1"/>
  <c r="CD93" i="4"/>
  <c r="CF93" i="4" s="1"/>
  <c r="BQ93" i="4"/>
  <c r="CE93" i="4"/>
  <c r="BX93" i="4"/>
  <c r="BT92" i="4"/>
  <c r="BS92" i="4"/>
  <c r="CA92" i="4"/>
  <c r="BZ92" i="4"/>
  <c r="CH92" i="4"/>
  <c r="CG92" i="4"/>
  <c r="BV464" i="4"/>
  <c r="BO464" i="4"/>
  <c r="CC464" i="4"/>
  <c r="CE481" i="4"/>
  <c r="BX481" i="4"/>
  <c r="BQ481" i="4"/>
  <c r="CA480" i="4"/>
  <c r="BZ480" i="4"/>
  <c r="BT480" i="4"/>
  <c r="BS480" i="4"/>
  <c r="CG480" i="4"/>
  <c r="CH480" i="4"/>
  <c r="BP492" i="4"/>
  <c r="BR492" i="4" s="1"/>
  <c r="CD492" i="4"/>
  <c r="CF492" i="4" s="1"/>
  <c r="BW492" i="4"/>
  <c r="BY492" i="4" s="1"/>
  <c r="BW463" i="4"/>
  <c r="BW1590" i="4" s="1"/>
  <c r="BX463" i="4"/>
  <c r="BX1590" i="4" s="1"/>
  <c r="CE463" i="4"/>
  <c r="CE1590" i="4" s="1"/>
  <c r="CD463" i="4"/>
  <c r="CD1590" i="4" s="1"/>
  <c r="BQ463" i="4"/>
  <c r="BQ1590" i="4" s="1"/>
  <c r="BP463" i="4"/>
  <c r="BP1590" i="4" s="1"/>
  <c r="G493" i="4"/>
  <c r="H493" i="4"/>
  <c r="I492" i="4"/>
  <c r="B93" i="4"/>
  <c r="E493" i="4"/>
  <c r="E94" i="4"/>
  <c r="F94" i="4"/>
  <c r="A95" i="4"/>
  <c r="A159" i="4"/>
  <c r="C796" i="4"/>
  <c r="C794" i="4"/>
  <c r="C793" i="4"/>
  <c r="C795" i="4"/>
  <c r="D465" i="4"/>
  <c r="F482" i="4"/>
  <c r="AS48" i="4"/>
  <c r="AS448" i="4" s="1"/>
  <c r="DD448" i="4" s="1"/>
  <c r="X448" i="4"/>
  <c r="CI448" i="4" s="1"/>
  <c r="ET448" i="4" s="1"/>
  <c r="BN46" i="4"/>
  <c r="BN449" i="4" s="1"/>
  <c r="FT4" i="1" s="1"/>
  <c r="CI45" i="4"/>
  <c r="CI48" i="4"/>
  <c r="DD48" i="4" s="1"/>
  <c r="DY48" i="4" s="1"/>
  <c r="ET48" i="4" s="1"/>
  <c r="CB19" i="1"/>
  <c r="CF19" i="1"/>
  <c r="CG19" i="1"/>
  <c r="CI19" i="1"/>
  <c r="CM19" i="1"/>
  <c r="B462" i="4"/>
  <c r="CP6" i="1"/>
  <c r="CQ6" i="1"/>
  <c r="DJ19" i="1"/>
  <c r="DJ6" i="1"/>
  <c r="DK19" i="1"/>
  <c r="DK6" i="1"/>
  <c r="DL19" i="1"/>
  <c r="DL6" i="1"/>
  <c r="DM19" i="1"/>
  <c r="DM6" i="1"/>
  <c r="DN19" i="1"/>
  <c r="DN6" i="1"/>
  <c r="DO19" i="1"/>
  <c r="DO6" i="1"/>
  <c r="DP19" i="1"/>
  <c r="DP6" i="1"/>
  <c r="DQ19" i="1"/>
  <c r="DQ6" i="1"/>
  <c r="DR19" i="1"/>
  <c r="DR6" i="1"/>
  <c r="DV19" i="1"/>
  <c r="DV6" i="1"/>
  <c r="DH6" i="1"/>
  <c r="DI6" i="1"/>
  <c r="DU19" i="1"/>
  <c r="DU6" i="1"/>
  <c r="DT19" i="1"/>
  <c r="DT6" i="1"/>
  <c r="DS19" i="1"/>
  <c r="DS6" i="1"/>
  <c r="DC19" i="1"/>
  <c r="DC6" i="1"/>
  <c r="CN6" i="1"/>
  <c r="BZ19" i="1"/>
  <c r="BZ6" i="1"/>
  <c r="CS6" i="1"/>
  <c r="CT6" i="1"/>
  <c r="CU6" i="1"/>
  <c r="CV6" i="1"/>
  <c r="CR6" i="1"/>
  <c r="CW6" i="1"/>
  <c r="CX6" i="1"/>
  <c r="CY6" i="1"/>
  <c r="DE6" i="1"/>
  <c r="CB6" i="1"/>
  <c r="CF6" i="1"/>
  <c r="CG6" i="1"/>
  <c r="CI6" i="1"/>
  <c r="CM6" i="1"/>
  <c r="CO6" i="1"/>
  <c r="CZ19" i="1"/>
  <c r="CZ6" i="1"/>
  <c r="DW19" i="1"/>
  <c r="DW6" i="1"/>
  <c r="BU6" i="1"/>
  <c r="DA6" i="1"/>
  <c r="DB6" i="1"/>
  <c r="DD6" i="1"/>
  <c r="DF6" i="1"/>
  <c r="DG6" i="1"/>
  <c r="MK6" i="1"/>
  <c r="MH6" i="1"/>
  <c r="U794" i="4"/>
  <c r="D794" i="4" s="1"/>
  <c r="U795" i="4"/>
  <c r="D795" i="4" s="1"/>
  <c r="U796" i="4"/>
  <c r="D796" i="4" s="1"/>
  <c r="BS6" i="1"/>
  <c r="KA6" i="1"/>
  <c r="U1526" i="4" l="1"/>
  <c r="AD1520" i="4"/>
  <c r="AB1520" i="4"/>
  <c r="AE1520" i="4"/>
  <c r="AC1520" i="4"/>
  <c r="CD1591" i="4"/>
  <c r="CE1591" i="4"/>
  <c r="BW1591" i="4"/>
  <c r="BX1591" i="4"/>
  <c r="BP1591" i="4"/>
  <c r="BQ1591" i="4"/>
  <c r="U1627" i="4"/>
  <c r="AC1120" i="4"/>
  <c r="AC1621" i="4"/>
  <c r="AE1621" i="4"/>
  <c r="AD1621" i="4"/>
  <c r="AB1621" i="4"/>
  <c r="BQ1490" i="4"/>
  <c r="BQ1491" i="4" s="1"/>
  <c r="CD1490" i="4"/>
  <c r="CD1491" i="4" s="1"/>
  <c r="CE1490" i="4"/>
  <c r="CE1491" i="4" s="1"/>
  <c r="BX1490" i="4"/>
  <c r="BX1491" i="4" s="1"/>
  <c r="BR463" i="4"/>
  <c r="BP1490" i="4"/>
  <c r="BY463" i="4"/>
  <c r="BY1590" i="4" s="1"/>
  <c r="BW1490" i="4"/>
  <c r="BU1403" i="4"/>
  <c r="BU1404" i="4" s="1"/>
  <c r="CB1403" i="4"/>
  <c r="CB1404" i="4" s="1"/>
  <c r="BN1403" i="4"/>
  <c r="BN1404" i="4" s="1"/>
  <c r="AB1320" i="4"/>
  <c r="AD1320" i="4"/>
  <c r="AC1320" i="4"/>
  <c r="AE1320" i="4"/>
  <c r="Y1208" i="4"/>
  <c r="Y1209" i="4" s="1"/>
  <c r="Y1308" i="4"/>
  <c r="Y1309" i="4" s="1"/>
  <c r="Z1208" i="4"/>
  <c r="Z1209" i="4" s="1"/>
  <c r="Z1308" i="4"/>
  <c r="Z1309" i="4" s="1"/>
  <c r="Y1108" i="4"/>
  <c r="Y1109" i="4" s="1"/>
  <c r="Y1632" i="4" s="1"/>
  <c r="Z1108" i="4"/>
  <c r="Z1109" i="4" s="1"/>
  <c r="Z1632" i="4" s="1"/>
  <c r="V795" i="4"/>
  <c r="V796" i="4"/>
  <c r="V794" i="4"/>
  <c r="BU1386" i="4"/>
  <c r="BW94" i="4"/>
  <c r="BY94" i="4" s="1"/>
  <c r="BP94" i="4"/>
  <c r="BR94" i="4" s="1"/>
  <c r="CD94" i="4"/>
  <c r="CF94" i="4" s="1"/>
  <c r="CA93" i="4"/>
  <c r="BZ93" i="4"/>
  <c r="CH93" i="4"/>
  <c r="CG93" i="4"/>
  <c r="BT93" i="4"/>
  <c r="BS93" i="4"/>
  <c r="BX94" i="4"/>
  <c r="BQ94" i="4"/>
  <c r="CE94" i="4"/>
  <c r="CD493" i="4"/>
  <c r="CF493" i="4" s="1"/>
  <c r="BW493" i="4"/>
  <c r="BY493" i="4" s="1"/>
  <c r="BP493" i="4"/>
  <c r="BR493" i="4" s="1"/>
  <c r="BV465" i="4"/>
  <c r="CC465" i="4"/>
  <c r="BO465" i="4"/>
  <c r="BT463" i="4"/>
  <c r="BT1590" i="4" s="1"/>
  <c r="BS463" i="4"/>
  <c r="BS1590" i="4" s="1"/>
  <c r="CF463" i="4"/>
  <c r="CF1590" i="4" s="1"/>
  <c r="CG463" i="4"/>
  <c r="CG1590" i="4" s="1"/>
  <c r="CH463" i="4"/>
  <c r="CH1590" i="4" s="1"/>
  <c r="CA463" i="4"/>
  <c r="CA1590" i="4" s="1"/>
  <c r="BZ463" i="4"/>
  <c r="BZ1590" i="4" s="1"/>
  <c r="BT481" i="4"/>
  <c r="BS481" i="4"/>
  <c r="CA481" i="4"/>
  <c r="BZ481" i="4"/>
  <c r="CH481" i="4"/>
  <c r="CG481" i="4"/>
  <c r="CE482" i="4"/>
  <c r="BX482" i="4"/>
  <c r="BQ482" i="4"/>
  <c r="CE464" i="4"/>
  <c r="CD464" i="4"/>
  <c r="BQ464" i="4"/>
  <c r="BP464" i="4"/>
  <c r="BR464" i="4" s="1"/>
  <c r="BX464" i="4"/>
  <c r="BW464" i="4"/>
  <c r="BY464" i="4" s="1"/>
  <c r="H494" i="4"/>
  <c r="G494" i="4"/>
  <c r="I493" i="4"/>
  <c r="B94" i="4"/>
  <c r="F95" i="4"/>
  <c r="A96" i="4"/>
  <c r="E95" i="4"/>
  <c r="E494" i="4"/>
  <c r="A160" i="4"/>
  <c r="D466" i="4"/>
  <c r="DD45" i="4"/>
  <c r="CI46" i="4"/>
  <c r="CI49" i="4" s="1"/>
  <c r="BN49" i="4"/>
  <c r="BS4" i="1" s="1"/>
  <c r="CG4" i="1"/>
  <c r="BZ4" i="1"/>
  <c r="BZ9" i="1"/>
  <c r="DC9" i="1"/>
  <c r="BU4" i="1"/>
  <c r="CP9" i="1"/>
  <c r="CQ9" i="1"/>
  <c r="DR9" i="1"/>
  <c r="DO9" i="1"/>
  <c r="DV9" i="1"/>
  <c r="DU9" i="1"/>
  <c r="DQ9" i="1"/>
  <c r="DL9" i="1"/>
  <c r="DH9" i="1"/>
  <c r="DI9" i="1"/>
  <c r="DN9" i="1"/>
  <c r="DT9" i="1"/>
  <c r="DM9" i="1"/>
  <c r="DJ9" i="1"/>
  <c r="DS9" i="1"/>
  <c r="DP9" i="1"/>
  <c r="DK9" i="1"/>
  <c r="CN9" i="1"/>
  <c r="CW9" i="1"/>
  <c r="CS9" i="1"/>
  <c r="CT9" i="1"/>
  <c r="DE9" i="1"/>
  <c r="CY9" i="1"/>
  <c r="CX9" i="1"/>
  <c r="CR9" i="1"/>
  <c r="CV9" i="1"/>
  <c r="CU9" i="1"/>
  <c r="DG9" i="1"/>
  <c r="DW9" i="1"/>
  <c r="DD9" i="1"/>
  <c r="DF9" i="1"/>
  <c r="BU9" i="1"/>
  <c r="DB9" i="1"/>
  <c r="CZ9" i="1"/>
  <c r="CB9" i="1"/>
  <c r="CO9" i="1"/>
  <c r="DA9" i="1"/>
  <c r="CM9" i="1"/>
  <c r="CF9" i="1"/>
  <c r="CI9" i="1"/>
  <c r="CG9" i="1"/>
  <c r="MK9" i="1"/>
  <c r="MH9" i="1"/>
  <c r="BS9" i="1"/>
  <c r="KA9" i="1"/>
  <c r="AC1521" i="4" l="1"/>
  <c r="AE1521" i="4"/>
  <c r="AB1521" i="4"/>
  <c r="AD1521" i="4"/>
  <c r="U1527" i="4"/>
  <c r="BY1591" i="4"/>
  <c r="BR1590" i="4"/>
  <c r="BZ1591" i="4"/>
  <c r="CA1591" i="4"/>
  <c r="CH1591" i="4"/>
  <c r="CG1591" i="4"/>
  <c r="CF1591" i="4"/>
  <c r="BS1591" i="4"/>
  <c r="BT1591" i="4"/>
  <c r="BQ1604" i="4"/>
  <c r="BQ1602" i="4"/>
  <c r="BP1602" i="4"/>
  <c r="BP1603" i="4" s="1"/>
  <c r="BX1604" i="4"/>
  <c r="BX1602" i="4"/>
  <c r="BW1602" i="4"/>
  <c r="BW1603" i="4" s="1"/>
  <c r="CE1604" i="4"/>
  <c r="CE1602" i="4"/>
  <c r="CD1602" i="4"/>
  <c r="CD1603" i="4" s="1"/>
  <c r="AB1622" i="4"/>
  <c r="AD1622" i="4"/>
  <c r="AE1622" i="4"/>
  <c r="AC1622" i="4"/>
  <c r="AC1121" i="4"/>
  <c r="U1628" i="4"/>
  <c r="BY1490" i="4"/>
  <c r="BR1490" i="4"/>
  <c r="BR1491" i="4" s="1"/>
  <c r="BZ1490" i="4"/>
  <c r="CA1490" i="4"/>
  <c r="BW1491" i="4"/>
  <c r="CH1490" i="4"/>
  <c r="CG1490" i="4"/>
  <c r="CD1502" i="4"/>
  <c r="CD1503" i="4" s="1"/>
  <c r="CF1490" i="4"/>
  <c r="BX1504" i="4"/>
  <c r="BX1502" i="4"/>
  <c r="BS1490" i="4"/>
  <c r="BT1490" i="4"/>
  <c r="BQ1504" i="4"/>
  <c r="BQ1502" i="4"/>
  <c r="BP1491" i="4"/>
  <c r="CE1504" i="4"/>
  <c r="CE1502" i="4"/>
  <c r="AE1321" i="4"/>
  <c r="AC1321" i="4"/>
  <c r="AD1321" i="4"/>
  <c r="AB1321" i="4"/>
  <c r="Z1210" i="4"/>
  <c r="Z1211" i="4" s="1"/>
  <c r="Z1212" i="4" s="1"/>
  <c r="Z1213" i="4" s="1"/>
  <c r="Z1214" i="4" s="1"/>
  <c r="Z1215" i="4" s="1"/>
  <c r="Z1216" i="4" s="1"/>
  <c r="Z1217" i="4" s="1"/>
  <c r="Z1218" i="4" s="1"/>
  <c r="Z1219" i="4" s="1"/>
  <c r="Z1220" i="4" s="1"/>
  <c r="Z1221" i="4" s="1"/>
  <c r="Z1222" i="4" s="1"/>
  <c r="Z1223" i="4" s="1"/>
  <c r="Z1224" i="4" s="1"/>
  <c r="Z1225" i="4" s="1"/>
  <c r="Z1226" i="4" s="1"/>
  <c r="Z1227" i="4" s="1"/>
  <c r="Z1228" i="4" s="1"/>
  <c r="Z1229" i="4" s="1"/>
  <c r="Z1231" i="4"/>
  <c r="Z1232" i="4" s="1"/>
  <c r="Y1210" i="4"/>
  <c r="Y1211" i="4" s="1"/>
  <c r="Y1212" i="4" s="1"/>
  <c r="Y1213" i="4" s="1"/>
  <c r="Y1214" i="4" s="1"/>
  <c r="Y1215" i="4" s="1"/>
  <c r="Y1216" i="4" s="1"/>
  <c r="Y1217" i="4" s="1"/>
  <c r="Y1218" i="4" s="1"/>
  <c r="Y1219" i="4" s="1"/>
  <c r="Y1220" i="4" s="1"/>
  <c r="Y1221" i="4" s="1"/>
  <c r="Y1222" i="4" s="1"/>
  <c r="Y1223" i="4" s="1"/>
  <c r="Y1224" i="4" s="1"/>
  <c r="Y1225" i="4" s="1"/>
  <c r="Y1226" i="4" s="1"/>
  <c r="Y1227" i="4" s="1"/>
  <c r="Y1228" i="4" s="1"/>
  <c r="Y1229" i="4" s="1"/>
  <c r="Y1231" i="4"/>
  <c r="Y1232" i="4" s="1"/>
  <c r="Z1310" i="4"/>
  <c r="Z1311" i="4" s="1"/>
  <c r="Z1312" i="4" s="1"/>
  <c r="Z1313" i="4" s="1"/>
  <c r="Z1314" i="4" s="1"/>
  <c r="Z1315" i="4" s="1"/>
  <c r="Z1316" i="4" s="1"/>
  <c r="Z1317" i="4" s="1"/>
  <c r="Z1318" i="4" s="1"/>
  <c r="Z1319" i="4" s="1"/>
  <c r="Z1320" i="4" s="1"/>
  <c r="Z1321" i="4" s="1"/>
  <c r="Z1322" i="4" s="1"/>
  <c r="Z1323" i="4" s="1"/>
  <c r="Z1324" i="4" s="1"/>
  <c r="Z1325" i="4" s="1"/>
  <c r="Z1326" i="4" s="1"/>
  <c r="Z1327" i="4" s="1"/>
  <c r="Z1328" i="4" s="1"/>
  <c r="Z1329" i="4" s="1"/>
  <c r="Z1331" i="4"/>
  <c r="Z1332" i="4" s="1"/>
  <c r="Y1310" i="4"/>
  <c r="Y1311" i="4" s="1"/>
  <c r="Y1312" i="4" s="1"/>
  <c r="Y1313" i="4" s="1"/>
  <c r="Y1314" i="4" s="1"/>
  <c r="Y1315" i="4" s="1"/>
  <c r="Y1316" i="4" s="1"/>
  <c r="Y1317" i="4" s="1"/>
  <c r="Y1318" i="4" s="1"/>
  <c r="Y1319" i="4" s="1"/>
  <c r="Y1320" i="4" s="1"/>
  <c r="Y1321" i="4" s="1"/>
  <c r="Y1322" i="4" s="1"/>
  <c r="Y1323" i="4" s="1"/>
  <c r="Y1324" i="4" s="1"/>
  <c r="Y1325" i="4" s="1"/>
  <c r="Y1326" i="4" s="1"/>
  <c r="Y1327" i="4" s="1"/>
  <c r="Y1328" i="4" s="1"/>
  <c r="Y1329" i="4" s="1"/>
  <c r="Y1331" i="4"/>
  <c r="Y1332" i="4" s="1"/>
  <c r="Z1432" i="4"/>
  <c r="Z1532" i="4"/>
  <c r="Y1432" i="4"/>
  <c r="Y1532" i="4"/>
  <c r="Z1131" i="4"/>
  <c r="Y1131" i="4"/>
  <c r="Z1110" i="4"/>
  <c r="Z1111" i="4" s="1"/>
  <c r="Z1112" i="4" s="1"/>
  <c r="Z1113" i="4" s="1"/>
  <c r="Z1114" i="4" s="1"/>
  <c r="Y1110" i="4"/>
  <c r="Y1111" i="4" s="1"/>
  <c r="Y1112" i="4" s="1"/>
  <c r="Y1113" i="4" s="1"/>
  <c r="Y1114" i="4" s="1"/>
  <c r="BV1386" i="4"/>
  <c r="CD95" i="4"/>
  <c r="CF95" i="4" s="1"/>
  <c r="BW95" i="4"/>
  <c r="BY95" i="4" s="1"/>
  <c r="BP95" i="4"/>
  <c r="BR95" i="4" s="1"/>
  <c r="CE95" i="4"/>
  <c r="BX95" i="4"/>
  <c r="BQ95" i="4"/>
  <c r="CH94" i="4"/>
  <c r="CG94" i="4"/>
  <c r="BT94" i="4"/>
  <c r="BS94" i="4"/>
  <c r="BZ94" i="4"/>
  <c r="CA94" i="4"/>
  <c r="BO466" i="4"/>
  <c r="BV466" i="4"/>
  <c r="CC466" i="4"/>
  <c r="BZ464" i="4"/>
  <c r="CA464" i="4"/>
  <c r="BT464" i="4"/>
  <c r="BS464" i="4"/>
  <c r="CF464" i="4"/>
  <c r="BW494" i="4"/>
  <c r="BY494" i="4" s="1"/>
  <c r="BP494" i="4"/>
  <c r="BR494" i="4" s="1"/>
  <c r="CD494" i="4"/>
  <c r="CF494" i="4" s="1"/>
  <c r="CH464" i="4"/>
  <c r="CG464" i="4"/>
  <c r="BS482" i="4"/>
  <c r="BT482" i="4"/>
  <c r="CA482" i="4"/>
  <c r="BZ482" i="4"/>
  <c r="CH482" i="4"/>
  <c r="CG482" i="4"/>
  <c r="BP465" i="4"/>
  <c r="BR465" i="4" s="1"/>
  <c r="BQ465" i="4"/>
  <c r="CE465" i="4"/>
  <c r="CD465" i="4"/>
  <c r="BW465" i="4"/>
  <c r="BY465" i="4" s="1"/>
  <c r="BX465" i="4"/>
  <c r="G495" i="4"/>
  <c r="H495" i="4"/>
  <c r="I494" i="4"/>
  <c r="B95" i="4"/>
  <c r="E495" i="4"/>
  <c r="A97" i="4"/>
  <c r="F96" i="4"/>
  <c r="E96" i="4"/>
  <c r="A161" i="4"/>
  <c r="CI449" i="4"/>
  <c r="GO4" i="1" s="1"/>
  <c r="DY45" i="4"/>
  <c r="DD46" i="4"/>
  <c r="CN4" i="1"/>
  <c r="CB4" i="1"/>
  <c r="CI4" i="1"/>
  <c r="CM4" i="1"/>
  <c r="CF4" i="1"/>
  <c r="B463" i="4"/>
  <c r="CO4" i="1"/>
  <c r="X5" i="1"/>
  <c r="X19" i="1" s="1"/>
  <c r="W5" i="1"/>
  <c r="W19" i="1" s="1"/>
  <c r="U1528" i="4" l="1"/>
  <c r="AD1522" i="4"/>
  <c r="AB1522" i="4"/>
  <c r="AE1522" i="4"/>
  <c r="AC1522" i="4"/>
  <c r="BR1591" i="4"/>
  <c r="U1629" i="4"/>
  <c r="AC1122" i="4"/>
  <c r="AC1623" i="4"/>
  <c r="AE1623" i="4"/>
  <c r="AD1623" i="4"/>
  <c r="AB1623" i="4"/>
  <c r="BY1491" i="4"/>
  <c r="BV1390" i="4"/>
  <c r="BO1390" i="4"/>
  <c r="CC1390" i="4"/>
  <c r="CC1391" i="4" s="1"/>
  <c r="BP1502" i="4"/>
  <c r="BP1503" i="4" s="1"/>
  <c r="BT1491" i="4"/>
  <c r="BS1491" i="4"/>
  <c r="CF1491" i="4"/>
  <c r="CG1491" i="4"/>
  <c r="CH1491" i="4"/>
  <c r="BW1502" i="4"/>
  <c r="BW1503" i="4" s="1"/>
  <c r="CA1491" i="4"/>
  <c r="BZ1491" i="4"/>
  <c r="AB1322" i="4"/>
  <c r="AD1322" i="4"/>
  <c r="AC1322" i="4"/>
  <c r="AE1322" i="4"/>
  <c r="Z1115" i="4"/>
  <c r="Y1115" i="4"/>
  <c r="Y1132" i="4"/>
  <c r="BW1386" i="4"/>
  <c r="BT95" i="4"/>
  <c r="BS95" i="4"/>
  <c r="CA95" i="4"/>
  <c r="BZ95" i="4"/>
  <c r="CH95" i="4"/>
  <c r="CG95" i="4"/>
  <c r="BP96" i="4"/>
  <c r="BR96" i="4" s="1"/>
  <c r="CD96" i="4"/>
  <c r="CF96" i="4" s="1"/>
  <c r="BW96" i="4"/>
  <c r="BY96" i="4" s="1"/>
  <c r="CE96" i="4"/>
  <c r="BX96" i="4"/>
  <c r="BQ96" i="4"/>
  <c r="CD495" i="4"/>
  <c r="BW495" i="4"/>
  <c r="BP495" i="4"/>
  <c r="CA465" i="4"/>
  <c r="BZ465" i="4"/>
  <c r="CF465" i="4"/>
  <c r="CG465" i="4"/>
  <c r="CH465" i="4"/>
  <c r="BS465" i="4"/>
  <c r="BT465" i="4"/>
  <c r="CE466" i="4"/>
  <c r="CD466" i="4"/>
  <c r="BW466" i="4"/>
  <c r="BX466" i="4"/>
  <c r="BP466" i="4"/>
  <c r="BQ466" i="4"/>
  <c r="H496" i="4"/>
  <c r="I495" i="4"/>
  <c r="G496" i="4"/>
  <c r="B96" i="4"/>
  <c r="F97" i="4"/>
  <c r="E496" i="4"/>
  <c r="A98" i="4"/>
  <c r="E97" i="4"/>
  <c r="A162" i="4"/>
  <c r="DD49" i="4"/>
  <c r="DD449" i="4"/>
  <c r="HJ4" i="1" s="1"/>
  <c r="ET45" i="4"/>
  <c r="ET46" i="4" s="1"/>
  <c r="DY46" i="4"/>
  <c r="DC4" i="1"/>
  <c r="DX4" i="1"/>
  <c r="DE4" i="1"/>
  <c r="DA4" i="1"/>
  <c r="DB4" i="1"/>
  <c r="CY4" i="1"/>
  <c r="CZ4" i="1"/>
  <c r="CV4" i="1"/>
  <c r="DF4" i="1"/>
  <c r="DG4" i="1"/>
  <c r="B464" i="4"/>
  <c r="CX4" i="1"/>
  <c r="CW4" i="1"/>
  <c r="DD4" i="1"/>
  <c r="W6" i="1"/>
  <c r="X6" i="1"/>
  <c r="AC1523" i="4" l="1"/>
  <c r="AE1523" i="4"/>
  <c r="AB1523" i="4"/>
  <c r="AD1523" i="4"/>
  <c r="U1529" i="4"/>
  <c r="AB1624" i="4"/>
  <c r="AD1624" i="4"/>
  <c r="AE1624" i="4"/>
  <c r="AC1624" i="4"/>
  <c r="AC1123" i="4"/>
  <c r="U1630" i="4"/>
  <c r="BV1391" i="4"/>
  <c r="BX1390" i="4"/>
  <c r="BR495" i="4"/>
  <c r="BY495" i="4"/>
  <c r="CE1390" i="4"/>
  <c r="CE1391" i="4" s="1"/>
  <c r="CF495" i="4"/>
  <c r="CD1390" i="4"/>
  <c r="CD1391" i="4" s="1"/>
  <c r="BQ1390" i="4"/>
  <c r="BQ1391" i="4" s="1"/>
  <c r="BO1391" i="4"/>
  <c r="BR466" i="4"/>
  <c r="BP1390" i="4"/>
  <c r="BY466" i="4"/>
  <c r="BW1390" i="4"/>
  <c r="AE1323" i="4"/>
  <c r="AC1323" i="4"/>
  <c r="AD1323" i="4"/>
  <c r="AB1323" i="4"/>
  <c r="Y1116" i="4"/>
  <c r="Y1117" i="4" s="1"/>
  <c r="Y1118" i="4" s="1"/>
  <c r="Y1119" i="4" s="1"/>
  <c r="Y1120" i="4" s="1"/>
  <c r="Y1121" i="4" s="1"/>
  <c r="Y1122" i="4" s="1"/>
  <c r="Y1123" i="4" s="1"/>
  <c r="Y1124" i="4" s="1"/>
  <c r="Y1125" i="4" s="1"/>
  <c r="Z1116" i="4"/>
  <c r="Z1117" i="4" s="1"/>
  <c r="Z1118" i="4" s="1"/>
  <c r="Z1119" i="4" s="1"/>
  <c r="Z1120" i="4" s="1"/>
  <c r="Z1121" i="4" s="1"/>
  <c r="Z1122" i="4" s="1"/>
  <c r="Z1123" i="4" s="1"/>
  <c r="Z1124" i="4" s="1"/>
  <c r="Z1125" i="4" s="1"/>
  <c r="Z1132" i="4"/>
  <c r="BX1386" i="4"/>
  <c r="BW97" i="4"/>
  <c r="BY97" i="4" s="1"/>
  <c r="BP97" i="4"/>
  <c r="BR97" i="4" s="1"/>
  <c r="CD97" i="4"/>
  <c r="CF97" i="4" s="1"/>
  <c r="BT96" i="4"/>
  <c r="BS96" i="4"/>
  <c r="CA96" i="4"/>
  <c r="BZ96" i="4"/>
  <c r="BX97" i="4"/>
  <c r="BQ97" i="4"/>
  <c r="CE97" i="4"/>
  <c r="CH96" i="4"/>
  <c r="CG96" i="4"/>
  <c r="BS466" i="4"/>
  <c r="BT466" i="4"/>
  <c r="CA466" i="4"/>
  <c r="BZ466" i="4"/>
  <c r="CF466" i="4"/>
  <c r="CH466" i="4"/>
  <c r="CG466" i="4"/>
  <c r="CD496" i="4"/>
  <c r="BP496" i="4"/>
  <c r="BW496" i="4"/>
  <c r="G497" i="4"/>
  <c r="H497" i="4"/>
  <c r="I496" i="4"/>
  <c r="B97" i="4"/>
  <c r="E497" i="4"/>
  <c r="F98" i="4"/>
  <c r="E98" i="4"/>
  <c r="A99" i="4"/>
  <c r="A163" i="4"/>
  <c r="DY49" i="4"/>
  <c r="ED4" i="1" s="1"/>
  <c r="DY449" i="4"/>
  <c r="IE4" i="1" s="1"/>
  <c r="ET49" i="4"/>
  <c r="EY4" i="1" s="1"/>
  <c r="ET449" i="4"/>
  <c r="IZ4" i="1" s="1"/>
  <c r="CT4" i="1"/>
  <c r="CU4" i="1"/>
  <c r="CR4" i="1"/>
  <c r="CS4" i="1"/>
  <c r="DI4" i="1"/>
  <c r="DH4" i="1"/>
  <c r="CP4" i="1"/>
  <c r="CQ4" i="1"/>
  <c r="DJ4" i="1"/>
  <c r="DK4" i="1"/>
  <c r="DN4" i="1"/>
  <c r="DO4" i="1"/>
  <c r="B465" i="4"/>
  <c r="DT4" i="1"/>
  <c r="DS4" i="1"/>
  <c r="DM4" i="1"/>
  <c r="DL4" i="1"/>
  <c r="X9" i="1"/>
  <c r="W9" i="1"/>
  <c r="U1530" i="4" l="1"/>
  <c r="AD1524" i="4"/>
  <c r="AB1524" i="4"/>
  <c r="AE1524" i="4"/>
  <c r="AC1524" i="4"/>
  <c r="AC1124" i="4"/>
  <c r="AC1625" i="4"/>
  <c r="AE1625" i="4"/>
  <c r="AD1625" i="4"/>
  <c r="AB1625" i="4"/>
  <c r="BX1391" i="4"/>
  <c r="BX1404" i="4" s="1"/>
  <c r="BR1390" i="4"/>
  <c r="BR1391" i="4" s="1"/>
  <c r="BY1390" i="4"/>
  <c r="BY1391" i="4" s="1"/>
  <c r="CE1404" i="4"/>
  <c r="CE1402" i="4"/>
  <c r="CD1402" i="4"/>
  <c r="CD1403" i="4" s="1"/>
  <c r="CG1390" i="4"/>
  <c r="BW1391" i="4"/>
  <c r="CH1390" i="4"/>
  <c r="CF1390" i="4"/>
  <c r="BZ1390" i="4"/>
  <c r="BP1391" i="4"/>
  <c r="CA1390" i="4"/>
  <c r="BT1390" i="4"/>
  <c r="BS1390" i="4"/>
  <c r="BQ1404" i="4"/>
  <c r="BQ1402" i="4"/>
  <c r="AB1324" i="4"/>
  <c r="AD1324" i="4"/>
  <c r="AC1324" i="4"/>
  <c r="AE1324" i="4"/>
  <c r="BW1494" i="4"/>
  <c r="BP1494" i="4"/>
  <c r="CD1494" i="4"/>
  <c r="Z1126" i="4"/>
  <c r="Y1126" i="4"/>
  <c r="BY496" i="4"/>
  <c r="CF496" i="4"/>
  <c r="BR496" i="4"/>
  <c r="BY1386" i="4"/>
  <c r="CG97" i="4"/>
  <c r="CH97" i="4"/>
  <c r="BT97" i="4"/>
  <c r="BS97" i="4"/>
  <c r="CA97" i="4"/>
  <c r="BZ97" i="4"/>
  <c r="CD98" i="4"/>
  <c r="CF98" i="4" s="1"/>
  <c r="BW98" i="4"/>
  <c r="BY98" i="4" s="1"/>
  <c r="BP98" i="4"/>
  <c r="BR98" i="4" s="1"/>
  <c r="CE98" i="4"/>
  <c r="BX98" i="4"/>
  <c r="BQ98" i="4"/>
  <c r="BP497" i="4"/>
  <c r="BR497" i="4" s="1"/>
  <c r="BW497" i="4"/>
  <c r="BY497" i="4" s="1"/>
  <c r="CD497" i="4"/>
  <c r="CF497" i="4" s="1"/>
  <c r="I497" i="4"/>
  <c r="B98" i="4"/>
  <c r="H498" i="4"/>
  <c r="E99" i="4"/>
  <c r="A100" i="4"/>
  <c r="E498" i="4"/>
  <c r="F99" i="4"/>
  <c r="A164" i="4"/>
  <c r="EK4" i="1"/>
  <c r="EM4" i="1"/>
  <c r="EG4" i="1"/>
  <c r="EI4" i="1"/>
  <c r="DU4" i="1"/>
  <c r="DR4" i="1"/>
  <c r="DW4" i="1"/>
  <c r="DQ4" i="1"/>
  <c r="DP4" i="1"/>
  <c r="DV4" i="1"/>
  <c r="B466" i="4"/>
  <c r="AC1525" i="4" l="1"/>
  <c r="AE1525" i="4"/>
  <c r="AB1525" i="4"/>
  <c r="AD1525" i="4"/>
  <c r="AB1626" i="4"/>
  <c r="AD1626" i="4"/>
  <c r="AE1626" i="4"/>
  <c r="AC1626" i="4"/>
  <c r="BX1402" i="4"/>
  <c r="AC1125" i="4"/>
  <c r="BP1402" i="4"/>
  <c r="BP1403" i="4" s="1"/>
  <c r="CF1391" i="4"/>
  <c r="BS1391" i="4"/>
  <c r="CH1391" i="4"/>
  <c r="BZ1391" i="4"/>
  <c r="CA1391" i="4"/>
  <c r="BW1402" i="4"/>
  <c r="BW1403" i="4" s="1"/>
  <c r="CG1391" i="4"/>
  <c r="BT1391" i="4"/>
  <c r="AE1325" i="4"/>
  <c r="AC1325" i="4"/>
  <c r="AD1325" i="4"/>
  <c r="AB1325" i="4"/>
  <c r="BR1494" i="4"/>
  <c r="CF1494" i="4"/>
  <c r="BY1494" i="4"/>
  <c r="Y1127" i="4"/>
  <c r="Y1128" i="4" s="1"/>
  <c r="Y1129" i="4" s="1"/>
  <c r="Z1127" i="4"/>
  <c r="BZ1386" i="4"/>
  <c r="BQ99" i="4"/>
  <c r="CE99" i="4"/>
  <c r="BX99" i="4"/>
  <c r="BP99" i="4"/>
  <c r="BR99" i="4" s="1"/>
  <c r="CD99" i="4"/>
  <c r="CF99" i="4" s="1"/>
  <c r="BW99" i="4"/>
  <c r="BY99" i="4" s="1"/>
  <c r="BT98" i="4"/>
  <c r="BS98" i="4"/>
  <c r="CA98" i="4"/>
  <c r="BZ98" i="4"/>
  <c r="CH98" i="4"/>
  <c r="CG98" i="4"/>
  <c r="BW498" i="4"/>
  <c r="CD498" i="4"/>
  <c r="BP498" i="4"/>
  <c r="G499" i="4"/>
  <c r="I498" i="4"/>
  <c r="G498" i="4"/>
  <c r="H499" i="4"/>
  <c r="B99" i="4"/>
  <c r="F100" i="4"/>
  <c r="E100" i="4"/>
  <c r="A101" i="4"/>
  <c r="E499" i="4"/>
  <c r="A165" i="4"/>
  <c r="AD1526" i="4" l="1"/>
  <c r="AB1526" i="4"/>
  <c r="AE1526" i="4"/>
  <c r="AC1526" i="4"/>
  <c r="AC1126" i="4"/>
  <c r="AC1627" i="4"/>
  <c r="AE1627" i="4"/>
  <c r="AD1627" i="4"/>
  <c r="AB1627" i="4"/>
  <c r="AB1326" i="4"/>
  <c r="AD1326" i="4"/>
  <c r="AC1326" i="4"/>
  <c r="AE1326" i="4"/>
  <c r="Z1128" i="4"/>
  <c r="CA1386" i="4"/>
  <c r="BR498" i="4"/>
  <c r="CF498" i="4"/>
  <c r="BY498" i="4"/>
  <c r="BW100" i="4"/>
  <c r="BY100" i="4" s="1"/>
  <c r="BP100" i="4"/>
  <c r="BR100" i="4" s="1"/>
  <c r="CD100" i="4"/>
  <c r="CF100" i="4" s="1"/>
  <c r="BX100" i="4"/>
  <c r="BQ100" i="4"/>
  <c r="CE100" i="4"/>
  <c r="CA99" i="4"/>
  <c r="BZ99" i="4"/>
  <c r="CG99" i="4"/>
  <c r="CH99" i="4"/>
  <c r="BS99" i="4"/>
  <c r="BT99" i="4"/>
  <c r="BP499" i="4"/>
  <c r="BR499" i="4" s="1"/>
  <c r="CD499" i="4"/>
  <c r="CF499" i="4" s="1"/>
  <c r="BW499" i="4"/>
  <c r="BY499" i="4" s="1"/>
  <c r="G500" i="4"/>
  <c r="I499" i="4"/>
  <c r="H500" i="4"/>
  <c r="B100" i="4"/>
  <c r="F101" i="4"/>
  <c r="A102" i="4"/>
  <c r="E101" i="4"/>
  <c r="E500" i="4"/>
  <c r="A166" i="4"/>
  <c r="F483" i="4"/>
  <c r="AC1527" i="4" l="1"/>
  <c r="AE1527" i="4"/>
  <c r="AB1527" i="4"/>
  <c r="AD1527" i="4"/>
  <c r="AB1628" i="4"/>
  <c r="AD1628" i="4"/>
  <c r="AE1628" i="4"/>
  <c r="AC1628" i="4"/>
  <c r="AC1127" i="4"/>
  <c r="AE1327" i="4"/>
  <c r="AC1327" i="4"/>
  <c r="AD1327" i="4"/>
  <c r="AB1327" i="4"/>
  <c r="Z1129" i="4"/>
  <c r="CB1386" i="4"/>
  <c r="CH100" i="4"/>
  <c r="CG100" i="4"/>
  <c r="CD101" i="4"/>
  <c r="CF101" i="4" s="1"/>
  <c r="BW101" i="4"/>
  <c r="BY101" i="4" s="1"/>
  <c r="BP101" i="4"/>
  <c r="BR101" i="4" s="1"/>
  <c r="BT100" i="4"/>
  <c r="BS100" i="4"/>
  <c r="CA100" i="4"/>
  <c r="BZ100" i="4"/>
  <c r="CE101" i="4"/>
  <c r="BX101" i="4"/>
  <c r="BQ101" i="4"/>
  <c r="BP500" i="4"/>
  <c r="BR500" i="4" s="1"/>
  <c r="CD500" i="4"/>
  <c r="CF500" i="4" s="1"/>
  <c r="BW500" i="4"/>
  <c r="BY500" i="4" s="1"/>
  <c r="BX483" i="4"/>
  <c r="BQ483" i="4"/>
  <c r="CE483" i="4"/>
  <c r="I500" i="4"/>
  <c r="B101" i="4"/>
  <c r="H501" i="4"/>
  <c r="E501" i="4"/>
  <c r="E102" i="4"/>
  <c r="A103" i="4"/>
  <c r="F102" i="4"/>
  <c r="A167" i="4"/>
  <c r="F484" i="4"/>
  <c r="AD1528" i="4" l="1"/>
  <c r="AB1528" i="4"/>
  <c r="AE1528" i="4"/>
  <c r="AC1528" i="4"/>
  <c r="AC1128" i="4"/>
  <c r="AC1629" i="4"/>
  <c r="AE1629" i="4"/>
  <c r="AD1629" i="4"/>
  <c r="AB1629" i="4"/>
  <c r="AB1328" i="4"/>
  <c r="AD1328" i="4"/>
  <c r="AC1328" i="4"/>
  <c r="AE1328" i="4"/>
  <c r="CC1386" i="4"/>
  <c r="BP102" i="4"/>
  <c r="BR102" i="4" s="1"/>
  <c r="BW102" i="4"/>
  <c r="BY102" i="4" s="1"/>
  <c r="CD102" i="4"/>
  <c r="CF102" i="4" s="1"/>
  <c r="BQ102" i="4"/>
  <c r="CE102" i="4"/>
  <c r="BX102" i="4"/>
  <c r="BS101" i="4"/>
  <c r="BT101" i="4"/>
  <c r="CA101" i="4"/>
  <c r="BZ101" i="4"/>
  <c r="CH101" i="4"/>
  <c r="CG101" i="4"/>
  <c r="CD501" i="4"/>
  <c r="BW501" i="4"/>
  <c r="BP501" i="4"/>
  <c r="CE484" i="4"/>
  <c r="BQ484" i="4"/>
  <c r="BX484" i="4"/>
  <c r="CG483" i="4"/>
  <c r="CH483" i="4"/>
  <c r="BT483" i="4"/>
  <c r="BS483" i="4"/>
  <c r="CA483" i="4"/>
  <c r="BZ483" i="4"/>
  <c r="I501" i="4"/>
  <c r="G501" i="4"/>
  <c r="H502" i="4"/>
  <c r="G502" i="4"/>
  <c r="B102" i="4"/>
  <c r="F103" i="4"/>
  <c r="E103" i="4"/>
  <c r="A104" i="4"/>
  <c r="E502" i="4"/>
  <c r="A168" i="4"/>
  <c r="F485" i="4"/>
  <c r="AC1529" i="4" l="1"/>
  <c r="AE1529" i="4"/>
  <c r="AB1529" i="4"/>
  <c r="AD1529" i="4"/>
  <c r="AB1630" i="4"/>
  <c r="AD1630" i="4"/>
  <c r="AE1630" i="4"/>
  <c r="AC1630" i="4"/>
  <c r="AC1129" i="4"/>
  <c r="AE1329" i="4"/>
  <c r="AC1329" i="4"/>
  <c r="AD1329" i="4"/>
  <c r="AB1329" i="4"/>
  <c r="CD1386" i="4"/>
  <c r="BR501" i="4"/>
  <c r="BY501" i="4"/>
  <c r="CF501" i="4"/>
  <c r="BW103" i="4"/>
  <c r="BY103" i="4" s="1"/>
  <c r="BP103" i="4"/>
  <c r="BR103" i="4" s="1"/>
  <c r="CD103" i="4"/>
  <c r="CF103" i="4" s="1"/>
  <c r="CA102" i="4"/>
  <c r="BZ102" i="4"/>
  <c r="BX103" i="4"/>
  <c r="BQ103" i="4"/>
  <c r="CE103" i="4"/>
  <c r="CH102" i="4"/>
  <c r="CG102" i="4"/>
  <c r="BT102" i="4"/>
  <c r="BS102" i="4"/>
  <c r="BP502" i="4"/>
  <c r="BR502" i="4" s="1"/>
  <c r="BW502" i="4"/>
  <c r="BY502" i="4" s="1"/>
  <c r="CD502" i="4"/>
  <c r="CF502" i="4" s="1"/>
  <c r="CA484" i="4"/>
  <c r="BZ484" i="4"/>
  <c r="BT484" i="4"/>
  <c r="BS484" i="4"/>
  <c r="CG484" i="4"/>
  <c r="CH484" i="4"/>
  <c r="BQ485" i="4"/>
  <c r="CE485" i="4"/>
  <c r="BX485" i="4"/>
  <c r="I502" i="4"/>
  <c r="H503" i="4"/>
  <c r="G503" i="4"/>
  <c r="B103" i="4"/>
  <c r="F104" i="4"/>
  <c r="A105" i="4"/>
  <c r="E104" i="4"/>
  <c r="E503" i="4"/>
  <c r="A169" i="4"/>
  <c r="F486" i="4"/>
  <c r="AD1530" i="4" l="1"/>
  <c r="AB1530" i="4"/>
  <c r="AE1530" i="4"/>
  <c r="AC1530" i="4"/>
  <c r="AC1130" i="4"/>
  <c r="AB1330" i="4"/>
  <c r="AD1330" i="4"/>
  <c r="AC1330" i="4"/>
  <c r="AE1330" i="4"/>
  <c r="CE1386" i="4"/>
  <c r="CD104" i="4"/>
  <c r="BP104" i="4"/>
  <c r="BW104" i="4"/>
  <c r="CE104" i="4"/>
  <c r="BQ104" i="4"/>
  <c r="BX104" i="4"/>
  <c r="CH103" i="4"/>
  <c r="CG103" i="4"/>
  <c r="BT103" i="4"/>
  <c r="BS103" i="4"/>
  <c r="CA103" i="4"/>
  <c r="BZ103" i="4"/>
  <c r="CA485" i="4"/>
  <c r="BZ485" i="4"/>
  <c r="CH485" i="4"/>
  <c r="CG485" i="4"/>
  <c r="CD503" i="4"/>
  <c r="CF503" i="4" s="1"/>
  <c r="BW503" i="4"/>
  <c r="BY503" i="4" s="1"/>
  <c r="BP503" i="4"/>
  <c r="BR503" i="4" s="1"/>
  <c r="BT485" i="4"/>
  <c r="BS485" i="4"/>
  <c r="CE486" i="4"/>
  <c r="BX486" i="4"/>
  <c r="BQ486" i="4"/>
  <c r="H504" i="4"/>
  <c r="I503" i="4"/>
  <c r="G504" i="4"/>
  <c r="B104" i="4"/>
  <c r="E504" i="4"/>
  <c r="A106" i="4"/>
  <c r="E105" i="4"/>
  <c r="F105" i="4"/>
  <c r="A170" i="4"/>
  <c r="CD1495" i="4" l="1"/>
  <c r="BW1495" i="4"/>
  <c r="BP1495" i="4"/>
  <c r="BY104" i="4"/>
  <c r="BR104" i="4"/>
  <c r="CF104" i="4"/>
  <c r="CF1386" i="4"/>
  <c r="BQ105" i="4"/>
  <c r="BQ1094" i="4" s="1"/>
  <c r="BQ1095" i="4" s="1"/>
  <c r="CE105" i="4"/>
  <c r="CE1094" i="4" s="1"/>
  <c r="CE1095" i="4" s="1"/>
  <c r="BX105" i="4"/>
  <c r="BX1094" i="4" s="1"/>
  <c r="BX1095" i="4" s="1"/>
  <c r="CA104" i="4"/>
  <c r="BZ104" i="4"/>
  <c r="BT104" i="4"/>
  <c r="BS104" i="4"/>
  <c r="BP105" i="4"/>
  <c r="BR105" i="4" s="1"/>
  <c r="CD105" i="4"/>
  <c r="CF105" i="4" s="1"/>
  <c r="BW105" i="4"/>
  <c r="BY105" i="4" s="1"/>
  <c r="CH104" i="4"/>
  <c r="CG104" i="4"/>
  <c r="CD504" i="4"/>
  <c r="CF504" i="4" s="1"/>
  <c r="BW504" i="4"/>
  <c r="BY504" i="4" s="1"/>
  <c r="BP504" i="4"/>
  <c r="BR504" i="4" s="1"/>
  <c r="BS486" i="4"/>
  <c r="BT486" i="4"/>
  <c r="CA486" i="4"/>
  <c r="BZ486" i="4"/>
  <c r="CG486" i="4"/>
  <c r="CH486" i="4"/>
  <c r="H505" i="4"/>
  <c r="B105" i="4"/>
  <c r="I504" i="4"/>
  <c r="F106" i="4"/>
  <c r="E505" i="4"/>
  <c r="E106" i="4"/>
  <c r="A107" i="4"/>
  <c r="A171" i="4"/>
  <c r="F487" i="4"/>
  <c r="CD1094" i="4" l="1"/>
  <c r="CD1095" i="4" s="1"/>
  <c r="CD1104" i="4" s="1"/>
  <c r="BP1094" i="4"/>
  <c r="BP1095" i="4" s="1"/>
  <c r="BP1104" i="4" s="1"/>
  <c r="BW1094" i="4"/>
  <c r="BW1095" i="4" s="1"/>
  <c r="BW1104" i="4" s="1"/>
  <c r="BP1496" i="4"/>
  <c r="BP1504" i="4"/>
  <c r="BP1505" i="4" s="1"/>
  <c r="BP1506" i="4" s="1"/>
  <c r="BP1507" i="4" s="1"/>
  <c r="BP1529" i="4"/>
  <c r="BP1501" i="4"/>
  <c r="BW1496" i="4"/>
  <c r="BW1497" i="4" s="1"/>
  <c r="BW1504" i="4"/>
  <c r="BW1505" i="4" s="1"/>
  <c r="BW1506" i="4" s="1"/>
  <c r="BW1507" i="4" s="1"/>
  <c r="BW1529" i="4"/>
  <c r="BW1501" i="4"/>
  <c r="CD1496" i="4"/>
  <c r="CD1497" i="4" s="1"/>
  <c r="CD1529" i="4"/>
  <c r="CD1504" i="4"/>
  <c r="CD1505" i="4" s="1"/>
  <c r="CD1506" i="4" s="1"/>
  <c r="CD1507" i="4" s="1"/>
  <c r="CD1501" i="4"/>
  <c r="CG1094" i="4"/>
  <c r="CG1095" i="4" s="1"/>
  <c r="BT1094" i="4"/>
  <c r="BT1095" i="4" s="1"/>
  <c r="BZ1094" i="4"/>
  <c r="BZ1095" i="4" s="1"/>
  <c r="CA1094" i="4"/>
  <c r="CA1095" i="4" s="1"/>
  <c r="CE1096" i="4"/>
  <c r="CE1097" i="4" s="1"/>
  <c r="CE1098" i="4" s="1"/>
  <c r="BQ1096" i="4"/>
  <c r="BQ1097" i="4" s="1"/>
  <c r="BQ1098" i="4" s="1"/>
  <c r="BX1096" i="4"/>
  <c r="BX1097" i="4" s="1"/>
  <c r="BX1098" i="4" s="1"/>
  <c r="CE1103" i="4"/>
  <c r="BQ1103" i="4"/>
  <c r="CF1094" i="4"/>
  <c r="CF1095" i="4" s="1"/>
  <c r="BY1094" i="4"/>
  <c r="BY1095" i="4" s="1"/>
  <c r="BR1094" i="4"/>
  <c r="BR1095" i="4" s="1"/>
  <c r="BQ1101" i="4"/>
  <c r="BX1105" i="4"/>
  <c r="BX1129" i="4"/>
  <c r="BX1103" i="4"/>
  <c r="CE1105" i="4"/>
  <c r="CE1101" i="4"/>
  <c r="BX1101" i="4"/>
  <c r="BQ1129" i="4"/>
  <c r="CE1129" i="4"/>
  <c r="BQ1105" i="4"/>
  <c r="CG1386" i="4"/>
  <c r="CD106" i="4"/>
  <c r="CF106" i="4" s="1"/>
  <c r="BW106" i="4"/>
  <c r="BY106" i="4" s="1"/>
  <c r="BP106" i="4"/>
  <c r="BR106" i="4" s="1"/>
  <c r="CA105" i="4"/>
  <c r="BZ105" i="4"/>
  <c r="BX106" i="4"/>
  <c r="BQ106" i="4"/>
  <c r="CE106" i="4"/>
  <c r="CH105" i="4"/>
  <c r="CH1094" i="4" s="1"/>
  <c r="CH1095" i="4" s="1"/>
  <c r="CG105" i="4"/>
  <c r="BS105" i="4"/>
  <c r="BS1094" i="4" s="1"/>
  <c r="BS1095" i="4" s="1"/>
  <c r="BT105" i="4"/>
  <c r="BP505" i="4"/>
  <c r="CD505" i="4"/>
  <c r="BW505" i="4"/>
  <c r="BQ487" i="4"/>
  <c r="CE487" i="4"/>
  <c r="BX487" i="4"/>
  <c r="G505" i="4"/>
  <c r="B106" i="4"/>
  <c r="H506" i="4"/>
  <c r="I505" i="4"/>
  <c r="A108" i="4"/>
  <c r="E107" i="4"/>
  <c r="F107" i="4"/>
  <c r="E506" i="4"/>
  <c r="A172" i="4"/>
  <c r="F488" i="4"/>
  <c r="B468" i="4"/>
  <c r="BW1096" i="4" l="1"/>
  <c r="BW1097" i="4" s="1"/>
  <c r="BW1098" i="4" s="1"/>
  <c r="BP1096" i="4"/>
  <c r="BP1097" i="4" s="1"/>
  <c r="BP1098" i="4" s="1"/>
  <c r="CD1096" i="4"/>
  <c r="CD1097" i="4" s="1"/>
  <c r="CD1098" i="4" s="1"/>
  <c r="BW1129" i="4"/>
  <c r="BW1101" i="4"/>
  <c r="BP1101" i="4"/>
  <c r="BP1129" i="4"/>
  <c r="CD1101" i="4"/>
  <c r="CD1129" i="4"/>
  <c r="BP1497" i="4"/>
  <c r="CD1498" i="4"/>
  <c r="BW1498" i="4"/>
  <c r="BY1495" i="4"/>
  <c r="BR1495" i="4"/>
  <c r="CF1495" i="4"/>
  <c r="BT1096" i="4"/>
  <c r="BS1096" i="4"/>
  <c r="BR1096" i="4"/>
  <c r="CH1122" i="4"/>
  <c r="CA1096" i="4"/>
  <c r="CG1101" i="4"/>
  <c r="CG1096" i="4" s="1"/>
  <c r="CG1097" i="4" s="1"/>
  <c r="CG1098" i="4" s="1"/>
  <c r="CF1096" i="4"/>
  <c r="BY1096" i="4"/>
  <c r="BZ1096" i="4"/>
  <c r="CH1101" i="4"/>
  <c r="CH1096" i="4" s="1"/>
  <c r="CH1097" i="4" s="1"/>
  <c r="CH1098" i="4" s="1"/>
  <c r="CH1119" i="4"/>
  <c r="CA1129" i="4"/>
  <c r="BR1129" i="4"/>
  <c r="CF1129" i="4"/>
  <c r="BR1101" i="4"/>
  <c r="BR1119" i="4"/>
  <c r="BZ1121" i="4"/>
  <c r="CF1101" i="4"/>
  <c r="CF1119" i="4"/>
  <c r="CA1122" i="4"/>
  <c r="CA1101" i="4"/>
  <c r="CA1119" i="4"/>
  <c r="BZ1101" i="4"/>
  <c r="CH1129" i="4"/>
  <c r="CG1119" i="4"/>
  <c r="CG1121" i="4"/>
  <c r="BT1122" i="4"/>
  <c r="CG1129" i="4"/>
  <c r="BT1101" i="4"/>
  <c r="BZ1119" i="4"/>
  <c r="BY1101" i="4"/>
  <c r="BT1119" i="4"/>
  <c r="BY1119" i="4"/>
  <c r="BT1129" i="4"/>
  <c r="BY1129" i="4"/>
  <c r="BS1101" i="4"/>
  <c r="BZ1129" i="4"/>
  <c r="BS1119" i="4"/>
  <c r="BS1129" i="4"/>
  <c r="BS1121" i="4"/>
  <c r="CH1386" i="4"/>
  <c r="BY505" i="4"/>
  <c r="CF505" i="4"/>
  <c r="BR505" i="4"/>
  <c r="CE107" i="4"/>
  <c r="BX107" i="4"/>
  <c r="BQ107" i="4"/>
  <c r="CD107" i="4"/>
  <c r="CF107" i="4" s="1"/>
  <c r="BW107" i="4"/>
  <c r="BY107" i="4" s="1"/>
  <c r="BP107" i="4"/>
  <c r="BR107" i="4" s="1"/>
  <c r="CG106" i="4"/>
  <c r="CH106" i="4"/>
  <c r="BT106" i="4"/>
  <c r="BS106" i="4"/>
  <c r="CA106" i="4"/>
  <c r="BZ106" i="4"/>
  <c r="BW506" i="4"/>
  <c r="BP506" i="4"/>
  <c r="CD506" i="4"/>
  <c r="CA487" i="4"/>
  <c r="BZ487" i="4"/>
  <c r="CH487" i="4"/>
  <c r="CG487" i="4"/>
  <c r="BS487" i="4"/>
  <c r="BT487" i="4"/>
  <c r="BX488" i="4"/>
  <c r="BQ488" i="4"/>
  <c r="CE488" i="4"/>
  <c r="I506" i="4"/>
  <c r="G506" i="4"/>
  <c r="H507" i="4"/>
  <c r="B107" i="4"/>
  <c r="F108" i="4"/>
  <c r="E507" i="4"/>
  <c r="A109" i="4"/>
  <c r="E108" i="4"/>
  <c r="A173" i="4"/>
  <c r="F489" i="4"/>
  <c r="B467" i="4"/>
  <c r="B469" i="4"/>
  <c r="BP1498" i="4" l="1"/>
  <c r="BY1496" i="4"/>
  <c r="BY1497" i="4" s="1"/>
  <c r="BY1529" i="4"/>
  <c r="BY1519" i="4"/>
  <c r="BY1520" i="4" s="1"/>
  <c r="BY1501" i="4"/>
  <c r="BY1502" i="4" s="1"/>
  <c r="BY1503" i="4" s="1"/>
  <c r="BY1504" i="4" s="1"/>
  <c r="BY1505" i="4" s="1"/>
  <c r="BY1506" i="4" s="1"/>
  <c r="BY1507" i="4" s="1"/>
  <c r="CF1496" i="4"/>
  <c r="CF1497" i="4" s="1"/>
  <c r="CF1529" i="4"/>
  <c r="CF1519" i="4"/>
  <c r="CF1520" i="4" s="1"/>
  <c r="CF1501" i="4"/>
  <c r="CF1502" i="4" s="1"/>
  <c r="CF1503" i="4" s="1"/>
  <c r="CF1504" i="4" s="1"/>
  <c r="CF1505" i="4" s="1"/>
  <c r="CF1506" i="4" s="1"/>
  <c r="CF1507" i="4" s="1"/>
  <c r="BR1496" i="4"/>
  <c r="BR1529" i="4"/>
  <c r="BR1519" i="4"/>
  <c r="BR1520" i="4" s="1"/>
  <c r="BR1501" i="4"/>
  <c r="BR1502" i="4" s="1"/>
  <c r="BR1503" i="4" s="1"/>
  <c r="BR1504" i="4" s="1"/>
  <c r="BR1505" i="4" s="1"/>
  <c r="BR1506" i="4" s="1"/>
  <c r="BR1507" i="4" s="1"/>
  <c r="BT1097" i="4"/>
  <c r="BT1098" i="4" s="1"/>
  <c r="BR1097" i="4"/>
  <c r="BR1098" i="4" s="1"/>
  <c r="CF1097" i="4"/>
  <c r="CF1098" i="4" s="1"/>
  <c r="BS1097" i="4"/>
  <c r="BS1098" i="4" s="1"/>
  <c r="BY1097" i="4"/>
  <c r="BY1098" i="4" s="1"/>
  <c r="BZ1097" i="4"/>
  <c r="BZ1098" i="4" s="1"/>
  <c r="CA1097" i="4"/>
  <c r="CA1098" i="4" s="1"/>
  <c r="CI1386" i="4"/>
  <c r="CJ1386" i="4" s="1"/>
  <c r="CK1386" i="4" s="1"/>
  <c r="CL1386" i="4" s="1"/>
  <c r="CM1386" i="4" s="1"/>
  <c r="CN1386" i="4" s="1"/>
  <c r="CO1386" i="4" s="1"/>
  <c r="CP1386" i="4" s="1"/>
  <c r="CQ1386" i="4" s="1"/>
  <c r="CR1386" i="4" s="1"/>
  <c r="CS1386" i="4" s="1"/>
  <c r="CT1386" i="4" s="1"/>
  <c r="CU1386" i="4" s="1"/>
  <c r="CV1386" i="4" s="1"/>
  <c r="CW1386" i="4" s="1"/>
  <c r="CX1386" i="4" s="1"/>
  <c r="CY1386" i="4" s="1"/>
  <c r="CZ1386" i="4" s="1"/>
  <c r="DA1386" i="4" s="1"/>
  <c r="DB1386" i="4" s="1"/>
  <c r="DC1386" i="4" s="1"/>
  <c r="DD1386" i="4" s="1"/>
  <c r="DE1386" i="4" s="1"/>
  <c r="DF1386" i="4" s="1"/>
  <c r="DG1386" i="4" s="1"/>
  <c r="DH1386" i="4" s="1"/>
  <c r="DI1386" i="4" s="1"/>
  <c r="DJ1386" i="4" s="1"/>
  <c r="DK1386" i="4" s="1"/>
  <c r="DL1386" i="4" s="1"/>
  <c r="DM1386" i="4" s="1"/>
  <c r="DN1386" i="4" s="1"/>
  <c r="DO1386" i="4" s="1"/>
  <c r="DP1386" i="4" s="1"/>
  <c r="DQ1386" i="4" s="1"/>
  <c r="DR1386" i="4" s="1"/>
  <c r="DS1386" i="4" s="1"/>
  <c r="DT1386" i="4" s="1"/>
  <c r="DU1386" i="4" s="1"/>
  <c r="DV1386" i="4" s="1"/>
  <c r="DW1386" i="4" s="1"/>
  <c r="DX1386" i="4" s="1"/>
  <c r="DY1386" i="4" s="1"/>
  <c r="DZ1386" i="4" s="1"/>
  <c r="EA1386" i="4" s="1"/>
  <c r="EB1386" i="4" s="1"/>
  <c r="EC1386" i="4" s="1"/>
  <c r="ED1386" i="4" s="1"/>
  <c r="EE1386" i="4" s="1"/>
  <c r="EF1386" i="4" s="1"/>
  <c r="EG1386" i="4" s="1"/>
  <c r="EH1386" i="4" s="1"/>
  <c r="EI1386" i="4" s="1"/>
  <c r="EJ1386" i="4" s="1"/>
  <c r="EK1386" i="4" s="1"/>
  <c r="EL1386" i="4" s="1"/>
  <c r="EM1386" i="4" s="1"/>
  <c r="EN1386" i="4" s="1"/>
  <c r="EO1386" i="4" s="1"/>
  <c r="EP1386" i="4" s="1"/>
  <c r="EQ1386" i="4" s="1"/>
  <c r="ER1386" i="4" s="1"/>
  <c r="ES1386" i="4" s="1"/>
  <c r="ET1386" i="4" s="1"/>
  <c r="EU1386" i="4" s="1"/>
  <c r="EV1386" i="4" s="1"/>
  <c r="EW1386" i="4" s="1"/>
  <c r="EX1386" i="4" s="1"/>
  <c r="EY1386" i="4" s="1"/>
  <c r="EZ1386" i="4" s="1"/>
  <c r="FA1386" i="4" s="1"/>
  <c r="FB1386" i="4" s="1"/>
  <c r="FC1386" i="4" s="1"/>
  <c r="FD1386" i="4" s="1"/>
  <c r="FE1386" i="4" s="1"/>
  <c r="FF1386" i="4" s="1"/>
  <c r="FG1386" i="4" s="1"/>
  <c r="FH1386" i="4" s="1"/>
  <c r="FI1386" i="4" s="1"/>
  <c r="FJ1386" i="4" s="1"/>
  <c r="FK1386" i="4" s="1"/>
  <c r="FL1386" i="4" s="1"/>
  <c r="FM1386" i="4" s="1"/>
  <c r="FN1386" i="4" s="1"/>
  <c r="CF506" i="4"/>
  <c r="BR506" i="4"/>
  <c r="BY506" i="4"/>
  <c r="BP108" i="4"/>
  <c r="BR108" i="4" s="1"/>
  <c r="CD108" i="4"/>
  <c r="CF108" i="4" s="1"/>
  <c r="BW108" i="4"/>
  <c r="BY108" i="4" s="1"/>
  <c r="BQ108" i="4"/>
  <c r="CE108" i="4"/>
  <c r="BX108" i="4"/>
  <c r="BT107" i="4"/>
  <c r="BS107" i="4"/>
  <c r="CA107" i="4"/>
  <c r="BZ107" i="4"/>
  <c r="CH107" i="4"/>
  <c r="CG107" i="4"/>
  <c r="CH488" i="4"/>
  <c r="CG488" i="4"/>
  <c r="BT488" i="4"/>
  <c r="BS488" i="4"/>
  <c r="CD507" i="4"/>
  <c r="BW507" i="4"/>
  <c r="BP507" i="4"/>
  <c r="CA488" i="4"/>
  <c r="BZ488" i="4"/>
  <c r="BX489" i="4"/>
  <c r="CE489" i="4"/>
  <c r="BQ489" i="4"/>
  <c r="H508" i="4"/>
  <c r="G507" i="4"/>
  <c r="I507" i="4"/>
  <c r="G508" i="4"/>
  <c r="B108" i="4"/>
  <c r="E109" i="4"/>
  <c r="A110" i="4"/>
  <c r="F109" i="4"/>
  <c r="E508" i="4"/>
  <c r="A174" i="4"/>
  <c r="F490" i="4"/>
  <c r="B470" i="4"/>
  <c r="BR1497" i="4" l="1"/>
  <c r="BR1498" i="4" s="1"/>
  <c r="BY1498" i="4"/>
  <c r="CF1498" i="4"/>
  <c r="BR507" i="4"/>
  <c r="BY507" i="4"/>
  <c r="CF507" i="4"/>
  <c r="CD109" i="4"/>
  <c r="BW109" i="4"/>
  <c r="BP109" i="4"/>
  <c r="CE109" i="4"/>
  <c r="BX109" i="4"/>
  <c r="BQ109" i="4"/>
  <c r="CA108" i="4"/>
  <c r="BZ108" i="4"/>
  <c r="CG108" i="4"/>
  <c r="CH108" i="4"/>
  <c r="BT108" i="4"/>
  <c r="BS108" i="4"/>
  <c r="BP508" i="4"/>
  <c r="BR508" i="4" s="1"/>
  <c r="BW508" i="4"/>
  <c r="BY508" i="4" s="1"/>
  <c r="CD508" i="4"/>
  <c r="CF508" i="4" s="1"/>
  <c r="BT489" i="4"/>
  <c r="BS489" i="4"/>
  <c r="CH489" i="4"/>
  <c r="CG489" i="4"/>
  <c r="BZ489" i="4"/>
  <c r="CA489" i="4"/>
  <c r="BX490" i="4"/>
  <c r="BQ490" i="4"/>
  <c r="CE490" i="4"/>
  <c r="H509" i="4"/>
  <c r="B109" i="4"/>
  <c r="I508" i="4"/>
  <c r="F110" i="4"/>
  <c r="E110" i="4"/>
  <c r="A111" i="4"/>
  <c r="E509" i="4"/>
  <c r="A175" i="4"/>
  <c r="BY109" i="4" l="1"/>
  <c r="BR109" i="4"/>
  <c r="CF109" i="4"/>
  <c r="CD110" i="4"/>
  <c r="CF110" i="4" s="1"/>
  <c r="BW110" i="4"/>
  <c r="BY110" i="4" s="1"/>
  <c r="BP110" i="4"/>
  <c r="BR110" i="4" s="1"/>
  <c r="CE110" i="4"/>
  <c r="BX110" i="4"/>
  <c r="BQ110" i="4"/>
  <c r="BT109" i="4"/>
  <c r="BS109" i="4"/>
  <c r="CA109" i="4"/>
  <c r="BZ109" i="4"/>
  <c r="CH109" i="4"/>
  <c r="CG109" i="4"/>
  <c r="CD509" i="4"/>
  <c r="BW509" i="4"/>
  <c r="BP509" i="4"/>
  <c r="BT490" i="4"/>
  <c r="BS490" i="4"/>
  <c r="BZ490" i="4"/>
  <c r="CA490" i="4"/>
  <c r="CG490" i="4"/>
  <c r="CH490" i="4"/>
  <c r="G509" i="4"/>
  <c r="G510" i="4"/>
  <c r="H510" i="4"/>
  <c r="I509" i="4"/>
  <c r="B110" i="4"/>
  <c r="A112" i="4"/>
  <c r="F111" i="4"/>
  <c r="E111" i="4"/>
  <c r="E510" i="4"/>
  <c r="A176" i="4"/>
  <c r="F491" i="4"/>
  <c r="B471" i="4"/>
  <c r="BR509" i="4" l="1"/>
  <c r="BY509" i="4"/>
  <c r="CF509" i="4"/>
  <c r="BP111" i="4"/>
  <c r="BR111" i="4" s="1"/>
  <c r="CD111" i="4"/>
  <c r="CF111" i="4" s="1"/>
  <c r="BW111" i="4"/>
  <c r="BY111" i="4" s="1"/>
  <c r="BQ111" i="4"/>
  <c r="CE111" i="4"/>
  <c r="BX111" i="4"/>
  <c r="BT110" i="4"/>
  <c r="BS110" i="4"/>
  <c r="CA110" i="4"/>
  <c r="BZ110" i="4"/>
  <c r="CH110" i="4"/>
  <c r="CG110" i="4"/>
  <c r="BP510" i="4"/>
  <c r="BR510" i="4" s="1"/>
  <c r="CD510" i="4"/>
  <c r="CF510" i="4" s="1"/>
  <c r="BW510" i="4"/>
  <c r="BY510" i="4" s="1"/>
  <c r="BX491" i="4"/>
  <c r="CE491" i="4"/>
  <c r="BQ491" i="4"/>
  <c r="H511" i="4"/>
  <c r="G511" i="4"/>
  <c r="I510" i="4"/>
  <c r="B111" i="4"/>
  <c r="E511" i="4"/>
  <c r="F112" i="4"/>
  <c r="A113" i="4"/>
  <c r="E112" i="4"/>
  <c r="A177" i="4"/>
  <c r="F492" i="4"/>
  <c r="B472" i="4"/>
  <c r="CE112" i="4" l="1"/>
  <c r="BX112" i="4"/>
  <c r="BQ112" i="4"/>
  <c r="CA111" i="4"/>
  <c r="BZ111" i="4"/>
  <c r="CD112" i="4"/>
  <c r="CF112" i="4" s="1"/>
  <c r="BW112" i="4"/>
  <c r="BY112" i="4" s="1"/>
  <c r="BP112" i="4"/>
  <c r="BR112" i="4" s="1"/>
  <c r="CH111" i="4"/>
  <c r="CG111" i="4"/>
  <c r="BT111" i="4"/>
  <c r="BS111" i="4"/>
  <c r="CD511" i="4"/>
  <c r="CF511" i="4" s="1"/>
  <c r="BW511" i="4"/>
  <c r="BY511" i="4" s="1"/>
  <c r="BP511" i="4"/>
  <c r="BR511" i="4" s="1"/>
  <c r="BT491" i="4"/>
  <c r="BS491" i="4"/>
  <c r="CH491" i="4"/>
  <c r="CG491" i="4"/>
  <c r="CA491" i="4"/>
  <c r="BZ491" i="4"/>
  <c r="BQ492" i="4"/>
  <c r="CE492" i="4"/>
  <c r="BX492" i="4"/>
  <c r="H512" i="4"/>
  <c r="B112" i="4"/>
  <c r="I511" i="4"/>
  <c r="E512" i="4"/>
  <c r="E113" i="4"/>
  <c r="A114" i="4"/>
  <c r="F113" i="4"/>
  <c r="A178" i="4"/>
  <c r="F493" i="4"/>
  <c r="B473" i="4"/>
  <c r="CD113" i="4" l="1"/>
  <c r="CF113" i="4" s="1"/>
  <c r="BP113" i="4"/>
  <c r="BR113" i="4" s="1"/>
  <c r="BW113" i="4"/>
  <c r="BY113" i="4" s="1"/>
  <c r="CE113" i="4"/>
  <c r="BQ113" i="4"/>
  <c r="BX113" i="4"/>
  <c r="BT112" i="4"/>
  <c r="BS112" i="4"/>
  <c r="CA112" i="4"/>
  <c r="BZ112" i="4"/>
  <c r="CH112" i="4"/>
  <c r="CG112" i="4"/>
  <c r="CD512" i="4"/>
  <c r="BW512" i="4"/>
  <c r="BP512" i="4"/>
  <c r="CA492" i="4"/>
  <c r="BZ492" i="4"/>
  <c r="CH492" i="4"/>
  <c r="CG492" i="4"/>
  <c r="BS492" i="4"/>
  <c r="BT492" i="4"/>
  <c r="CE493" i="4"/>
  <c r="BX493" i="4"/>
  <c r="BQ493" i="4"/>
  <c r="B113" i="4"/>
  <c r="G512" i="4"/>
  <c r="I512" i="4"/>
  <c r="H513" i="4"/>
  <c r="F114" i="4"/>
  <c r="A115" i="4"/>
  <c r="E114" i="4"/>
  <c r="E513" i="4"/>
  <c r="A179" i="4"/>
  <c r="F494" i="4"/>
  <c r="B474" i="4"/>
  <c r="BR512" i="4" l="1"/>
  <c r="BY512" i="4"/>
  <c r="CF512" i="4"/>
  <c r="BP114" i="4"/>
  <c r="BR114" i="4" s="1"/>
  <c r="CD114" i="4"/>
  <c r="CF114" i="4" s="1"/>
  <c r="BW114" i="4"/>
  <c r="BY114" i="4" s="1"/>
  <c r="CA113" i="4"/>
  <c r="BZ113" i="4"/>
  <c r="BQ114" i="4"/>
  <c r="CE114" i="4"/>
  <c r="BX114" i="4"/>
  <c r="BT113" i="4"/>
  <c r="BS113" i="4"/>
  <c r="CH113" i="4"/>
  <c r="CG113" i="4"/>
  <c r="BS493" i="4"/>
  <c r="BT493" i="4"/>
  <c r="CA493" i="4"/>
  <c r="BZ493" i="4"/>
  <c r="CG493" i="4"/>
  <c r="CH493" i="4"/>
  <c r="BX494" i="4"/>
  <c r="BQ494" i="4"/>
  <c r="CE494" i="4"/>
  <c r="BW513" i="4"/>
  <c r="BP513" i="4"/>
  <c r="CD513" i="4"/>
  <c r="G514" i="4"/>
  <c r="I513" i="4"/>
  <c r="G513" i="4"/>
  <c r="H514" i="4"/>
  <c r="B114" i="4"/>
  <c r="E514" i="4"/>
  <c r="F115" i="4"/>
  <c r="A116" i="4"/>
  <c r="E115" i="4"/>
  <c r="A180" i="4"/>
  <c r="CD1105" i="4" l="1"/>
  <c r="CD1106" i="4" s="1"/>
  <c r="CD1107" i="4" s="1"/>
  <c r="BW1105" i="4"/>
  <c r="BW1106" i="4" s="1"/>
  <c r="BW1107" i="4" s="1"/>
  <c r="BP1105" i="4"/>
  <c r="BP1106" i="4" s="1"/>
  <c r="BP1107" i="4" s="1"/>
  <c r="CF513" i="4"/>
  <c r="BR513" i="4"/>
  <c r="BY513" i="4"/>
  <c r="CE115" i="4"/>
  <c r="BX115" i="4"/>
  <c r="BQ115" i="4"/>
  <c r="CA114" i="4"/>
  <c r="BZ114" i="4"/>
  <c r="CH114" i="4"/>
  <c r="CG114" i="4"/>
  <c r="BT114" i="4"/>
  <c r="BS114" i="4"/>
  <c r="CD115" i="4"/>
  <c r="CF115" i="4" s="1"/>
  <c r="BW115" i="4"/>
  <c r="BY115" i="4" s="1"/>
  <c r="BP115" i="4"/>
  <c r="BR115" i="4" s="1"/>
  <c r="CD514" i="4"/>
  <c r="CF514" i="4" s="1"/>
  <c r="BP514" i="4"/>
  <c r="BR514" i="4" s="1"/>
  <c r="BW514" i="4"/>
  <c r="BY514" i="4" s="1"/>
  <c r="CH494" i="4"/>
  <c r="CG494" i="4"/>
  <c r="BT494" i="4"/>
  <c r="BS494" i="4"/>
  <c r="CA494" i="4"/>
  <c r="BZ494" i="4"/>
  <c r="H515" i="4"/>
  <c r="G131" i="4"/>
  <c r="G515" i="4"/>
  <c r="I514" i="4"/>
  <c r="B115" i="4"/>
  <c r="A117" i="4"/>
  <c r="E116" i="4"/>
  <c r="F116" i="4"/>
  <c r="E515" i="4"/>
  <c r="A181" i="4"/>
  <c r="F495" i="4"/>
  <c r="B475" i="4"/>
  <c r="BR1102" i="4" l="1"/>
  <c r="BR1103" i="4" s="1"/>
  <c r="BR1104" i="4" s="1"/>
  <c r="BR1105" i="4" s="1"/>
  <c r="BR1106" i="4" s="1"/>
  <c r="BR1107" i="4" s="1"/>
  <c r="BR1120" i="4"/>
  <c r="BY1120" i="4"/>
  <c r="BY1102" i="4"/>
  <c r="BY1103" i="4" s="1"/>
  <c r="BY1104" i="4" s="1"/>
  <c r="BY1105" i="4" s="1"/>
  <c r="BY1106" i="4" s="1"/>
  <c r="BY1107" i="4" s="1"/>
  <c r="CF1120" i="4"/>
  <c r="CF1102" i="4"/>
  <c r="CF1103" i="4" s="1"/>
  <c r="CF1104" i="4" s="1"/>
  <c r="CF1105" i="4" s="1"/>
  <c r="CF1106" i="4" s="1"/>
  <c r="CF1107" i="4" s="1"/>
  <c r="BY131" i="4"/>
  <c r="BR131" i="4"/>
  <c r="CF131" i="4"/>
  <c r="CE116" i="4"/>
  <c r="BX116" i="4"/>
  <c r="BQ116" i="4"/>
  <c r="BP116" i="4"/>
  <c r="BR116" i="4" s="1"/>
  <c r="CD116" i="4"/>
  <c r="CF116" i="4" s="1"/>
  <c r="BW116" i="4"/>
  <c r="BY116" i="4" s="1"/>
  <c r="BT115" i="4"/>
  <c r="BS115" i="4"/>
  <c r="CA115" i="4"/>
  <c r="BZ115" i="4"/>
  <c r="CG115" i="4"/>
  <c r="CH115" i="4"/>
  <c r="BX495" i="4"/>
  <c r="BQ495" i="4"/>
  <c r="CE495" i="4"/>
  <c r="CD515" i="4"/>
  <c r="CF515" i="4" s="1"/>
  <c r="BW515" i="4"/>
  <c r="BY515" i="4" s="1"/>
  <c r="BP515" i="4"/>
  <c r="BR515" i="4" s="1"/>
  <c r="G531" i="4"/>
  <c r="G147" i="4"/>
  <c r="I515" i="4"/>
  <c r="H516" i="4"/>
  <c r="G132" i="4"/>
  <c r="G516" i="4"/>
  <c r="B116" i="4"/>
  <c r="F117" i="4"/>
  <c r="E516" i="4"/>
  <c r="E117" i="4"/>
  <c r="A118" i="4"/>
  <c r="A182" i="4"/>
  <c r="F496" i="4"/>
  <c r="B476" i="4"/>
  <c r="BY531" i="4" l="1"/>
  <c r="CF531" i="4"/>
  <c r="BR531" i="4"/>
  <c r="CF132" i="4"/>
  <c r="BY132" i="4"/>
  <c r="BR132" i="4"/>
  <c r="BY147" i="4"/>
  <c r="BR147" i="4"/>
  <c r="CF147" i="4"/>
  <c r="BW117" i="4"/>
  <c r="BY117" i="4" s="1"/>
  <c r="BP117" i="4"/>
  <c r="BR117" i="4" s="1"/>
  <c r="CD117" i="4"/>
  <c r="CF117" i="4" s="1"/>
  <c r="BX117" i="4"/>
  <c r="BQ117" i="4"/>
  <c r="CE117" i="4"/>
  <c r="BT116" i="4"/>
  <c r="BS116" i="4"/>
  <c r="CA116" i="4"/>
  <c r="BZ116" i="4"/>
  <c r="CH116" i="4"/>
  <c r="CG116" i="4"/>
  <c r="CE496" i="4"/>
  <c r="BX496" i="4"/>
  <c r="BQ496" i="4"/>
  <c r="CD516" i="4"/>
  <c r="CF516" i="4" s="1"/>
  <c r="BW516" i="4"/>
  <c r="BY516" i="4" s="1"/>
  <c r="BP516" i="4"/>
  <c r="BR516" i="4" s="1"/>
  <c r="CH495" i="4"/>
  <c r="CG495" i="4"/>
  <c r="BT495" i="4"/>
  <c r="BS495" i="4"/>
  <c r="CA495" i="4"/>
  <c r="BZ495" i="4"/>
  <c r="I516" i="4"/>
  <c r="H517" i="4"/>
  <c r="G547" i="4"/>
  <c r="G163" i="4"/>
  <c r="G532" i="4"/>
  <c r="G148" i="4"/>
  <c r="G133" i="4"/>
  <c r="G517" i="4"/>
  <c r="B117" i="4"/>
  <c r="A119" i="4"/>
  <c r="F118" i="4"/>
  <c r="E118" i="4"/>
  <c r="E517" i="4"/>
  <c r="A183" i="4"/>
  <c r="F497" i="4"/>
  <c r="B477" i="4"/>
  <c r="BQ1494" i="4" l="1"/>
  <c r="BQ1495" i="4" s="1"/>
  <c r="BQ1503" i="4" s="1"/>
  <c r="BX1494" i="4"/>
  <c r="BX1495" i="4" s="1"/>
  <c r="BX1503" i="4" s="1"/>
  <c r="CE1494" i="4"/>
  <c r="CE1495" i="4" s="1"/>
  <c r="CE1503" i="4" s="1"/>
  <c r="BR133" i="4"/>
  <c r="CF133" i="4"/>
  <c r="BY133" i="4"/>
  <c r="CF148" i="4"/>
  <c r="BR148" i="4"/>
  <c r="BY148" i="4"/>
  <c r="BR163" i="4"/>
  <c r="CF163" i="4"/>
  <c r="BY163" i="4"/>
  <c r="CH117" i="4"/>
  <c r="CG117" i="4"/>
  <c r="BT117" i="4"/>
  <c r="BS117" i="4"/>
  <c r="CA117" i="4"/>
  <c r="BZ117" i="4"/>
  <c r="CE118" i="4"/>
  <c r="CE1194" i="4" s="1"/>
  <c r="BX118" i="4"/>
  <c r="BX1194" i="4" s="1"/>
  <c r="BQ118" i="4"/>
  <c r="BQ1194" i="4" s="1"/>
  <c r="CD118" i="4"/>
  <c r="BW118" i="4"/>
  <c r="BP118" i="4"/>
  <c r="BY547" i="4"/>
  <c r="BR547" i="4"/>
  <c r="CF547" i="4"/>
  <c r="BP517" i="4"/>
  <c r="BR517" i="4" s="1"/>
  <c r="BW517" i="4"/>
  <c r="BY517" i="4" s="1"/>
  <c r="CD517" i="4"/>
  <c r="CF517" i="4" s="1"/>
  <c r="BY532" i="4"/>
  <c r="BR532" i="4"/>
  <c r="CF532" i="4"/>
  <c r="BT496" i="4"/>
  <c r="BS496" i="4"/>
  <c r="BX497" i="4"/>
  <c r="BQ497" i="4"/>
  <c r="CE497" i="4"/>
  <c r="BZ496" i="4"/>
  <c r="CA496" i="4"/>
  <c r="CH496" i="4"/>
  <c r="CG496" i="4"/>
  <c r="I517" i="4"/>
  <c r="G533" i="4"/>
  <c r="G149" i="4"/>
  <c r="G548" i="4"/>
  <c r="G164" i="4"/>
  <c r="G134" i="4"/>
  <c r="G518" i="4"/>
  <c r="H518" i="4"/>
  <c r="G563" i="4"/>
  <c r="G179" i="4"/>
  <c r="B118" i="4"/>
  <c r="E518" i="4"/>
  <c r="F119" i="4"/>
  <c r="A120" i="4"/>
  <c r="E119" i="4"/>
  <c r="A184" i="4"/>
  <c r="F498" i="4"/>
  <c r="B478" i="4"/>
  <c r="CF118" i="4" l="1"/>
  <c r="CF1194" i="4" s="1"/>
  <c r="CD1194" i="4"/>
  <c r="BQ1195" i="4"/>
  <c r="BX1195" i="4"/>
  <c r="CE1195" i="4"/>
  <c r="BR118" i="4"/>
  <c r="BR1194" i="4" s="1"/>
  <c r="BP1194" i="4"/>
  <c r="BY118" i="4"/>
  <c r="BY1194" i="4" s="1"/>
  <c r="BW1194" i="4"/>
  <c r="BX1529" i="4"/>
  <c r="BX1496" i="4"/>
  <c r="BX1501" i="4"/>
  <c r="BX1505" i="4"/>
  <c r="BX1506" i="4" s="1"/>
  <c r="BX1507" i="4" s="1"/>
  <c r="BQ1496" i="4"/>
  <c r="BQ1529" i="4"/>
  <c r="BQ1501" i="4"/>
  <c r="BQ1505" i="4"/>
  <c r="BQ1506" i="4" s="1"/>
  <c r="BQ1507" i="4" s="1"/>
  <c r="CE1505" i="4"/>
  <c r="CE1506" i="4" s="1"/>
  <c r="CE1507" i="4" s="1"/>
  <c r="CE1501" i="4"/>
  <c r="CE1529" i="4"/>
  <c r="CE1496" i="4"/>
  <c r="BT1494" i="4"/>
  <c r="BT1495" i="4" s="1"/>
  <c r="BT1496" i="4" s="1"/>
  <c r="BS1494" i="4"/>
  <c r="BS1495" i="4" s="1"/>
  <c r="BS1496" i="4" s="1"/>
  <c r="CG1494" i="4"/>
  <c r="CG1495" i="4" s="1"/>
  <c r="CG1496" i="4" s="1"/>
  <c r="CH1494" i="4"/>
  <c r="CH1495" i="4" s="1"/>
  <c r="CH1496" i="4" s="1"/>
  <c r="CA1494" i="4"/>
  <c r="CA1495" i="4" s="1"/>
  <c r="CA1529" i="4" s="1"/>
  <c r="BZ1494" i="4"/>
  <c r="BZ1495" i="4" s="1"/>
  <c r="BZ1496" i="4" s="1"/>
  <c r="BP119" i="4"/>
  <c r="BR119" i="4" s="1"/>
  <c r="CD119" i="4"/>
  <c r="CF119" i="4" s="1"/>
  <c r="BW119" i="4"/>
  <c r="BY119" i="4" s="1"/>
  <c r="BR179" i="4"/>
  <c r="BY179" i="4"/>
  <c r="CF179" i="4"/>
  <c r="BQ119" i="4"/>
  <c r="CE119" i="4"/>
  <c r="BX119" i="4"/>
  <c r="CF134" i="4"/>
  <c r="BY134" i="4"/>
  <c r="BR134" i="4"/>
  <c r="CF164" i="4"/>
  <c r="BY164" i="4"/>
  <c r="BR164" i="4"/>
  <c r="BR149" i="4"/>
  <c r="BY149" i="4"/>
  <c r="CF149" i="4"/>
  <c r="BT118" i="4"/>
  <c r="BT1194" i="4" s="1"/>
  <c r="BS118" i="4"/>
  <c r="BS1194" i="4" s="1"/>
  <c r="CA118" i="4"/>
  <c r="CA1194" i="4" s="1"/>
  <c r="BZ118" i="4"/>
  <c r="BZ1194" i="4" s="1"/>
  <c r="CH118" i="4"/>
  <c r="CH1194" i="4" s="1"/>
  <c r="CG118" i="4"/>
  <c r="CG1194" i="4" s="1"/>
  <c r="BX498" i="4"/>
  <c r="CE498" i="4"/>
  <c r="BQ498" i="4"/>
  <c r="BW518" i="4"/>
  <c r="BY518" i="4" s="1"/>
  <c r="CD518" i="4"/>
  <c r="CF518" i="4" s="1"/>
  <c r="BP518" i="4"/>
  <c r="BR518" i="4" s="1"/>
  <c r="CF563" i="4"/>
  <c r="BY563" i="4"/>
  <c r="BR563" i="4"/>
  <c r="CH497" i="4"/>
  <c r="CG497" i="4"/>
  <c r="BT497" i="4"/>
  <c r="BS497" i="4"/>
  <c r="BZ497" i="4"/>
  <c r="CA497" i="4"/>
  <c r="CF548" i="4"/>
  <c r="BR548" i="4"/>
  <c r="BY548" i="4"/>
  <c r="CF533" i="4"/>
  <c r="BY533" i="4"/>
  <c r="BR533" i="4"/>
  <c r="G549" i="4"/>
  <c r="G165" i="4"/>
  <c r="G579" i="4"/>
  <c r="I518" i="4"/>
  <c r="G135" i="4"/>
  <c r="G519" i="4"/>
  <c r="G564" i="4"/>
  <c r="G180" i="4"/>
  <c r="H519" i="4"/>
  <c r="G534" i="4"/>
  <c r="G150" i="4"/>
  <c r="B119" i="4"/>
  <c r="E519" i="4"/>
  <c r="A121" i="4"/>
  <c r="E120" i="4"/>
  <c r="F120" i="4"/>
  <c r="A185" i="4"/>
  <c r="CA1195" i="4" l="1"/>
  <c r="CG1195" i="4"/>
  <c r="BW1195" i="4"/>
  <c r="CH1195" i="4"/>
  <c r="BY1195" i="4"/>
  <c r="BZ1195" i="4"/>
  <c r="BS1195" i="4"/>
  <c r="BP1195" i="4"/>
  <c r="BR1195" i="4"/>
  <c r="CE1196" i="4"/>
  <c r="CE1201" i="4"/>
  <c r="CE1203" i="4"/>
  <c r="CE1229" i="4"/>
  <c r="CE1205" i="4"/>
  <c r="BT1195" i="4"/>
  <c r="BX1196" i="4"/>
  <c r="BX1205" i="4"/>
  <c r="BX1201" i="4"/>
  <c r="BX1229" i="4"/>
  <c r="BX1203" i="4"/>
  <c r="BQ1196" i="4"/>
  <c r="BQ1205" i="4"/>
  <c r="BQ1201" i="4"/>
  <c r="BQ1203" i="4"/>
  <c r="BQ1229" i="4"/>
  <c r="CD1195" i="4"/>
  <c r="CF1195" i="4"/>
  <c r="BX1497" i="4"/>
  <c r="CE1497" i="4"/>
  <c r="CE1498" i="4" s="1"/>
  <c r="BQ1497" i="4"/>
  <c r="BQ1498" i="4" s="1"/>
  <c r="BS1519" i="4"/>
  <c r="CA1501" i="4"/>
  <c r="CA1502" i="4" s="1"/>
  <c r="CA1503" i="4" s="1"/>
  <c r="CA1504" i="4" s="1"/>
  <c r="CA1505" i="4" s="1"/>
  <c r="CA1506" i="4" s="1"/>
  <c r="CA1507" i="4" s="1"/>
  <c r="BS1529" i="4"/>
  <c r="CH1522" i="4"/>
  <c r="CH1501" i="4"/>
  <c r="CH1502" i="4" s="1"/>
  <c r="CH1503" i="4" s="1"/>
  <c r="CH1504" i="4" s="1"/>
  <c r="CH1505" i="4" s="1"/>
  <c r="CH1506" i="4" s="1"/>
  <c r="CH1507" i="4" s="1"/>
  <c r="CH1519" i="4"/>
  <c r="CH1529" i="4"/>
  <c r="CG1501" i="4"/>
  <c r="CG1502" i="4" s="1"/>
  <c r="CG1503" i="4" s="1"/>
  <c r="CG1504" i="4" s="1"/>
  <c r="CG1505" i="4" s="1"/>
  <c r="CG1506" i="4" s="1"/>
  <c r="CG1507" i="4" s="1"/>
  <c r="BT1501" i="4"/>
  <c r="BT1502" i="4" s="1"/>
  <c r="BT1503" i="4" s="1"/>
  <c r="BT1504" i="4" s="1"/>
  <c r="BT1505" i="4" s="1"/>
  <c r="BT1506" i="4" s="1"/>
  <c r="BT1507" i="4" s="1"/>
  <c r="CG1529" i="4"/>
  <c r="BT1522" i="4"/>
  <c r="BT1519" i="4"/>
  <c r="BT1529" i="4"/>
  <c r="CA1496" i="4"/>
  <c r="CA1497" i="4" s="1"/>
  <c r="CA1522" i="4"/>
  <c r="CA1519" i="4"/>
  <c r="CG1519" i="4"/>
  <c r="CG1521" i="4"/>
  <c r="BZ1519" i="4"/>
  <c r="BZ1501" i="4"/>
  <c r="BZ1502" i="4" s="1"/>
  <c r="BZ1503" i="4" s="1"/>
  <c r="BZ1504" i="4" s="1"/>
  <c r="BZ1505" i="4" s="1"/>
  <c r="BZ1506" i="4" s="1"/>
  <c r="BZ1507" i="4" s="1"/>
  <c r="BZ1529" i="4"/>
  <c r="BZ1521" i="4"/>
  <c r="BS1501" i="4"/>
  <c r="BS1502" i="4" s="1"/>
  <c r="BS1503" i="4" s="1"/>
  <c r="BS1504" i="4" s="1"/>
  <c r="BS1505" i="4" s="1"/>
  <c r="BS1506" i="4" s="1"/>
  <c r="BS1507" i="4" s="1"/>
  <c r="BS1521" i="4"/>
  <c r="BS1497" i="4"/>
  <c r="BZ1497" i="4"/>
  <c r="CH1497" i="4"/>
  <c r="CG1497" i="4"/>
  <c r="BT1497" i="4"/>
  <c r="BY165" i="4"/>
  <c r="BR165" i="4"/>
  <c r="CF165" i="4"/>
  <c r="CF150" i="4"/>
  <c r="BY150" i="4"/>
  <c r="BR150" i="4"/>
  <c r="CA119" i="4"/>
  <c r="BZ119" i="4"/>
  <c r="CH119" i="4"/>
  <c r="CG119" i="4"/>
  <c r="CF180" i="4"/>
  <c r="BY180" i="4"/>
  <c r="BR180" i="4"/>
  <c r="BT119" i="4"/>
  <c r="BS119" i="4"/>
  <c r="CF135" i="4"/>
  <c r="BY135" i="4"/>
  <c r="BR135" i="4"/>
  <c r="BX120" i="4"/>
  <c r="BQ120" i="4"/>
  <c r="CE120" i="4"/>
  <c r="BW120" i="4"/>
  <c r="BY120" i="4" s="1"/>
  <c r="BP120" i="4"/>
  <c r="BR120" i="4" s="1"/>
  <c r="CD120" i="4"/>
  <c r="CF120" i="4" s="1"/>
  <c r="BY564" i="4"/>
  <c r="BR564" i="4"/>
  <c r="CF564" i="4"/>
  <c r="BR549" i="4"/>
  <c r="CF549" i="4"/>
  <c r="BY549" i="4"/>
  <c r="BP519" i="4"/>
  <c r="BR519" i="4" s="1"/>
  <c r="CD519" i="4"/>
  <c r="CF519" i="4" s="1"/>
  <c r="BW519" i="4"/>
  <c r="BY519" i="4" s="1"/>
  <c r="CF579" i="4"/>
  <c r="BY579" i="4"/>
  <c r="BR579" i="4"/>
  <c r="BR534" i="4"/>
  <c r="CF534" i="4"/>
  <c r="BY534" i="4"/>
  <c r="BT498" i="4"/>
  <c r="BS498" i="4"/>
  <c r="CH498" i="4"/>
  <c r="CG498" i="4"/>
  <c r="CA498" i="4"/>
  <c r="BZ498" i="4"/>
  <c r="G136" i="4"/>
  <c r="G520" i="4"/>
  <c r="G535" i="4"/>
  <c r="G151" i="4"/>
  <c r="G565" i="4"/>
  <c r="G181" i="4"/>
  <c r="G550" i="4"/>
  <c r="G166" i="4"/>
  <c r="H520" i="4"/>
  <c r="G580" i="4"/>
  <c r="I519" i="4"/>
  <c r="B120" i="4"/>
  <c r="F121" i="4"/>
  <c r="E520" i="4"/>
  <c r="E121" i="4"/>
  <c r="A122" i="4"/>
  <c r="A186" i="4"/>
  <c r="B479" i="4"/>
  <c r="AE5" i="1"/>
  <c r="AE19" i="1" s="1"/>
  <c r="AC5" i="1"/>
  <c r="AC19" i="1" s="1"/>
  <c r="AG5" i="1"/>
  <c r="AG19" i="1" s="1"/>
  <c r="Z5" i="1"/>
  <c r="Z19" i="1" s="1"/>
  <c r="A7" i="1"/>
  <c r="MM9" i="1"/>
  <c r="ML9" i="1"/>
  <c r="MI9" i="1"/>
  <c r="LY9" i="1"/>
  <c r="LX9" i="1"/>
  <c r="LW9" i="1"/>
  <c r="LV9" i="1"/>
  <c r="A9" i="1"/>
  <c r="B11" i="1" l="1"/>
  <c r="BX1206" i="4"/>
  <c r="BX1197" i="4"/>
  <c r="BT1229" i="4"/>
  <c r="BT1219" i="4"/>
  <c r="BT1222" i="4"/>
  <c r="BT1196" i="4"/>
  <c r="BT1201" i="4"/>
  <c r="CE1206" i="4"/>
  <c r="CE1197" i="4"/>
  <c r="BR1219" i="4"/>
  <c r="BR1220" i="4" s="1"/>
  <c r="BR1229" i="4"/>
  <c r="BR1201" i="4"/>
  <c r="BR1196" i="4"/>
  <c r="BP1201" i="4"/>
  <c r="BP1204" i="4"/>
  <c r="BP1229" i="4"/>
  <c r="BP1196" i="4"/>
  <c r="BS1196" i="4"/>
  <c r="BS1219" i="4"/>
  <c r="BS1221" i="4"/>
  <c r="BS1201" i="4"/>
  <c r="BS1229" i="4"/>
  <c r="BZ1196" i="4"/>
  <c r="BZ1201" i="4"/>
  <c r="BZ1219" i="4"/>
  <c r="BZ1229" i="4"/>
  <c r="BZ1221" i="4"/>
  <c r="CF1219" i="4"/>
  <c r="CF1220" i="4" s="1"/>
  <c r="CF1229" i="4"/>
  <c r="CF1196" i="4"/>
  <c r="CF1201" i="4"/>
  <c r="BY1196" i="4"/>
  <c r="BY1229" i="4"/>
  <c r="BY1219" i="4"/>
  <c r="BY1220" i="4" s="1"/>
  <c r="BY1201" i="4"/>
  <c r="CD1196" i="4"/>
  <c r="CD1201" i="4"/>
  <c r="CD1204" i="4"/>
  <c r="CD1229" i="4"/>
  <c r="CH1196" i="4"/>
  <c r="CH1201" i="4"/>
  <c r="CH1229" i="4"/>
  <c r="CH1222" i="4"/>
  <c r="CH1219" i="4"/>
  <c r="BW1229" i="4"/>
  <c r="BW1204" i="4"/>
  <c r="BW1201" i="4"/>
  <c r="BW1196" i="4"/>
  <c r="CG1196" i="4"/>
  <c r="CG1201" i="4"/>
  <c r="CG1219" i="4"/>
  <c r="CG1221" i="4"/>
  <c r="CG1229" i="4"/>
  <c r="BQ1206" i="4"/>
  <c r="BQ1197" i="4"/>
  <c r="CA1201" i="4"/>
  <c r="CA1222" i="4"/>
  <c r="CA1219" i="4"/>
  <c r="CA1229" i="4"/>
  <c r="CA1196" i="4"/>
  <c r="B10" i="1"/>
  <c r="B12" i="1"/>
  <c r="BX1498" i="4"/>
  <c r="BT1498" i="4"/>
  <c r="CG1498" i="4"/>
  <c r="CH1498" i="4"/>
  <c r="BZ1498" i="4"/>
  <c r="CA1498" i="4"/>
  <c r="BS1498" i="4"/>
  <c r="BR166" i="4"/>
  <c r="CF166" i="4"/>
  <c r="BY166" i="4"/>
  <c r="CF181" i="4"/>
  <c r="BR181" i="4"/>
  <c r="BY181" i="4"/>
  <c r="CH120" i="4"/>
  <c r="CG120" i="4"/>
  <c r="BT120" i="4"/>
  <c r="BS120" i="4"/>
  <c r="BR151" i="4"/>
  <c r="CF151" i="4"/>
  <c r="BY151" i="4"/>
  <c r="CA120" i="4"/>
  <c r="BZ120" i="4"/>
  <c r="BY136" i="4"/>
  <c r="BR136" i="4"/>
  <c r="CF136" i="4"/>
  <c r="CE121" i="4"/>
  <c r="BX121" i="4"/>
  <c r="BQ121" i="4"/>
  <c r="CD121" i="4"/>
  <c r="CF121" i="4" s="1"/>
  <c r="BW121" i="4"/>
  <c r="BY121" i="4" s="1"/>
  <c r="BP121" i="4"/>
  <c r="BR121" i="4" s="1"/>
  <c r="BR580" i="4"/>
  <c r="CF580" i="4"/>
  <c r="BY580" i="4"/>
  <c r="CF550" i="4"/>
  <c r="BY550" i="4"/>
  <c r="BR550" i="4"/>
  <c r="CF565" i="4"/>
  <c r="BY565" i="4"/>
  <c r="BR565" i="4"/>
  <c r="BW520" i="4"/>
  <c r="BY520" i="4" s="1"/>
  <c r="CD520" i="4"/>
  <c r="CF520" i="4" s="1"/>
  <c r="BP520" i="4"/>
  <c r="BR520" i="4" s="1"/>
  <c r="CF535" i="4"/>
  <c r="BY535" i="4"/>
  <c r="BR535" i="4"/>
  <c r="I520" i="4"/>
  <c r="G551" i="4"/>
  <c r="G167" i="4"/>
  <c r="G137" i="4"/>
  <c r="G521" i="4"/>
  <c r="G566" i="4"/>
  <c r="G182" i="4"/>
  <c r="H521" i="4"/>
  <c r="G536" i="4"/>
  <c r="G152" i="4"/>
  <c r="G581" i="4"/>
  <c r="B121" i="4"/>
  <c r="A123" i="4"/>
  <c r="F122" i="4"/>
  <c r="E122" i="4"/>
  <c r="E521" i="4"/>
  <c r="A187" i="4"/>
  <c r="B480" i="4"/>
  <c r="AE6" i="1"/>
  <c r="AC6" i="1"/>
  <c r="AG6" i="1"/>
  <c r="Z6" i="1"/>
  <c r="MQ10" i="1" l="1"/>
  <c r="MO10" i="1"/>
  <c r="ME10" i="1"/>
  <c r="MP10" i="1"/>
  <c r="MN10" i="1"/>
  <c r="BD10" i="1"/>
  <c r="BC10" i="1"/>
  <c r="MG10" i="1"/>
  <c r="L12" i="1"/>
  <c r="MN12" i="1"/>
  <c r="MO12" i="1"/>
  <c r="MP12" i="1"/>
  <c r="MQ12" i="1"/>
  <c r="ME12" i="1"/>
  <c r="MG12" i="1"/>
  <c r="MQ11" i="1"/>
  <c r="MP11" i="1"/>
  <c r="MO11" i="1"/>
  <c r="MN11" i="1"/>
  <c r="BB11" i="1"/>
  <c r="ME11" i="1"/>
  <c r="BC11" i="1"/>
  <c r="BD11" i="1"/>
  <c r="MG11" i="1"/>
  <c r="O10" i="1"/>
  <c r="M10" i="1"/>
  <c r="L10" i="1"/>
  <c r="K10" i="1"/>
  <c r="N10" i="1"/>
  <c r="K11" i="1"/>
  <c r="L11" i="1"/>
  <c r="M11" i="1"/>
  <c r="N11" i="1"/>
  <c r="O11" i="1"/>
  <c r="J10" i="1"/>
  <c r="BE10" i="1"/>
  <c r="Y11" i="1"/>
  <c r="BE11" i="1"/>
  <c r="BM11" i="1"/>
  <c r="BU11" i="1"/>
  <c r="CC11" i="1"/>
  <c r="CK11" i="1"/>
  <c r="CS11" i="1"/>
  <c r="DA11" i="1"/>
  <c r="DI11" i="1"/>
  <c r="DQ11" i="1"/>
  <c r="DY11" i="1"/>
  <c r="EG11" i="1"/>
  <c r="EO11" i="1"/>
  <c r="EW11" i="1"/>
  <c r="FE11" i="1"/>
  <c r="FM11" i="1"/>
  <c r="FU11" i="1"/>
  <c r="GC11" i="1"/>
  <c r="GK11" i="1"/>
  <c r="GS11" i="1"/>
  <c r="HA11" i="1"/>
  <c r="HI11" i="1"/>
  <c r="HQ11" i="1"/>
  <c r="HY11" i="1"/>
  <c r="IG11" i="1"/>
  <c r="IO11" i="1"/>
  <c r="IW11" i="1"/>
  <c r="JE11" i="1"/>
  <c r="JM11" i="1"/>
  <c r="KC11" i="1"/>
  <c r="LY11" i="1"/>
  <c r="MI11" i="1"/>
  <c r="MU11" i="1"/>
  <c r="NC11" i="1"/>
  <c r="AH11" i="1"/>
  <c r="BV11" i="1"/>
  <c r="CD11" i="1"/>
  <c r="CL11" i="1"/>
  <c r="CT11" i="1"/>
  <c r="DB11" i="1"/>
  <c r="DJ11" i="1"/>
  <c r="DR11" i="1"/>
  <c r="DZ11" i="1"/>
  <c r="EH11" i="1"/>
  <c r="EP11" i="1"/>
  <c r="EX11" i="1"/>
  <c r="FF11" i="1"/>
  <c r="FN11" i="1"/>
  <c r="FV11" i="1"/>
  <c r="GD11" i="1"/>
  <c r="GL11" i="1"/>
  <c r="GT11" i="1"/>
  <c r="HB11" i="1"/>
  <c r="HJ11" i="1"/>
  <c r="HR11" i="1"/>
  <c r="HZ11" i="1"/>
  <c r="IH11" i="1"/>
  <c r="IP11" i="1"/>
  <c r="IX11" i="1"/>
  <c r="JF11" i="1"/>
  <c r="JN11" i="1"/>
  <c r="KD11" i="1"/>
  <c r="LB11" i="1"/>
  <c r="MJ11" i="1"/>
  <c r="ND11" i="1"/>
  <c r="BW11" i="1"/>
  <c r="CE11" i="1"/>
  <c r="CM11" i="1"/>
  <c r="CU11" i="1"/>
  <c r="DC11" i="1"/>
  <c r="DK11" i="1"/>
  <c r="DS11" i="1"/>
  <c r="EA11" i="1"/>
  <c r="EI11" i="1"/>
  <c r="EQ11" i="1"/>
  <c r="EY11" i="1"/>
  <c r="FG11" i="1"/>
  <c r="FO11" i="1"/>
  <c r="FW11" i="1"/>
  <c r="GE11" i="1"/>
  <c r="GM11" i="1"/>
  <c r="GU11" i="1"/>
  <c r="HC11" i="1"/>
  <c r="HK11" i="1"/>
  <c r="HS11" i="1"/>
  <c r="IA11" i="1"/>
  <c r="II11" i="1"/>
  <c r="IQ11" i="1"/>
  <c r="IY11" i="1"/>
  <c r="JG11" i="1"/>
  <c r="JO11" i="1"/>
  <c r="JW11" i="1"/>
  <c r="KE11" i="1"/>
  <c r="KM11" i="1"/>
  <c r="LC11" i="1"/>
  <c r="MK11" i="1"/>
  <c r="NE11" i="1"/>
  <c r="J11" i="1"/>
  <c r="AB11" i="1"/>
  <c r="BX11" i="1"/>
  <c r="CF11" i="1"/>
  <c r="CN11" i="1"/>
  <c r="CV11" i="1"/>
  <c r="DD11" i="1"/>
  <c r="DL11" i="1"/>
  <c r="DT11" i="1"/>
  <c r="EB11" i="1"/>
  <c r="EJ11" i="1"/>
  <c r="ER11" i="1"/>
  <c r="EZ11" i="1"/>
  <c r="FH11" i="1"/>
  <c r="FP11" i="1"/>
  <c r="FX11" i="1"/>
  <c r="GF11" i="1"/>
  <c r="GN11" i="1"/>
  <c r="GV11" i="1"/>
  <c r="HD11" i="1"/>
  <c r="HL11" i="1"/>
  <c r="HT11" i="1"/>
  <c r="IB11" i="1"/>
  <c r="IJ11" i="1"/>
  <c r="IR11" i="1"/>
  <c r="IZ11" i="1"/>
  <c r="JH11" i="1"/>
  <c r="JP11" i="1"/>
  <c r="JX11" i="1"/>
  <c r="KF11" i="1"/>
  <c r="LL11" i="1"/>
  <c r="ML11" i="1"/>
  <c r="BY11" i="1"/>
  <c r="CG11" i="1"/>
  <c r="CO11" i="1"/>
  <c r="CW11" i="1"/>
  <c r="DE11" i="1"/>
  <c r="DM11" i="1"/>
  <c r="DU11" i="1"/>
  <c r="EC11" i="1"/>
  <c r="EK11" i="1"/>
  <c r="ES11" i="1"/>
  <c r="FA11" i="1"/>
  <c r="FI11" i="1"/>
  <c r="FQ11" i="1"/>
  <c r="FY11" i="1"/>
  <c r="GG11" i="1"/>
  <c r="GO11" i="1"/>
  <c r="GW11" i="1"/>
  <c r="HE11" i="1"/>
  <c r="HM11" i="1"/>
  <c r="HU11" i="1"/>
  <c r="IC11" i="1"/>
  <c r="IK11" i="1"/>
  <c r="IS11" i="1"/>
  <c r="JA11" i="1"/>
  <c r="JI11" i="1"/>
  <c r="JQ11" i="1"/>
  <c r="JY11" i="1"/>
  <c r="KG11" i="1"/>
  <c r="LM11" i="1"/>
  <c r="MM11" i="1"/>
  <c r="NG11" i="1"/>
  <c r="AD11" i="1"/>
  <c r="AT11" i="1"/>
  <c r="BZ11" i="1"/>
  <c r="CH11" i="1"/>
  <c r="CP11" i="1"/>
  <c r="CX11" i="1"/>
  <c r="DF11" i="1"/>
  <c r="DN11" i="1"/>
  <c r="DV11" i="1"/>
  <c r="ED11" i="1"/>
  <c r="EL11" i="1"/>
  <c r="ET11" i="1"/>
  <c r="FB11" i="1"/>
  <c r="FJ11" i="1"/>
  <c r="FR11" i="1"/>
  <c r="FZ11" i="1"/>
  <c r="GH11" i="1"/>
  <c r="GP11" i="1"/>
  <c r="GX11" i="1"/>
  <c r="HF11" i="1"/>
  <c r="HN11" i="1"/>
  <c r="HV11" i="1"/>
  <c r="ID11" i="1"/>
  <c r="IL11" i="1"/>
  <c r="IT11" i="1"/>
  <c r="JB11" i="1"/>
  <c r="JJ11" i="1"/>
  <c r="JR11" i="1"/>
  <c r="JZ11" i="1"/>
  <c r="LV11" i="1"/>
  <c r="MD11" i="1"/>
  <c r="MR11" i="1"/>
  <c r="NH11" i="1"/>
  <c r="AV11" i="1"/>
  <c r="CB11" i="1"/>
  <c r="DH11" i="1"/>
  <c r="EN11" i="1"/>
  <c r="FT11" i="1"/>
  <c r="GZ11" i="1"/>
  <c r="IF11" i="1"/>
  <c r="JL11" i="1"/>
  <c r="LX11" i="1"/>
  <c r="W11" i="1"/>
  <c r="CI11" i="1"/>
  <c r="DO11" i="1"/>
  <c r="EU11" i="1"/>
  <c r="GA11" i="1"/>
  <c r="HG11" i="1"/>
  <c r="IM11" i="1"/>
  <c r="JS11" i="1"/>
  <c r="X11" i="1"/>
  <c r="CJ11" i="1"/>
  <c r="DP11" i="1"/>
  <c r="EV11" i="1"/>
  <c r="GB11" i="1"/>
  <c r="HH11" i="1"/>
  <c r="IN11" i="1"/>
  <c r="JT11" i="1"/>
  <c r="MH11" i="1"/>
  <c r="CQ11" i="1"/>
  <c r="DW11" i="1"/>
  <c r="FC11" i="1"/>
  <c r="GI11" i="1"/>
  <c r="HO11" i="1"/>
  <c r="IU11" i="1"/>
  <c r="KA11" i="1"/>
  <c r="CR11" i="1"/>
  <c r="DX11" i="1"/>
  <c r="FD11" i="1"/>
  <c r="GJ11" i="1"/>
  <c r="HP11" i="1"/>
  <c r="IV11" i="1"/>
  <c r="KB11" i="1"/>
  <c r="MT11" i="1"/>
  <c r="BS11" i="1"/>
  <c r="CY11" i="1"/>
  <c r="EE11" i="1"/>
  <c r="FK11" i="1"/>
  <c r="GQ11" i="1"/>
  <c r="HW11" i="1"/>
  <c r="JC11" i="1"/>
  <c r="NA11" i="1"/>
  <c r="BT11" i="1"/>
  <c r="CZ11" i="1"/>
  <c r="EF11" i="1"/>
  <c r="FL11" i="1"/>
  <c r="GR11" i="1"/>
  <c r="HX11" i="1"/>
  <c r="JD11" i="1"/>
  <c r="CA11" i="1"/>
  <c r="DG11" i="1"/>
  <c r="EM11" i="1"/>
  <c r="FS11" i="1"/>
  <c r="GY11" i="1"/>
  <c r="IE11" i="1"/>
  <c r="JK11" i="1"/>
  <c r="LW11" i="1"/>
  <c r="O12" i="1"/>
  <c r="N12" i="1"/>
  <c r="M12" i="1"/>
  <c r="CG1202" i="4"/>
  <c r="BZ1202" i="4"/>
  <c r="CG1197" i="4"/>
  <c r="BZ1197" i="4"/>
  <c r="BW1197" i="4"/>
  <c r="BS1202" i="4"/>
  <c r="BW1205" i="4"/>
  <c r="BS1197" i="4"/>
  <c r="BP1197" i="4"/>
  <c r="CH1202" i="4"/>
  <c r="BP1205" i="4"/>
  <c r="CH1197" i="4"/>
  <c r="BR1197" i="4"/>
  <c r="BR1202" i="4"/>
  <c r="CD1205" i="4"/>
  <c r="CD1197" i="4"/>
  <c r="BY1202" i="4"/>
  <c r="CE1198" i="4"/>
  <c r="CA1197" i="4"/>
  <c r="CE1207" i="4"/>
  <c r="BY1197" i="4"/>
  <c r="CA1202" i="4"/>
  <c r="CF1202" i="4"/>
  <c r="BT1202" i="4"/>
  <c r="CF1197" i="4"/>
  <c r="BT1197" i="4"/>
  <c r="BQ1198" i="4"/>
  <c r="BQ1207" i="4"/>
  <c r="BX1198" i="4"/>
  <c r="BX1207" i="4"/>
  <c r="LC12" i="1"/>
  <c r="AT12" i="1"/>
  <c r="LC10" i="1"/>
  <c r="AT10" i="1"/>
  <c r="GX10" i="1"/>
  <c r="NG10" i="1"/>
  <c r="LB12" i="1"/>
  <c r="NG12" i="1"/>
  <c r="IS10" i="1"/>
  <c r="GG10" i="1"/>
  <c r="LB10" i="1"/>
  <c r="GE10" i="1"/>
  <c r="JK10" i="1"/>
  <c r="KC10" i="1"/>
  <c r="EJ10" i="1"/>
  <c r="HP10" i="1"/>
  <c r="GW10" i="1"/>
  <c r="EA10" i="1"/>
  <c r="FI10" i="1"/>
  <c r="DB10" i="1"/>
  <c r="BT10" i="1"/>
  <c r="CI10" i="1"/>
  <c r="IC10" i="1"/>
  <c r="FP10" i="1"/>
  <c r="DX10" i="1"/>
  <c r="DY10" i="1"/>
  <c r="IV10" i="1"/>
  <c r="HE10" i="1"/>
  <c r="ER10" i="1"/>
  <c r="HW10" i="1"/>
  <c r="JS10" i="1"/>
  <c r="HT10" i="1"/>
  <c r="CA10" i="1"/>
  <c r="HG10" i="1"/>
  <c r="ES10" i="1"/>
  <c r="JD10" i="1"/>
  <c r="GB10" i="1"/>
  <c r="IZ10" i="1"/>
  <c r="FO10" i="1"/>
  <c r="FQ10" i="1"/>
  <c r="JN10" i="1"/>
  <c r="LW10" i="1"/>
  <c r="ET10" i="1"/>
  <c r="GS10" i="1"/>
  <c r="HH10" i="1"/>
  <c r="JA10" i="1"/>
  <c r="JI10" i="1"/>
  <c r="CN10" i="1"/>
  <c r="IT10" i="1"/>
  <c r="KE10" i="1"/>
  <c r="EB10" i="1"/>
  <c r="NA10" i="1"/>
  <c r="MI10" i="1"/>
  <c r="EN10" i="1"/>
  <c r="HY10" i="1"/>
  <c r="IN10" i="1"/>
  <c r="CV10" i="1"/>
  <c r="DA10" i="1"/>
  <c r="X10" i="1"/>
  <c r="GI10" i="1"/>
  <c r="IU10" i="1"/>
  <c r="FR10" i="1"/>
  <c r="CO10" i="1"/>
  <c r="CR10" i="1"/>
  <c r="LM10" i="1"/>
  <c r="LY10" i="1"/>
  <c r="DN10" i="1"/>
  <c r="EQ10" i="1"/>
  <c r="JE10" i="1"/>
  <c r="JT10" i="1"/>
  <c r="HO10" i="1"/>
  <c r="NH10" i="1"/>
  <c r="HA10" i="1"/>
  <c r="MD10" i="1"/>
  <c r="EV10" i="1"/>
  <c r="BW10" i="1"/>
  <c r="EC10" i="1"/>
  <c r="GA10" i="1"/>
  <c r="DO10" i="1"/>
  <c r="IW10" i="1"/>
  <c r="DF10" i="1"/>
  <c r="CS10" i="1"/>
  <c r="EW10" i="1"/>
  <c r="GT10" i="1"/>
  <c r="II10" i="1"/>
  <c r="MK10" i="1"/>
  <c r="CY10" i="1"/>
  <c r="ID10" i="1"/>
  <c r="KM10" i="1"/>
  <c r="IG10" i="1"/>
  <c r="AV10" i="1"/>
  <c r="CK10" i="1"/>
  <c r="ML10" i="1"/>
  <c r="CT10" i="1"/>
  <c r="EX10" i="1"/>
  <c r="HZ10" i="1"/>
  <c r="GC10" i="1"/>
  <c r="MT10" i="1"/>
  <c r="FJ10" i="1"/>
  <c r="DJ10" i="1"/>
  <c r="JL10" i="1"/>
  <c r="HC10" i="1"/>
  <c r="DM10" i="1"/>
  <c r="HV10" i="1"/>
  <c r="EE10" i="1"/>
  <c r="GQ10" i="1"/>
  <c r="CM10" i="1"/>
  <c r="KA10" i="1"/>
  <c r="EY10" i="1"/>
  <c r="JF10" i="1"/>
  <c r="HI10" i="1"/>
  <c r="KG10" i="1"/>
  <c r="HD10" i="1"/>
  <c r="LL10" i="1"/>
  <c r="HF10" i="1"/>
  <c r="JB10" i="1"/>
  <c r="IM10" i="1"/>
  <c r="DS10" i="1"/>
  <c r="DC10" i="1"/>
  <c r="EZ10" i="1"/>
  <c r="GU10" i="1"/>
  <c r="IO10" i="1"/>
  <c r="KF10" i="1"/>
  <c r="DR10" i="1"/>
  <c r="HM10" i="1"/>
  <c r="EF10" i="1"/>
  <c r="FM10" i="1"/>
  <c r="FU10" i="1"/>
  <c r="CG10" i="1"/>
  <c r="DZ10" i="1"/>
  <c r="GP10" i="1"/>
  <c r="HQ10" i="1"/>
  <c r="DI10" i="1"/>
  <c r="DG10" i="1"/>
  <c r="FD10" i="1"/>
  <c r="IA10" i="1"/>
  <c r="GD10" i="1"/>
  <c r="BB10" i="1"/>
  <c r="DT10" i="1"/>
  <c r="EH10" i="1"/>
  <c r="JO10" i="1"/>
  <c r="CJ10" i="1"/>
  <c r="DK10" i="1"/>
  <c r="LX10" i="1"/>
  <c r="FE10" i="1"/>
  <c r="JG10" i="1"/>
  <c r="HJ10" i="1"/>
  <c r="JY10" i="1"/>
  <c r="MJ10" i="1"/>
  <c r="FK10" i="1"/>
  <c r="FL10" i="1"/>
  <c r="EG10" i="1"/>
  <c r="FN10" i="1"/>
  <c r="IF10" i="1"/>
  <c r="LV10" i="1"/>
  <c r="IJ10" i="1"/>
  <c r="IH10" i="1"/>
  <c r="DW10" i="1"/>
  <c r="ED10" i="1"/>
  <c r="CF10" i="1"/>
  <c r="MH10" i="1"/>
  <c r="FF10" i="1"/>
  <c r="GV10" i="1"/>
  <c r="IQ10" i="1"/>
  <c r="JZ10" i="1"/>
  <c r="EK10" i="1"/>
  <c r="FS10" i="1"/>
  <c r="BZ10" i="1"/>
  <c r="JR10" i="1"/>
  <c r="DP10" i="1"/>
  <c r="FG10" i="1"/>
  <c r="IB10" i="1"/>
  <c r="HL10" i="1"/>
  <c r="MU10" i="1"/>
  <c r="EI10" i="1"/>
  <c r="MM10" i="1"/>
  <c r="GJ10" i="1"/>
  <c r="CQ10" i="1"/>
  <c r="DQ10" i="1"/>
  <c r="CU10" i="1"/>
  <c r="FH10" i="1"/>
  <c r="JH10" i="1"/>
  <c r="IR10" i="1"/>
  <c r="GK10" i="1"/>
  <c r="GL10" i="1"/>
  <c r="HR10" i="1"/>
  <c r="IL10" i="1"/>
  <c r="IY10" i="1"/>
  <c r="JQ10" i="1"/>
  <c r="GN10" i="1"/>
  <c r="DU10" i="1"/>
  <c r="KD10" i="1"/>
  <c r="EU10" i="1"/>
  <c r="CL10" i="1"/>
  <c r="JJ10" i="1"/>
  <c r="IP10" i="1"/>
  <c r="IX10" i="1"/>
  <c r="CP10" i="1"/>
  <c r="EL10" i="1"/>
  <c r="CD10" i="1"/>
  <c r="GY10" i="1"/>
  <c r="IK10" i="1"/>
  <c r="FW10" i="1"/>
  <c r="DV10" i="1"/>
  <c r="CW10" i="1"/>
  <c r="EM10" i="1"/>
  <c r="CE10" i="1"/>
  <c r="IE10" i="1"/>
  <c r="HK10" i="1"/>
  <c r="FZ10" i="1"/>
  <c r="CB10" i="1"/>
  <c r="BS10" i="1"/>
  <c r="EO10" i="1"/>
  <c r="BX10" i="1"/>
  <c r="FT10" i="1"/>
  <c r="JP10" i="1"/>
  <c r="GM10" i="1"/>
  <c r="JW10" i="1"/>
  <c r="MR10" i="1"/>
  <c r="CX10" i="1"/>
  <c r="EP10" i="1"/>
  <c r="BY10" i="1"/>
  <c r="GZ10" i="1"/>
  <c r="GF10" i="1"/>
  <c r="HS10" i="1"/>
  <c r="JX10" i="1"/>
  <c r="DE10" i="1"/>
  <c r="BU10" i="1"/>
  <c r="BV10" i="1"/>
  <c r="FA10" i="1"/>
  <c r="JC10" i="1"/>
  <c r="JM10" i="1"/>
  <c r="FX10" i="1"/>
  <c r="FY10" i="1"/>
  <c r="DH10" i="1"/>
  <c r="CZ10" i="1"/>
  <c r="CH10" i="1"/>
  <c r="FB10" i="1"/>
  <c r="GR10" i="1"/>
  <c r="FV10" i="1"/>
  <c r="GH10" i="1"/>
  <c r="GO10" i="1"/>
  <c r="DD10" i="1"/>
  <c r="DL10" i="1"/>
  <c r="KB10" i="1"/>
  <c r="CC10" i="1"/>
  <c r="FC10" i="1"/>
  <c r="HX10" i="1"/>
  <c r="HB10" i="1"/>
  <c r="HN10" i="1"/>
  <c r="HU10" i="1"/>
  <c r="Y10" i="1"/>
  <c r="AH10" i="1"/>
  <c r="AD10" i="1"/>
  <c r="NE12" i="1"/>
  <c r="ND12" i="1"/>
  <c r="NC12" i="1"/>
  <c r="NE10" i="1"/>
  <c r="ND10" i="1"/>
  <c r="NC10" i="1"/>
  <c r="W10" i="1"/>
  <c r="AB10" i="1"/>
  <c r="JO12" i="1"/>
  <c r="II12" i="1"/>
  <c r="HC12" i="1"/>
  <c r="FW12" i="1"/>
  <c r="EQ12" i="1"/>
  <c r="DK12" i="1"/>
  <c r="CE12" i="1"/>
  <c r="DE12" i="1"/>
  <c r="BV12" i="1"/>
  <c r="FM12" i="1"/>
  <c r="BU12" i="1"/>
  <c r="CZ12" i="1"/>
  <c r="FK12" i="1"/>
  <c r="HV12" i="1"/>
  <c r="CX12" i="1"/>
  <c r="JA12" i="1"/>
  <c r="CT12" i="1"/>
  <c r="IW12" i="1"/>
  <c r="DY12" i="1"/>
  <c r="CR12" i="1"/>
  <c r="MU12" i="1"/>
  <c r="CQ12" i="1"/>
  <c r="CO12" i="1"/>
  <c r="JX12" i="1"/>
  <c r="FZ12" i="1"/>
  <c r="ES12" i="1"/>
  <c r="JN12" i="1"/>
  <c r="IH12" i="1"/>
  <c r="HB12" i="1"/>
  <c r="FV12" i="1"/>
  <c r="EP12" i="1"/>
  <c r="DJ12" i="1"/>
  <c r="CD12" i="1"/>
  <c r="AV12" i="1"/>
  <c r="FN12" i="1"/>
  <c r="JD12" i="1"/>
  <c r="ED12" i="1"/>
  <c r="EC12" i="1"/>
  <c r="KF12" i="1"/>
  <c r="LM12" i="1"/>
  <c r="GM12" i="1"/>
  <c r="GL12" i="1"/>
  <c r="FE12" i="1"/>
  <c r="AD12" i="1"/>
  <c r="KB12" i="1"/>
  <c r="HN12" i="1"/>
  <c r="HM12" i="1"/>
  <c r="CN12" i="1"/>
  <c r="EY12" i="1"/>
  <c r="GC12" i="1"/>
  <c r="BB12" i="1"/>
  <c r="IM12" i="1"/>
  <c r="HD12" i="1"/>
  <c r="T12" i="1"/>
  <c r="JM12" i="1"/>
  <c r="IG12" i="1"/>
  <c r="HA12" i="1"/>
  <c r="FU12" i="1"/>
  <c r="EO12" i="1"/>
  <c r="DI12" i="1"/>
  <c r="CC12" i="1"/>
  <c r="BZ12" i="1"/>
  <c r="GT12" i="1"/>
  <c r="DA12" i="1"/>
  <c r="EF12" i="1"/>
  <c r="GQ12" i="1"/>
  <c r="FJ12" i="1"/>
  <c r="GO12" i="1"/>
  <c r="HT12" i="1"/>
  <c r="FH12" i="1"/>
  <c r="KD12" i="1"/>
  <c r="IV12" i="1"/>
  <c r="GH12" i="1"/>
  <c r="FB12" i="1"/>
  <c r="GG12" i="1"/>
  <c r="HL12" i="1"/>
  <c r="DQ12" i="1"/>
  <c r="DP12" i="1"/>
  <c r="JR12" i="1"/>
  <c r="JP12" i="1"/>
  <c r="S12" i="1"/>
  <c r="JL12" i="1"/>
  <c r="IF12" i="1"/>
  <c r="GZ12" i="1"/>
  <c r="FT12" i="1"/>
  <c r="EN12" i="1"/>
  <c r="DH12" i="1"/>
  <c r="CB12" i="1"/>
  <c r="FR12" i="1"/>
  <c r="EG12" i="1"/>
  <c r="CS12" i="1"/>
  <c r="HP12" i="1"/>
  <c r="IU12" i="1"/>
  <c r="FC12" i="1"/>
  <c r="CP12" i="1"/>
  <c r="HH12" i="1"/>
  <c r="CJ12" i="1"/>
  <c r="DN12" i="1"/>
  <c r="MD12" i="1"/>
  <c r="R12" i="1"/>
  <c r="LY12" i="1"/>
  <c r="JK12" i="1"/>
  <c r="IE12" i="1"/>
  <c r="GY12" i="1"/>
  <c r="FS12" i="1"/>
  <c r="EM12" i="1"/>
  <c r="DG12" i="1"/>
  <c r="CA12" i="1"/>
  <c r="DF12" i="1"/>
  <c r="BX12" i="1"/>
  <c r="JF12" i="1"/>
  <c r="FL12" i="1"/>
  <c r="HW12" i="1"/>
  <c r="GP12" i="1"/>
  <c r="HR12" i="1"/>
  <c r="AB12" i="1"/>
  <c r="IT12" i="1"/>
  <c r="FA12" i="1"/>
  <c r="IR12" i="1"/>
  <c r="CK12" i="1"/>
  <c r="EV12" i="1"/>
  <c r="IL12" i="1"/>
  <c r="IJ12" i="1"/>
  <c r="CF12" i="1"/>
  <c r="Q12" i="1"/>
  <c r="LX12" i="1"/>
  <c r="JJ12" i="1"/>
  <c r="ID12" i="1"/>
  <c r="GX12" i="1"/>
  <c r="EL12" i="1"/>
  <c r="EE12" i="1"/>
  <c r="JB12" i="1"/>
  <c r="DZ12" i="1"/>
  <c r="GK12" i="1"/>
  <c r="GJ12" i="1"/>
  <c r="HO12" i="1"/>
  <c r="IQ12" i="1"/>
  <c r="ET12" i="1"/>
  <c r="JQ12" i="1"/>
  <c r="P12" i="1"/>
  <c r="LW12" i="1"/>
  <c r="JI12" i="1"/>
  <c r="IC12" i="1"/>
  <c r="GW12" i="1"/>
  <c r="FQ12" i="1"/>
  <c r="EK12" i="1"/>
  <c r="BY12" i="1"/>
  <c r="HZ12" i="1"/>
  <c r="HX12" i="1"/>
  <c r="CY12" i="1"/>
  <c r="FI12" i="1"/>
  <c r="IZ12" i="1"/>
  <c r="IY12" i="1"/>
  <c r="EA12" i="1"/>
  <c r="FF12" i="1"/>
  <c r="HQ12" i="1"/>
  <c r="BM12" i="1"/>
  <c r="FD12" i="1"/>
  <c r="KA12" i="1"/>
  <c r="GI12" i="1"/>
  <c r="JY12" i="1"/>
  <c r="HK12" i="1"/>
  <c r="JT12" i="1"/>
  <c r="FX12" i="1"/>
  <c r="LV12" i="1"/>
  <c r="JH12" i="1"/>
  <c r="IB12" i="1"/>
  <c r="GV12" i="1"/>
  <c r="FP12" i="1"/>
  <c r="EJ12" i="1"/>
  <c r="DD12" i="1"/>
  <c r="DB12" i="1"/>
  <c r="JE12" i="1"/>
  <c r="JC12" i="1"/>
  <c r="NA12" i="1"/>
  <c r="CV12" i="1"/>
  <c r="KE12" i="1"/>
  <c r="KC12" i="1"/>
  <c r="DX12" i="1"/>
  <c r="DW12" i="1"/>
  <c r="IS12" i="1"/>
  <c r="DU12" i="1"/>
  <c r="EZ12" i="1"/>
  <c r="DS12" i="1"/>
  <c r="DO12" i="1"/>
  <c r="CH12" i="1"/>
  <c r="IK12" i="1"/>
  <c r="KM12" i="1"/>
  <c r="JG12" i="1"/>
  <c r="IA12" i="1"/>
  <c r="GU12" i="1"/>
  <c r="FO12" i="1"/>
  <c r="EI12" i="1"/>
  <c r="DC12" i="1"/>
  <c r="BW12" i="1"/>
  <c r="EH12" i="1"/>
  <c r="HY12" i="1"/>
  <c r="KG12" i="1"/>
  <c r="GF12" i="1"/>
  <c r="CM12" i="1"/>
  <c r="X12" i="1"/>
  <c r="MK12" i="1"/>
  <c r="HF12" i="1"/>
  <c r="DM12" i="1"/>
  <c r="HU12" i="1"/>
  <c r="EB12" i="1"/>
  <c r="LL12" i="1"/>
  <c r="DV12" i="1"/>
  <c r="MR12" i="1"/>
  <c r="Y12" i="1"/>
  <c r="EW12" i="1"/>
  <c r="GB12" i="1"/>
  <c r="GS12" i="1"/>
  <c r="CW12" i="1"/>
  <c r="GN12" i="1"/>
  <c r="HS12" i="1"/>
  <c r="FG12" i="1"/>
  <c r="CU12" i="1"/>
  <c r="IX12" i="1"/>
  <c r="JZ12" i="1"/>
  <c r="HI12" i="1"/>
  <c r="JS12" i="1"/>
  <c r="CG12" i="1"/>
  <c r="DL12" i="1"/>
  <c r="NH12" i="1"/>
  <c r="GR12" i="1"/>
  <c r="BT12" i="1"/>
  <c r="BS12" i="1"/>
  <c r="AH12" i="1"/>
  <c r="MT12" i="1"/>
  <c r="DT12" i="1"/>
  <c r="JW12" i="1"/>
  <c r="K12" i="1"/>
  <c r="IN12" i="1"/>
  <c r="MH12" i="1"/>
  <c r="ER12" i="1"/>
  <c r="HG12" i="1"/>
  <c r="MI12" i="1"/>
  <c r="GA12" i="1"/>
  <c r="HE12" i="1"/>
  <c r="FY12" i="1"/>
  <c r="EU12" i="1"/>
  <c r="MM12" i="1"/>
  <c r="GE12" i="1"/>
  <c r="MJ12" i="1"/>
  <c r="ML12" i="1"/>
  <c r="IP12" i="1"/>
  <c r="HJ12" i="1"/>
  <c r="GD12" i="1"/>
  <c r="EX12" i="1"/>
  <c r="DR12" i="1"/>
  <c r="CL12" i="1"/>
  <c r="W12" i="1"/>
  <c r="IO12" i="1"/>
  <c r="CI12" i="1"/>
  <c r="BR182" i="4"/>
  <c r="CF182" i="4"/>
  <c r="BY182" i="4"/>
  <c r="CF137" i="4"/>
  <c r="BY137" i="4"/>
  <c r="BR137" i="4"/>
  <c r="BR167" i="4"/>
  <c r="CF167" i="4"/>
  <c r="BY167" i="4"/>
  <c r="BT121" i="4"/>
  <c r="BS121" i="4"/>
  <c r="CA121" i="4"/>
  <c r="BZ121" i="4"/>
  <c r="CH121" i="4"/>
  <c r="CG121" i="4"/>
  <c r="BY152" i="4"/>
  <c r="BR152" i="4"/>
  <c r="CF152" i="4"/>
  <c r="BP122" i="4"/>
  <c r="BR122" i="4" s="1"/>
  <c r="BW122" i="4"/>
  <c r="BY122" i="4" s="1"/>
  <c r="CD122" i="4"/>
  <c r="CF122" i="4" s="1"/>
  <c r="BQ122" i="4"/>
  <c r="BX122" i="4"/>
  <c r="CE122" i="4"/>
  <c r="CF536" i="4"/>
  <c r="BY536" i="4"/>
  <c r="BR536" i="4"/>
  <c r="BR566" i="4"/>
  <c r="CF566" i="4"/>
  <c r="BY566" i="4"/>
  <c r="BR551" i="4"/>
  <c r="CF551" i="4"/>
  <c r="BY551" i="4"/>
  <c r="CD521" i="4"/>
  <c r="CF521" i="4" s="1"/>
  <c r="BW521" i="4"/>
  <c r="BY521" i="4" s="1"/>
  <c r="BP521" i="4"/>
  <c r="BR521" i="4" s="1"/>
  <c r="BR581" i="4"/>
  <c r="CF581" i="4"/>
  <c r="BY581" i="4"/>
  <c r="I521" i="4"/>
  <c r="G138" i="4"/>
  <c r="G522" i="4"/>
  <c r="H522" i="4"/>
  <c r="G582" i="4"/>
  <c r="G552" i="4"/>
  <c r="G168" i="4"/>
  <c r="G537" i="4"/>
  <c r="G153" i="4"/>
  <c r="G567" i="4"/>
  <c r="G183" i="4"/>
  <c r="B122" i="4"/>
  <c r="F123" i="4"/>
  <c r="E522" i="4"/>
  <c r="E123" i="4"/>
  <c r="A124" i="4"/>
  <c r="A188" i="4"/>
  <c r="B481" i="4"/>
  <c r="AC9" i="1"/>
  <c r="AE9" i="1"/>
  <c r="AG9" i="1"/>
  <c r="Z9" i="1"/>
  <c r="LO5" i="1"/>
  <c r="LN5" i="1"/>
  <c r="V5" i="1"/>
  <c r="U5" i="1"/>
  <c r="BL5" i="1"/>
  <c r="BK5" i="1"/>
  <c r="AE11" i="1" l="1"/>
  <c r="AG11" i="1"/>
  <c r="AC11" i="1"/>
  <c r="Z11" i="1"/>
  <c r="AE10" i="1"/>
  <c r="Z10" i="1"/>
  <c r="AG10" i="1"/>
  <c r="AC10" i="1"/>
  <c r="CD1198" i="4"/>
  <c r="CD1206" i="4"/>
  <c r="BR1203" i="4"/>
  <c r="BR1198" i="4"/>
  <c r="CH1198" i="4"/>
  <c r="BP1206" i="4"/>
  <c r="BT1198" i="4"/>
  <c r="CH1203" i="4"/>
  <c r="CF1198" i="4"/>
  <c r="BP1198" i="4"/>
  <c r="BT1203" i="4"/>
  <c r="BS1198" i="4"/>
  <c r="CF1203" i="4"/>
  <c r="BW1206" i="4"/>
  <c r="CA1203" i="4"/>
  <c r="BS1203" i="4"/>
  <c r="BY1198" i="4"/>
  <c r="BW1198" i="4"/>
  <c r="BZ1198" i="4"/>
  <c r="CA1198" i="4"/>
  <c r="CG1198" i="4"/>
  <c r="BZ1203" i="4"/>
  <c r="BY1203" i="4"/>
  <c r="CG1203" i="4"/>
  <c r="AE12" i="1"/>
  <c r="AG12" i="1"/>
  <c r="AC12" i="1"/>
  <c r="Z12" i="1"/>
  <c r="CH122" i="4"/>
  <c r="CG122" i="4"/>
  <c r="BZ122" i="4"/>
  <c r="CA122" i="4"/>
  <c r="BT122" i="4"/>
  <c r="BS122" i="4"/>
  <c r="CF183" i="4"/>
  <c r="BY183" i="4"/>
  <c r="BR183" i="4"/>
  <c r="BR138" i="4"/>
  <c r="BY138" i="4"/>
  <c r="CF138" i="4"/>
  <c r="CD123" i="4"/>
  <c r="CF123" i="4" s="1"/>
  <c r="BW123" i="4"/>
  <c r="BY123" i="4" s="1"/>
  <c r="BP123" i="4"/>
  <c r="BR123" i="4" s="1"/>
  <c r="CF153" i="4"/>
  <c r="BY153" i="4"/>
  <c r="BR153" i="4"/>
  <c r="CE123" i="4"/>
  <c r="BX123" i="4"/>
  <c r="BQ123" i="4"/>
  <c r="BR168" i="4"/>
  <c r="CF168" i="4"/>
  <c r="BY168" i="4"/>
  <c r="BY537" i="4"/>
  <c r="BR537" i="4"/>
  <c r="CF537" i="4"/>
  <c r="BY552" i="4"/>
  <c r="BR552" i="4"/>
  <c r="CF552" i="4"/>
  <c r="BW522" i="4"/>
  <c r="BY522" i="4" s="1"/>
  <c r="BP522" i="4"/>
  <c r="BR522" i="4" s="1"/>
  <c r="CD522" i="4"/>
  <c r="CF522" i="4" s="1"/>
  <c r="CF567" i="4"/>
  <c r="BY567" i="4"/>
  <c r="BR567" i="4"/>
  <c r="BY582" i="4"/>
  <c r="BR582" i="4"/>
  <c r="CF582" i="4"/>
  <c r="G568" i="4"/>
  <c r="G184" i="4"/>
  <c r="H523" i="4"/>
  <c r="G583" i="4"/>
  <c r="I522" i="4"/>
  <c r="G538" i="4"/>
  <c r="G154" i="4"/>
  <c r="G553" i="4"/>
  <c r="G169" i="4"/>
  <c r="B123" i="4"/>
  <c r="A125" i="4"/>
  <c r="F124" i="4"/>
  <c r="E124" i="4"/>
  <c r="E523" i="4"/>
  <c r="A189" i="4"/>
  <c r="B482" i="4"/>
  <c r="U19" i="1"/>
  <c r="V19" i="1"/>
  <c r="BK19" i="1"/>
  <c r="BL19" i="1"/>
  <c r="LN19" i="1"/>
  <c r="LO19" i="1"/>
  <c r="LO6" i="1"/>
  <c r="LN6" i="1"/>
  <c r="U6" i="1"/>
  <c r="V6" i="1"/>
  <c r="BK6" i="1"/>
  <c r="BL6" i="1"/>
  <c r="CG1204" i="4" l="1"/>
  <c r="CH1204" i="4"/>
  <c r="BS1204" i="4"/>
  <c r="BY1204" i="4"/>
  <c r="BZ1204" i="4"/>
  <c r="BP1207" i="4"/>
  <c r="BT1204" i="4"/>
  <c r="BW1207" i="4"/>
  <c r="CF1204" i="4"/>
  <c r="BR1204" i="4"/>
  <c r="CA1204" i="4"/>
  <c r="CD1207" i="4"/>
  <c r="BT123" i="4"/>
  <c r="BS123" i="4"/>
  <c r="CA123" i="4"/>
  <c r="BZ123" i="4"/>
  <c r="CH123" i="4"/>
  <c r="CG123" i="4"/>
  <c r="BY169" i="4"/>
  <c r="BR169" i="4"/>
  <c r="CF169" i="4"/>
  <c r="CF184" i="4"/>
  <c r="BY184" i="4"/>
  <c r="BR184" i="4"/>
  <c r="CD124" i="4"/>
  <c r="CF124" i="4" s="1"/>
  <c r="BW124" i="4"/>
  <c r="BY124" i="4" s="1"/>
  <c r="BP124" i="4"/>
  <c r="BR124" i="4" s="1"/>
  <c r="BR154" i="4"/>
  <c r="CF154" i="4"/>
  <c r="BY154" i="4"/>
  <c r="CE124" i="4"/>
  <c r="BX124" i="4"/>
  <c r="BQ124" i="4"/>
  <c r="BY538" i="4"/>
  <c r="CF538" i="4"/>
  <c r="BR538" i="4"/>
  <c r="CF568" i="4"/>
  <c r="CF1408" i="4" s="1"/>
  <c r="BY568" i="4"/>
  <c r="BY1408" i="4" s="1"/>
  <c r="BR568" i="4"/>
  <c r="BR1408" i="4" s="1"/>
  <c r="BR583" i="4"/>
  <c r="CF583" i="4"/>
  <c r="BY583" i="4"/>
  <c r="BW523" i="4"/>
  <c r="BP523" i="4"/>
  <c r="CD523" i="4"/>
  <c r="CF553" i="4"/>
  <c r="BY553" i="4"/>
  <c r="BR553" i="4"/>
  <c r="G554" i="4"/>
  <c r="G170" i="4"/>
  <c r="G139" i="4"/>
  <c r="G523" i="4"/>
  <c r="G569" i="4"/>
  <c r="G185" i="4"/>
  <c r="I523" i="4"/>
  <c r="H524" i="4"/>
  <c r="G584" i="4"/>
  <c r="G524" i="4"/>
  <c r="G140" i="4"/>
  <c r="B124" i="4"/>
  <c r="F125" i="4"/>
  <c r="E524" i="4"/>
  <c r="A126" i="4"/>
  <c r="E125" i="4"/>
  <c r="A190" i="4"/>
  <c r="LO9" i="1"/>
  <c r="LN9" i="1"/>
  <c r="U9" i="1"/>
  <c r="V9" i="1"/>
  <c r="BL9" i="1"/>
  <c r="BK9" i="1"/>
  <c r="BL11" i="1" l="1"/>
  <c r="BK11" i="1"/>
  <c r="U11" i="1"/>
  <c r="V11" i="1"/>
  <c r="LO11" i="1"/>
  <c r="LN11" i="1"/>
  <c r="CA1205" i="4"/>
  <c r="BR1205" i="4"/>
  <c r="CF1205" i="4"/>
  <c r="BT1205" i="4"/>
  <c r="BZ1205" i="4"/>
  <c r="BY1205" i="4"/>
  <c r="BS1205" i="4"/>
  <c r="CH1205" i="4"/>
  <c r="CG1205" i="4"/>
  <c r="U12" i="1"/>
  <c r="U10" i="1"/>
  <c r="V12" i="1"/>
  <c r="V10" i="1"/>
  <c r="LO10" i="1"/>
  <c r="LO12" i="1"/>
  <c r="LN10" i="1"/>
  <c r="LN12" i="1"/>
  <c r="BK10" i="1"/>
  <c r="BK12" i="1"/>
  <c r="BL10" i="1"/>
  <c r="BL12" i="1"/>
  <c r="BR523" i="4"/>
  <c r="BY523" i="4"/>
  <c r="CF523" i="4"/>
  <c r="BX125" i="4"/>
  <c r="BQ125" i="4"/>
  <c r="CE125" i="4"/>
  <c r="CF140" i="4"/>
  <c r="BY140" i="4"/>
  <c r="BR140" i="4"/>
  <c r="BR185" i="4"/>
  <c r="CF185" i="4"/>
  <c r="BY185" i="4"/>
  <c r="BT124" i="4"/>
  <c r="BS124" i="4"/>
  <c r="CA124" i="4"/>
  <c r="BZ124" i="4"/>
  <c r="CG124" i="4"/>
  <c r="CH124" i="4"/>
  <c r="CF139" i="4"/>
  <c r="BY139" i="4"/>
  <c r="BR139" i="4"/>
  <c r="BY170" i="4"/>
  <c r="BR170" i="4"/>
  <c r="CF170" i="4"/>
  <c r="BW125" i="4"/>
  <c r="BY125" i="4" s="1"/>
  <c r="BP125" i="4"/>
  <c r="BR125" i="4" s="1"/>
  <c r="CD125" i="4"/>
  <c r="CF125" i="4" s="1"/>
  <c r="CF584" i="4"/>
  <c r="BY584" i="4"/>
  <c r="BR584" i="4"/>
  <c r="BR554" i="4"/>
  <c r="CF554" i="4"/>
  <c r="BY554" i="4"/>
  <c r="BR569" i="4"/>
  <c r="BY569" i="4"/>
  <c r="CF569" i="4"/>
  <c r="BP524" i="4"/>
  <c r="BR524" i="4" s="1"/>
  <c r="CD524" i="4"/>
  <c r="CF524" i="4" s="1"/>
  <c r="BW524" i="4"/>
  <c r="BY524" i="4" s="1"/>
  <c r="G585" i="4"/>
  <c r="B125" i="4"/>
  <c r="G540" i="4"/>
  <c r="G156" i="4"/>
  <c r="H525" i="4"/>
  <c r="G539" i="4"/>
  <c r="G155" i="4"/>
  <c r="I524" i="4"/>
  <c r="G570" i="4"/>
  <c r="G186" i="4"/>
  <c r="E525" i="4"/>
  <c r="A127" i="4"/>
  <c r="E126" i="4"/>
  <c r="F126" i="4"/>
  <c r="A191" i="4"/>
  <c r="F499" i="4"/>
  <c r="CH1206" i="4" l="1"/>
  <c r="CG1206" i="4"/>
  <c r="BS1206" i="4"/>
  <c r="BY1206" i="4"/>
  <c r="BZ1206" i="4"/>
  <c r="BT1206" i="4"/>
  <c r="CF1206" i="4"/>
  <c r="BR1206" i="4"/>
  <c r="CA1206" i="4"/>
  <c r="CD126" i="4"/>
  <c r="CF126" i="4" s="1"/>
  <c r="BW126" i="4"/>
  <c r="BY126" i="4" s="1"/>
  <c r="BP126" i="4"/>
  <c r="BR126" i="4" s="1"/>
  <c r="CF186" i="4"/>
  <c r="BY186" i="4"/>
  <c r="BR186" i="4"/>
  <c r="CE126" i="4"/>
  <c r="BX126" i="4"/>
  <c r="BQ126" i="4"/>
  <c r="BY155" i="4"/>
  <c r="BR155" i="4"/>
  <c r="CF155" i="4"/>
  <c r="CF156" i="4"/>
  <c r="BY156" i="4"/>
  <c r="BR156" i="4"/>
  <c r="CH125" i="4"/>
  <c r="CG125" i="4"/>
  <c r="BS125" i="4"/>
  <c r="BT125" i="4"/>
  <c r="BZ125" i="4"/>
  <c r="CA125" i="4"/>
  <c r="BR539" i="4"/>
  <c r="CF539" i="4"/>
  <c r="BY539" i="4"/>
  <c r="BY540" i="4"/>
  <c r="CF540" i="4"/>
  <c r="BR540" i="4"/>
  <c r="CF585" i="4"/>
  <c r="BY585" i="4"/>
  <c r="BR585" i="4"/>
  <c r="BW525" i="4"/>
  <c r="CD525" i="4"/>
  <c r="BP525" i="4"/>
  <c r="BY570" i="4"/>
  <c r="CF570" i="4"/>
  <c r="BR570" i="4"/>
  <c r="BQ499" i="4"/>
  <c r="CE499" i="4"/>
  <c r="BX499" i="4"/>
  <c r="I525" i="4"/>
  <c r="G586" i="4"/>
  <c r="G556" i="4"/>
  <c r="G172" i="4"/>
  <c r="H526" i="4"/>
  <c r="B126" i="4"/>
  <c r="G555" i="4"/>
  <c r="G171" i="4"/>
  <c r="G525" i="4"/>
  <c r="G141" i="4"/>
  <c r="F127" i="4"/>
  <c r="E526" i="4"/>
  <c r="E127" i="4"/>
  <c r="A128" i="4"/>
  <c r="A192" i="4"/>
  <c r="F500" i="4"/>
  <c r="CA1207" i="4" l="1"/>
  <c r="BR1207" i="4"/>
  <c r="CF1207" i="4"/>
  <c r="BT1207" i="4"/>
  <c r="BZ1207" i="4"/>
  <c r="BY1207" i="4"/>
  <c r="BS1207" i="4"/>
  <c r="CG1207" i="4"/>
  <c r="CH1207" i="4"/>
  <c r="CF525" i="4"/>
  <c r="BY525" i="4"/>
  <c r="BR525" i="4"/>
  <c r="BR141" i="4"/>
  <c r="CF141" i="4"/>
  <c r="BY141" i="4"/>
  <c r="CF171" i="4"/>
  <c r="BY171" i="4"/>
  <c r="BR171" i="4"/>
  <c r="BP127" i="4"/>
  <c r="BR127" i="4" s="1"/>
  <c r="CD127" i="4"/>
  <c r="CF127" i="4" s="1"/>
  <c r="BW127" i="4"/>
  <c r="BY127" i="4" s="1"/>
  <c r="BQ127" i="4"/>
  <c r="CE127" i="4"/>
  <c r="BX127" i="4"/>
  <c r="BY172" i="4"/>
  <c r="BR172" i="4"/>
  <c r="CF172" i="4"/>
  <c r="BT126" i="4"/>
  <c r="BS126" i="4"/>
  <c r="CA126" i="4"/>
  <c r="BZ126" i="4"/>
  <c r="CH126" i="4"/>
  <c r="CG126" i="4"/>
  <c r="CF556" i="4"/>
  <c r="BY556" i="4"/>
  <c r="BR556" i="4"/>
  <c r="BR586" i="4"/>
  <c r="CF586" i="4"/>
  <c r="BY586" i="4"/>
  <c r="CA499" i="4"/>
  <c r="BZ499" i="4"/>
  <c r="CH499" i="4"/>
  <c r="CG499" i="4"/>
  <c r="BS499" i="4"/>
  <c r="BT499" i="4"/>
  <c r="BW526" i="4"/>
  <c r="BP526" i="4"/>
  <c r="CD526" i="4"/>
  <c r="CF555" i="4"/>
  <c r="BY555" i="4"/>
  <c r="BR555" i="4"/>
  <c r="BQ500" i="4"/>
  <c r="CE500" i="4"/>
  <c r="BX500" i="4"/>
  <c r="I526" i="4"/>
  <c r="G572" i="4"/>
  <c r="G188" i="4"/>
  <c r="H131" i="4"/>
  <c r="H527" i="4"/>
  <c r="G541" i="4"/>
  <c r="G157" i="4"/>
  <c r="G571" i="4"/>
  <c r="G187" i="4"/>
  <c r="G527" i="4"/>
  <c r="G143" i="4"/>
  <c r="G526" i="4"/>
  <c r="G142" i="4"/>
  <c r="B127" i="4"/>
  <c r="A129" i="4"/>
  <c r="F128" i="4"/>
  <c r="E128" i="4"/>
  <c r="E131" i="4"/>
  <c r="E527" i="4"/>
  <c r="A193" i="4"/>
  <c r="F501" i="4"/>
  <c r="BS131" i="4" l="1"/>
  <c r="CG131" i="4"/>
  <c r="BZ131" i="4"/>
  <c r="CF526" i="4"/>
  <c r="BR526" i="4"/>
  <c r="BY526" i="4"/>
  <c r="BY187" i="4"/>
  <c r="BR187" i="4"/>
  <c r="CF187" i="4"/>
  <c r="BR188" i="4"/>
  <c r="CF188" i="4"/>
  <c r="BY188" i="4"/>
  <c r="BX128" i="4"/>
  <c r="BQ128" i="4"/>
  <c r="CE128" i="4"/>
  <c r="CA127" i="4"/>
  <c r="BZ127" i="4"/>
  <c r="BR157" i="4"/>
  <c r="BY157" i="4"/>
  <c r="CF157" i="4"/>
  <c r="CH127" i="4"/>
  <c r="CG127" i="4"/>
  <c r="BW128" i="4"/>
  <c r="BY128" i="4" s="1"/>
  <c r="BP128" i="4"/>
  <c r="BR128" i="4" s="1"/>
  <c r="CD128" i="4"/>
  <c r="CF128" i="4" s="1"/>
  <c r="CF142" i="4"/>
  <c r="BY142" i="4"/>
  <c r="BR142" i="4"/>
  <c r="BT127" i="4"/>
  <c r="BS127" i="4"/>
  <c r="BY143" i="4"/>
  <c r="BR143" i="4"/>
  <c r="CF143" i="4"/>
  <c r="CD131" i="4"/>
  <c r="BW131" i="4"/>
  <c r="BP131" i="4"/>
  <c r="BY572" i="4"/>
  <c r="CF572" i="4"/>
  <c r="BR572" i="4"/>
  <c r="CA500" i="4"/>
  <c r="BZ500" i="4"/>
  <c r="CH500" i="4"/>
  <c r="CG500" i="4"/>
  <c r="BS500" i="4"/>
  <c r="BT500" i="4"/>
  <c r="BQ501" i="4"/>
  <c r="CE501" i="4"/>
  <c r="BX501" i="4"/>
  <c r="BR571" i="4"/>
  <c r="CF571" i="4"/>
  <c r="BY571" i="4"/>
  <c r="CD527" i="4"/>
  <c r="BW527" i="4"/>
  <c r="BP527" i="4"/>
  <c r="CF541" i="4"/>
  <c r="BR541" i="4"/>
  <c r="BY541" i="4"/>
  <c r="G528" i="4"/>
  <c r="G144" i="4"/>
  <c r="H132" i="4"/>
  <c r="H528" i="4"/>
  <c r="G557" i="4"/>
  <c r="G173" i="4"/>
  <c r="G542" i="4"/>
  <c r="G158" i="4"/>
  <c r="G543" i="4"/>
  <c r="G159" i="4"/>
  <c r="H135" i="4"/>
  <c r="H531" i="4"/>
  <c r="I527" i="4"/>
  <c r="G588" i="4"/>
  <c r="G587" i="4"/>
  <c r="B128" i="4"/>
  <c r="F129" i="4"/>
  <c r="E135" i="4"/>
  <c r="E531" i="4"/>
  <c r="E132" i="4"/>
  <c r="E528" i="4"/>
  <c r="E129" i="4"/>
  <c r="A130" i="4"/>
  <c r="A194" i="4"/>
  <c r="F502" i="4"/>
  <c r="CF527" i="4" l="1"/>
  <c r="CF1594" i="4" s="1"/>
  <c r="CD1594" i="4"/>
  <c r="BY527" i="4"/>
  <c r="BY1594" i="4" s="1"/>
  <c r="BW1594" i="4"/>
  <c r="BR527" i="4"/>
  <c r="BR1594" i="4" s="1"/>
  <c r="BP1594" i="4"/>
  <c r="CG531" i="4"/>
  <c r="BZ531" i="4"/>
  <c r="BS531" i="4"/>
  <c r="CG132" i="4"/>
  <c r="BZ132" i="4"/>
  <c r="BS132" i="4"/>
  <c r="CD129" i="4"/>
  <c r="CF129" i="4" s="1"/>
  <c r="BW129" i="4"/>
  <c r="BY129" i="4" s="1"/>
  <c r="BP129" i="4"/>
  <c r="BR129" i="4" s="1"/>
  <c r="CH128" i="4"/>
  <c r="CG128" i="4"/>
  <c r="BY159" i="4"/>
  <c r="BR159" i="4"/>
  <c r="CF159" i="4"/>
  <c r="BT128" i="4"/>
  <c r="BS128" i="4"/>
  <c r="CD132" i="4"/>
  <c r="BW132" i="4"/>
  <c r="BP132" i="4"/>
  <c r="CA128" i="4"/>
  <c r="BZ128" i="4"/>
  <c r="CF173" i="4"/>
  <c r="BY173" i="4"/>
  <c r="BR173" i="4"/>
  <c r="BP135" i="4"/>
  <c r="CD135" i="4"/>
  <c r="BW135" i="4"/>
  <c r="CF158" i="4"/>
  <c r="BY158" i="4"/>
  <c r="BR158" i="4"/>
  <c r="CE129" i="4"/>
  <c r="BX129" i="4"/>
  <c r="BQ129" i="4"/>
  <c r="CG135" i="4"/>
  <c r="BZ135" i="4"/>
  <c r="BS135" i="4"/>
  <c r="BY144" i="4"/>
  <c r="BR144" i="4"/>
  <c r="CF144" i="4"/>
  <c r="BY587" i="4"/>
  <c r="BR587" i="4"/>
  <c r="CF587" i="4"/>
  <c r="CF588" i="4"/>
  <c r="BY588" i="4"/>
  <c r="BR588" i="4"/>
  <c r="CA501" i="4"/>
  <c r="BZ501" i="4"/>
  <c r="BR543" i="4"/>
  <c r="CF543" i="4"/>
  <c r="BY543" i="4"/>
  <c r="CH501" i="4"/>
  <c r="CG501" i="4"/>
  <c r="BT501" i="4"/>
  <c r="BS501" i="4"/>
  <c r="BY542" i="4"/>
  <c r="BR542" i="4"/>
  <c r="CF542" i="4"/>
  <c r="BP528" i="4"/>
  <c r="BR528" i="4" s="1"/>
  <c r="CD528" i="4"/>
  <c r="CF528" i="4" s="1"/>
  <c r="BW528" i="4"/>
  <c r="BY528" i="4" s="1"/>
  <c r="BP531" i="4"/>
  <c r="BW531" i="4"/>
  <c r="CD531" i="4"/>
  <c r="BQ502" i="4"/>
  <c r="BX502" i="4"/>
  <c r="CE502" i="4"/>
  <c r="BR557" i="4"/>
  <c r="BY557" i="4"/>
  <c r="CF557" i="4"/>
  <c r="G558" i="4"/>
  <c r="G174" i="4"/>
  <c r="G573" i="4"/>
  <c r="G189" i="4"/>
  <c r="B129" i="4"/>
  <c r="H133" i="4"/>
  <c r="H529" i="4"/>
  <c r="H139" i="4"/>
  <c r="H535" i="4"/>
  <c r="H136" i="4"/>
  <c r="H532" i="4"/>
  <c r="G559" i="4"/>
  <c r="G175" i="4"/>
  <c r="I528" i="4"/>
  <c r="G544" i="4"/>
  <c r="G160" i="4"/>
  <c r="E130" i="4"/>
  <c r="F130" i="4"/>
  <c r="E133" i="4"/>
  <c r="E529" i="4"/>
  <c r="E136" i="4"/>
  <c r="E532" i="4"/>
  <c r="E139" i="4"/>
  <c r="E535" i="4"/>
  <c r="A195" i="4"/>
  <c r="BP1595" i="4" l="1"/>
  <c r="BR1595" i="4"/>
  <c r="BW1595" i="4"/>
  <c r="BY1595" i="4"/>
  <c r="CD1595" i="4"/>
  <c r="CF1595" i="4"/>
  <c r="BT129" i="4"/>
  <c r="BS129" i="4"/>
  <c r="CA129" i="4"/>
  <c r="BZ129" i="4"/>
  <c r="CH129" i="4"/>
  <c r="CG129" i="4"/>
  <c r="CD139" i="4"/>
  <c r="BW139" i="4"/>
  <c r="BP139" i="4"/>
  <c r="BW136" i="4"/>
  <c r="BP136" i="4"/>
  <c r="CD136" i="4"/>
  <c r="BW133" i="4"/>
  <c r="BP133" i="4"/>
  <c r="CD133" i="4"/>
  <c r="BQ130" i="4"/>
  <c r="BQ1294" i="4" s="1"/>
  <c r="CE130" i="4"/>
  <c r="CE1294" i="4" s="1"/>
  <c r="BX130" i="4"/>
  <c r="BX1294" i="4" s="1"/>
  <c r="BP130" i="4"/>
  <c r="BW130" i="4"/>
  <c r="CD130" i="4"/>
  <c r="BY160" i="4"/>
  <c r="BR160" i="4"/>
  <c r="CF160" i="4"/>
  <c r="CF175" i="4"/>
  <c r="BY175" i="4"/>
  <c r="BR175" i="4"/>
  <c r="BZ136" i="4"/>
  <c r="BS136" i="4"/>
  <c r="CG136" i="4"/>
  <c r="BZ139" i="4"/>
  <c r="BS139" i="4"/>
  <c r="CG139" i="4"/>
  <c r="BS133" i="4"/>
  <c r="BZ133" i="4"/>
  <c r="CG133" i="4"/>
  <c r="CF189" i="4"/>
  <c r="BY189" i="4"/>
  <c r="BR189" i="4"/>
  <c r="BY174" i="4"/>
  <c r="BR174" i="4"/>
  <c r="CF174" i="4"/>
  <c r="CF559" i="4"/>
  <c r="BR559" i="4"/>
  <c r="BY559" i="4"/>
  <c r="CH502" i="4"/>
  <c r="CG502" i="4"/>
  <c r="CA502" i="4"/>
  <c r="BZ502" i="4"/>
  <c r="BT502" i="4"/>
  <c r="BS502" i="4"/>
  <c r="BZ532" i="4"/>
  <c r="BS532" i="4"/>
  <c r="CG532" i="4"/>
  <c r="CD535" i="4"/>
  <c r="BW535" i="4"/>
  <c r="BP535" i="4"/>
  <c r="BZ535" i="4"/>
  <c r="CG535" i="4"/>
  <c r="BS535" i="4"/>
  <c r="BP532" i="4"/>
  <c r="CD532" i="4"/>
  <c r="BW532" i="4"/>
  <c r="BW529" i="4"/>
  <c r="BP529" i="4"/>
  <c r="CD529" i="4"/>
  <c r="CF573" i="4"/>
  <c r="BY573" i="4"/>
  <c r="BR573" i="4"/>
  <c r="BR544" i="4"/>
  <c r="CF544" i="4"/>
  <c r="BY544" i="4"/>
  <c r="BY558" i="4"/>
  <c r="CF558" i="4"/>
  <c r="BR558" i="4"/>
  <c r="H137" i="4"/>
  <c r="H533" i="4"/>
  <c r="G560" i="4"/>
  <c r="G176" i="4"/>
  <c r="I529" i="4"/>
  <c r="G529" i="4"/>
  <c r="G145" i="4"/>
  <c r="G575" i="4"/>
  <c r="G191" i="4"/>
  <c r="G589" i="4"/>
  <c r="F131" i="4"/>
  <c r="G530" i="4"/>
  <c r="G146" i="4"/>
  <c r="H140" i="4"/>
  <c r="H536" i="4"/>
  <c r="G574" i="4"/>
  <c r="G190" i="4"/>
  <c r="H143" i="4"/>
  <c r="H539" i="4"/>
  <c r="B130" i="4"/>
  <c r="E539" i="4"/>
  <c r="E143" i="4"/>
  <c r="E140" i="4"/>
  <c r="E536" i="4"/>
  <c r="E137" i="4"/>
  <c r="E533" i="4"/>
  <c r="E134" i="4"/>
  <c r="E530" i="4"/>
  <c r="G195" i="4"/>
  <c r="A196" i="4"/>
  <c r="F503" i="4"/>
  <c r="B483" i="4"/>
  <c r="CF1596" i="4" l="1"/>
  <c r="CF1629" i="4"/>
  <c r="CF1619" i="4"/>
  <c r="CF1620" i="4" s="1"/>
  <c r="CF1601" i="4"/>
  <c r="CD1601" i="4"/>
  <c r="CD1596" i="4"/>
  <c r="CD1629" i="4"/>
  <c r="CD1604" i="4"/>
  <c r="BY1596" i="4"/>
  <c r="BY1629" i="4"/>
  <c r="BY1619" i="4"/>
  <c r="BY1620" i="4" s="1"/>
  <c r="BY1601" i="4"/>
  <c r="BW1596" i="4"/>
  <c r="BW1601" i="4"/>
  <c r="BW1629" i="4"/>
  <c r="BW1604" i="4"/>
  <c r="BR1596" i="4"/>
  <c r="BR1629" i="4"/>
  <c r="BR1619" i="4"/>
  <c r="BR1620" i="4" s="1"/>
  <c r="BR1601" i="4"/>
  <c r="BP1604" i="4"/>
  <c r="BP1629" i="4"/>
  <c r="BP1596" i="4"/>
  <c r="BP1601" i="4"/>
  <c r="CF130" i="4"/>
  <c r="CF1294" i="4" s="1"/>
  <c r="CD1294" i="4"/>
  <c r="BY130" i="4"/>
  <c r="BY1294" i="4" s="1"/>
  <c r="BW1294" i="4"/>
  <c r="BR130" i="4"/>
  <c r="BR1294" i="4" s="1"/>
  <c r="BP1294" i="4"/>
  <c r="CE1295" i="4"/>
  <c r="BX1295" i="4"/>
  <c r="BQ1295" i="4"/>
  <c r="BY529" i="4"/>
  <c r="CF529" i="4"/>
  <c r="BR529" i="4"/>
  <c r="CF190" i="4"/>
  <c r="BY190" i="4"/>
  <c r="BR190" i="4"/>
  <c r="CG140" i="4"/>
  <c r="BZ140" i="4"/>
  <c r="BS140" i="4"/>
  <c r="CF146" i="4"/>
  <c r="BY146" i="4"/>
  <c r="BR146" i="4"/>
  <c r="F132" i="4"/>
  <c r="CE131" i="4"/>
  <c r="BX131" i="4"/>
  <c r="BQ131" i="4"/>
  <c r="BY191" i="4"/>
  <c r="BR191" i="4"/>
  <c r="CF191" i="4"/>
  <c r="CF145" i="4"/>
  <c r="BY145" i="4"/>
  <c r="BR145" i="4"/>
  <c r="CA130" i="4"/>
  <c r="CA1294" i="4" s="1"/>
  <c r="BZ130" i="4"/>
  <c r="BZ1294" i="4" s="1"/>
  <c r="CH130" i="4"/>
  <c r="CH1294" i="4" s="1"/>
  <c r="CG130" i="4"/>
  <c r="CG1294" i="4" s="1"/>
  <c r="BT130" i="4"/>
  <c r="BT1294" i="4" s="1"/>
  <c r="BS130" i="4"/>
  <c r="BS1294" i="4" s="1"/>
  <c r="CF176" i="4"/>
  <c r="BY176" i="4"/>
  <c r="BR176" i="4"/>
  <c r="CF195" i="4"/>
  <c r="BY195" i="4"/>
  <c r="BR195" i="4"/>
  <c r="CD134" i="4"/>
  <c r="BW134" i="4"/>
  <c r="BP134" i="4"/>
  <c r="CG137" i="4"/>
  <c r="BZ137" i="4"/>
  <c r="BS137" i="4"/>
  <c r="BW137" i="4"/>
  <c r="BP137" i="4"/>
  <c r="CD137" i="4"/>
  <c r="BS143" i="4"/>
  <c r="CG143" i="4"/>
  <c r="BZ143" i="4"/>
  <c r="CD140" i="4"/>
  <c r="BW140" i="4"/>
  <c r="BP140" i="4"/>
  <c r="BP143" i="4"/>
  <c r="BW143" i="4"/>
  <c r="CD143" i="4"/>
  <c r="BW536" i="4"/>
  <c r="BP536" i="4"/>
  <c r="CD536" i="4"/>
  <c r="BR589" i="4"/>
  <c r="BY589" i="4"/>
  <c r="CF589" i="4"/>
  <c r="BY575" i="4"/>
  <c r="BR575" i="4"/>
  <c r="CF575" i="4"/>
  <c r="BP539" i="4"/>
  <c r="CD539" i="4"/>
  <c r="BW539" i="4"/>
  <c r="BS539" i="4"/>
  <c r="CG539" i="4"/>
  <c r="BZ539" i="4"/>
  <c r="BY574" i="4"/>
  <c r="BR574" i="4"/>
  <c r="CF574" i="4"/>
  <c r="BP530" i="4"/>
  <c r="CD530" i="4"/>
  <c r="BW530" i="4"/>
  <c r="BS536" i="4"/>
  <c r="CG536" i="4"/>
  <c r="BZ536" i="4"/>
  <c r="CF560" i="4"/>
  <c r="BY560" i="4"/>
  <c r="BR560" i="4"/>
  <c r="CG533" i="4"/>
  <c r="BZ533" i="4"/>
  <c r="BS533" i="4"/>
  <c r="CD533" i="4"/>
  <c r="BW533" i="4"/>
  <c r="BP533" i="4"/>
  <c r="CE503" i="4"/>
  <c r="BX503" i="4"/>
  <c r="BQ503" i="4"/>
  <c r="G591" i="4"/>
  <c r="G545" i="4"/>
  <c r="G161" i="4"/>
  <c r="H540" i="4"/>
  <c r="H144" i="4"/>
  <c r="G546" i="4"/>
  <c r="G162" i="4"/>
  <c r="G576" i="4"/>
  <c r="G192" i="4"/>
  <c r="H134" i="4"/>
  <c r="H530" i="4"/>
  <c r="H543" i="4"/>
  <c r="H147" i="4"/>
  <c r="G590" i="4"/>
  <c r="H141" i="4"/>
  <c r="H537" i="4"/>
  <c r="E138" i="4"/>
  <c r="E534" i="4"/>
  <c r="E537" i="4"/>
  <c r="E141" i="4"/>
  <c r="E540" i="4"/>
  <c r="E144" i="4"/>
  <c r="E147" i="4"/>
  <c r="E543" i="4"/>
  <c r="G196" i="4"/>
  <c r="G595" i="4"/>
  <c r="A197" i="4"/>
  <c r="F504" i="4"/>
  <c r="B484" i="4"/>
  <c r="MZ5" i="1"/>
  <c r="BP1597" i="4" l="1"/>
  <c r="BP1605" i="4"/>
  <c r="BR1602" i="4"/>
  <c r="BR1597" i="4"/>
  <c r="BW1605" i="4"/>
  <c r="BW1597" i="4"/>
  <c r="BY1602" i="4"/>
  <c r="BY1597" i="4"/>
  <c r="CD1605" i="4"/>
  <c r="CD1597" i="4"/>
  <c r="CF1602" i="4"/>
  <c r="CF1597" i="4"/>
  <c r="BS1295" i="4"/>
  <c r="BT1295" i="4"/>
  <c r="CG1295" i="4"/>
  <c r="CH1295" i="4"/>
  <c r="BZ1295" i="4"/>
  <c r="CA1295" i="4"/>
  <c r="BQ1303" i="4"/>
  <c r="BQ1305" i="4"/>
  <c r="BQ1329" i="4"/>
  <c r="BQ1301" i="4"/>
  <c r="BQ1296" i="4"/>
  <c r="BX1301" i="4"/>
  <c r="BX1329" i="4"/>
  <c r="BX1305" i="4"/>
  <c r="BX1296" i="4"/>
  <c r="BX1303" i="4"/>
  <c r="CE1305" i="4"/>
  <c r="CE1301" i="4"/>
  <c r="CE1329" i="4"/>
  <c r="CE1296" i="4"/>
  <c r="CE1303" i="4"/>
  <c r="BP1295" i="4"/>
  <c r="BR1295" i="4"/>
  <c r="BW1295" i="4"/>
  <c r="BY1295" i="4"/>
  <c r="CD1295" i="4"/>
  <c r="CF1295" i="4"/>
  <c r="BY530" i="4"/>
  <c r="BW1394" i="4"/>
  <c r="CF530" i="4"/>
  <c r="CD1394" i="4"/>
  <c r="BR530" i="4"/>
  <c r="BP1394" i="4"/>
  <c r="BZ144" i="4"/>
  <c r="BS144" i="4"/>
  <c r="CG144" i="4"/>
  <c r="BR196" i="4"/>
  <c r="CF196" i="4"/>
  <c r="BY196" i="4"/>
  <c r="CF161" i="4"/>
  <c r="BY161" i="4"/>
  <c r="BR161" i="4"/>
  <c r="CD147" i="4"/>
  <c r="BW147" i="4"/>
  <c r="BP147" i="4"/>
  <c r="BW144" i="4"/>
  <c r="BP144" i="4"/>
  <c r="CD144" i="4"/>
  <c r="BW141" i="4"/>
  <c r="BP141" i="4"/>
  <c r="CD141" i="4"/>
  <c r="BP138" i="4"/>
  <c r="BW138" i="4"/>
  <c r="CD138" i="4"/>
  <c r="BS141" i="4"/>
  <c r="BZ141" i="4"/>
  <c r="CG141" i="4"/>
  <c r="F133" i="4"/>
  <c r="CE132" i="4"/>
  <c r="BX132" i="4"/>
  <c r="BQ132" i="4"/>
  <c r="BZ147" i="4"/>
  <c r="BS147" i="4"/>
  <c r="CG147" i="4"/>
  <c r="CG134" i="4"/>
  <c r="BZ134" i="4"/>
  <c r="BS134" i="4"/>
  <c r="CF192" i="4"/>
  <c r="BY192" i="4"/>
  <c r="BR192" i="4"/>
  <c r="BR162" i="4"/>
  <c r="CF162" i="4"/>
  <c r="BY162" i="4"/>
  <c r="BP537" i="4"/>
  <c r="BW537" i="4"/>
  <c r="CD537" i="4"/>
  <c r="BY576" i="4"/>
  <c r="BR576" i="4"/>
  <c r="CF576" i="4"/>
  <c r="BY546" i="4"/>
  <c r="CF546" i="4"/>
  <c r="BR546" i="4"/>
  <c r="CG540" i="4"/>
  <c r="BZ540" i="4"/>
  <c r="BS540" i="4"/>
  <c r="BR595" i="4"/>
  <c r="BY595" i="4"/>
  <c r="CF595" i="4"/>
  <c r="CE504" i="4"/>
  <c r="BX504" i="4"/>
  <c r="BQ504" i="4"/>
  <c r="BZ537" i="4"/>
  <c r="BS537" i="4"/>
  <c r="CG537" i="4"/>
  <c r="BY590" i="4"/>
  <c r="CF590" i="4"/>
  <c r="BR590" i="4"/>
  <c r="BZ543" i="4"/>
  <c r="CG543" i="4"/>
  <c r="BS543" i="4"/>
  <c r="CF545" i="4"/>
  <c r="BY545" i="4"/>
  <c r="BR545" i="4"/>
  <c r="BP543" i="4"/>
  <c r="CD543" i="4"/>
  <c r="BW543" i="4"/>
  <c r="CF591" i="4"/>
  <c r="BR591" i="4"/>
  <c r="BY591" i="4"/>
  <c r="BW534" i="4"/>
  <c r="BP534" i="4"/>
  <c r="CD534" i="4"/>
  <c r="BW540" i="4"/>
  <c r="CD540" i="4"/>
  <c r="BP540" i="4"/>
  <c r="BT503" i="4"/>
  <c r="BS503" i="4"/>
  <c r="CA503" i="4"/>
  <c r="BZ503" i="4"/>
  <c r="CH503" i="4"/>
  <c r="CG503" i="4"/>
  <c r="H544" i="4"/>
  <c r="H148" i="4"/>
  <c r="H138" i="4"/>
  <c r="H534" i="4"/>
  <c r="I131" i="4"/>
  <c r="I530" i="4"/>
  <c r="H541" i="4"/>
  <c r="H145" i="4"/>
  <c r="G592" i="4"/>
  <c r="G561" i="4"/>
  <c r="G177" i="4"/>
  <c r="G562" i="4"/>
  <c r="G178" i="4"/>
  <c r="H547" i="4"/>
  <c r="H151" i="4"/>
  <c r="E151" i="4"/>
  <c r="E547" i="4"/>
  <c r="E544" i="4"/>
  <c r="E148" i="4"/>
  <c r="E145" i="4"/>
  <c r="E541" i="4"/>
  <c r="E538" i="4"/>
  <c r="E142" i="4"/>
  <c r="G197" i="4"/>
  <c r="G596" i="4"/>
  <c r="A198" i="4"/>
  <c r="F505" i="4"/>
  <c r="B485" i="4"/>
  <c r="MZ19" i="1"/>
  <c r="MZ6" i="1"/>
  <c r="NB5" i="1"/>
  <c r="MF5" i="1"/>
  <c r="CF1598" i="4" l="1"/>
  <c r="CF1603" i="4"/>
  <c r="CD1598" i="4"/>
  <c r="CD1606" i="4"/>
  <c r="BY1598" i="4"/>
  <c r="BY1603" i="4"/>
  <c r="BW1598" i="4"/>
  <c r="BW1606" i="4"/>
  <c r="BR1598" i="4"/>
  <c r="BR1603" i="4"/>
  <c r="BP1606" i="4"/>
  <c r="BP1598" i="4"/>
  <c r="BP1296" i="4"/>
  <c r="BP1304" i="4"/>
  <c r="BP1329" i="4"/>
  <c r="BP1301" i="4"/>
  <c r="CE1297" i="4"/>
  <c r="CE1306" i="4"/>
  <c r="BX1297" i="4"/>
  <c r="BX1306" i="4"/>
  <c r="BQ1297" i="4"/>
  <c r="BQ1306" i="4"/>
  <c r="CA1296" i="4"/>
  <c r="CA1329" i="4"/>
  <c r="CA1319" i="4"/>
  <c r="CA1301" i="4"/>
  <c r="CA1322" i="4"/>
  <c r="CF1296" i="4"/>
  <c r="CF1329" i="4"/>
  <c r="CF1319" i="4"/>
  <c r="CF1320" i="4" s="1"/>
  <c r="CF1301" i="4"/>
  <c r="BZ1296" i="4"/>
  <c r="BZ1319" i="4"/>
  <c r="BZ1329" i="4"/>
  <c r="BZ1321" i="4"/>
  <c r="BZ1301" i="4"/>
  <c r="CD1296" i="4"/>
  <c r="CD1329" i="4"/>
  <c r="CD1301" i="4"/>
  <c r="CD1304" i="4"/>
  <c r="CH1301" i="4"/>
  <c r="CH1329" i="4"/>
  <c r="CH1322" i="4"/>
  <c r="CH1296" i="4"/>
  <c r="CH1319" i="4"/>
  <c r="BY1329" i="4"/>
  <c r="BY1301" i="4"/>
  <c r="BY1296" i="4"/>
  <c r="BY1319" i="4"/>
  <c r="BY1320" i="4" s="1"/>
  <c r="CG1296" i="4"/>
  <c r="CG1329" i="4"/>
  <c r="CG1321" i="4"/>
  <c r="CG1319" i="4"/>
  <c r="CG1301" i="4"/>
  <c r="BW1296" i="4"/>
  <c r="BW1304" i="4"/>
  <c r="BW1329" i="4"/>
  <c r="BW1301" i="4"/>
  <c r="BT1319" i="4"/>
  <c r="BT1296" i="4"/>
  <c r="BT1329" i="4"/>
  <c r="BT1301" i="4"/>
  <c r="BT1322" i="4"/>
  <c r="BR1296" i="4"/>
  <c r="BR1329" i="4"/>
  <c r="BR1319" i="4"/>
  <c r="BR1320" i="4" s="1"/>
  <c r="BR1301" i="4"/>
  <c r="BS1296" i="4"/>
  <c r="BS1321" i="4"/>
  <c r="BS1329" i="4"/>
  <c r="BS1319" i="4"/>
  <c r="BS1301" i="4"/>
  <c r="BR1394" i="4"/>
  <c r="BR1395" i="4" s="1"/>
  <c r="CF1394" i="4"/>
  <c r="CF1395" i="4" s="1"/>
  <c r="BY1394" i="4"/>
  <c r="BY1395" i="4" s="1"/>
  <c r="BP1395" i="4"/>
  <c r="CD1395" i="4"/>
  <c r="BW1395" i="4"/>
  <c r="BT131" i="4"/>
  <c r="CH131" i="4"/>
  <c r="CA131" i="4"/>
  <c r="BS138" i="4"/>
  <c r="BZ138" i="4"/>
  <c r="CG138" i="4"/>
  <c r="CD151" i="4"/>
  <c r="BW151" i="4"/>
  <c r="BP151" i="4"/>
  <c r="CG148" i="4"/>
  <c r="BS148" i="4"/>
  <c r="BZ148" i="4"/>
  <c r="F134" i="4"/>
  <c r="BX133" i="4"/>
  <c r="BQ133" i="4"/>
  <c r="CE133" i="4"/>
  <c r="BP148" i="4"/>
  <c r="CD148" i="4"/>
  <c r="BW148" i="4"/>
  <c r="CG151" i="4"/>
  <c r="BZ151" i="4"/>
  <c r="BS151" i="4"/>
  <c r="CF197" i="4"/>
  <c r="BY197" i="4"/>
  <c r="BR197" i="4"/>
  <c r="CF178" i="4"/>
  <c r="BY178" i="4"/>
  <c r="BR178" i="4"/>
  <c r="CD142" i="4"/>
  <c r="BW142" i="4"/>
  <c r="BP142" i="4"/>
  <c r="BY177" i="4"/>
  <c r="BR177" i="4"/>
  <c r="CF177" i="4"/>
  <c r="CG145" i="4"/>
  <c r="BZ145" i="4"/>
  <c r="BS145" i="4"/>
  <c r="CD145" i="4"/>
  <c r="BW145" i="4"/>
  <c r="BP145" i="4"/>
  <c r="BQ505" i="4"/>
  <c r="CE505" i="4"/>
  <c r="BX505" i="4"/>
  <c r="CD538" i="4"/>
  <c r="BW538" i="4"/>
  <c r="BP538" i="4"/>
  <c r="BS534" i="4"/>
  <c r="CG534" i="4"/>
  <c r="BZ534" i="4"/>
  <c r="BZ547" i="4"/>
  <c r="BS547" i="4"/>
  <c r="CG547" i="4"/>
  <c r="BP541" i="4"/>
  <c r="CD541" i="4"/>
  <c r="BW541" i="4"/>
  <c r="BS544" i="4"/>
  <c r="CG544" i="4"/>
  <c r="BZ544" i="4"/>
  <c r="BY562" i="4"/>
  <c r="BR562" i="4"/>
  <c r="CF562" i="4"/>
  <c r="BT504" i="4"/>
  <c r="BS504" i="4"/>
  <c r="BP544" i="4"/>
  <c r="CD544" i="4"/>
  <c r="BW544" i="4"/>
  <c r="BZ504" i="4"/>
  <c r="CA504" i="4"/>
  <c r="CG504" i="4"/>
  <c r="CH504" i="4"/>
  <c r="CD547" i="4"/>
  <c r="BW547" i="4"/>
  <c r="BP547" i="4"/>
  <c r="CF561" i="4"/>
  <c r="BY561" i="4"/>
  <c r="BR561" i="4"/>
  <c r="CF596" i="4"/>
  <c r="BY596" i="4"/>
  <c r="BR596" i="4"/>
  <c r="BR592" i="4"/>
  <c r="CF592" i="4"/>
  <c r="BY592" i="4"/>
  <c r="BZ541" i="4"/>
  <c r="CG541" i="4"/>
  <c r="BS541" i="4"/>
  <c r="G578" i="4"/>
  <c r="G194" i="4"/>
  <c r="B131" i="4"/>
  <c r="I132" i="4"/>
  <c r="I531" i="4"/>
  <c r="H142" i="4"/>
  <c r="H538" i="4"/>
  <c r="G577" i="4"/>
  <c r="G193" i="4"/>
  <c r="H551" i="4"/>
  <c r="H155" i="4"/>
  <c r="H548" i="4"/>
  <c r="H152" i="4"/>
  <c r="H545" i="4"/>
  <c r="H149" i="4"/>
  <c r="E149" i="4"/>
  <c r="E545" i="4"/>
  <c r="E152" i="4"/>
  <c r="E548" i="4"/>
  <c r="E146" i="4"/>
  <c r="E542" i="4"/>
  <c r="E551" i="4"/>
  <c r="E155" i="4"/>
  <c r="G198" i="4"/>
  <c r="G597" i="4"/>
  <c r="A199" i="4"/>
  <c r="F506" i="4"/>
  <c r="B486" i="4"/>
  <c r="MZ9" i="1"/>
  <c r="NB19" i="1"/>
  <c r="MF19" i="1"/>
  <c r="NB6" i="1"/>
  <c r="MC5" i="1"/>
  <c r="MB5" i="1"/>
  <c r="MZ11" i="1" l="1"/>
  <c r="BP1607" i="4"/>
  <c r="BR1604" i="4"/>
  <c r="BW1607" i="4"/>
  <c r="BY1604" i="4"/>
  <c r="CD1607" i="4"/>
  <c r="CF1604" i="4"/>
  <c r="BT1297" i="4"/>
  <c r="BZ1297" i="4"/>
  <c r="BW1305" i="4"/>
  <c r="CF1302" i="4"/>
  <c r="BW1297" i="4"/>
  <c r="CF1297" i="4"/>
  <c r="CG1302" i="4"/>
  <c r="CA1302" i="4"/>
  <c r="CG1297" i="4"/>
  <c r="CA1297" i="4"/>
  <c r="BY1297" i="4"/>
  <c r="BY1302" i="4"/>
  <c r="BQ1307" i="4"/>
  <c r="BS1302" i="4"/>
  <c r="BQ1298" i="4"/>
  <c r="BX1307" i="4"/>
  <c r="CH1297" i="4"/>
  <c r="BS1297" i="4"/>
  <c r="BX1298" i="4"/>
  <c r="BR1302" i="4"/>
  <c r="CH1302" i="4"/>
  <c r="CE1307" i="4"/>
  <c r="CD1305" i="4"/>
  <c r="CE1298" i="4"/>
  <c r="BR1297" i="4"/>
  <c r="CD1297" i="4"/>
  <c r="BP1305" i="4"/>
  <c r="BT1302" i="4"/>
  <c r="BZ1302" i="4"/>
  <c r="BP1297" i="4"/>
  <c r="MZ10" i="1"/>
  <c r="MZ12" i="1"/>
  <c r="BY1396" i="4"/>
  <c r="BY1429" i="4"/>
  <c r="BY1419" i="4"/>
  <c r="BY1420" i="4" s="1"/>
  <c r="BY1401" i="4"/>
  <c r="BW1396" i="4"/>
  <c r="BW1404" i="4"/>
  <c r="BW1405" i="4" s="1"/>
  <c r="BW1406" i="4" s="1"/>
  <c r="BW1407" i="4" s="1"/>
  <c r="BW1429" i="4"/>
  <c r="BW1401" i="4"/>
  <c r="CF1396" i="4"/>
  <c r="CF1429" i="4"/>
  <c r="CF1419" i="4"/>
  <c r="CF1420" i="4" s="1"/>
  <c r="CF1401" i="4"/>
  <c r="CD1429" i="4"/>
  <c r="CD1404" i="4"/>
  <c r="CD1405" i="4" s="1"/>
  <c r="CD1406" i="4" s="1"/>
  <c r="CD1407" i="4" s="1"/>
  <c r="CD1396" i="4"/>
  <c r="CD1401" i="4"/>
  <c r="BR1429" i="4"/>
  <c r="BR1419" i="4"/>
  <c r="BR1420" i="4" s="1"/>
  <c r="BR1401" i="4"/>
  <c r="BR1396" i="4"/>
  <c r="BP1401" i="4"/>
  <c r="BP1396" i="4"/>
  <c r="BP1429" i="4"/>
  <c r="BP1404" i="4"/>
  <c r="BP1405" i="4" s="1"/>
  <c r="BP1406" i="4" s="1"/>
  <c r="BP1407" i="4" s="1"/>
  <c r="BT531" i="4"/>
  <c r="CH531" i="4"/>
  <c r="CA531" i="4"/>
  <c r="BR193" i="4"/>
  <c r="BY193" i="4"/>
  <c r="CF193" i="4"/>
  <c r="CG142" i="4"/>
  <c r="BZ142" i="4"/>
  <c r="BS142" i="4"/>
  <c r="CH132" i="4"/>
  <c r="CA132" i="4"/>
  <c r="BT132" i="4"/>
  <c r="BR198" i="4"/>
  <c r="CF198" i="4"/>
  <c r="BY198" i="4"/>
  <c r="BY194" i="4"/>
  <c r="BR194" i="4"/>
  <c r="CF194" i="4"/>
  <c r="CD155" i="4"/>
  <c r="BW155" i="4"/>
  <c r="BP155" i="4"/>
  <c r="BP146" i="4"/>
  <c r="CD146" i="4"/>
  <c r="BW146" i="4"/>
  <c r="F135" i="4"/>
  <c r="CE134" i="4"/>
  <c r="BX134" i="4"/>
  <c r="BQ134" i="4"/>
  <c r="BS149" i="4"/>
  <c r="CG149" i="4"/>
  <c r="BZ149" i="4"/>
  <c r="BW152" i="4"/>
  <c r="BP152" i="4"/>
  <c r="CD152" i="4"/>
  <c r="BZ152" i="4"/>
  <c r="BS152" i="4"/>
  <c r="CG152" i="4"/>
  <c r="BW149" i="4"/>
  <c r="BP149" i="4"/>
  <c r="CD149" i="4"/>
  <c r="BZ155" i="4"/>
  <c r="BS155" i="4"/>
  <c r="CG155" i="4"/>
  <c r="CD548" i="4"/>
  <c r="BP548" i="4"/>
  <c r="BW548" i="4"/>
  <c r="CG538" i="4"/>
  <c r="BZ538" i="4"/>
  <c r="BS538" i="4"/>
  <c r="BP545" i="4"/>
  <c r="CD545" i="4"/>
  <c r="BW545" i="4"/>
  <c r="BR597" i="4"/>
  <c r="CF597" i="4"/>
  <c r="BY597" i="4"/>
  <c r="BZ545" i="4"/>
  <c r="BS545" i="4"/>
  <c r="CG545" i="4"/>
  <c r="CG548" i="4"/>
  <c r="BZ548" i="4"/>
  <c r="BS548" i="4"/>
  <c r="BY578" i="4"/>
  <c r="BR578" i="4"/>
  <c r="CF578" i="4"/>
  <c r="CG551" i="4"/>
  <c r="BZ551" i="4"/>
  <c r="BS551" i="4"/>
  <c r="BP551" i="4"/>
  <c r="CD551" i="4"/>
  <c r="BW551" i="4"/>
  <c r="BQ506" i="4"/>
  <c r="CE506" i="4"/>
  <c r="BX506" i="4"/>
  <c r="BW542" i="4"/>
  <c r="BP542" i="4"/>
  <c r="CD542" i="4"/>
  <c r="BZ505" i="4"/>
  <c r="CA505" i="4"/>
  <c r="CH505" i="4"/>
  <c r="CG505" i="4"/>
  <c r="CF577" i="4"/>
  <c r="BY577" i="4"/>
  <c r="BR577" i="4"/>
  <c r="BT505" i="4"/>
  <c r="BS505" i="4"/>
  <c r="H552" i="4"/>
  <c r="H156" i="4"/>
  <c r="H542" i="4"/>
  <c r="H146" i="4"/>
  <c r="H555" i="4"/>
  <c r="H159" i="4"/>
  <c r="I133" i="4"/>
  <c r="I532" i="4"/>
  <c r="B132" i="4"/>
  <c r="G594" i="4"/>
  <c r="H549" i="4"/>
  <c r="H153" i="4"/>
  <c r="G593" i="4"/>
  <c r="E150" i="4"/>
  <c r="E546" i="4"/>
  <c r="E156" i="4"/>
  <c r="E552" i="4"/>
  <c r="E153" i="4"/>
  <c r="E549" i="4"/>
  <c r="E159" i="4"/>
  <c r="E555" i="4"/>
  <c r="G199" i="4"/>
  <c r="G598" i="4"/>
  <c r="A200" i="4"/>
  <c r="NB9" i="1"/>
  <c r="MB19" i="1"/>
  <c r="MC19" i="1"/>
  <c r="MF9" i="1"/>
  <c r="MB6" i="1"/>
  <c r="MC6" i="1"/>
  <c r="NB11" i="1" l="1"/>
  <c r="MF11" i="1"/>
  <c r="CF1605" i="4"/>
  <c r="BY1605" i="4"/>
  <c r="BR1605" i="4"/>
  <c r="BP1298" i="4"/>
  <c r="BS1303" i="4"/>
  <c r="BZ1303" i="4"/>
  <c r="BT1303" i="4"/>
  <c r="BY1303" i="4"/>
  <c r="BP1306" i="4"/>
  <c r="BY1298" i="4"/>
  <c r="CD1298" i="4"/>
  <c r="CA1298" i="4"/>
  <c r="BR1298" i="4"/>
  <c r="CG1298" i="4"/>
  <c r="CA1303" i="4"/>
  <c r="CD1306" i="4"/>
  <c r="CG1303" i="4"/>
  <c r="CF1298" i="4"/>
  <c r="CH1303" i="4"/>
  <c r="BW1298" i="4"/>
  <c r="BR1303" i="4"/>
  <c r="CF1303" i="4"/>
  <c r="BW1306" i="4"/>
  <c r="BS1298" i="4"/>
  <c r="BZ1298" i="4"/>
  <c r="CH1298" i="4"/>
  <c r="BT1298" i="4"/>
  <c r="NB10" i="1"/>
  <c r="NB12" i="1"/>
  <c r="MF10" i="1"/>
  <c r="MF12" i="1"/>
  <c r="BP1397" i="4"/>
  <c r="BR1397" i="4"/>
  <c r="BR1402" i="4"/>
  <c r="CD1397" i="4"/>
  <c r="CF1402" i="4"/>
  <c r="CF1397" i="4"/>
  <c r="BW1397" i="4"/>
  <c r="BY1402" i="4"/>
  <c r="BY1397" i="4"/>
  <c r="CD156" i="4"/>
  <c r="BW156" i="4"/>
  <c r="BP156" i="4"/>
  <c r="BT133" i="4"/>
  <c r="CA133" i="4"/>
  <c r="CH133" i="4"/>
  <c r="CG159" i="4"/>
  <c r="BZ159" i="4"/>
  <c r="BS159" i="4"/>
  <c r="BZ146" i="4"/>
  <c r="BS146" i="4"/>
  <c r="CG146" i="4"/>
  <c r="F136" i="4"/>
  <c r="CE135" i="4"/>
  <c r="BX135" i="4"/>
  <c r="BQ135" i="4"/>
  <c r="CG156" i="4"/>
  <c r="BZ156" i="4"/>
  <c r="BS156" i="4"/>
  <c r="CD150" i="4"/>
  <c r="BW150" i="4"/>
  <c r="BP150" i="4"/>
  <c r="BR199" i="4"/>
  <c r="BY199" i="4"/>
  <c r="CF199" i="4"/>
  <c r="BP159" i="4"/>
  <c r="BW159" i="4"/>
  <c r="CD159" i="4"/>
  <c r="CG153" i="4"/>
  <c r="BZ153" i="4"/>
  <c r="BS153" i="4"/>
  <c r="CD153" i="4"/>
  <c r="BW153" i="4"/>
  <c r="BP153" i="4"/>
  <c r="CA506" i="4"/>
  <c r="BZ506" i="4"/>
  <c r="CH506" i="4"/>
  <c r="CG506" i="4"/>
  <c r="BP549" i="4"/>
  <c r="CD549" i="4"/>
  <c r="BW549" i="4"/>
  <c r="BT506" i="4"/>
  <c r="BS506" i="4"/>
  <c r="CG555" i="4"/>
  <c r="BZ555" i="4"/>
  <c r="BS555" i="4"/>
  <c r="BW552" i="4"/>
  <c r="BP552" i="4"/>
  <c r="CD552" i="4"/>
  <c r="BS542" i="4"/>
  <c r="BZ542" i="4"/>
  <c r="CG542" i="4"/>
  <c r="CF593" i="4"/>
  <c r="BR593" i="4"/>
  <c r="BY593" i="4"/>
  <c r="BS552" i="4"/>
  <c r="BZ552" i="4"/>
  <c r="CG552" i="4"/>
  <c r="CF598" i="4"/>
  <c r="BY598" i="4"/>
  <c r="BR598" i="4"/>
  <c r="BP546" i="4"/>
  <c r="CD546" i="4"/>
  <c r="BW546" i="4"/>
  <c r="BZ549" i="4"/>
  <c r="BS549" i="4"/>
  <c r="CG549" i="4"/>
  <c r="CF594" i="4"/>
  <c r="BY594" i="4"/>
  <c r="BR594" i="4"/>
  <c r="CD555" i="4"/>
  <c r="BW555" i="4"/>
  <c r="BP555" i="4"/>
  <c r="CA532" i="4"/>
  <c r="BT532" i="4"/>
  <c r="CH532" i="4"/>
  <c r="H559" i="4"/>
  <c r="H163" i="4"/>
  <c r="H553" i="4"/>
  <c r="H157" i="4"/>
  <c r="H546" i="4"/>
  <c r="H150" i="4"/>
  <c r="H556" i="4"/>
  <c r="H160" i="4"/>
  <c r="I134" i="4"/>
  <c r="I533" i="4"/>
  <c r="B133" i="4"/>
  <c r="E163" i="4"/>
  <c r="E559" i="4"/>
  <c r="E157" i="4"/>
  <c r="E553" i="4"/>
  <c r="E160" i="4"/>
  <c r="E556" i="4"/>
  <c r="E154" i="4"/>
  <c r="E550" i="4"/>
  <c r="G200" i="4"/>
  <c r="G599" i="4"/>
  <c r="A201" i="4"/>
  <c r="F507" i="4"/>
  <c r="B487" i="4"/>
  <c r="MC9" i="1"/>
  <c r="MB9" i="1"/>
  <c r="MC11" i="1" l="1"/>
  <c r="MB11" i="1"/>
  <c r="BR1606" i="4"/>
  <c r="BY1606" i="4"/>
  <c r="CF1606" i="4"/>
  <c r="CH1304" i="4"/>
  <c r="CG1304" i="4"/>
  <c r="CD1307" i="4"/>
  <c r="CA1304" i="4"/>
  <c r="BP1307" i="4"/>
  <c r="BY1304" i="4"/>
  <c r="BW1307" i="4"/>
  <c r="BT1304" i="4"/>
  <c r="CF1304" i="4"/>
  <c r="BZ1304" i="4"/>
  <c r="BR1304" i="4"/>
  <c r="BS1304" i="4"/>
  <c r="MB10" i="1"/>
  <c r="MB12" i="1"/>
  <c r="MC10" i="1"/>
  <c r="MC12" i="1"/>
  <c r="BY1398" i="4"/>
  <c r="BY1403" i="4"/>
  <c r="BW1398" i="4"/>
  <c r="CF1398" i="4"/>
  <c r="CF1403" i="4"/>
  <c r="CD1398" i="4"/>
  <c r="BR1403" i="4"/>
  <c r="BR1398" i="4"/>
  <c r="BP1398" i="4"/>
  <c r="BP154" i="4"/>
  <c r="CD154" i="4"/>
  <c r="BW154" i="4"/>
  <c r="BZ160" i="4"/>
  <c r="BS160" i="4"/>
  <c r="CG160" i="4"/>
  <c r="BW160" i="4"/>
  <c r="BP160" i="4"/>
  <c r="CD160" i="4"/>
  <c r="CG150" i="4"/>
  <c r="BZ150" i="4"/>
  <c r="BS150" i="4"/>
  <c r="BS157" i="4"/>
  <c r="BZ157" i="4"/>
  <c r="CG157" i="4"/>
  <c r="BP157" i="4"/>
  <c r="BW157" i="4"/>
  <c r="CD157" i="4"/>
  <c r="BZ163" i="4"/>
  <c r="BS163" i="4"/>
  <c r="CG163" i="4"/>
  <c r="CD163" i="4"/>
  <c r="BW163" i="4"/>
  <c r="BP163" i="4"/>
  <c r="F137" i="4"/>
  <c r="BX136" i="4"/>
  <c r="BQ136" i="4"/>
  <c r="CE136" i="4"/>
  <c r="CF200" i="4"/>
  <c r="BY200" i="4"/>
  <c r="BR200" i="4"/>
  <c r="CH134" i="4"/>
  <c r="CA134" i="4"/>
  <c r="BT134" i="4"/>
  <c r="CF599" i="4"/>
  <c r="BY599" i="4"/>
  <c r="BR599" i="4"/>
  <c r="BS546" i="4"/>
  <c r="CG546" i="4"/>
  <c r="BZ546" i="4"/>
  <c r="CD550" i="4"/>
  <c r="BW550" i="4"/>
  <c r="BP550" i="4"/>
  <c r="CE507" i="4"/>
  <c r="BX507" i="4"/>
  <c r="BQ507" i="4"/>
  <c r="CG553" i="4"/>
  <c r="BZ553" i="4"/>
  <c r="BS553" i="4"/>
  <c r="CD556" i="4"/>
  <c r="BW556" i="4"/>
  <c r="BP556" i="4"/>
  <c r="CH533" i="4"/>
  <c r="CA533" i="4"/>
  <c r="BT533" i="4"/>
  <c r="BS559" i="4"/>
  <c r="CG559" i="4"/>
  <c r="BZ559" i="4"/>
  <c r="CD553" i="4"/>
  <c r="BP553" i="4"/>
  <c r="BW553" i="4"/>
  <c r="BP559" i="4"/>
  <c r="CD559" i="4"/>
  <c r="BW559" i="4"/>
  <c r="CG556" i="4"/>
  <c r="BZ556" i="4"/>
  <c r="BS556" i="4"/>
  <c r="I135" i="4"/>
  <c r="I534" i="4"/>
  <c r="B134" i="4"/>
  <c r="H550" i="4"/>
  <c r="H154" i="4"/>
  <c r="H557" i="4"/>
  <c r="H161" i="4"/>
  <c r="H560" i="4"/>
  <c r="H164" i="4"/>
  <c r="H563" i="4"/>
  <c r="H167" i="4"/>
  <c r="E164" i="4"/>
  <c r="E560" i="4"/>
  <c r="E161" i="4"/>
  <c r="E557" i="4"/>
  <c r="E158" i="4"/>
  <c r="E554" i="4"/>
  <c r="E167" i="4"/>
  <c r="E563" i="4"/>
  <c r="G201" i="4"/>
  <c r="G600" i="4"/>
  <c r="A202" i="4"/>
  <c r="F508" i="4"/>
  <c r="B488" i="4"/>
  <c r="CF1607" i="4" l="1"/>
  <c r="BY1607" i="4"/>
  <c r="BR1607" i="4"/>
  <c r="BS1305" i="4"/>
  <c r="BR1305" i="4"/>
  <c r="BZ1305" i="4"/>
  <c r="CF1305" i="4"/>
  <c r="BT1305" i="4"/>
  <c r="BY1305" i="4"/>
  <c r="CA1305" i="4"/>
  <c r="CG1305" i="4"/>
  <c r="CH1305" i="4"/>
  <c r="BR1404" i="4"/>
  <c r="CF1404" i="4"/>
  <c r="BY1404" i="4"/>
  <c r="F138" i="4"/>
  <c r="CE137" i="4"/>
  <c r="BX137" i="4"/>
  <c r="BQ137" i="4"/>
  <c r="CG164" i="4"/>
  <c r="BZ164" i="4"/>
  <c r="BS164" i="4"/>
  <c r="CD161" i="4"/>
  <c r="BW161" i="4"/>
  <c r="BP161" i="4"/>
  <c r="CG161" i="4"/>
  <c r="BZ161" i="4"/>
  <c r="BS161" i="4"/>
  <c r="BW164" i="4"/>
  <c r="BP164" i="4"/>
  <c r="CD164" i="4"/>
  <c r="CF201" i="4"/>
  <c r="BY201" i="4"/>
  <c r="BR201" i="4"/>
  <c r="BS154" i="4"/>
  <c r="CG154" i="4"/>
  <c r="BZ154" i="4"/>
  <c r="CD158" i="4"/>
  <c r="BW158" i="4"/>
  <c r="BP158" i="4"/>
  <c r="BP167" i="4"/>
  <c r="CD167" i="4"/>
  <c r="BW167" i="4"/>
  <c r="CH135" i="4"/>
  <c r="CA135" i="4"/>
  <c r="BT135" i="4"/>
  <c r="BS167" i="4"/>
  <c r="CG167" i="4"/>
  <c r="BZ167" i="4"/>
  <c r="CD560" i="4"/>
  <c r="BW560" i="4"/>
  <c r="BP560" i="4"/>
  <c r="BS560" i="4"/>
  <c r="CG560" i="4"/>
  <c r="BZ560" i="4"/>
  <c r="CF600" i="4"/>
  <c r="BY600" i="4"/>
  <c r="BR600" i="4"/>
  <c r="BZ557" i="4"/>
  <c r="BS557" i="4"/>
  <c r="CG557" i="4"/>
  <c r="BP563" i="4"/>
  <c r="CD563" i="4"/>
  <c r="BW563" i="4"/>
  <c r="BP554" i="4"/>
  <c r="CD554" i="4"/>
  <c r="BW554" i="4"/>
  <c r="BT507" i="4"/>
  <c r="BS507" i="4"/>
  <c r="CG550" i="4"/>
  <c r="BZ550" i="4"/>
  <c r="BS550" i="4"/>
  <c r="CA507" i="4"/>
  <c r="BZ507" i="4"/>
  <c r="CH507" i="4"/>
  <c r="CG507" i="4"/>
  <c r="BQ508" i="4"/>
  <c r="BX508" i="4"/>
  <c r="CE508" i="4"/>
  <c r="BW557" i="4"/>
  <c r="BP557" i="4"/>
  <c r="CD557" i="4"/>
  <c r="CG563" i="4"/>
  <c r="BZ563" i="4"/>
  <c r="BS563" i="4"/>
  <c r="BT534" i="4"/>
  <c r="CH534" i="4"/>
  <c r="CA534" i="4"/>
  <c r="H561" i="4"/>
  <c r="H165" i="4"/>
  <c r="H567" i="4"/>
  <c r="H171" i="4"/>
  <c r="H554" i="4"/>
  <c r="H158" i="4"/>
  <c r="H564" i="4"/>
  <c r="H168" i="4"/>
  <c r="I136" i="4"/>
  <c r="I535" i="4"/>
  <c r="B135" i="4"/>
  <c r="E162" i="4"/>
  <c r="E558" i="4"/>
  <c r="E561" i="4"/>
  <c r="E165" i="4"/>
  <c r="E171" i="4"/>
  <c r="E567" i="4"/>
  <c r="E168" i="4"/>
  <c r="E564" i="4"/>
  <c r="G202" i="4"/>
  <c r="G601" i="4"/>
  <c r="A203" i="4"/>
  <c r="F509" i="4"/>
  <c r="B489" i="4"/>
  <c r="LI5" i="1"/>
  <c r="LH5" i="1"/>
  <c r="CH1306" i="4" l="1"/>
  <c r="CG1306" i="4"/>
  <c r="CA1306" i="4"/>
  <c r="BY1306" i="4"/>
  <c r="BT1306" i="4"/>
  <c r="CF1306" i="4"/>
  <c r="BZ1306" i="4"/>
  <c r="BR1306" i="4"/>
  <c r="BS1306" i="4"/>
  <c r="BY1405" i="4"/>
  <c r="CF1405" i="4"/>
  <c r="BR1405" i="4"/>
  <c r="CA136" i="4"/>
  <c r="BT136" i="4"/>
  <c r="CH136" i="4"/>
  <c r="CD168" i="4"/>
  <c r="BW168" i="4"/>
  <c r="BP168" i="4"/>
  <c r="CG168" i="4"/>
  <c r="BZ168" i="4"/>
  <c r="BS168" i="4"/>
  <c r="BP171" i="4"/>
  <c r="CD171" i="4"/>
  <c r="BW171" i="4"/>
  <c r="CG158" i="4"/>
  <c r="BZ158" i="4"/>
  <c r="BS158" i="4"/>
  <c r="CG171" i="4"/>
  <c r="BZ171" i="4"/>
  <c r="BS171" i="4"/>
  <c r="BP165" i="4"/>
  <c r="BW165" i="4"/>
  <c r="CD165" i="4"/>
  <c r="BP162" i="4"/>
  <c r="CD162" i="4"/>
  <c r="BW162" i="4"/>
  <c r="BS165" i="4"/>
  <c r="CG165" i="4"/>
  <c r="BZ165" i="4"/>
  <c r="BY202" i="4"/>
  <c r="BR202" i="4"/>
  <c r="CF202" i="4"/>
  <c r="F139" i="4"/>
  <c r="BQ138" i="4"/>
  <c r="BX138" i="4"/>
  <c r="CE138" i="4"/>
  <c r="CH508" i="4"/>
  <c r="CG508" i="4"/>
  <c r="CA508" i="4"/>
  <c r="BZ508" i="4"/>
  <c r="BS508" i="4"/>
  <c r="BT508" i="4"/>
  <c r="CH535" i="4"/>
  <c r="BT535" i="4"/>
  <c r="CA535" i="4"/>
  <c r="BZ561" i="4"/>
  <c r="CG561" i="4"/>
  <c r="BS561" i="4"/>
  <c r="BZ567" i="4"/>
  <c r="CG567" i="4"/>
  <c r="BS567" i="4"/>
  <c r="CD567" i="4"/>
  <c r="BW567" i="4"/>
  <c r="BP567" i="4"/>
  <c r="CD561" i="4"/>
  <c r="BW561" i="4"/>
  <c r="BP561" i="4"/>
  <c r="BX509" i="4"/>
  <c r="CE509" i="4"/>
  <c r="BQ509" i="4"/>
  <c r="BW558" i="4"/>
  <c r="CD558" i="4"/>
  <c r="BP558" i="4"/>
  <c r="CG564" i="4"/>
  <c r="BS564" i="4"/>
  <c r="BZ564" i="4"/>
  <c r="BW564" i="4"/>
  <c r="BP564" i="4"/>
  <c r="CD564" i="4"/>
  <c r="BR601" i="4"/>
  <c r="BY601" i="4"/>
  <c r="CF601" i="4"/>
  <c r="BS554" i="4"/>
  <c r="CG554" i="4"/>
  <c r="BZ554" i="4"/>
  <c r="I137" i="4"/>
  <c r="I536" i="4"/>
  <c r="B136" i="4"/>
  <c r="H571" i="4"/>
  <c r="H175" i="4"/>
  <c r="H568" i="4"/>
  <c r="H172" i="4"/>
  <c r="H565" i="4"/>
  <c r="H169" i="4"/>
  <c r="H558" i="4"/>
  <c r="H162" i="4"/>
  <c r="E169" i="4"/>
  <c r="E565" i="4"/>
  <c r="E172" i="4"/>
  <c r="E568" i="4"/>
  <c r="E175" i="4"/>
  <c r="E571" i="4"/>
  <c r="E166" i="4"/>
  <c r="E562" i="4"/>
  <c r="G203" i="4"/>
  <c r="G602" i="4"/>
  <c r="A204" i="4"/>
  <c r="F510" i="4"/>
  <c r="B490" i="4"/>
  <c r="LH19" i="1"/>
  <c r="LI19" i="1"/>
  <c r="LI6" i="1"/>
  <c r="LH6" i="1"/>
  <c r="BS1307" i="4" l="1"/>
  <c r="BR1307" i="4"/>
  <c r="BZ1307" i="4"/>
  <c r="CF1307" i="4"/>
  <c r="BT1307" i="4"/>
  <c r="BY1307" i="4"/>
  <c r="CA1307" i="4"/>
  <c r="CG1307" i="4"/>
  <c r="CH1307" i="4"/>
  <c r="BR1406" i="4"/>
  <c r="CF1406" i="4"/>
  <c r="BY1406" i="4"/>
  <c r="CG172" i="4"/>
  <c r="BS172" i="4"/>
  <c r="BZ172" i="4"/>
  <c r="BS169" i="4"/>
  <c r="BZ169" i="4"/>
  <c r="CG169" i="4"/>
  <c r="BZ175" i="4"/>
  <c r="CG175" i="4"/>
  <c r="BS175" i="4"/>
  <c r="CH137" i="4"/>
  <c r="CA137" i="4"/>
  <c r="BT137" i="4"/>
  <c r="CF203" i="4"/>
  <c r="BR203" i="4"/>
  <c r="BY203" i="4"/>
  <c r="F140" i="4"/>
  <c r="CE139" i="4"/>
  <c r="BX139" i="4"/>
  <c r="BQ139" i="4"/>
  <c r="BW166" i="4"/>
  <c r="CD166" i="4"/>
  <c r="BP166" i="4"/>
  <c r="CD175" i="4"/>
  <c r="BW175" i="4"/>
  <c r="BP175" i="4"/>
  <c r="BP172" i="4"/>
  <c r="BW172" i="4"/>
  <c r="CD172" i="4"/>
  <c r="CD169" i="4"/>
  <c r="BW169" i="4"/>
  <c r="BP169" i="4"/>
  <c r="BS162" i="4"/>
  <c r="CG162" i="4"/>
  <c r="BZ162" i="4"/>
  <c r="BT509" i="4"/>
  <c r="BS509" i="4"/>
  <c r="CH509" i="4"/>
  <c r="CG509" i="4"/>
  <c r="CA509" i="4"/>
  <c r="BZ509" i="4"/>
  <c r="BP568" i="4"/>
  <c r="CD568" i="4"/>
  <c r="BW568" i="4"/>
  <c r="CD565" i="4"/>
  <c r="BP565" i="4"/>
  <c r="BW565" i="4"/>
  <c r="CH536" i="4"/>
  <c r="BT536" i="4"/>
  <c r="CA536" i="4"/>
  <c r="CF602" i="4"/>
  <c r="BY602" i="4"/>
  <c r="BR602" i="4"/>
  <c r="CG565" i="4"/>
  <c r="BZ565" i="4"/>
  <c r="BS565" i="4"/>
  <c r="CG558" i="4"/>
  <c r="BZ558" i="4"/>
  <c r="BS558" i="4"/>
  <c r="CE510" i="4"/>
  <c r="BQ510" i="4"/>
  <c r="BX510" i="4"/>
  <c r="BW562" i="4"/>
  <c r="BP562" i="4"/>
  <c r="CD562" i="4"/>
  <c r="BP571" i="4"/>
  <c r="CD571" i="4"/>
  <c r="BW571" i="4"/>
  <c r="CG568" i="4"/>
  <c r="BZ568" i="4"/>
  <c r="BS568" i="4"/>
  <c r="BS571" i="4"/>
  <c r="CG571" i="4"/>
  <c r="BZ571" i="4"/>
  <c r="H575" i="4"/>
  <c r="H179" i="4"/>
  <c r="H569" i="4"/>
  <c r="H173" i="4"/>
  <c r="H562" i="4"/>
  <c r="H166" i="4"/>
  <c r="I138" i="4"/>
  <c r="I537" i="4"/>
  <c r="B137" i="4"/>
  <c r="H572" i="4"/>
  <c r="H176" i="4"/>
  <c r="E176" i="4"/>
  <c r="E572" i="4"/>
  <c r="E173" i="4"/>
  <c r="E569" i="4"/>
  <c r="E170" i="4"/>
  <c r="E566" i="4"/>
  <c r="E179" i="4"/>
  <c r="E575" i="4"/>
  <c r="G204" i="4"/>
  <c r="G603" i="4"/>
  <c r="A205" i="4"/>
  <c r="B494" i="4"/>
  <c r="LH9" i="1"/>
  <c r="LI9" i="1"/>
  <c r="ML5" i="1"/>
  <c r="ML19" i="1" s="1"/>
  <c r="KN5" i="1"/>
  <c r="LH11" i="1" l="1"/>
  <c r="LI11" i="1"/>
  <c r="LI10" i="1"/>
  <c r="LI12" i="1"/>
  <c r="LH10" i="1"/>
  <c r="LH12" i="1"/>
  <c r="BY1407" i="4"/>
  <c r="CF1407" i="4"/>
  <c r="BR1407" i="4"/>
  <c r="CH138" i="4"/>
  <c r="CA138" i="4"/>
  <c r="BT138" i="4"/>
  <c r="CG166" i="4"/>
  <c r="BZ166" i="4"/>
  <c r="BS166" i="4"/>
  <c r="CD170" i="4"/>
  <c r="BW170" i="4"/>
  <c r="BP170" i="4"/>
  <c r="CG173" i="4"/>
  <c r="BZ173" i="4"/>
  <c r="BS173" i="4"/>
  <c r="CD173" i="4"/>
  <c r="BW173" i="4"/>
  <c r="BP173" i="4"/>
  <c r="CG179" i="4"/>
  <c r="BS179" i="4"/>
  <c r="BZ179" i="4"/>
  <c r="CD176" i="4"/>
  <c r="BW176" i="4"/>
  <c r="BP176" i="4"/>
  <c r="F141" i="4"/>
  <c r="BX140" i="4"/>
  <c r="BQ140" i="4"/>
  <c r="CE140" i="4"/>
  <c r="BR204" i="4"/>
  <c r="CF204" i="4"/>
  <c r="BY204" i="4"/>
  <c r="BP179" i="4"/>
  <c r="CD179" i="4"/>
  <c r="BW179" i="4"/>
  <c r="CG176" i="4"/>
  <c r="BZ176" i="4"/>
  <c r="BS176" i="4"/>
  <c r="BZ569" i="4"/>
  <c r="BS569" i="4"/>
  <c r="CG569" i="4"/>
  <c r="CA510" i="4"/>
  <c r="BZ510" i="4"/>
  <c r="BS510" i="4"/>
  <c r="BT510" i="4"/>
  <c r="BW566" i="4"/>
  <c r="BP566" i="4"/>
  <c r="CD566" i="4"/>
  <c r="BZ575" i="4"/>
  <c r="BS575" i="4"/>
  <c r="CG575" i="4"/>
  <c r="CG510" i="4"/>
  <c r="CH510" i="4"/>
  <c r="BP569" i="4"/>
  <c r="BW569" i="4"/>
  <c r="CD569" i="4"/>
  <c r="BR603" i="4"/>
  <c r="BY603" i="4"/>
  <c r="CF603" i="4"/>
  <c r="BS572" i="4"/>
  <c r="CG572" i="4"/>
  <c r="BZ572" i="4"/>
  <c r="BW572" i="4"/>
  <c r="CD572" i="4"/>
  <c r="BP572" i="4"/>
  <c r="BT537" i="4"/>
  <c r="CH537" i="4"/>
  <c r="CA537" i="4"/>
  <c r="BP575" i="4"/>
  <c r="CD575" i="4"/>
  <c r="BW575" i="4"/>
  <c r="CG562" i="4"/>
  <c r="BZ562" i="4"/>
  <c r="BS562" i="4"/>
  <c r="H576" i="4"/>
  <c r="H180" i="4"/>
  <c r="H579" i="4"/>
  <c r="H183" i="4"/>
  <c r="I139" i="4"/>
  <c r="I538" i="4"/>
  <c r="B138" i="4"/>
  <c r="H566" i="4"/>
  <c r="H170" i="4"/>
  <c r="H573" i="4"/>
  <c r="H177" i="4"/>
  <c r="E570" i="4"/>
  <c r="E174" i="4"/>
  <c r="E579" i="4"/>
  <c r="E183" i="4"/>
  <c r="E177" i="4"/>
  <c r="E573" i="4"/>
  <c r="E180" i="4"/>
  <c r="E576" i="4"/>
  <c r="G205" i="4"/>
  <c r="G604" i="4"/>
  <c r="A206" i="4"/>
  <c r="F511" i="4"/>
  <c r="B491" i="4"/>
  <c r="KN19" i="1"/>
  <c r="KN6" i="1"/>
  <c r="BD5" i="1"/>
  <c r="BC5" i="1"/>
  <c r="CD183" i="4" l="1"/>
  <c r="BW183" i="4"/>
  <c r="BP183" i="4"/>
  <c r="BZ177" i="4"/>
  <c r="BS177" i="4"/>
  <c r="CG177" i="4"/>
  <c r="BP174" i="4"/>
  <c r="CD174" i="4"/>
  <c r="BW174" i="4"/>
  <c r="BZ170" i="4"/>
  <c r="BS170" i="4"/>
  <c r="CG170" i="4"/>
  <c r="F142" i="4"/>
  <c r="BX141" i="4"/>
  <c r="BQ141" i="4"/>
  <c r="CE141" i="4"/>
  <c r="CA139" i="4"/>
  <c r="BT139" i="4"/>
  <c r="CH139" i="4"/>
  <c r="BW177" i="4"/>
  <c r="BP177" i="4"/>
  <c r="CD177" i="4"/>
  <c r="CF205" i="4"/>
  <c r="BY205" i="4"/>
  <c r="BR205" i="4"/>
  <c r="BZ183" i="4"/>
  <c r="BS183" i="4"/>
  <c r="CG183" i="4"/>
  <c r="BW180" i="4"/>
  <c r="BP180" i="4"/>
  <c r="CD180" i="4"/>
  <c r="BS180" i="4"/>
  <c r="CG180" i="4"/>
  <c r="BZ180" i="4"/>
  <c r="BS566" i="4"/>
  <c r="CG566" i="4"/>
  <c r="BZ566" i="4"/>
  <c r="CA538" i="4"/>
  <c r="CH538" i="4"/>
  <c r="BT538" i="4"/>
  <c r="CD579" i="4"/>
  <c r="BW579" i="4"/>
  <c r="BP579" i="4"/>
  <c r="BY604" i="4"/>
  <c r="CF604" i="4"/>
  <c r="BR604" i="4"/>
  <c r="BZ573" i="4"/>
  <c r="CG573" i="4"/>
  <c r="BS573" i="4"/>
  <c r="CG579" i="4"/>
  <c r="BZ579" i="4"/>
  <c r="BS579" i="4"/>
  <c r="CD570" i="4"/>
  <c r="BP570" i="4"/>
  <c r="BW570" i="4"/>
  <c r="BW576" i="4"/>
  <c r="BP576" i="4"/>
  <c r="CD576" i="4"/>
  <c r="CE511" i="4"/>
  <c r="BX511" i="4"/>
  <c r="BQ511" i="4"/>
  <c r="BZ576" i="4"/>
  <c r="BS576" i="4"/>
  <c r="CG576" i="4"/>
  <c r="CD573" i="4"/>
  <c r="BW573" i="4"/>
  <c r="BP573" i="4"/>
  <c r="H583" i="4"/>
  <c r="H187" i="4"/>
  <c r="H570" i="4"/>
  <c r="H174" i="4"/>
  <c r="H580" i="4"/>
  <c r="H184" i="4"/>
  <c r="H577" i="4"/>
  <c r="H181" i="4"/>
  <c r="I140" i="4"/>
  <c r="I539" i="4"/>
  <c r="B139" i="4"/>
  <c r="E187" i="4"/>
  <c r="E583" i="4"/>
  <c r="E184" i="4"/>
  <c r="E580" i="4"/>
  <c r="E178" i="4"/>
  <c r="E574" i="4"/>
  <c r="E181" i="4"/>
  <c r="E577" i="4"/>
  <c r="G206" i="4"/>
  <c r="G605" i="4"/>
  <c r="A207" i="4"/>
  <c r="F512" i="4"/>
  <c r="B495" i="4"/>
  <c r="B492" i="4"/>
  <c r="KN9" i="1"/>
  <c r="KN11" i="1" l="1"/>
  <c r="KN10" i="1"/>
  <c r="KN12" i="1"/>
  <c r="BS1408" i="4"/>
  <c r="BZ1408" i="4"/>
  <c r="CG1408" i="4"/>
  <c r="BP1408" i="4"/>
  <c r="BW1408" i="4"/>
  <c r="CD1408" i="4"/>
  <c r="CD184" i="4"/>
  <c r="BW184" i="4"/>
  <c r="BP184" i="4"/>
  <c r="CH140" i="4"/>
  <c r="CA140" i="4"/>
  <c r="BT140" i="4"/>
  <c r="CG181" i="4"/>
  <c r="BZ181" i="4"/>
  <c r="BS181" i="4"/>
  <c r="CD187" i="4"/>
  <c r="BW187" i="4"/>
  <c r="BP187" i="4"/>
  <c r="CG184" i="4"/>
  <c r="BZ184" i="4"/>
  <c r="BS184" i="4"/>
  <c r="BS174" i="4"/>
  <c r="BZ174" i="4"/>
  <c r="CG174" i="4"/>
  <c r="CF206" i="4"/>
  <c r="BY206" i="4"/>
  <c r="BR206" i="4"/>
  <c r="F143" i="4"/>
  <c r="CE142" i="4"/>
  <c r="BX142" i="4"/>
  <c r="BQ142" i="4"/>
  <c r="CG187" i="4"/>
  <c r="BZ187" i="4"/>
  <c r="BS187" i="4"/>
  <c r="BW181" i="4"/>
  <c r="BP181" i="4"/>
  <c r="CD181" i="4"/>
  <c r="CD178" i="4"/>
  <c r="BW178" i="4"/>
  <c r="BP178" i="4"/>
  <c r="BS580" i="4"/>
  <c r="CG580" i="4"/>
  <c r="BZ580" i="4"/>
  <c r="BT511" i="4"/>
  <c r="BS511" i="4"/>
  <c r="CE512" i="4"/>
  <c r="BX512" i="4"/>
  <c r="BQ512" i="4"/>
  <c r="CA511" i="4"/>
  <c r="BZ511" i="4"/>
  <c r="CG511" i="4"/>
  <c r="CH511" i="4"/>
  <c r="BY605" i="4"/>
  <c r="CF605" i="4"/>
  <c r="BR605" i="4"/>
  <c r="BP580" i="4"/>
  <c r="CD580" i="4"/>
  <c r="BW580" i="4"/>
  <c r="CG570" i="4"/>
  <c r="BS570" i="4"/>
  <c r="BZ570" i="4"/>
  <c r="BP583" i="4"/>
  <c r="CD583" i="4"/>
  <c r="BW583" i="4"/>
  <c r="BZ583" i="4"/>
  <c r="BS583" i="4"/>
  <c r="CG583" i="4"/>
  <c r="CH539" i="4"/>
  <c r="CA539" i="4"/>
  <c r="BT539" i="4"/>
  <c r="BP577" i="4"/>
  <c r="CD577" i="4"/>
  <c r="BW577" i="4"/>
  <c r="CG577" i="4"/>
  <c r="BS577" i="4"/>
  <c r="BZ577" i="4"/>
  <c r="CD574" i="4"/>
  <c r="BW574" i="4"/>
  <c r="BP574" i="4"/>
  <c r="I141" i="4"/>
  <c r="I540" i="4"/>
  <c r="B140" i="4"/>
  <c r="H574" i="4"/>
  <c r="H178" i="4"/>
  <c r="H581" i="4"/>
  <c r="H185" i="4"/>
  <c r="H587" i="4"/>
  <c r="H191" i="4"/>
  <c r="H584" i="4"/>
  <c r="H188" i="4"/>
  <c r="E182" i="4"/>
  <c r="E578" i="4"/>
  <c r="E188" i="4"/>
  <c r="E584" i="4"/>
  <c r="E185" i="4"/>
  <c r="E581" i="4"/>
  <c r="E191" i="4"/>
  <c r="E587" i="4"/>
  <c r="G207" i="4"/>
  <c r="G606" i="4"/>
  <c r="A208" i="4"/>
  <c r="F513" i="4"/>
  <c r="B496" i="4"/>
  <c r="B493" i="4"/>
  <c r="LW5" i="1"/>
  <c r="LW19" i="1" s="1"/>
  <c r="BS188" i="4" l="1"/>
  <c r="CG188" i="4"/>
  <c r="BZ188" i="4"/>
  <c r="F144" i="4"/>
  <c r="BQ143" i="4"/>
  <c r="CE143" i="4"/>
  <c r="BX143" i="4"/>
  <c r="BZ191" i="4"/>
  <c r="BS191" i="4"/>
  <c r="CG191" i="4"/>
  <c r="BR207" i="4"/>
  <c r="BY207" i="4"/>
  <c r="CF207" i="4"/>
  <c r="BS185" i="4"/>
  <c r="CG185" i="4"/>
  <c r="BZ185" i="4"/>
  <c r="CG178" i="4"/>
  <c r="BZ178" i="4"/>
  <c r="BS178" i="4"/>
  <c r="BW191" i="4"/>
  <c r="BP191" i="4"/>
  <c r="CD191" i="4"/>
  <c r="BP185" i="4"/>
  <c r="BW185" i="4"/>
  <c r="CD185" i="4"/>
  <c r="BT141" i="4"/>
  <c r="CH141" i="4"/>
  <c r="CA141" i="4"/>
  <c r="BW188" i="4"/>
  <c r="BP188" i="4"/>
  <c r="CD188" i="4"/>
  <c r="CD182" i="4"/>
  <c r="BW182" i="4"/>
  <c r="BP182" i="4"/>
  <c r="BS587" i="4"/>
  <c r="BZ587" i="4"/>
  <c r="CG587" i="4"/>
  <c r="CF606" i="4"/>
  <c r="BY606" i="4"/>
  <c r="BR606" i="4"/>
  <c r="CD587" i="4"/>
  <c r="BW587" i="4"/>
  <c r="BP587" i="4"/>
  <c r="BZ581" i="4"/>
  <c r="BS581" i="4"/>
  <c r="CG581" i="4"/>
  <c r="CD581" i="4"/>
  <c r="BW581" i="4"/>
  <c r="BP581" i="4"/>
  <c r="BS584" i="4"/>
  <c r="CG584" i="4"/>
  <c r="BZ584" i="4"/>
  <c r="BZ574" i="4"/>
  <c r="BS574" i="4"/>
  <c r="CG574" i="4"/>
  <c r="BX513" i="4"/>
  <c r="BQ513" i="4"/>
  <c r="CE513" i="4"/>
  <c r="CA540" i="4"/>
  <c r="BT540" i="4"/>
  <c r="CH540" i="4"/>
  <c r="BW584" i="4"/>
  <c r="CD584" i="4"/>
  <c r="BP584" i="4"/>
  <c r="BT512" i="4"/>
  <c r="BS512" i="4"/>
  <c r="CA512" i="4"/>
  <c r="BZ512" i="4"/>
  <c r="CH512" i="4"/>
  <c r="CG512" i="4"/>
  <c r="BW578" i="4"/>
  <c r="BP578" i="4"/>
  <c r="CD578" i="4"/>
  <c r="H588" i="4"/>
  <c r="H192" i="4"/>
  <c r="H585" i="4"/>
  <c r="H189" i="4"/>
  <c r="H578" i="4"/>
  <c r="H182" i="4"/>
  <c r="H591" i="4"/>
  <c r="H195" i="4"/>
  <c r="I142" i="4"/>
  <c r="I541" i="4"/>
  <c r="B141" i="4"/>
  <c r="E189" i="4"/>
  <c r="E585" i="4"/>
  <c r="E588" i="4"/>
  <c r="E192" i="4"/>
  <c r="E195" i="4"/>
  <c r="E591" i="4"/>
  <c r="E186" i="4"/>
  <c r="E582" i="4"/>
  <c r="G208" i="4"/>
  <c r="G607" i="4"/>
  <c r="A209" i="4"/>
  <c r="F514" i="4"/>
  <c r="B497" i="4"/>
  <c r="BA5" i="1"/>
  <c r="AZ5" i="1"/>
  <c r="BJ5" i="1"/>
  <c r="BX1106" i="4" l="1"/>
  <c r="BX1107" i="4" s="1"/>
  <c r="BQ1106" i="4"/>
  <c r="BQ1107" i="4" s="1"/>
  <c r="CD195" i="4"/>
  <c r="BW195" i="4"/>
  <c r="BP195" i="4"/>
  <c r="BP192" i="4"/>
  <c r="CD192" i="4"/>
  <c r="BW192" i="4"/>
  <c r="CD189" i="4"/>
  <c r="BW189" i="4"/>
  <c r="BP189" i="4"/>
  <c r="CH142" i="4"/>
  <c r="CA142" i="4"/>
  <c r="BT142" i="4"/>
  <c r="CG195" i="4"/>
  <c r="BZ195" i="4"/>
  <c r="BS195" i="4"/>
  <c r="BS182" i="4"/>
  <c r="CG182" i="4"/>
  <c r="BZ182" i="4"/>
  <c r="CG189" i="4"/>
  <c r="BZ189" i="4"/>
  <c r="BS189" i="4"/>
  <c r="CD186" i="4"/>
  <c r="BW186" i="4"/>
  <c r="BP186" i="4"/>
  <c r="CG192" i="4"/>
  <c r="BZ192" i="4"/>
  <c r="BS192" i="4"/>
  <c r="F145" i="4"/>
  <c r="BX144" i="4"/>
  <c r="BQ144" i="4"/>
  <c r="CE144" i="4"/>
  <c r="BR208" i="4"/>
  <c r="CF208" i="4"/>
  <c r="BY208" i="4"/>
  <c r="BP591" i="4"/>
  <c r="CD591" i="4"/>
  <c r="BW591" i="4"/>
  <c r="BZ585" i="4"/>
  <c r="BS585" i="4"/>
  <c r="CG585" i="4"/>
  <c r="CH513" i="4"/>
  <c r="CG513" i="4"/>
  <c r="CD588" i="4"/>
  <c r="BW588" i="4"/>
  <c r="BP588" i="4"/>
  <c r="BT513" i="4"/>
  <c r="BS513" i="4"/>
  <c r="CA513" i="4"/>
  <c r="BZ513" i="4"/>
  <c r="CD585" i="4"/>
  <c r="BW585" i="4"/>
  <c r="BP585" i="4"/>
  <c r="CH541" i="4"/>
  <c r="CA541" i="4"/>
  <c r="BT541" i="4"/>
  <c r="CG588" i="4"/>
  <c r="BZ588" i="4"/>
  <c r="BS588" i="4"/>
  <c r="BY607" i="4"/>
  <c r="BR607" i="4"/>
  <c r="CF607" i="4"/>
  <c r="CG591" i="4"/>
  <c r="BS591" i="4"/>
  <c r="BZ591" i="4"/>
  <c r="CE514" i="4"/>
  <c r="BQ514" i="4"/>
  <c r="BX514" i="4"/>
  <c r="CD582" i="4"/>
  <c r="BW582" i="4"/>
  <c r="BP582" i="4"/>
  <c r="BZ578" i="4"/>
  <c r="BS578" i="4"/>
  <c r="CG578" i="4"/>
  <c r="I143" i="4"/>
  <c r="I542" i="4"/>
  <c r="B142" i="4"/>
  <c r="H595" i="4"/>
  <c r="H199" i="4"/>
  <c r="H589" i="4"/>
  <c r="H193" i="4"/>
  <c r="H592" i="4"/>
  <c r="H196" i="4"/>
  <c r="H582" i="4"/>
  <c r="H186" i="4"/>
  <c r="E199" i="4"/>
  <c r="E595" i="4"/>
  <c r="E196" i="4"/>
  <c r="E592" i="4"/>
  <c r="E190" i="4"/>
  <c r="E586" i="4"/>
  <c r="E193" i="4"/>
  <c r="E589" i="4"/>
  <c r="G209" i="4"/>
  <c r="G608" i="4"/>
  <c r="A210" i="4"/>
  <c r="B498" i="4"/>
  <c r="AZ19" i="1"/>
  <c r="BA19" i="1"/>
  <c r="BJ19" i="1"/>
  <c r="AZ6" i="1"/>
  <c r="BA6" i="1"/>
  <c r="BJ6" i="1"/>
  <c r="MI5" i="1"/>
  <c r="JV5" i="1"/>
  <c r="E25" i="3"/>
  <c r="D25" i="3"/>
  <c r="C25" i="3"/>
  <c r="B25" i="3"/>
  <c r="AH24" i="1" l="1"/>
  <c r="CG1102" i="4"/>
  <c r="CG1103" i="4" s="1"/>
  <c r="CG1104" i="4" s="1"/>
  <c r="CG1105" i="4" s="1"/>
  <c r="CG1106" i="4" s="1"/>
  <c r="CG1107" i="4" s="1"/>
  <c r="CE1106" i="4"/>
  <c r="CE1107" i="4" s="1"/>
  <c r="CG186" i="4"/>
  <c r="BZ186" i="4"/>
  <c r="BS186" i="4"/>
  <c r="BS196" i="4"/>
  <c r="CG196" i="4"/>
  <c r="BZ196" i="4"/>
  <c r="F146" i="4"/>
  <c r="CE145" i="4"/>
  <c r="BX145" i="4"/>
  <c r="BQ145" i="4"/>
  <c r="BZ193" i="4"/>
  <c r="BS193" i="4"/>
  <c r="CG193" i="4"/>
  <c r="BS199" i="4"/>
  <c r="CG199" i="4"/>
  <c r="BZ199" i="4"/>
  <c r="CF209" i="4"/>
  <c r="BY209" i="4"/>
  <c r="BR209" i="4"/>
  <c r="BT143" i="4"/>
  <c r="CH143" i="4"/>
  <c r="CA143" i="4"/>
  <c r="BP193" i="4"/>
  <c r="BW193" i="4"/>
  <c r="CD193" i="4"/>
  <c r="CD190" i="4"/>
  <c r="BW190" i="4"/>
  <c r="BP190" i="4"/>
  <c r="BP196" i="4"/>
  <c r="BW196" i="4"/>
  <c r="CD196" i="4"/>
  <c r="BW199" i="4"/>
  <c r="BP199" i="4"/>
  <c r="CD199" i="4"/>
  <c r="BP595" i="4"/>
  <c r="CD595" i="4"/>
  <c r="BW595" i="4"/>
  <c r="BS589" i="4"/>
  <c r="BZ589" i="4"/>
  <c r="CG589" i="4"/>
  <c r="BY608" i="4"/>
  <c r="CF608" i="4"/>
  <c r="BR608" i="4"/>
  <c r="BS595" i="4"/>
  <c r="BZ595" i="4"/>
  <c r="CG595" i="4"/>
  <c r="BT542" i="4"/>
  <c r="CA542" i="4"/>
  <c r="CH542" i="4"/>
  <c r="CG582" i="4"/>
  <c r="BS582" i="4"/>
  <c r="BZ582" i="4"/>
  <c r="BW589" i="4"/>
  <c r="BP589" i="4"/>
  <c r="CD589" i="4"/>
  <c r="BS592" i="4"/>
  <c r="CG592" i="4"/>
  <c r="BZ592" i="4"/>
  <c r="BP586" i="4"/>
  <c r="CD586" i="4"/>
  <c r="BW586" i="4"/>
  <c r="CD592" i="4"/>
  <c r="BW592" i="4"/>
  <c r="BP592" i="4"/>
  <c r="BZ514" i="4"/>
  <c r="CA514" i="4"/>
  <c r="BT514" i="4"/>
  <c r="BS514" i="4"/>
  <c r="CH514" i="4"/>
  <c r="CG514" i="4"/>
  <c r="H593" i="4"/>
  <c r="H197" i="4"/>
  <c r="H586" i="4"/>
  <c r="H190" i="4"/>
  <c r="H599" i="4"/>
  <c r="H203" i="4"/>
  <c r="H596" i="4"/>
  <c r="H200" i="4"/>
  <c r="I144" i="4"/>
  <c r="I543" i="4"/>
  <c r="B143" i="4"/>
  <c r="E194" i="4"/>
  <c r="E590" i="4"/>
  <c r="E197" i="4"/>
  <c r="E593" i="4"/>
  <c r="E200" i="4"/>
  <c r="E596" i="4"/>
  <c r="E203" i="4"/>
  <c r="E599" i="4"/>
  <c r="G210" i="4"/>
  <c r="G609" i="4"/>
  <c r="A211" i="4"/>
  <c r="FQ24" i="1"/>
  <c r="FO24" i="1"/>
  <c r="FA24" i="1"/>
  <c r="EF24" i="1"/>
  <c r="FB24" i="1"/>
  <c r="EV24" i="1"/>
  <c r="EG24" i="1"/>
  <c r="FL24" i="1"/>
  <c r="EQ24" i="1"/>
  <c r="FF24" i="1"/>
  <c r="EH24" i="1"/>
  <c r="FE24" i="1"/>
  <c r="FP24" i="1"/>
  <c r="FG24" i="1"/>
  <c r="FH24" i="1"/>
  <c r="FR24" i="1"/>
  <c r="CH24" i="1"/>
  <c r="CJ24" i="1"/>
  <c r="BW24" i="1"/>
  <c r="FD24" i="1"/>
  <c r="FC24" i="1"/>
  <c r="EC24" i="1"/>
  <c r="FK24" i="1"/>
  <c r="EA24" i="1"/>
  <c r="FJ24" i="1"/>
  <c r="FN24" i="1"/>
  <c r="CA24" i="1"/>
  <c r="FI24" i="1"/>
  <c r="EB24" i="1"/>
  <c r="FM24" i="1"/>
  <c r="ED24" i="1"/>
  <c r="ET24" i="1"/>
  <c r="LX24" i="1"/>
  <c r="LV24" i="1"/>
  <c r="LW24" i="1"/>
  <c r="BA9" i="1"/>
  <c r="AZ9" i="1"/>
  <c r="BJ9" i="1"/>
  <c r="JV19" i="1"/>
  <c r="MI19" i="1"/>
  <c r="JV6" i="1"/>
  <c r="MM5" i="1"/>
  <c r="BJ11" i="1" l="1"/>
  <c r="AZ11" i="1"/>
  <c r="BA11" i="1"/>
  <c r="AZ10" i="1"/>
  <c r="AZ12" i="1"/>
  <c r="BA10" i="1"/>
  <c r="BA12" i="1"/>
  <c r="BJ10" i="1"/>
  <c r="BJ12" i="1"/>
  <c r="BT1102" i="4"/>
  <c r="BT1103" i="4" s="1"/>
  <c r="BT1104" i="4" s="1"/>
  <c r="BT1105" i="4" s="1"/>
  <c r="BT1106" i="4" s="1"/>
  <c r="BT1107" i="4" s="1"/>
  <c r="BS1102" i="4"/>
  <c r="BS1103" i="4" s="1"/>
  <c r="BS1104" i="4" s="1"/>
  <c r="BS1105" i="4" s="1"/>
  <c r="BS1106" i="4" s="1"/>
  <c r="BS1107" i="4" s="1"/>
  <c r="CH1102" i="4"/>
  <c r="CH1103" i="4" s="1"/>
  <c r="CH1104" i="4" s="1"/>
  <c r="CH1105" i="4" s="1"/>
  <c r="CH1106" i="4" s="1"/>
  <c r="CH1107" i="4" s="1"/>
  <c r="CA1102" i="4"/>
  <c r="CA1103" i="4" s="1"/>
  <c r="CA1104" i="4" s="1"/>
  <c r="CA1105" i="4" s="1"/>
  <c r="CA1106" i="4" s="1"/>
  <c r="CA1107" i="4" s="1"/>
  <c r="BZ1102" i="4"/>
  <c r="BZ1103" i="4" s="1"/>
  <c r="BZ1104" i="4" s="1"/>
  <c r="BZ1105" i="4" s="1"/>
  <c r="BZ1106" i="4" s="1"/>
  <c r="BZ1107" i="4" s="1"/>
  <c r="CD194" i="4"/>
  <c r="BW194" i="4"/>
  <c r="BP194" i="4"/>
  <c r="CA144" i="4"/>
  <c r="BT144" i="4"/>
  <c r="CH144" i="4"/>
  <c r="CG200" i="4"/>
  <c r="BZ200" i="4"/>
  <c r="BS200" i="4"/>
  <c r="CG203" i="4"/>
  <c r="BZ203" i="4"/>
  <c r="BS203" i="4"/>
  <c r="BZ190" i="4"/>
  <c r="CG190" i="4"/>
  <c r="BS190" i="4"/>
  <c r="BZ197" i="4"/>
  <c r="BS197" i="4"/>
  <c r="CG197" i="4"/>
  <c r="BY210" i="4"/>
  <c r="BR210" i="4"/>
  <c r="CF210" i="4"/>
  <c r="F147" i="4"/>
  <c r="BQ146" i="4"/>
  <c r="CE146" i="4"/>
  <c r="BX146" i="4"/>
  <c r="CD197" i="4"/>
  <c r="BW197" i="4"/>
  <c r="BP197" i="4"/>
  <c r="CD203" i="4"/>
  <c r="BP203" i="4"/>
  <c r="BW203" i="4"/>
  <c r="CD200" i="4"/>
  <c r="BW200" i="4"/>
  <c r="BP200" i="4"/>
  <c r="CG596" i="4"/>
  <c r="BZ596" i="4"/>
  <c r="BS596" i="4"/>
  <c r="CD596" i="4"/>
  <c r="BW596" i="4"/>
  <c r="BP596" i="4"/>
  <c r="CG599" i="4"/>
  <c r="BZ599" i="4"/>
  <c r="BS599" i="4"/>
  <c r="CD593" i="4"/>
  <c r="BW593" i="4"/>
  <c r="BP593" i="4"/>
  <c r="BS586" i="4"/>
  <c r="CG586" i="4"/>
  <c r="BZ586" i="4"/>
  <c r="CD590" i="4"/>
  <c r="BW590" i="4"/>
  <c r="BP590" i="4"/>
  <c r="BZ593" i="4"/>
  <c r="BS593" i="4"/>
  <c r="CG593" i="4"/>
  <c r="BR609" i="4"/>
  <c r="BY609" i="4"/>
  <c r="CF609" i="4"/>
  <c r="CH543" i="4"/>
  <c r="CA543" i="4"/>
  <c r="BT543" i="4"/>
  <c r="BW599" i="4"/>
  <c r="BP599" i="4"/>
  <c r="CD599" i="4"/>
  <c r="H603" i="4"/>
  <c r="H207" i="4"/>
  <c r="H211" i="4" s="1"/>
  <c r="H590" i="4"/>
  <c r="H194" i="4"/>
  <c r="I145" i="4"/>
  <c r="I544" i="4"/>
  <c r="B144" i="4"/>
  <c r="H597" i="4"/>
  <c r="H201" i="4"/>
  <c r="H600" i="4"/>
  <c r="H204" i="4"/>
  <c r="E207" i="4"/>
  <c r="E603" i="4"/>
  <c r="E600" i="4"/>
  <c r="E204" i="4"/>
  <c r="E201" i="4"/>
  <c r="E597" i="4"/>
  <c r="E198" i="4"/>
  <c r="E594" i="4"/>
  <c r="G211" i="4"/>
  <c r="G610" i="4"/>
  <c r="A212" i="4"/>
  <c r="EJ24" i="1"/>
  <c r="EE24" i="1"/>
  <c r="EI24" i="1"/>
  <c r="EU24" i="1"/>
  <c r="EK24" i="1"/>
  <c r="EL24" i="1"/>
  <c r="EN24" i="1"/>
  <c r="DZ24" i="1"/>
  <c r="DY24" i="1"/>
  <c r="EX24" i="1"/>
  <c r="CL24" i="1"/>
  <c r="EZ24" i="1"/>
  <c r="BX24" i="1"/>
  <c r="BV24" i="1"/>
  <c r="EO24" i="1"/>
  <c r="BT24" i="1"/>
  <c r="EW24" i="1"/>
  <c r="EP24" i="1"/>
  <c r="EY24" i="1"/>
  <c r="CD24" i="1"/>
  <c r="CC24" i="1"/>
  <c r="DX24" i="1"/>
  <c r="ER24" i="1"/>
  <c r="CK24" i="1"/>
  <c r="CE24" i="1"/>
  <c r="EM24" i="1"/>
  <c r="ES24" i="1"/>
  <c r="BY24" i="1"/>
  <c r="FS24" i="1"/>
  <c r="JV9" i="1"/>
  <c r="MM19" i="1"/>
  <c r="LU5" i="1"/>
  <c r="LT5" i="1"/>
  <c r="LR5" i="1"/>
  <c r="JV11" i="1" l="1"/>
  <c r="AB24" i="1"/>
  <c r="JX24" i="1"/>
  <c r="JW24" i="1"/>
  <c r="AD24" i="1"/>
  <c r="JV10" i="1"/>
  <c r="JV12" i="1"/>
  <c r="BS211" i="4"/>
  <c r="CG211" i="4"/>
  <c r="BZ211" i="4"/>
  <c r="CF211" i="4"/>
  <c r="BY211" i="4"/>
  <c r="BR211" i="4"/>
  <c r="BP198" i="4"/>
  <c r="CD198" i="4"/>
  <c r="BW198" i="4"/>
  <c r="BP201" i="4"/>
  <c r="CD201" i="4"/>
  <c r="BW201" i="4"/>
  <c r="BP204" i="4"/>
  <c r="CD204" i="4"/>
  <c r="BW204" i="4"/>
  <c r="E211" i="4"/>
  <c r="BW207" i="4"/>
  <c r="BP207" i="4"/>
  <c r="CD207" i="4"/>
  <c r="F148" i="4"/>
  <c r="CE147" i="4"/>
  <c r="BX147" i="4"/>
  <c r="BQ147" i="4"/>
  <c r="BS204" i="4"/>
  <c r="CG204" i="4"/>
  <c r="BZ204" i="4"/>
  <c r="BS201" i="4"/>
  <c r="CG201" i="4"/>
  <c r="BZ201" i="4"/>
  <c r="CH145" i="4"/>
  <c r="CA145" i="4"/>
  <c r="BT145" i="4"/>
  <c r="BZ194" i="4"/>
  <c r="BS194" i="4"/>
  <c r="CG194" i="4"/>
  <c r="BS207" i="4"/>
  <c r="BZ207" i="4"/>
  <c r="CG207" i="4"/>
  <c r="CD594" i="4"/>
  <c r="BW594" i="4"/>
  <c r="BP594" i="4"/>
  <c r="CG597" i="4"/>
  <c r="BS597" i="4"/>
  <c r="BZ597" i="4"/>
  <c r="BP597" i="4"/>
  <c r="CD597" i="4"/>
  <c r="BW597" i="4"/>
  <c r="CA544" i="4"/>
  <c r="CH544" i="4"/>
  <c r="BT544" i="4"/>
  <c r="CD600" i="4"/>
  <c r="BW600" i="4"/>
  <c r="BP600" i="4"/>
  <c r="CG590" i="4"/>
  <c r="BS590" i="4"/>
  <c r="BZ590" i="4"/>
  <c r="BP603" i="4"/>
  <c r="CD603" i="4"/>
  <c r="BW603" i="4"/>
  <c r="CG603" i="4"/>
  <c r="BZ603" i="4"/>
  <c r="BS603" i="4"/>
  <c r="BR610" i="4"/>
  <c r="BY610" i="4"/>
  <c r="CF610" i="4"/>
  <c r="CG600" i="4"/>
  <c r="BZ600" i="4"/>
  <c r="BS600" i="4"/>
  <c r="I146" i="4"/>
  <c r="I545" i="4"/>
  <c r="B145" i="4"/>
  <c r="H594" i="4"/>
  <c r="H198" i="4"/>
  <c r="H604" i="4"/>
  <c r="H208" i="4"/>
  <c r="H607" i="4"/>
  <c r="H601" i="4"/>
  <c r="H205" i="4"/>
  <c r="E202" i="4"/>
  <c r="E598" i="4"/>
  <c r="E205" i="4"/>
  <c r="E601" i="4"/>
  <c r="E208" i="4"/>
  <c r="E604" i="4"/>
  <c r="E607" i="4"/>
  <c r="G212" i="4"/>
  <c r="G611" i="4"/>
  <c r="H611" i="4"/>
  <c r="A213" i="4"/>
  <c r="LU19" i="1"/>
  <c r="LR19" i="1"/>
  <c r="LT19" i="1"/>
  <c r="LU6" i="1"/>
  <c r="LT6" i="1"/>
  <c r="LR6" i="1"/>
  <c r="LS5" i="1"/>
  <c r="BZ208" i="4" l="1"/>
  <c r="CG208" i="4"/>
  <c r="BS208" i="4"/>
  <c r="CG198" i="4"/>
  <c r="BS198" i="4"/>
  <c r="BZ198" i="4"/>
  <c r="BT146" i="4"/>
  <c r="CH146" i="4"/>
  <c r="CA146" i="4"/>
  <c r="F149" i="4"/>
  <c r="CE148" i="4"/>
  <c r="BQ148" i="4"/>
  <c r="BX148" i="4"/>
  <c r="CD211" i="4"/>
  <c r="BW211" i="4"/>
  <c r="BP211" i="4"/>
  <c r="E611" i="4"/>
  <c r="BP611" i="4" s="1"/>
  <c r="BY212" i="4"/>
  <c r="BR212" i="4"/>
  <c r="CF212" i="4"/>
  <c r="CD208" i="4"/>
  <c r="BW208" i="4"/>
  <c r="BP208" i="4"/>
  <c r="CD205" i="4"/>
  <c r="BW205" i="4"/>
  <c r="BP205" i="4"/>
  <c r="CD202" i="4"/>
  <c r="BW202" i="4"/>
  <c r="BP202" i="4"/>
  <c r="CG205" i="4"/>
  <c r="BZ205" i="4"/>
  <c r="BS205" i="4"/>
  <c r="BW601" i="4"/>
  <c r="BP601" i="4"/>
  <c r="CD601" i="4"/>
  <c r="CG594" i="4"/>
  <c r="BZ594" i="4"/>
  <c r="BS594" i="4"/>
  <c r="CA545" i="4"/>
  <c r="BT545" i="4"/>
  <c r="CH545" i="4"/>
  <c r="BW598" i="4"/>
  <c r="CD598" i="4"/>
  <c r="BP598" i="4"/>
  <c r="BZ611" i="4"/>
  <c r="BS611" i="4"/>
  <c r="CG611" i="4"/>
  <c r="BS601" i="4"/>
  <c r="CG601" i="4"/>
  <c r="BZ601" i="4"/>
  <c r="BR611" i="4"/>
  <c r="BY611" i="4"/>
  <c r="CF611" i="4"/>
  <c r="BZ607" i="4"/>
  <c r="CG607" i="4"/>
  <c r="BS607" i="4"/>
  <c r="BW607" i="4"/>
  <c r="BP607" i="4"/>
  <c r="CD607" i="4"/>
  <c r="BS604" i="4"/>
  <c r="CG604" i="4"/>
  <c r="BZ604" i="4"/>
  <c r="BW604" i="4"/>
  <c r="BP604" i="4"/>
  <c r="CD604" i="4"/>
  <c r="H608" i="4"/>
  <c r="H598" i="4"/>
  <c r="H202" i="4"/>
  <c r="H605" i="4"/>
  <c r="H209" i="4"/>
  <c r="I147" i="4"/>
  <c r="I546" i="4"/>
  <c r="B146" i="4"/>
  <c r="H212" i="4"/>
  <c r="E608" i="4"/>
  <c r="E209" i="4"/>
  <c r="E605" i="4"/>
  <c r="E212" i="4"/>
  <c r="E602" i="4"/>
  <c r="E206" i="4"/>
  <c r="G213" i="4"/>
  <c r="G612" i="4"/>
  <c r="A214" i="4"/>
  <c r="LT9" i="1"/>
  <c r="LU9" i="1"/>
  <c r="LR9" i="1"/>
  <c r="LS19" i="1"/>
  <c r="LS6" i="1"/>
  <c r="AS5" i="1"/>
  <c r="NJ5" i="1"/>
  <c r="NI5" i="1"/>
  <c r="NF5" i="1"/>
  <c r="E43" i="3"/>
  <c r="E42" i="3"/>
  <c r="E41" i="3"/>
  <c r="E28" i="3"/>
  <c r="E27" i="3"/>
  <c r="E26" i="3"/>
  <c r="E24" i="3"/>
  <c r="E23" i="3"/>
  <c r="D43" i="3"/>
  <c r="D42" i="3"/>
  <c r="D41" i="3"/>
  <c r="D28" i="3"/>
  <c r="D27" i="3"/>
  <c r="D26" i="3"/>
  <c r="D24" i="3"/>
  <c r="D23" i="3"/>
  <c r="LR11" i="1" l="1"/>
  <c r="LU11" i="1"/>
  <c r="LT11" i="1"/>
  <c r="LR10" i="1"/>
  <c r="LR12" i="1"/>
  <c r="LU10" i="1"/>
  <c r="LU12" i="1"/>
  <c r="LT10" i="1"/>
  <c r="LT12" i="1"/>
  <c r="CD611" i="4"/>
  <c r="BW611" i="4"/>
  <c r="BS212" i="4"/>
  <c r="CG212" i="4"/>
  <c r="BZ212" i="4"/>
  <c r="CF213" i="4"/>
  <c r="BR213" i="4"/>
  <c r="BY213" i="4"/>
  <c r="CD206" i="4"/>
  <c r="BW206" i="4"/>
  <c r="BP206" i="4"/>
  <c r="CA147" i="4"/>
  <c r="BT147" i="4"/>
  <c r="CH147" i="4"/>
  <c r="BS209" i="4"/>
  <c r="CG209" i="4"/>
  <c r="BZ209" i="4"/>
  <c r="CD212" i="4"/>
  <c r="BW212" i="4"/>
  <c r="BP212" i="4"/>
  <c r="BZ202" i="4"/>
  <c r="BS202" i="4"/>
  <c r="CG202" i="4"/>
  <c r="BP209" i="4"/>
  <c r="CD209" i="4"/>
  <c r="BW209" i="4"/>
  <c r="F150" i="4"/>
  <c r="BQ149" i="4"/>
  <c r="CE149" i="4"/>
  <c r="BX149" i="4"/>
  <c r="CD605" i="4"/>
  <c r="BW605" i="4"/>
  <c r="BP605" i="4"/>
  <c r="CA546" i="4"/>
  <c r="CH546" i="4"/>
  <c r="BT546" i="4"/>
  <c r="BP608" i="4"/>
  <c r="CD608" i="4"/>
  <c r="BW608" i="4"/>
  <c r="CG605" i="4"/>
  <c r="BZ605" i="4"/>
  <c r="BS605" i="4"/>
  <c r="CG598" i="4"/>
  <c r="BZ598" i="4"/>
  <c r="BS598" i="4"/>
  <c r="BZ608" i="4"/>
  <c r="CG608" i="4"/>
  <c r="BS608" i="4"/>
  <c r="CF612" i="4"/>
  <c r="BY612" i="4"/>
  <c r="BR612" i="4"/>
  <c r="CD602" i="4"/>
  <c r="BW602" i="4"/>
  <c r="BP602" i="4"/>
  <c r="H612" i="4"/>
  <c r="I148" i="4"/>
  <c r="I547" i="4"/>
  <c r="B147" i="4"/>
  <c r="H609" i="4"/>
  <c r="H602" i="4"/>
  <c r="H206" i="4"/>
  <c r="H213" i="4"/>
  <c r="E210" i="4"/>
  <c r="E606" i="4"/>
  <c r="E609" i="4"/>
  <c r="E612" i="4"/>
  <c r="E213" i="4"/>
  <c r="G214" i="4"/>
  <c r="G613" i="4"/>
  <c r="A215" i="4"/>
  <c r="LS9" i="1"/>
  <c r="AS19" i="1"/>
  <c r="NF19" i="1"/>
  <c r="AS6" i="1"/>
  <c r="NI19" i="1"/>
  <c r="NI6" i="1"/>
  <c r="NJ19" i="1"/>
  <c r="NJ6" i="1"/>
  <c r="NF6" i="1"/>
  <c r="A19" i="1"/>
  <c r="A6" i="1"/>
  <c r="B7" i="1" s="1"/>
  <c r="A5" i="1"/>
  <c r="BR5" i="1"/>
  <c r="BQ5" i="1"/>
  <c r="L7" i="1" l="1"/>
  <c r="MQ7" i="1"/>
  <c r="MO7" i="1"/>
  <c r="MP7" i="1"/>
  <c r="MN7" i="1"/>
  <c r="ME7" i="1"/>
  <c r="MG7" i="1"/>
  <c r="LS11" i="1"/>
  <c r="M7" i="1"/>
  <c r="O7" i="1"/>
  <c r="N7" i="1"/>
  <c r="LC7" i="1"/>
  <c r="AT7" i="1"/>
  <c r="LB7" i="1"/>
  <c r="NG7" i="1"/>
  <c r="NE7" i="1"/>
  <c r="ND7" i="1"/>
  <c r="NC7" i="1"/>
  <c r="LS10" i="1"/>
  <c r="LS12" i="1"/>
  <c r="AD7" i="1"/>
  <c r="AH7" i="1"/>
  <c r="Y7" i="1"/>
  <c r="AB7" i="1"/>
  <c r="BR214" i="4"/>
  <c r="CF214" i="4"/>
  <c r="BY214" i="4"/>
  <c r="CH148" i="4"/>
  <c r="CA148" i="4"/>
  <c r="BT148" i="4"/>
  <c r="E613" i="4"/>
  <c r="BP613" i="4" s="1"/>
  <c r="CD213" i="4"/>
  <c r="BW213" i="4"/>
  <c r="BP213" i="4"/>
  <c r="E214" i="4"/>
  <c r="E614" i="4" s="1"/>
  <c r="BP210" i="4"/>
  <c r="CD210" i="4"/>
  <c r="BW210" i="4"/>
  <c r="F151" i="4"/>
  <c r="CE150" i="4"/>
  <c r="BX150" i="4"/>
  <c r="BQ150" i="4"/>
  <c r="H613" i="4"/>
  <c r="BS613" i="4" s="1"/>
  <c r="CG213" i="4"/>
  <c r="BZ213" i="4"/>
  <c r="BS213" i="4"/>
  <c r="CG206" i="4"/>
  <c r="BZ206" i="4"/>
  <c r="BS206" i="4"/>
  <c r="BR613" i="4"/>
  <c r="CF613" i="4"/>
  <c r="BY613" i="4"/>
  <c r="CD612" i="4"/>
  <c r="BW612" i="4"/>
  <c r="BP612" i="4"/>
  <c r="CG602" i="4"/>
  <c r="BZ602" i="4"/>
  <c r="BS602" i="4"/>
  <c r="BW609" i="4"/>
  <c r="BP609" i="4"/>
  <c r="CD609" i="4"/>
  <c r="BS609" i="4"/>
  <c r="BZ609" i="4"/>
  <c r="CG609" i="4"/>
  <c r="CD606" i="4"/>
  <c r="BW606" i="4"/>
  <c r="BP606" i="4"/>
  <c r="BT547" i="4"/>
  <c r="CA547" i="4"/>
  <c r="CH547" i="4"/>
  <c r="CG612" i="4"/>
  <c r="BS612" i="4"/>
  <c r="BZ612" i="4"/>
  <c r="H606" i="4"/>
  <c r="H210" i="4"/>
  <c r="I149" i="4"/>
  <c r="I548" i="4"/>
  <c r="B148" i="4"/>
  <c r="K7" i="1"/>
  <c r="JX7" i="1"/>
  <c r="JW7" i="1"/>
  <c r="E610" i="4"/>
  <c r="G215" i="4"/>
  <c r="E215" i="4"/>
  <c r="H215" i="4"/>
  <c r="G614" i="4"/>
  <c r="A216" i="4"/>
  <c r="JZ7" i="1"/>
  <c r="JY7" i="1"/>
  <c r="BB7" i="1"/>
  <c r="KG7" i="1"/>
  <c r="KF7" i="1"/>
  <c r="MT7" i="1"/>
  <c r="JS7" i="1"/>
  <c r="IM7" i="1"/>
  <c r="HG7" i="1"/>
  <c r="GA7" i="1"/>
  <c r="HT7" i="1"/>
  <c r="JR7" i="1"/>
  <c r="IL7" i="1"/>
  <c r="HF7" i="1"/>
  <c r="FZ7" i="1"/>
  <c r="GQ7" i="1"/>
  <c r="GP7" i="1"/>
  <c r="JQ7" i="1"/>
  <c r="IK7" i="1"/>
  <c r="HE7" i="1"/>
  <c r="FY7" i="1"/>
  <c r="JD7" i="1"/>
  <c r="JP7" i="1"/>
  <c r="IJ7" i="1"/>
  <c r="HD7" i="1"/>
  <c r="FX7" i="1"/>
  <c r="JO7" i="1"/>
  <c r="II7" i="1"/>
  <c r="HC7" i="1"/>
  <c r="FW7" i="1"/>
  <c r="JN7" i="1"/>
  <c r="IH7" i="1"/>
  <c r="HB7" i="1"/>
  <c r="FV7" i="1"/>
  <c r="HV7" i="1"/>
  <c r="GO7" i="1"/>
  <c r="JM7" i="1"/>
  <c r="IG7" i="1"/>
  <c r="HA7" i="1"/>
  <c r="FU7" i="1"/>
  <c r="GN7" i="1"/>
  <c r="JL7" i="1"/>
  <c r="IF7" i="1"/>
  <c r="GZ7" i="1"/>
  <c r="FT7" i="1"/>
  <c r="IC7" i="1"/>
  <c r="JC7" i="1"/>
  <c r="JK7" i="1"/>
  <c r="IE7" i="1"/>
  <c r="GY7" i="1"/>
  <c r="GR7" i="1"/>
  <c r="JJ7" i="1"/>
  <c r="ID7" i="1"/>
  <c r="GX7" i="1"/>
  <c r="JB7" i="1"/>
  <c r="HU7" i="1"/>
  <c r="GL7" i="1"/>
  <c r="JI7" i="1"/>
  <c r="GW7" i="1"/>
  <c r="JH7" i="1"/>
  <c r="IB7" i="1"/>
  <c r="GV7" i="1"/>
  <c r="HW7" i="1"/>
  <c r="JG7" i="1"/>
  <c r="IA7" i="1"/>
  <c r="GU7" i="1"/>
  <c r="JF7" i="1"/>
  <c r="HZ7" i="1"/>
  <c r="GT7" i="1"/>
  <c r="JA7" i="1"/>
  <c r="JE7" i="1"/>
  <c r="HY7" i="1"/>
  <c r="GS7" i="1"/>
  <c r="HX7" i="1"/>
  <c r="IZ7" i="1"/>
  <c r="IY7" i="1"/>
  <c r="HS7" i="1"/>
  <c r="GM7" i="1"/>
  <c r="IX7" i="1"/>
  <c r="HR7" i="1"/>
  <c r="IW7" i="1"/>
  <c r="HQ7" i="1"/>
  <c r="GK7" i="1"/>
  <c r="IV7" i="1"/>
  <c r="HP7" i="1"/>
  <c r="GJ7" i="1"/>
  <c r="IU7" i="1"/>
  <c r="HO7" i="1"/>
  <c r="GI7" i="1"/>
  <c r="IT7" i="1"/>
  <c r="HN7" i="1"/>
  <c r="GH7" i="1"/>
  <c r="IS7" i="1"/>
  <c r="HM7" i="1"/>
  <c r="GG7" i="1"/>
  <c r="IR7" i="1"/>
  <c r="HL7" i="1"/>
  <c r="GF7" i="1"/>
  <c r="IQ7" i="1"/>
  <c r="HK7" i="1"/>
  <c r="GE7" i="1"/>
  <c r="IP7" i="1"/>
  <c r="HJ7" i="1"/>
  <c r="GD7" i="1"/>
  <c r="IO7" i="1"/>
  <c r="HI7" i="1"/>
  <c r="GC7" i="1"/>
  <c r="JT7" i="1"/>
  <c r="IN7" i="1"/>
  <c r="HH7" i="1"/>
  <c r="GB7" i="1"/>
  <c r="F515" i="4"/>
  <c r="BY7" i="1"/>
  <c r="BX7" i="1"/>
  <c r="BW7" i="1"/>
  <c r="CE7" i="1"/>
  <c r="CD7" i="1"/>
  <c r="CL7" i="1"/>
  <c r="CK7" i="1"/>
  <c r="FS7" i="1"/>
  <c r="FR7" i="1"/>
  <c r="FQ7" i="1"/>
  <c r="FP7" i="1"/>
  <c r="FO7" i="1"/>
  <c r="FN7" i="1"/>
  <c r="FM7" i="1"/>
  <c r="FL7" i="1"/>
  <c r="FK7" i="1"/>
  <c r="FJ7" i="1"/>
  <c r="FI7" i="1"/>
  <c r="FH7" i="1"/>
  <c r="FG7" i="1"/>
  <c r="FF7" i="1"/>
  <c r="FE7" i="1"/>
  <c r="FD7" i="1"/>
  <c r="FC7" i="1"/>
  <c r="FB7" i="1"/>
  <c r="FA7" i="1"/>
  <c r="EZ7" i="1"/>
  <c r="EY7" i="1"/>
  <c r="EX7" i="1"/>
  <c r="EW7" i="1"/>
  <c r="EV7" i="1"/>
  <c r="EU7" i="1"/>
  <c r="ET7" i="1"/>
  <c r="ES7" i="1"/>
  <c r="ER7" i="1"/>
  <c r="EQ7" i="1"/>
  <c r="EP7" i="1"/>
  <c r="EO7" i="1"/>
  <c r="EN7" i="1"/>
  <c r="EM7" i="1"/>
  <c r="EL7" i="1"/>
  <c r="CJ7" i="1"/>
  <c r="EA7" i="1"/>
  <c r="DZ7" i="1"/>
  <c r="DY7" i="1"/>
  <c r="DX7" i="1"/>
  <c r="EK7" i="1"/>
  <c r="EJ7" i="1"/>
  <c r="EI7" i="1"/>
  <c r="EH7" i="1"/>
  <c r="EG7" i="1"/>
  <c r="EF7" i="1"/>
  <c r="EE7" i="1"/>
  <c r="ED7" i="1"/>
  <c r="EC7" i="1"/>
  <c r="EB7" i="1"/>
  <c r="CC7" i="1"/>
  <c r="CH7" i="1"/>
  <c r="BV7" i="1"/>
  <c r="CA7" i="1"/>
  <c r="MJ7" i="1"/>
  <c r="BT7" i="1"/>
  <c r="MD7" i="1"/>
  <c r="NH7" i="1"/>
  <c r="AV7" i="1"/>
  <c r="KE7" i="1"/>
  <c r="BL7" i="1"/>
  <c r="BJ7" i="1"/>
  <c r="BK7" i="1"/>
  <c r="KC7" i="1"/>
  <c r="KB7" i="1"/>
  <c r="NI9" i="1"/>
  <c r="NJ9" i="1"/>
  <c r="AS9" i="1"/>
  <c r="NF9" i="1"/>
  <c r="LL7" i="1"/>
  <c r="LM7" i="1"/>
  <c r="KD7" i="1"/>
  <c r="MR7" i="1"/>
  <c r="NA7" i="1"/>
  <c r="MU7" i="1"/>
  <c r="DI7" i="1"/>
  <c r="DH7" i="1"/>
  <c r="DU7" i="1"/>
  <c r="DT7" i="1"/>
  <c r="DS7" i="1"/>
  <c r="DR7" i="1"/>
  <c r="DQ7" i="1"/>
  <c r="DP7" i="1"/>
  <c r="DO7" i="1"/>
  <c r="DN7" i="1"/>
  <c r="DM7" i="1"/>
  <c r="DL7" i="1"/>
  <c r="DK7" i="1"/>
  <c r="DJ7" i="1"/>
  <c r="DV7" i="1"/>
  <c r="BU7" i="1"/>
  <c r="DW7" i="1"/>
  <c r="DG7" i="1"/>
  <c r="DE7" i="1"/>
  <c r="DD7" i="1"/>
  <c r="DC7" i="1"/>
  <c r="DB7" i="1"/>
  <c r="DA7" i="1"/>
  <c r="CS7" i="1"/>
  <c r="CR7" i="1"/>
  <c r="CZ7" i="1"/>
  <c r="CQ7" i="1"/>
  <c r="CN7" i="1"/>
  <c r="CP7" i="1"/>
  <c r="CT7" i="1"/>
  <c r="CO7" i="1"/>
  <c r="CM7" i="1"/>
  <c r="CI7" i="1"/>
  <c r="CG7" i="1"/>
  <c r="CF7" i="1"/>
  <c r="CB7" i="1"/>
  <c r="BZ7" i="1"/>
  <c r="DF7" i="1"/>
  <c r="CY7" i="1"/>
  <c r="CX7" i="1"/>
  <c r="CW7" i="1"/>
  <c r="CV7" i="1"/>
  <c r="CU7" i="1"/>
  <c r="MH7" i="1"/>
  <c r="MK7" i="1"/>
  <c r="KA7" i="1"/>
  <c r="BS7" i="1"/>
  <c r="X7" i="1"/>
  <c r="W7" i="1"/>
  <c r="AE7" i="1"/>
  <c r="AC7" i="1"/>
  <c r="Z7" i="1"/>
  <c r="AG7" i="1"/>
  <c r="MC7" i="1"/>
  <c r="AS7" i="1"/>
  <c r="KM7" i="1"/>
  <c r="MB7" i="1"/>
  <c r="LH7" i="1"/>
  <c r="LO7" i="1"/>
  <c r="KH7" i="1"/>
  <c r="MM7" i="1"/>
  <c r="U7" i="1"/>
  <c r="LX7" i="1"/>
  <c r="JV7" i="1"/>
  <c r="MI7" i="1"/>
  <c r="AZ7" i="1"/>
  <c r="ML7" i="1"/>
  <c r="LY7" i="1"/>
  <c r="LN7" i="1"/>
  <c r="BA7" i="1"/>
  <c r="NB7" i="1"/>
  <c r="MZ7" i="1"/>
  <c r="MF7" i="1"/>
  <c r="KN7" i="1"/>
  <c r="LU7" i="1"/>
  <c r="LV7" i="1"/>
  <c r="LW7" i="1"/>
  <c r="LI7" i="1"/>
  <c r="NF7" i="1"/>
  <c r="NJ7" i="1"/>
  <c r="LR7" i="1"/>
  <c r="V7" i="1"/>
  <c r="NI7" i="1"/>
  <c r="LT7" i="1"/>
  <c r="LS7" i="1"/>
  <c r="BQ6" i="1"/>
  <c r="BR6" i="1"/>
  <c r="NF11" i="1" l="1"/>
  <c r="AS11" i="1"/>
  <c r="NJ11" i="1"/>
  <c r="NI11" i="1"/>
  <c r="NF10" i="1"/>
  <c r="NF12" i="1"/>
  <c r="NI10" i="1"/>
  <c r="NI12" i="1"/>
  <c r="AS10" i="1"/>
  <c r="AS12" i="1"/>
  <c r="NJ10" i="1"/>
  <c r="NJ12" i="1"/>
  <c r="BW613" i="4"/>
  <c r="CD613" i="4"/>
  <c r="BZ215" i="4"/>
  <c r="BS215" i="4"/>
  <c r="CG215" i="4"/>
  <c r="CD215" i="4"/>
  <c r="BW215" i="4"/>
  <c r="BP215" i="4"/>
  <c r="CF215" i="4"/>
  <c r="BY215" i="4"/>
  <c r="BR215" i="4"/>
  <c r="F152" i="4"/>
  <c r="BQ151" i="4"/>
  <c r="CE151" i="4"/>
  <c r="BX151" i="4"/>
  <c r="CA149" i="4"/>
  <c r="BT149" i="4"/>
  <c r="CH149" i="4"/>
  <c r="BZ210" i="4"/>
  <c r="BS210" i="4"/>
  <c r="CG210" i="4"/>
  <c r="BP214" i="4"/>
  <c r="CD214" i="4"/>
  <c r="BW214" i="4"/>
  <c r="CG613" i="4"/>
  <c r="BZ613" i="4"/>
  <c r="CH548" i="4"/>
  <c r="CA548" i="4"/>
  <c r="BT548" i="4"/>
  <c r="CG606" i="4"/>
  <c r="BZ606" i="4"/>
  <c r="BS606" i="4"/>
  <c r="CD614" i="4"/>
  <c r="BW614" i="4"/>
  <c r="BP614" i="4"/>
  <c r="BR614" i="4"/>
  <c r="CF614" i="4"/>
  <c r="BY614" i="4"/>
  <c r="BP610" i="4"/>
  <c r="CD610" i="4"/>
  <c r="BW610" i="4"/>
  <c r="CE515" i="4"/>
  <c r="BX515" i="4"/>
  <c r="BQ515" i="4"/>
  <c r="I150" i="4"/>
  <c r="I549" i="4"/>
  <c r="B149" i="4"/>
  <c r="H610" i="4"/>
  <c r="H214" i="4"/>
  <c r="G216" i="4"/>
  <c r="E216" i="4"/>
  <c r="H216" i="4"/>
  <c r="H615" i="4"/>
  <c r="E615" i="4"/>
  <c r="G615" i="4"/>
  <c r="A217" i="4"/>
  <c r="F516" i="4"/>
  <c r="B499" i="4"/>
  <c r="BR9" i="1"/>
  <c r="BQ9" i="1"/>
  <c r="BQ7" i="1"/>
  <c r="BR7" i="1"/>
  <c r="B23" i="3"/>
  <c r="AR5" i="1"/>
  <c r="BR11" i="1" l="1"/>
  <c r="BQ11" i="1"/>
  <c r="BR10" i="1"/>
  <c r="BR12" i="1"/>
  <c r="BQ10" i="1"/>
  <c r="BQ12" i="1"/>
  <c r="CG216" i="4"/>
  <c r="BZ216" i="4"/>
  <c r="BS216" i="4"/>
  <c r="CD216" i="4"/>
  <c r="BW216" i="4"/>
  <c r="BP216" i="4"/>
  <c r="BR216" i="4"/>
  <c r="CF216" i="4"/>
  <c r="BY216" i="4"/>
  <c r="CH150" i="4"/>
  <c r="CA150" i="4"/>
  <c r="BT150" i="4"/>
  <c r="F153" i="4"/>
  <c r="BX152" i="4"/>
  <c r="BQ152" i="4"/>
  <c r="CE152" i="4"/>
  <c r="BS214" i="4"/>
  <c r="CG214" i="4"/>
  <c r="BZ214" i="4"/>
  <c r="BT515" i="4"/>
  <c r="BS515" i="4"/>
  <c r="BZ515" i="4"/>
  <c r="CA515" i="4"/>
  <c r="CH515" i="4"/>
  <c r="CG515" i="4"/>
  <c r="CF615" i="4"/>
  <c r="BY615" i="4"/>
  <c r="BR615" i="4"/>
  <c r="CD615" i="4"/>
  <c r="BW615" i="4"/>
  <c r="BP615" i="4"/>
  <c r="CG615" i="4"/>
  <c r="BZ615" i="4"/>
  <c r="BS615" i="4"/>
  <c r="CG610" i="4"/>
  <c r="BZ610" i="4"/>
  <c r="BS610" i="4"/>
  <c r="CE516" i="4"/>
  <c r="BX516" i="4"/>
  <c r="BQ516" i="4"/>
  <c r="BT549" i="4"/>
  <c r="CH549" i="4"/>
  <c r="CA549" i="4"/>
  <c r="H614" i="4"/>
  <c r="I151" i="4"/>
  <c r="I550" i="4"/>
  <c r="B150" i="4"/>
  <c r="G217" i="4"/>
  <c r="E217" i="4"/>
  <c r="H217" i="4"/>
  <c r="H616" i="4"/>
  <c r="E616" i="4"/>
  <c r="G616" i="4"/>
  <c r="A218" i="4"/>
  <c r="F517" i="4"/>
  <c r="B500" i="4"/>
  <c r="AR19" i="1"/>
  <c r="AR6" i="1"/>
  <c r="BS217" i="4" l="1"/>
  <c r="BZ217" i="4"/>
  <c r="CG217" i="4"/>
  <c r="BW217" i="4"/>
  <c r="BP217" i="4"/>
  <c r="CD217" i="4"/>
  <c r="BY217" i="4"/>
  <c r="BR217" i="4"/>
  <c r="CF217" i="4"/>
  <c r="F154" i="4"/>
  <c r="CE153" i="4"/>
  <c r="BX153" i="4"/>
  <c r="BQ153" i="4"/>
  <c r="CH151" i="4"/>
  <c r="CA151" i="4"/>
  <c r="BT151" i="4"/>
  <c r="CH516" i="4"/>
  <c r="CG516" i="4"/>
  <c r="BR616" i="4"/>
  <c r="BY616" i="4"/>
  <c r="CF616" i="4"/>
  <c r="CD616" i="4"/>
  <c r="BW616" i="4"/>
  <c r="BP616" i="4"/>
  <c r="CA550" i="4"/>
  <c r="BT550" i="4"/>
  <c r="CH550" i="4"/>
  <c r="BS616" i="4"/>
  <c r="CG616" i="4"/>
  <c r="BZ616" i="4"/>
  <c r="BS614" i="4"/>
  <c r="CG614" i="4"/>
  <c r="BZ614" i="4"/>
  <c r="BQ517" i="4"/>
  <c r="CE517" i="4"/>
  <c r="BX517" i="4"/>
  <c r="BT516" i="4"/>
  <c r="BS516" i="4"/>
  <c r="CA516" i="4"/>
  <c r="BZ516" i="4"/>
  <c r="I152" i="4"/>
  <c r="I551" i="4"/>
  <c r="B151" i="4"/>
  <c r="G218" i="4"/>
  <c r="H218" i="4"/>
  <c r="E218" i="4"/>
  <c r="H617" i="4"/>
  <c r="E617" i="4"/>
  <c r="G617" i="4"/>
  <c r="A219" i="4"/>
  <c r="F518" i="4"/>
  <c r="B501" i="4"/>
  <c r="AR9" i="1"/>
  <c r="AR7" i="1"/>
  <c r="AQ5" i="1"/>
  <c r="AR11" i="1" l="1"/>
  <c r="AR10" i="1"/>
  <c r="AR12" i="1"/>
  <c r="CA152" i="4"/>
  <c r="BT152" i="4"/>
  <c r="CH152" i="4"/>
  <c r="CD218" i="4"/>
  <c r="BW218" i="4"/>
  <c r="BP218" i="4"/>
  <c r="CG218" i="4"/>
  <c r="BZ218" i="4"/>
  <c r="BS218" i="4"/>
  <c r="CF218" i="4"/>
  <c r="BY218" i="4"/>
  <c r="BR218" i="4"/>
  <c r="F155" i="4"/>
  <c r="BQ154" i="4"/>
  <c r="CE154" i="4"/>
  <c r="BX154" i="4"/>
  <c r="CE518" i="4"/>
  <c r="BX518" i="4"/>
  <c r="BQ518" i="4"/>
  <c r="CA517" i="4"/>
  <c r="BZ517" i="4"/>
  <c r="CH517" i="4"/>
  <c r="CG517" i="4"/>
  <c r="BT517" i="4"/>
  <c r="BS517" i="4"/>
  <c r="BY617" i="4"/>
  <c r="CF617" i="4"/>
  <c r="BR617" i="4"/>
  <c r="CD617" i="4"/>
  <c r="BW617" i="4"/>
  <c r="BP617" i="4"/>
  <c r="BS617" i="4"/>
  <c r="CG617" i="4"/>
  <c r="BZ617" i="4"/>
  <c r="CH551" i="4"/>
  <c r="CA551" i="4"/>
  <c r="BT551" i="4"/>
  <c r="I153" i="4"/>
  <c r="I552" i="4"/>
  <c r="B152" i="4"/>
  <c r="G219" i="4"/>
  <c r="H219" i="4"/>
  <c r="E219" i="4"/>
  <c r="H618" i="4"/>
  <c r="E618" i="4"/>
  <c r="G618" i="4"/>
  <c r="A220" i="4"/>
  <c r="B502" i="4"/>
  <c r="AQ19" i="1"/>
  <c r="AQ6" i="1"/>
  <c r="CD219" i="4" l="1"/>
  <c r="BP219" i="4"/>
  <c r="BW219" i="4"/>
  <c r="BS219" i="4"/>
  <c r="CG219" i="4"/>
  <c r="BZ219" i="4"/>
  <c r="BR219" i="4"/>
  <c r="CF219" i="4"/>
  <c r="BY219" i="4"/>
  <c r="F156" i="4"/>
  <c r="BX155" i="4"/>
  <c r="BQ155" i="4"/>
  <c r="CE155" i="4"/>
  <c r="CH153" i="4"/>
  <c r="CA153" i="4"/>
  <c r="BT153" i="4"/>
  <c r="CA552" i="4"/>
  <c r="BT552" i="4"/>
  <c r="CH552" i="4"/>
  <c r="CF618" i="4"/>
  <c r="BY618" i="4"/>
  <c r="BR618" i="4"/>
  <c r="CD618" i="4"/>
  <c r="BP618" i="4"/>
  <c r="BW618" i="4"/>
  <c r="CG618" i="4"/>
  <c r="BZ618" i="4"/>
  <c r="BS618" i="4"/>
  <c r="BT518" i="4"/>
  <c r="BS518" i="4"/>
  <c r="CA518" i="4"/>
  <c r="BZ518" i="4"/>
  <c r="CG518" i="4"/>
  <c r="CH518" i="4"/>
  <c r="I154" i="4"/>
  <c r="I553" i="4"/>
  <c r="B153" i="4"/>
  <c r="G220" i="4"/>
  <c r="H220" i="4"/>
  <c r="E220" i="4"/>
  <c r="E619" i="4"/>
  <c r="H619" i="4"/>
  <c r="G619" i="4"/>
  <c r="A221" i="4"/>
  <c r="F519" i="4"/>
  <c r="AQ9" i="1"/>
  <c r="AQ7" i="1"/>
  <c r="AP5" i="1"/>
  <c r="AO5" i="1"/>
  <c r="AN5" i="1"/>
  <c r="AM5" i="1"/>
  <c r="AQ11" i="1" l="1"/>
  <c r="Y24" i="1"/>
  <c r="AQ10" i="1"/>
  <c r="AQ12" i="1"/>
  <c r="CD220" i="4"/>
  <c r="BP220" i="4"/>
  <c r="BW220" i="4"/>
  <c r="CH154" i="4"/>
  <c r="CA154" i="4"/>
  <c r="BT154" i="4"/>
  <c r="CG220" i="4"/>
  <c r="BZ220" i="4"/>
  <c r="BS220" i="4"/>
  <c r="CF220" i="4"/>
  <c r="BY220" i="4"/>
  <c r="BR220" i="4"/>
  <c r="F157" i="4"/>
  <c r="CE156" i="4"/>
  <c r="BX156" i="4"/>
  <c r="BQ156" i="4"/>
  <c r="BR619" i="4"/>
  <c r="CF619" i="4"/>
  <c r="BY619" i="4"/>
  <c r="BS619" i="4"/>
  <c r="CG619" i="4"/>
  <c r="BZ619" i="4"/>
  <c r="BQ519" i="4"/>
  <c r="BX519" i="4"/>
  <c r="CE519" i="4"/>
  <c r="CD619" i="4"/>
  <c r="BW619" i="4"/>
  <c r="BP619" i="4"/>
  <c r="CH553" i="4"/>
  <c r="CA553" i="4"/>
  <c r="BT553" i="4"/>
  <c r="I155" i="4"/>
  <c r="I554" i="4"/>
  <c r="B154" i="4"/>
  <c r="G221" i="4"/>
  <c r="H221" i="4"/>
  <c r="E221" i="4"/>
  <c r="E620" i="4"/>
  <c r="H620" i="4"/>
  <c r="G620" i="4"/>
  <c r="A222" i="4"/>
  <c r="F520" i="4"/>
  <c r="B503" i="4"/>
  <c r="AO19" i="1"/>
  <c r="AM19" i="1"/>
  <c r="AP19" i="1"/>
  <c r="AN19" i="1"/>
  <c r="AN6" i="1"/>
  <c r="AM6" i="1"/>
  <c r="AO6" i="1"/>
  <c r="AP6" i="1"/>
  <c r="JU5" i="1"/>
  <c r="NL5" i="1"/>
  <c r="NK5" i="1"/>
  <c r="MV5" i="1"/>
  <c r="MS5" i="1"/>
  <c r="MY5" i="1"/>
  <c r="MX5" i="1"/>
  <c r="MW5" i="1"/>
  <c r="LG5" i="1"/>
  <c r="LF5" i="1"/>
  <c r="LE5" i="1"/>
  <c r="LD5" i="1"/>
  <c r="LA5" i="1"/>
  <c r="KZ5" i="1"/>
  <c r="KY5" i="1"/>
  <c r="KX5" i="1"/>
  <c r="KW5" i="1"/>
  <c r="KV5" i="1"/>
  <c r="KU5" i="1"/>
  <c r="KT5" i="1"/>
  <c r="KR5" i="1"/>
  <c r="KQ5" i="1"/>
  <c r="KP5" i="1"/>
  <c r="KO5" i="1"/>
  <c r="MA5" i="1"/>
  <c r="LZ5" i="1"/>
  <c r="LQ5" i="1"/>
  <c r="LP5" i="1"/>
  <c r="BP5" i="1"/>
  <c r="BO5" i="1"/>
  <c r="BN5" i="1"/>
  <c r="BM5" i="1"/>
  <c r="BI5" i="1"/>
  <c r="BH5" i="1"/>
  <c r="BG5" i="1"/>
  <c r="BF5" i="1"/>
  <c r="BE5" i="1"/>
  <c r="T5" i="1"/>
  <c r="S5" i="1"/>
  <c r="R5" i="1"/>
  <c r="Q5" i="1"/>
  <c r="P5" i="1"/>
  <c r="AF5" i="1"/>
  <c r="AA5" i="1"/>
  <c r="AI5" i="1"/>
  <c r="LY5" i="1"/>
  <c r="KM5" i="1"/>
  <c r="KL5" i="1"/>
  <c r="KK5" i="1"/>
  <c r="KJ5" i="1"/>
  <c r="KI5" i="1"/>
  <c r="KH5" i="1"/>
  <c r="AY5" i="1"/>
  <c r="AX5" i="1"/>
  <c r="AW5" i="1"/>
  <c r="AU5" i="1"/>
  <c r="BD6" i="1"/>
  <c r="BC6" i="1"/>
  <c r="AL5" i="1"/>
  <c r="AK5" i="1"/>
  <c r="AJ5" i="1"/>
  <c r="LX5" i="1"/>
  <c r="LV5" i="1"/>
  <c r="J5" i="1"/>
  <c r="BK24" i="1" l="1"/>
  <c r="BL24" i="1"/>
  <c r="K24" i="1"/>
  <c r="CA155" i="4"/>
  <c r="BT155" i="4"/>
  <c r="CH155" i="4"/>
  <c r="F158" i="4"/>
  <c r="BQ157" i="4"/>
  <c r="BX157" i="4"/>
  <c r="CE157" i="4"/>
  <c r="CD221" i="4"/>
  <c r="BW221" i="4"/>
  <c r="BP221" i="4"/>
  <c r="CG221" i="4"/>
  <c r="BZ221" i="4"/>
  <c r="BS221" i="4"/>
  <c r="CF221" i="4"/>
  <c r="BY221" i="4"/>
  <c r="BR221" i="4"/>
  <c r="CD620" i="4"/>
  <c r="BW620" i="4"/>
  <c r="BP620" i="4"/>
  <c r="BQ520" i="4"/>
  <c r="CE520" i="4"/>
  <c r="BX520" i="4"/>
  <c r="CH519" i="4"/>
  <c r="CG519" i="4"/>
  <c r="BZ519" i="4"/>
  <c r="CA519" i="4"/>
  <c r="BS519" i="4"/>
  <c r="BT519" i="4"/>
  <c r="BT554" i="4"/>
  <c r="CH554" i="4"/>
  <c r="CA554" i="4"/>
  <c r="CF620" i="4"/>
  <c r="BY620" i="4"/>
  <c r="BR620" i="4"/>
  <c r="BZ620" i="4"/>
  <c r="BS620" i="4"/>
  <c r="CG620" i="4"/>
  <c r="I156" i="4"/>
  <c r="I555" i="4"/>
  <c r="B155" i="4"/>
  <c r="G222" i="4"/>
  <c r="E222" i="4"/>
  <c r="H222" i="4"/>
  <c r="E621" i="4"/>
  <c r="H621" i="4"/>
  <c r="G621" i="4"/>
  <c r="A223" i="4"/>
  <c r="F521" i="4"/>
  <c r="B504" i="4"/>
  <c r="BC7" i="1"/>
  <c r="BD7" i="1"/>
  <c r="AN9" i="1"/>
  <c r="AN7" i="1"/>
  <c r="AO9" i="1"/>
  <c r="AO7" i="1"/>
  <c r="AP9" i="1"/>
  <c r="AP7" i="1"/>
  <c r="AM9" i="1"/>
  <c r="AM7" i="1"/>
  <c r="AL6" i="1"/>
  <c r="AX19" i="1"/>
  <c r="AJ6" i="1"/>
  <c r="AU19" i="1"/>
  <c r="AK6" i="1"/>
  <c r="KU19" i="1"/>
  <c r="KT6" i="1"/>
  <c r="KV19" i="1"/>
  <c r="JU19" i="1"/>
  <c r="KW6" i="1"/>
  <c r="AW19" i="1"/>
  <c r="AY6" i="1"/>
  <c r="KU6" i="1"/>
  <c r="KV6" i="1"/>
  <c r="AW6" i="1"/>
  <c r="AX6" i="1"/>
  <c r="JU6" i="1"/>
  <c r="AU6" i="1"/>
  <c r="AY19" i="1"/>
  <c r="AL19" i="1"/>
  <c r="BD19" i="1"/>
  <c r="BC19" i="1"/>
  <c r="AN11" i="1" l="1"/>
  <c r="AM11" i="1"/>
  <c r="AP11" i="1"/>
  <c r="AO11" i="1"/>
  <c r="AT24" i="1"/>
  <c r="NG24" i="1"/>
  <c r="JY24" i="1"/>
  <c r="NC24" i="1"/>
  <c r="KF24" i="1"/>
  <c r="JZ24" i="1"/>
  <c r="KG24" i="1"/>
  <c r="BB24" i="1"/>
  <c r="AV24" i="1"/>
  <c r="NE24" i="1"/>
  <c r="ND24" i="1"/>
  <c r="MT24" i="1"/>
  <c r="AP10" i="1"/>
  <c r="AP12" i="1"/>
  <c r="AO10" i="1"/>
  <c r="AO12" i="1"/>
  <c r="AN10" i="1"/>
  <c r="AN12" i="1"/>
  <c r="AM10" i="1"/>
  <c r="AM12" i="1"/>
  <c r="BS222" i="4"/>
  <c r="BZ222" i="4"/>
  <c r="CG222" i="4"/>
  <c r="BW222" i="4"/>
  <c r="BP222" i="4"/>
  <c r="CD222" i="4"/>
  <c r="BY222" i="4"/>
  <c r="BR222" i="4"/>
  <c r="CF222" i="4"/>
  <c r="CH156" i="4"/>
  <c r="CA156" i="4"/>
  <c r="BT156" i="4"/>
  <c r="F159" i="4"/>
  <c r="CE158" i="4"/>
  <c r="BX158" i="4"/>
  <c r="BQ158" i="4"/>
  <c r="BT555" i="4"/>
  <c r="CH555" i="4"/>
  <c r="CA555" i="4"/>
  <c r="CF621" i="4"/>
  <c r="BR621" i="4"/>
  <c r="BY621" i="4"/>
  <c r="CG621" i="4"/>
  <c r="BS621" i="4"/>
  <c r="BZ621" i="4"/>
  <c r="CE521" i="4"/>
  <c r="BX521" i="4"/>
  <c r="BQ521" i="4"/>
  <c r="CD621" i="4"/>
  <c r="BP621" i="4"/>
  <c r="BW621" i="4"/>
  <c r="CA520" i="4"/>
  <c r="BZ520" i="4"/>
  <c r="CG520" i="4"/>
  <c r="CH520" i="4"/>
  <c r="BT520" i="4"/>
  <c r="BS520" i="4"/>
  <c r="I157" i="4"/>
  <c r="I556" i="4"/>
  <c r="B156" i="4"/>
  <c r="G223" i="4"/>
  <c r="E223" i="4"/>
  <c r="H223" i="4"/>
  <c r="E622" i="4"/>
  <c r="H622" i="4"/>
  <c r="G622" i="4"/>
  <c r="A224" i="4"/>
  <c r="F522" i="4"/>
  <c r="B505" i="4"/>
  <c r="AL9" i="1"/>
  <c r="AL7" i="1"/>
  <c r="AW9" i="1"/>
  <c r="AW7" i="1"/>
  <c r="KU9" i="1"/>
  <c r="KU7" i="1"/>
  <c r="KV9" i="1"/>
  <c r="KV7" i="1"/>
  <c r="AY9" i="1"/>
  <c r="AY7" i="1"/>
  <c r="AJ9" i="1"/>
  <c r="AJ7" i="1"/>
  <c r="AK9" i="1"/>
  <c r="AK7" i="1"/>
  <c r="JU9" i="1"/>
  <c r="JU7" i="1"/>
  <c r="AX9" i="1"/>
  <c r="AX7" i="1"/>
  <c r="AU9" i="1"/>
  <c r="AU7" i="1"/>
  <c r="KW9" i="1"/>
  <c r="KW7" i="1"/>
  <c r="KT9" i="1"/>
  <c r="KT7" i="1"/>
  <c r="AK19" i="1"/>
  <c r="AJ19" i="1"/>
  <c r="KT11" i="1" l="1"/>
  <c r="JU11" i="1"/>
  <c r="AK11" i="1"/>
  <c r="KU11" i="1"/>
  <c r="KV11" i="1"/>
  <c r="KW11" i="1"/>
  <c r="AJ11" i="1"/>
  <c r="AW11" i="1"/>
  <c r="AX11" i="1"/>
  <c r="AY11" i="1"/>
  <c r="AL11" i="1"/>
  <c r="AU11" i="1"/>
  <c r="AY10" i="1"/>
  <c r="AY12" i="1"/>
  <c r="AJ10" i="1"/>
  <c r="AJ12" i="1"/>
  <c r="AK10" i="1"/>
  <c r="AK12" i="1"/>
  <c r="KT10" i="1"/>
  <c r="KT12" i="1"/>
  <c r="KU10" i="1"/>
  <c r="KU12" i="1"/>
  <c r="KW10" i="1"/>
  <c r="KW12" i="1"/>
  <c r="KV10" i="1"/>
  <c r="KV12" i="1"/>
  <c r="AU10" i="1"/>
  <c r="AU12" i="1"/>
  <c r="AX10" i="1"/>
  <c r="AX12" i="1"/>
  <c r="JU10" i="1"/>
  <c r="JU12" i="1"/>
  <c r="AW10" i="1"/>
  <c r="AW12" i="1"/>
  <c r="AL10" i="1"/>
  <c r="AL12" i="1"/>
  <c r="BT157" i="4"/>
  <c r="CA157" i="4"/>
  <c r="CH157" i="4"/>
  <c r="F160" i="4"/>
  <c r="BX159" i="4"/>
  <c r="BQ159" i="4"/>
  <c r="CE159" i="4"/>
  <c r="CG223" i="4"/>
  <c r="BZ223" i="4"/>
  <c r="BS223" i="4"/>
  <c r="BW223" i="4"/>
  <c r="CD223" i="4"/>
  <c r="BP223" i="4"/>
  <c r="CF223" i="4"/>
  <c r="BR223" i="4"/>
  <c r="BY223" i="4"/>
  <c r="BS622" i="4"/>
  <c r="BZ622" i="4"/>
  <c r="CG622" i="4"/>
  <c r="BP622" i="4"/>
  <c r="BW622" i="4"/>
  <c r="CD622" i="4"/>
  <c r="BX522" i="4"/>
  <c r="BQ522" i="4"/>
  <c r="CE522" i="4"/>
  <c r="BT521" i="4"/>
  <c r="BS521" i="4"/>
  <c r="BZ521" i="4"/>
  <c r="CA521" i="4"/>
  <c r="CH556" i="4"/>
  <c r="CA556" i="4"/>
  <c r="BT556" i="4"/>
  <c r="CH521" i="4"/>
  <c r="CG521" i="4"/>
  <c r="BR622" i="4"/>
  <c r="CF622" i="4"/>
  <c r="BY622" i="4"/>
  <c r="I158" i="4"/>
  <c r="I557" i="4"/>
  <c r="B157" i="4"/>
  <c r="G224" i="4"/>
  <c r="E224" i="4"/>
  <c r="H224" i="4"/>
  <c r="H623" i="4"/>
  <c r="E623" i="4"/>
  <c r="G623" i="4"/>
  <c r="A225" i="4"/>
  <c r="B506" i="4"/>
  <c r="H12" i="1" l="1"/>
  <c r="CG224" i="4"/>
  <c r="BZ224" i="4"/>
  <c r="BS224" i="4"/>
  <c r="BP224" i="4"/>
  <c r="CD224" i="4"/>
  <c r="BW224" i="4"/>
  <c r="BR224" i="4"/>
  <c r="CF224" i="4"/>
  <c r="BY224" i="4"/>
  <c r="CH158" i="4"/>
  <c r="CA158" i="4"/>
  <c r="BT158" i="4"/>
  <c r="F161" i="4"/>
  <c r="BX160" i="4"/>
  <c r="BQ160" i="4"/>
  <c r="CE160" i="4"/>
  <c r="CF623" i="4"/>
  <c r="BY623" i="4"/>
  <c r="BR623" i="4"/>
  <c r="CD623" i="4"/>
  <c r="BW623" i="4"/>
  <c r="BP623" i="4"/>
  <c r="BT557" i="4"/>
  <c r="CA557" i="4"/>
  <c r="CH557" i="4"/>
  <c r="CG623" i="4"/>
  <c r="BZ623" i="4"/>
  <c r="BS623" i="4"/>
  <c r="CH522" i="4"/>
  <c r="CG522" i="4"/>
  <c r="BT522" i="4"/>
  <c r="BS522" i="4"/>
  <c r="CA522" i="4"/>
  <c r="BZ522" i="4"/>
  <c r="I159" i="4"/>
  <c r="I558" i="4"/>
  <c r="B158" i="4"/>
  <c r="G225" i="4"/>
  <c r="E225" i="4"/>
  <c r="H225" i="4"/>
  <c r="H624" i="4"/>
  <c r="E624" i="4"/>
  <c r="G624" i="4"/>
  <c r="A226" i="4"/>
  <c r="FU24" i="1"/>
  <c r="FV24" i="1"/>
  <c r="GL24" i="1"/>
  <c r="GI24" i="1"/>
  <c r="GE24" i="1"/>
  <c r="GF24" i="1"/>
  <c r="GB24" i="1"/>
  <c r="GH24" i="1"/>
  <c r="FX24" i="1"/>
  <c r="GJ24" i="1"/>
  <c r="GC24" i="1"/>
  <c r="GM24" i="1"/>
  <c r="FY24" i="1"/>
  <c r="FT24" i="1"/>
  <c r="GA24" i="1"/>
  <c r="F523" i="4"/>
  <c r="KO19" i="1"/>
  <c r="LG19" i="1"/>
  <c r="C43" i="3"/>
  <c r="C42" i="3"/>
  <c r="C41" i="3"/>
  <c r="C28" i="3"/>
  <c r="C27" i="3"/>
  <c r="C26" i="3"/>
  <c r="C24" i="3"/>
  <c r="C23" i="3"/>
  <c r="I18" i="1" l="1"/>
  <c r="I17" i="1"/>
  <c r="I16" i="1"/>
  <c r="I15" i="1"/>
  <c r="I14" i="1"/>
  <c r="I12" i="1"/>
  <c r="I13" i="1"/>
  <c r="CG225" i="4"/>
  <c r="BZ225" i="4"/>
  <c r="BS225" i="4"/>
  <c r="CD225" i="4"/>
  <c r="BW225" i="4"/>
  <c r="BP225" i="4"/>
  <c r="CF225" i="4"/>
  <c r="BY225" i="4"/>
  <c r="BR225" i="4"/>
  <c r="F162" i="4"/>
  <c r="CE161" i="4"/>
  <c r="BX161" i="4"/>
  <c r="BQ161" i="4"/>
  <c r="CH159" i="4"/>
  <c r="CA159" i="4"/>
  <c r="BT159" i="4"/>
  <c r="CF624" i="4"/>
  <c r="BY624" i="4"/>
  <c r="BR624" i="4"/>
  <c r="CH558" i="4"/>
  <c r="CA558" i="4"/>
  <c r="BT558" i="4"/>
  <c r="BP624" i="4"/>
  <c r="CD624" i="4"/>
  <c r="BW624" i="4"/>
  <c r="CG624" i="4"/>
  <c r="BZ624" i="4"/>
  <c r="BS624" i="4"/>
  <c r="BX523" i="4"/>
  <c r="CE523" i="4"/>
  <c r="BQ523" i="4"/>
  <c r="I160" i="4"/>
  <c r="I559" i="4"/>
  <c r="B159" i="4"/>
  <c r="G226" i="4"/>
  <c r="H226" i="4"/>
  <c r="E226" i="4"/>
  <c r="H625" i="4"/>
  <c r="E625" i="4"/>
  <c r="G625" i="4"/>
  <c r="A227" i="4"/>
  <c r="GV24" i="1"/>
  <c r="GO24" i="1"/>
  <c r="GT24" i="1"/>
  <c r="HH24" i="1"/>
  <c r="GX24" i="1"/>
  <c r="HE24" i="1"/>
  <c r="GS24" i="1"/>
  <c r="HC24" i="1"/>
  <c r="GW24" i="1"/>
  <c r="HA24" i="1"/>
  <c r="GZ24" i="1"/>
  <c r="HD24" i="1"/>
  <c r="HG24" i="1"/>
  <c r="GQ24" i="1"/>
  <c r="GP24" i="1"/>
  <c r="F524" i="4"/>
  <c r="B507" i="4"/>
  <c r="KO6" i="1"/>
  <c r="LG6" i="1"/>
  <c r="B24" i="3"/>
  <c r="B43" i="3"/>
  <c r="B42" i="3"/>
  <c r="B41" i="3"/>
  <c r="B28" i="3"/>
  <c r="B26" i="3"/>
  <c r="B27" i="3"/>
  <c r="T19" i="1"/>
  <c r="BT160" i="4" l="1"/>
  <c r="CA160" i="4"/>
  <c r="CH160" i="4"/>
  <c r="CD226" i="4"/>
  <c r="BW226" i="4"/>
  <c r="BP226" i="4"/>
  <c r="CG226" i="4"/>
  <c r="BZ226" i="4"/>
  <c r="BS226" i="4"/>
  <c r="CF226" i="4"/>
  <c r="BY226" i="4"/>
  <c r="BR226" i="4"/>
  <c r="F163" i="4"/>
  <c r="BQ162" i="4"/>
  <c r="CE162" i="4"/>
  <c r="BX162" i="4"/>
  <c r="BQ524" i="4"/>
  <c r="CE524" i="4"/>
  <c r="BX524" i="4"/>
  <c r="CF625" i="4"/>
  <c r="BY625" i="4"/>
  <c r="BR625" i="4"/>
  <c r="BW625" i="4"/>
  <c r="CD625" i="4"/>
  <c r="BP625" i="4"/>
  <c r="CG625" i="4"/>
  <c r="BZ625" i="4"/>
  <c r="BS625" i="4"/>
  <c r="CH559" i="4"/>
  <c r="BT559" i="4"/>
  <c r="CA559" i="4"/>
  <c r="BT523" i="4"/>
  <c r="BS523" i="4"/>
  <c r="CH523" i="4"/>
  <c r="CG523" i="4"/>
  <c r="CA523" i="4"/>
  <c r="BZ523" i="4"/>
  <c r="I161" i="4"/>
  <c r="I560" i="4"/>
  <c r="B160" i="4"/>
  <c r="G227" i="4"/>
  <c r="H227" i="4"/>
  <c r="E227" i="4"/>
  <c r="H626" i="4"/>
  <c r="E626" i="4"/>
  <c r="G626" i="4"/>
  <c r="A228" i="4"/>
  <c r="HQ24" i="1"/>
  <c r="HJ24" i="1"/>
  <c r="HO24" i="1"/>
  <c r="IC24" i="1"/>
  <c r="HS24" i="1"/>
  <c r="HZ24" i="1"/>
  <c r="HN24" i="1"/>
  <c r="HX24" i="1"/>
  <c r="HR24" i="1"/>
  <c r="HV24" i="1"/>
  <c r="HU24" i="1"/>
  <c r="HY24" i="1"/>
  <c r="IB24" i="1"/>
  <c r="HL24" i="1"/>
  <c r="HK24" i="1"/>
  <c r="F525" i="4"/>
  <c r="B508" i="4"/>
  <c r="KO9" i="1"/>
  <c r="KO7" i="1"/>
  <c r="LG9" i="1"/>
  <c r="LG7" i="1"/>
  <c r="T6" i="1"/>
  <c r="LG11" i="1" l="1"/>
  <c r="KO11" i="1"/>
  <c r="KO10" i="1"/>
  <c r="KO12" i="1"/>
  <c r="LG10" i="1"/>
  <c r="LG12" i="1"/>
  <c r="CD227" i="4"/>
  <c r="BW227" i="4"/>
  <c r="BP227" i="4"/>
  <c r="BZ227" i="4"/>
  <c r="BS227" i="4"/>
  <c r="CG227" i="4"/>
  <c r="BY227" i="4"/>
  <c r="BR227" i="4"/>
  <c r="CF227" i="4"/>
  <c r="F164" i="4"/>
  <c r="CE163" i="4"/>
  <c r="BX163" i="4"/>
  <c r="BQ163" i="4"/>
  <c r="CH161" i="4"/>
  <c r="CA161" i="4"/>
  <c r="BT161" i="4"/>
  <c r="CF626" i="4"/>
  <c r="BY626" i="4"/>
  <c r="BR626" i="4"/>
  <c r="BW626" i="4"/>
  <c r="BP626" i="4"/>
  <c r="CD626" i="4"/>
  <c r="CH560" i="4"/>
  <c r="CA560" i="4"/>
  <c r="BT560" i="4"/>
  <c r="CG626" i="4"/>
  <c r="BZ626" i="4"/>
  <c r="BS626" i="4"/>
  <c r="CA524" i="4"/>
  <c r="BZ524" i="4"/>
  <c r="CE525" i="4"/>
  <c r="BX525" i="4"/>
  <c r="BQ525" i="4"/>
  <c r="CH524" i="4"/>
  <c r="CG524" i="4"/>
  <c r="BT524" i="4"/>
  <c r="BS524" i="4"/>
  <c r="I162" i="4"/>
  <c r="I561" i="4"/>
  <c r="B161" i="4"/>
  <c r="G228" i="4"/>
  <c r="H228" i="4"/>
  <c r="E228" i="4"/>
  <c r="G627" i="4"/>
  <c r="E627" i="4"/>
  <c r="H627" i="4"/>
  <c r="A229" i="4"/>
  <c r="IL24" i="1"/>
  <c r="IE24" i="1"/>
  <c r="IJ24" i="1"/>
  <c r="IX24" i="1"/>
  <c r="IN24" i="1"/>
  <c r="IU24" i="1"/>
  <c r="II24" i="1"/>
  <c r="IS24" i="1"/>
  <c r="IM24" i="1"/>
  <c r="IQ24" i="1"/>
  <c r="IP24" i="1"/>
  <c r="IT24" i="1"/>
  <c r="IW24" i="1"/>
  <c r="IG24" i="1"/>
  <c r="IF24" i="1"/>
  <c r="F526" i="4"/>
  <c r="B509" i="4"/>
  <c r="T7" i="1"/>
  <c r="CD228" i="4" l="1"/>
  <c r="BW228" i="4"/>
  <c r="BP228" i="4"/>
  <c r="CG228" i="4"/>
  <c r="BZ228" i="4"/>
  <c r="BS228" i="4"/>
  <c r="CF228" i="4"/>
  <c r="BY228" i="4"/>
  <c r="BR228" i="4"/>
  <c r="F165" i="4"/>
  <c r="CE164" i="4"/>
  <c r="BX164" i="4"/>
  <c r="BQ164" i="4"/>
  <c r="BT162" i="4"/>
  <c r="CH162" i="4"/>
  <c r="CA162" i="4"/>
  <c r="CG627" i="4"/>
  <c r="BZ627" i="4"/>
  <c r="BS627" i="4"/>
  <c r="CH561" i="4"/>
  <c r="CA561" i="4"/>
  <c r="BT561" i="4"/>
  <c r="CD627" i="4"/>
  <c r="BW627" i="4"/>
  <c r="BP627" i="4"/>
  <c r="CF627" i="4"/>
  <c r="BY627" i="4"/>
  <c r="BR627" i="4"/>
  <c r="BT525" i="4"/>
  <c r="BS525" i="4"/>
  <c r="CA525" i="4"/>
  <c r="BZ525" i="4"/>
  <c r="BX526" i="4"/>
  <c r="BQ526" i="4"/>
  <c r="CE526" i="4"/>
  <c r="CG525" i="4"/>
  <c r="CH525" i="4"/>
  <c r="I163" i="4"/>
  <c r="I562" i="4"/>
  <c r="B162" i="4"/>
  <c r="G229" i="4"/>
  <c r="H229" i="4"/>
  <c r="E229" i="4"/>
  <c r="G628" i="4"/>
  <c r="E628" i="4"/>
  <c r="H628" i="4"/>
  <c r="A230" i="4"/>
  <c r="JI24" i="1"/>
  <c r="JP24" i="1"/>
  <c r="JD24" i="1"/>
  <c r="JN24" i="1"/>
  <c r="JH24" i="1"/>
  <c r="JL24" i="1"/>
  <c r="JK24" i="1"/>
  <c r="JO24" i="1"/>
  <c r="JR24" i="1"/>
  <c r="JB24" i="1"/>
  <c r="JA24" i="1"/>
  <c r="JG24" i="1"/>
  <c r="IZ24" i="1"/>
  <c r="JE24" i="1"/>
  <c r="JS24" i="1"/>
  <c r="B510" i="4"/>
  <c r="CD229" i="4" l="1"/>
  <c r="BP229" i="4"/>
  <c r="BW229" i="4"/>
  <c r="CG229" i="4"/>
  <c r="BS229" i="4"/>
  <c r="BZ229" i="4"/>
  <c r="BY229" i="4"/>
  <c r="BR229" i="4"/>
  <c r="CF229" i="4"/>
  <c r="F166" i="4"/>
  <c r="BX165" i="4"/>
  <c r="BQ165" i="4"/>
  <c r="CE165" i="4"/>
  <c r="CA163" i="4"/>
  <c r="BT163" i="4"/>
  <c r="CH163" i="4"/>
  <c r="BZ628" i="4"/>
  <c r="BS628" i="4"/>
  <c r="CG628" i="4"/>
  <c r="BW628" i="4"/>
  <c r="BP628" i="4"/>
  <c r="CD628" i="4"/>
  <c r="CA562" i="4"/>
  <c r="BT562" i="4"/>
  <c r="CH562" i="4"/>
  <c r="BR628" i="4"/>
  <c r="BY628" i="4"/>
  <c r="CF628" i="4"/>
  <c r="CH526" i="4"/>
  <c r="CG526" i="4"/>
  <c r="BS526" i="4"/>
  <c r="BT526" i="4"/>
  <c r="CA526" i="4"/>
  <c r="BZ526" i="4"/>
  <c r="I164" i="4"/>
  <c r="I563" i="4"/>
  <c r="B163" i="4"/>
  <c r="G230" i="4"/>
  <c r="E230" i="4"/>
  <c r="H230" i="4"/>
  <c r="G629" i="4"/>
  <c r="E629" i="4"/>
  <c r="H629" i="4"/>
  <c r="A231" i="4"/>
  <c r="F527" i="4"/>
  <c r="BI19" i="1"/>
  <c r="BH19" i="1"/>
  <c r="LZ19" i="1"/>
  <c r="MA19" i="1"/>
  <c r="CG230" i="4" l="1"/>
  <c r="BZ230" i="4"/>
  <c r="BS230" i="4"/>
  <c r="CD230" i="4"/>
  <c r="BW230" i="4"/>
  <c r="BP230" i="4"/>
  <c r="CF230" i="4"/>
  <c r="BY230" i="4"/>
  <c r="BR230" i="4"/>
  <c r="F167" i="4"/>
  <c r="CE166" i="4"/>
  <c r="BX166" i="4"/>
  <c r="BQ166" i="4"/>
  <c r="CH164" i="4"/>
  <c r="BT164" i="4"/>
  <c r="CA164" i="4"/>
  <c r="BT563" i="4"/>
  <c r="CH563" i="4"/>
  <c r="CA563" i="4"/>
  <c r="CG629" i="4"/>
  <c r="BZ629" i="4"/>
  <c r="BS629" i="4"/>
  <c r="CD629" i="4"/>
  <c r="BW629" i="4"/>
  <c r="BP629" i="4"/>
  <c r="CF629" i="4"/>
  <c r="BY629" i="4"/>
  <c r="BR629" i="4"/>
  <c r="CE527" i="4"/>
  <c r="BX527" i="4"/>
  <c r="BQ527" i="4"/>
  <c r="I165" i="4"/>
  <c r="I564" i="4"/>
  <c r="B164" i="4"/>
  <c r="G231" i="4"/>
  <c r="E231" i="4"/>
  <c r="H231" i="4"/>
  <c r="G630" i="4"/>
  <c r="E630" i="4"/>
  <c r="H630" i="4"/>
  <c r="A232" i="4"/>
  <c r="F528" i="4"/>
  <c r="B511" i="4"/>
  <c r="BH6" i="1"/>
  <c r="BI6" i="1"/>
  <c r="LZ6" i="1"/>
  <c r="MA6" i="1"/>
  <c r="MA9" i="1" s="1"/>
  <c r="BQ1594" i="4" l="1"/>
  <c r="BX1594" i="4"/>
  <c r="CE1594" i="4"/>
  <c r="BI7" i="1"/>
  <c r="BH7" i="1"/>
  <c r="BT165" i="4"/>
  <c r="CA165" i="4"/>
  <c r="CH165" i="4"/>
  <c r="BS231" i="4"/>
  <c r="CG231" i="4"/>
  <c r="BZ231" i="4"/>
  <c r="BW231" i="4"/>
  <c r="BP231" i="4"/>
  <c r="CD231" i="4"/>
  <c r="CF231" i="4"/>
  <c r="BY231" i="4"/>
  <c r="BR231" i="4"/>
  <c r="F168" i="4"/>
  <c r="CE167" i="4"/>
  <c r="BQ167" i="4"/>
  <c r="BX167" i="4"/>
  <c r="BQ528" i="4"/>
  <c r="CE528" i="4"/>
  <c r="BX528" i="4"/>
  <c r="BZ630" i="4"/>
  <c r="BS630" i="4"/>
  <c r="CG630" i="4"/>
  <c r="CA564" i="4"/>
  <c r="BT564" i="4"/>
  <c r="CH564" i="4"/>
  <c r="BT527" i="4"/>
  <c r="BS527" i="4"/>
  <c r="CA527" i="4"/>
  <c r="BZ527" i="4"/>
  <c r="CH527" i="4"/>
  <c r="CG527" i="4"/>
  <c r="BW630" i="4"/>
  <c r="BP630" i="4"/>
  <c r="CD630" i="4"/>
  <c r="BY630" i="4"/>
  <c r="BR630" i="4"/>
  <c r="CF630" i="4"/>
  <c r="I166" i="4"/>
  <c r="I565" i="4"/>
  <c r="B165" i="4"/>
  <c r="G232" i="4"/>
  <c r="E232" i="4"/>
  <c r="H232" i="4"/>
  <c r="H631" i="4"/>
  <c r="E631" i="4"/>
  <c r="G631" i="4"/>
  <c r="A233" i="4"/>
  <c r="F529" i="4"/>
  <c r="B512" i="4"/>
  <c r="LZ9" i="1"/>
  <c r="LZ7" i="1"/>
  <c r="MA7" i="1"/>
  <c r="BI9" i="1"/>
  <c r="BH9" i="1"/>
  <c r="BP6" i="1"/>
  <c r="BH11" i="1" l="1"/>
  <c r="LZ11" i="1"/>
  <c r="BI11" i="1"/>
  <c r="MA11" i="1"/>
  <c r="CG1594" i="4"/>
  <c r="CH1594" i="4"/>
  <c r="BZ1594" i="4"/>
  <c r="CA1594" i="4"/>
  <c r="BS1594" i="4"/>
  <c r="BT1594" i="4"/>
  <c r="CE1595" i="4"/>
  <c r="BX1595" i="4"/>
  <c r="BQ1595" i="4"/>
  <c r="MA10" i="1"/>
  <c r="MA12" i="1"/>
  <c r="LZ10" i="1"/>
  <c r="LZ12" i="1"/>
  <c r="BH10" i="1"/>
  <c r="BH12" i="1"/>
  <c r="BI10" i="1"/>
  <c r="BI12" i="1"/>
  <c r="BZ232" i="4"/>
  <c r="BS232" i="4"/>
  <c r="CG232" i="4"/>
  <c r="CD232" i="4"/>
  <c r="BW232" i="4"/>
  <c r="BP232" i="4"/>
  <c r="BY232" i="4"/>
  <c r="BR232" i="4"/>
  <c r="CF232" i="4"/>
  <c r="F169" i="4"/>
  <c r="CE168" i="4"/>
  <c r="BX168" i="4"/>
  <c r="BQ168" i="4"/>
  <c r="BT166" i="4"/>
  <c r="CH166" i="4"/>
  <c r="CA166" i="4"/>
  <c r="BY631" i="4"/>
  <c r="BR631" i="4"/>
  <c r="CF631" i="4"/>
  <c r="CH565" i="4"/>
  <c r="CA565" i="4"/>
  <c r="BT565" i="4"/>
  <c r="BW631" i="4"/>
  <c r="BP631" i="4"/>
  <c r="CD631" i="4"/>
  <c r="BX529" i="4"/>
  <c r="BQ529" i="4"/>
  <c r="CE529" i="4"/>
  <c r="BS631" i="4"/>
  <c r="CG631" i="4"/>
  <c r="BZ631" i="4"/>
  <c r="CA528" i="4"/>
  <c r="BZ528" i="4"/>
  <c r="CH528" i="4"/>
  <c r="CG528" i="4"/>
  <c r="BT528" i="4"/>
  <c r="BS528" i="4"/>
  <c r="I167" i="4"/>
  <c r="I566" i="4"/>
  <c r="B166" i="4"/>
  <c r="G233" i="4"/>
  <c r="E233" i="4"/>
  <c r="H233" i="4"/>
  <c r="H632" i="4"/>
  <c r="E632" i="4"/>
  <c r="G632" i="4"/>
  <c r="A234" i="4"/>
  <c r="F530" i="4"/>
  <c r="B513" i="4"/>
  <c r="BP9" i="1"/>
  <c r="BP7" i="1"/>
  <c r="BP11" i="1" l="1"/>
  <c r="BP12" i="1"/>
  <c r="BQ1596" i="4"/>
  <c r="BQ1605" i="4"/>
  <c r="BQ1603" i="4"/>
  <c r="BQ1629" i="4"/>
  <c r="BQ1601" i="4"/>
  <c r="BX1629" i="4"/>
  <c r="BX1596" i="4"/>
  <c r="BX1605" i="4"/>
  <c r="BX1603" i="4"/>
  <c r="BX1601" i="4"/>
  <c r="CE1596" i="4"/>
  <c r="CE1603" i="4"/>
  <c r="CE1605" i="4"/>
  <c r="CE1629" i="4"/>
  <c r="CE1601" i="4"/>
  <c r="BT1595" i="4"/>
  <c r="BS1595" i="4"/>
  <c r="CA1595" i="4"/>
  <c r="BZ1595" i="4"/>
  <c r="CH1595" i="4"/>
  <c r="CG1595" i="4"/>
  <c r="CG233" i="4"/>
  <c r="BS233" i="4"/>
  <c r="BZ233" i="4"/>
  <c r="CD233" i="4"/>
  <c r="BW233" i="4"/>
  <c r="BP233" i="4"/>
  <c r="CF233" i="4"/>
  <c r="BR233" i="4"/>
  <c r="BY233" i="4"/>
  <c r="F170" i="4"/>
  <c r="BQ169" i="4"/>
  <c r="BX169" i="4"/>
  <c r="CE169" i="4"/>
  <c r="CH167" i="4"/>
  <c r="CA167" i="4"/>
  <c r="BT167" i="4"/>
  <c r="BY632" i="4"/>
  <c r="BR632" i="4"/>
  <c r="CF632" i="4"/>
  <c r="CH566" i="4"/>
  <c r="CA566" i="4"/>
  <c r="BT566" i="4"/>
  <c r="CD632" i="4"/>
  <c r="BW632" i="4"/>
  <c r="BP632" i="4"/>
  <c r="CE530" i="4"/>
  <c r="BX530" i="4"/>
  <c r="BQ530" i="4"/>
  <c r="CG632" i="4"/>
  <c r="BZ632" i="4"/>
  <c r="BS632" i="4"/>
  <c r="CH529" i="4"/>
  <c r="CG529" i="4"/>
  <c r="BT529" i="4"/>
  <c r="BS529" i="4"/>
  <c r="BZ529" i="4"/>
  <c r="CA529" i="4"/>
  <c r="I168" i="4"/>
  <c r="I567" i="4"/>
  <c r="B167" i="4"/>
  <c r="G234" i="4"/>
  <c r="H234" i="4"/>
  <c r="E234" i="4"/>
  <c r="H633" i="4"/>
  <c r="E633" i="4"/>
  <c r="G633" i="4"/>
  <c r="A235" i="4"/>
  <c r="B514" i="4"/>
  <c r="BP10" i="1"/>
  <c r="S19" i="1"/>
  <c r="CG1596" i="4" l="1"/>
  <c r="CG1629" i="4"/>
  <c r="CG1621" i="4"/>
  <c r="CG1619" i="4"/>
  <c r="CG1601" i="4"/>
  <c r="CH1596" i="4"/>
  <c r="CH1629" i="4"/>
  <c r="CH1619" i="4"/>
  <c r="CH1601" i="4"/>
  <c r="CH1622" i="4"/>
  <c r="BZ1596" i="4"/>
  <c r="BZ1621" i="4"/>
  <c r="BZ1629" i="4"/>
  <c r="BZ1619" i="4"/>
  <c r="BZ1601" i="4"/>
  <c r="CA1596" i="4"/>
  <c r="CA1622" i="4"/>
  <c r="CA1629" i="4"/>
  <c r="CA1601" i="4"/>
  <c r="CA1619" i="4"/>
  <c r="BS1629" i="4"/>
  <c r="BS1601" i="4"/>
  <c r="BS1596" i="4"/>
  <c r="BS1621" i="4"/>
  <c r="BS1619" i="4"/>
  <c r="BT1596" i="4"/>
  <c r="BT1629" i="4"/>
  <c r="BT1619" i="4"/>
  <c r="BT1601" i="4"/>
  <c r="BT1622" i="4"/>
  <c r="CE1606" i="4"/>
  <c r="CE1597" i="4"/>
  <c r="BX1606" i="4"/>
  <c r="BX1597" i="4"/>
  <c r="BQ1606" i="4"/>
  <c r="BQ1597" i="4"/>
  <c r="BQ1394" i="4"/>
  <c r="BX1394" i="4"/>
  <c r="CE1394" i="4"/>
  <c r="BP234" i="4"/>
  <c r="BW234" i="4"/>
  <c r="CD234" i="4"/>
  <c r="BZ234" i="4"/>
  <c r="BS234" i="4"/>
  <c r="CG234" i="4"/>
  <c r="BY234" i="4"/>
  <c r="BR234" i="4"/>
  <c r="CF234" i="4"/>
  <c r="F171" i="4"/>
  <c r="BX170" i="4"/>
  <c r="BQ170" i="4"/>
  <c r="CE170" i="4"/>
  <c r="CA168" i="4"/>
  <c r="BT168" i="4"/>
  <c r="CH168" i="4"/>
  <c r="CH567" i="4"/>
  <c r="CA567" i="4"/>
  <c r="BT567" i="4"/>
  <c r="CF633" i="4"/>
  <c r="BY633" i="4"/>
  <c r="BR633" i="4"/>
  <c r="BT530" i="4"/>
  <c r="BS530" i="4"/>
  <c r="CA530" i="4"/>
  <c r="BZ530" i="4"/>
  <c r="CH530" i="4"/>
  <c r="CG530" i="4"/>
  <c r="CD633" i="4"/>
  <c r="BW633" i="4"/>
  <c r="BP633" i="4"/>
  <c r="CG633" i="4"/>
  <c r="BZ633" i="4"/>
  <c r="BS633" i="4"/>
  <c r="I169" i="4"/>
  <c r="I568" i="4"/>
  <c r="B168" i="4"/>
  <c r="G235" i="4"/>
  <c r="H235" i="4"/>
  <c r="E235" i="4"/>
  <c r="H634" i="4"/>
  <c r="E634" i="4"/>
  <c r="G634" i="4"/>
  <c r="A236" i="4"/>
  <c r="S6" i="1"/>
  <c r="NL19" i="1"/>
  <c r="MX19" i="1"/>
  <c r="AA19" i="1"/>
  <c r="BT1597" i="4" l="1"/>
  <c r="BS1597" i="4"/>
  <c r="BS1602" i="4"/>
  <c r="CA1602" i="4"/>
  <c r="CA1597" i="4"/>
  <c r="BZ1602" i="4"/>
  <c r="BQ1598" i="4"/>
  <c r="BQ1607" i="4"/>
  <c r="BZ1597" i="4"/>
  <c r="BX1598" i="4"/>
  <c r="CH1602" i="4"/>
  <c r="BX1607" i="4"/>
  <c r="CE1598" i="4"/>
  <c r="CH1597" i="4"/>
  <c r="CE1607" i="4"/>
  <c r="CG1602" i="4"/>
  <c r="BT1602" i="4"/>
  <c r="CG1597" i="4"/>
  <c r="CG1394" i="4"/>
  <c r="CH1394" i="4"/>
  <c r="BZ1394" i="4"/>
  <c r="CA1394" i="4"/>
  <c r="BS1394" i="4"/>
  <c r="BT1394" i="4"/>
  <c r="CE1395" i="4"/>
  <c r="BX1395" i="4"/>
  <c r="BQ1395" i="4"/>
  <c r="F172" i="4"/>
  <c r="CE171" i="4"/>
  <c r="BX171" i="4"/>
  <c r="BQ171" i="4"/>
  <c r="CD235" i="4"/>
  <c r="BP235" i="4"/>
  <c r="BW235" i="4"/>
  <c r="BZ235" i="4"/>
  <c r="CG235" i="4"/>
  <c r="BS235" i="4"/>
  <c r="CF235" i="4"/>
  <c r="BY235" i="4"/>
  <c r="BR235" i="4"/>
  <c r="CA169" i="4"/>
  <c r="BT169" i="4"/>
  <c r="CH169" i="4"/>
  <c r="BZ634" i="4"/>
  <c r="BS634" i="4"/>
  <c r="CG634" i="4"/>
  <c r="CH568" i="4"/>
  <c r="CA568" i="4"/>
  <c r="BT568" i="4"/>
  <c r="BY634" i="4"/>
  <c r="BR634" i="4"/>
  <c r="CF634" i="4"/>
  <c r="BW634" i="4"/>
  <c r="BP634" i="4"/>
  <c r="CD634" i="4"/>
  <c r="I170" i="4"/>
  <c r="I569" i="4"/>
  <c r="B169" i="4"/>
  <c r="G236" i="4"/>
  <c r="H236" i="4"/>
  <c r="E236" i="4"/>
  <c r="E635" i="4"/>
  <c r="H635" i="4"/>
  <c r="G635" i="4"/>
  <c r="A237" i="4"/>
  <c r="S7" i="1"/>
  <c r="NL6" i="1"/>
  <c r="MX6" i="1"/>
  <c r="AA6" i="1"/>
  <c r="CG1603" i="4" l="1"/>
  <c r="CH1598" i="4"/>
  <c r="CH1603" i="4"/>
  <c r="BZ1598" i="4"/>
  <c r="BZ1603" i="4"/>
  <c r="CA1598" i="4"/>
  <c r="CA1603" i="4"/>
  <c r="BS1603" i="4"/>
  <c r="CG1598" i="4"/>
  <c r="BS1598" i="4"/>
  <c r="BT1603" i="4"/>
  <c r="BT1598" i="4"/>
  <c r="BQ1396" i="4"/>
  <c r="BQ1403" i="4"/>
  <c r="BQ1429" i="4"/>
  <c r="BQ1401" i="4"/>
  <c r="BQ1405" i="4"/>
  <c r="BQ1406" i="4" s="1"/>
  <c r="BQ1407" i="4" s="1"/>
  <c r="BX1396" i="4"/>
  <c r="BX1403" i="4"/>
  <c r="BX1429" i="4"/>
  <c r="BX1401" i="4"/>
  <c r="BX1405" i="4"/>
  <c r="BX1406" i="4" s="1"/>
  <c r="BX1407" i="4" s="1"/>
  <c r="CE1429" i="4"/>
  <c r="CE1401" i="4"/>
  <c r="CE1405" i="4"/>
  <c r="CE1406" i="4" s="1"/>
  <c r="CE1407" i="4" s="1"/>
  <c r="CE1396" i="4"/>
  <c r="CE1403" i="4"/>
  <c r="BT1395" i="4"/>
  <c r="BS1395" i="4"/>
  <c r="CA1395" i="4"/>
  <c r="BZ1395" i="4"/>
  <c r="CH1395" i="4"/>
  <c r="CG1395" i="4"/>
  <c r="CH170" i="4"/>
  <c r="CA170" i="4"/>
  <c r="BT170" i="4"/>
  <c r="BP236" i="4"/>
  <c r="BW236" i="4"/>
  <c r="CD236" i="4"/>
  <c r="BS236" i="4"/>
  <c r="CG236" i="4"/>
  <c r="BZ236" i="4"/>
  <c r="BR236" i="4"/>
  <c r="CF236" i="4"/>
  <c r="BY236" i="4"/>
  <c r="F173" i="4"/>
  <c r="BX172" i="4"/>
  <c r="BQ172" i="4"/>
  <c r="CE172" i="4"/>
  <c r="CA569" i="4"/>
  <c r="BT569" i="4"/>
  <c r="CH569" i="4"/>
  <c r="CF635" i="4"/>
  <c r="BY635" i="4"/>
  <c r="BR635" i="4"/>
  <c r="CG635" i="4"/>
  <c r="BZ635" i="4"/>
  <c r="BS635" i="4"/>
  <c r="CD635" i="4"/>
  <c r="BP635" i="4"/>
  <c r="BW635" i="4"/>
  <c r="I171" i="4"/>
  <c r="I570" i="4"/>
  <c r="B170" i="4"/>
  <c r="G237" i="4"/>
  <c r="H237" i="4"/>
  <c r="E237" i="4"/>
  <c r="E636" i="4"/>
  <c r="H636" i="4"/>
  <c r="G636" i="4"/>
  <c r="A238" i="4"/>
  <c r="MX9" i="1"/>
  <c r="MX7" i="1"/>
  <c r="AA9" i="1"/>
  <c r="AA7" i="1"/>
  <c r="NL9" i="1"/>
  <c r="NL7" i="1"/>
  <c r="MY6" i="1"/>
  <c r="MW6" i="1"/>
  <c r="KS5" i="1"/>
  <c r="R19" i="1"/>
  <c r="Q19" i="1"/>
  <c r="P19" i="1"/>
  <c r="AF6" i="1"/>
  <c r="NL11" i="1" l="1"/>
  <c r="AA11" i="1"/>
  <c r="MX11" i="1"/>
  <c r="BT1604" i="4"/>
  <c r="BS1604" i="4"/>
  <c r="CA1604" i="4"/>
  <c r="BZ1604" i="4"/>
  <c r="CH1604" i="4"/>
  <c r="CG1604" i="4"/>
  <c r="NL10" i="1"/>
  <c r="NL12" i="1"/>
  <c r="AA10" i="1"/>
  <c r="AA12" i="1"/>
  <c r="MX10" i="1"/>
  <c r="MX12" i="1"/>
  <c r="CH1396" i="4"/>
  <c r="CH1422" i="4"/>
  <c r="CH1419" i="4"/>
  <c r="CH1401" i="4"/>
  <c r="CH1429" i="4"/>
  <c r="BZ1396" i="4"/>
  <c r="BZ1421" i="4"/>
  <c r="BZ1429" i="4"/>
  <c r="BZ1419" i="4"/>
  <c r="BZ1401" i="4"/>
  <c r="CA1396" i="4"/>
  <c r="CA1429" i="4"/>
  <c r="CA1419" i="4"/>
  <c r="CA1401" i="4"/>
  <c r="CA1422" i="4"/>
  <c r="BS1396" i="4"/>
  <c r="BS1421" i="4"/>
  <c r="BS1429" i="4"/>
  <c r="BS1419" i="4"/>
  <c r="BS1401" i="4"/>
  <c r="BT1429" i="4"/>
  <c r="BT1401" i="4"/>
  <c r="BT1396" i="4"/>
  <c r="BT1419" i="4"/>
  <c r="BT1422" i="4"/>
  <c r="CE1397" i="4"/>
  <c r="BX1397" i="4"/>
  <c r="CG1396" i="4"/>
  <c r="CG1421" i="4"/>
  <c r="CG1419" i="4"/>
  <c r="CG1401" i="4"/>
  <c r="CG1429" i="4"/>
  <c r="BQ1397" i="4"/>
  <c r="CH171" i="4"/>
  <c r="CA171" i="4"/>
  <c r="BT171" i="4"/>
  <c r="BP237" i="4"/>
  <c r="CD237" i="4"/>
  <c r="BW237" i="4"/>
  <c r="F174" i="4"/>
  <c r="CE173" i="4"/>
  <c r="BX173" i="4"/>
  <c r="BQ173" i="4"/>
  <c r="CG237" i="4"/>
  <c r="BZ237" i="4"/>
  <c r="BS237" i="4"/>
  <c r="BY237" i="4"/>
  <c r="CF237" i="4"/>
  <c r="BR237" i="4"/>
  <c r="CA570" i="4"/>
  <c r="CH570" i="4"/>
  <c r="BT570" i="4"/>
  <c r="CF636" i="4"/>
  <c r="BY636" i="4"/>
  <c r="BR636" i="4"/>
  <c r="BZ636" i="4"/>
  <c r="BS636" i="4"/>
  <c r="CG636" i="4"/>
  <c r="BP636" i="4"/>
  <c r="CD636" i="4"/>
  <c r="BW636" i="4"/>
  <c r="I172" i="4"/>
  <c r="I571" i="4"/>
  <c r="B171" i="4"/>
  <c r="G238" i="4"/>
  <c r="E238" i="4"/>
  <c r="H238" i="4"/>
  <c r="E637" i="4"/>
  <c r="H637" i="4"/>
  <c r="G637" i="4"/>
  <c r="A239" i="4"/>
  <c r="BH24" i="1"/>
  <c r="MW9" i="1"/>
  <c r="MW7" i="1"/>
  <c r="MY9" i="1"/>
  <c r="MY7" i="1"/>
  <c r="AF9" i="1"/>
  <c r="AF7" i="1"/>
  <c r="KH9" i="1"/>
  <c r="MY11" i="1" l="1"/>
  <c r="AF11" i="1"/>
  <c r="MW11" i="1"/>
  <c r="KH11" i="1"/>
  <c r="CG1605" i="4"/>
  <c r="CH1605" i="4"/>
  <c r="BZ1605" i="4"/>
  <c r="CA1605" i="4"/>
  <c r="BS1605" i="4"/>
  <c r="BT1605" i="4"/>
  <c r="KH10" i="1"/>
  <c r="KH12" i="1"/>
  <c r="AF10" i="1"/>
  <c r="AF12" i="1"/>
  <c r="MW10" i="1"/>
  <c r="MW12" i="1"/>
  <c r="MY10" i="1"/>
  <c r="MY12" i="1"/>
  <c r="CE1398" i="4"/>
  <c r="CA1402" i="4"/>
  <c r="CA1397" i="4"/>
  <c r="BT1397" i="4"/>
  <c r="BT1402" i="4"/>
  <c r="BQ1398" i="4"/>
  <c r="BZ1402" i="4"/>
  <c r="BS1402" i="4"/>
  <c r="BZ1397" i="4"/>
  <c r="CG1402" i="4"/>
  <c r="CH1402" i="4"/>
  <c r="CG1397" i="4"/>
  <c r="BS1397" i="4"/>
  <c r="BX1398" i="4"/>
  <c r="CH1397" i="4"/>
  <c r="BS238" i="4"/>
  <c r="CG238" i="4"/>
  <c r="BZ238" i="4"/>
  <c r="BT172" i="4"/>
  <c r="CH172" i="4"/>
  <c r="CA172" i="4"/>
  <c r="BP238" i="4"/>
  <c r="CD238" i="4"/>
  <c r="BW238" i="4"/>
  <c r="CF238" i="4"/>
  <c r="BR238" i="4"/>
  <c r="BY238" i="4"/>
  <c r="F175" i="4"/>
  <c r="BX174" i="4"/>
  <c r="BQ174" i="4"/>
  <c r="CE174" i="4"/>
  <c r="BY637" i="4"/>
  <c r="BR637" i="4"/>
  <c r="CF637" i="4"/>
  <c r="BZ637" i="4"/>
  <c r="BS637" i="4"/>
  <c r="CG637" i="4"/>
  <c r="BW637" i="4"/>
  <c r="BP637" i="4"/>
  <c r="CD637" i="4"/>
  <c r="BT571" i="4"/>
  <c r="CH571" i="4"/>
  <c r="CA571" i="4"/>
  <c r="I173" i="4"/>
  <c r="I572" i="4"/>
  <c r="B172" i="4"/>
  <c r="G239" i="4"/>
  <c r="E239" i="4"/>
  <c r="H239" i="4"/>
  <c r="E638" i="4"/>
  <c r="H638" i="4"/>
  <c r="G638" i="4"/>
  <c r="A240" i="4"/>
  <c r="KY6" i="1"/>
  <c r="KY19" i="1"/>
  <c r="KX19" i="1"/>
  <c r="KX6" i="1"/>
  <c r="BT1606" i="4" l="1"/>
  <c r="BS1606" i="4"/>
  <c r="CA1606" i="4"/>
  <c r="BZ1606" i="4"/>
  <c r="CH1606" i="4"/>
  <c r="CG1606" i="4"/>
  <c r="LC24" i="1"/>
  <c r="LB24" i="1"/>
  <c r="BI24" i="1"/>
  <c r="BT1403" i="4"/>
  <c r="BT1398" i="4"/>
  <c r="CH1398" i="4"/>
  <c r="BS1398" i="4"/>
  <c r="CG1398" i="4"/>
  <c r="CH1403" i="4"/>
  <c r="CG1403" i="4"/>
  <c r="BZ1398" i="4"/>
  <c r="BS1403" i="4"/>
  <c r="CA1398" i="4"/>
  <c r="BZ1403" i="4"/>
  <c r="CA1403" i="4"/>
  <c r="CH173" i="4"/>
  <c r="CA173" i="4"/>
  <c r="BT173" i="4"/>
  <c r="BZ239" i="4"/>
  <c r="BS239" i="4"/>
  <c r="CG239" i="4"/>
  <c r="CD239" i="4"/>
  <c r="BW239" i="4"/>
  <c r="BP239" i="4"/>
  <c r="CF239" i="4"/>
  <c r="BY239" i="4"/>
  <c r="BR239" i="4"/>
  <c r="F176" i="4"/>
  <c r="CE175" i="4"/>
  <c r="BX175" i="4"/>
  <c r="BQ175" i="4"/>
  <c r="CH572" i="4"/>
  <c r="CA572" i="4"/>
  <c r="BT572" i="4"/>
  <c r="CF638" i="4"/>
  <c r="BY638" i="4"/>
  <c r="BR638" i="4"/>
  <c r="CG638" i="4"/>
  <c r="BZ638" i="4"/>
  <c r="BS638" i="4"/>
  <c r="CD638" i="4"/>
  <c r="BW638" i="4"/>
  <c r="BP638" i="4"/>
  <c r="I174" i="4"/>
  <c r="I573" i="4"/>
  <c r="B173" i="4"/>
  <c r="G240" i="4"/>
  <c r="E240" i="4"/>
  <c r="H240" i="4"/>
  <c r="H639" i="4"/>
  <c r="E639" i="4"/>
  <c r="G639" i="4"/>
  <c r="A241" i="4"/>
  <c r="KY9" i="1"/>
  <c r="KY7" i="1"/>
  <c r="KX9" i="1"/>
  <c r="KX7" i="1"/>
  <c r="BO6" i="1"/>
  <c r="BN6" i="1"/>
  <c r="BM6" i="1"/>
  <c r="KX11" i="1" l="1"/>
  <c r="KY11" i="1"/>
  <c r="CG1607" i="4"/>
  <c r="CH1607" i="4"/>
  <c r="BZ1607" i="4"/>
  <c r="CA1607" i="4"/>
  <c r="BS1607" i="4"/>
  <c r="BT1607" i="4"/>
  <c r="KX10" i="1"/>
  <c r="KX12" i="1"/>
  <c r="KY10" i="1"/>
  <c r="KY12" i="1"/>
  <c r="CA1404" i="4"/>
  <c r="BZ1404" i="4"/>
  <c r="BS1404" i="4"/>
  <c r="CG1404" i="4"/>
  <c r="BT1404" i="4"/>
  <c r="CH1404" i="4"/>
  <c r="BT174" i="4"/>
  <c r="CA174" i="4"/>
  <c r="CH174" i="4"/>
  <c r="F177" i="4"/>
  <c r="CE176" i="4"/>
  <c r="BX176" i="4"/>
  <c r="BQ176" i="4"/>
  <c r="BZ240" i="4"/>
  <c r="CG240" i="4"/>
  <c r="BS240" i="4"/>
  <c r="BW240" i="4"/>
  <c r="BP240" i="4"/>
  <c r="CD240" i="4"/>
  <c r="BR240" i="4"/>
  <c r="BY240" i="4"/>
  <c r="CF240" i="4"/>
  <c r="BP639" i="4"/>
  <c r="CD639" i="4"/>
  <c r="BW639" i="4"/>
  <c r="BS639" i="4"/>
  <c r="CG639" i="4"/>
  <c r="BZ639" i="4"/>
  <c r="CH573" i="4"/>
  <c r="CA573" i="4"/>
  <c r="BT573" i="4"/>
  <c r="BR639" i="4"/>
  <c r="CF639" i="4"/>
  <c r="BY639" i="4"/>
  <c r="I175" i="4"/>
  <c r="I574" i="4"/>
  <c r="B174" i="4"/>
  <c r="G241" i="4"/>
  <c r="E241" i="4"/>
  <c r="H241" i="4"/>
  <c r="H640" i="4"/>
  <c r="E640" i="4"/>
  <c r="G640" i="4"/>
  <c r="A242" i="4"/>
  <c r="B515" i="4"/>
  <c r="BM7" i="1"/>
  <c r="BO9" i="1"/>
  <c r="BO7" i="1"/>
  <c r="BN9" i="1"/>
  <c r="BN7" i="1"/>
  <c r="BF19" i="1"/>
  <c r="BO11" i="1" l="1"/>
  <c r="BN11" i="1"/>
  <c r="BN12" i="1"/>
  <c r="BO12" i="1"/>
  <c r="CA1405" i="4"/>
  <c r="CH1405" i="4"/>
  <c r="BT1405" i="4"/>
  <c r="CG1405" i="4"/>
  <c r="BS1405" i="4"/>
  <c r="BZ1405" i="4"/>
  <c r="CA175" i="4"/>
  <c r="CH175" i="4"/>
  <c r="BT175" i="4"/>
  <c r="CG241" i="4"/>
  <c r="BZ241" i="4"/>
  <c r="BS241" i="4"/>
  <c r="BW241" i="4"/>
  <c r="BP241" i="4"/>
  <c r="CD241" i="4"/>
  <c r="BY241" i="4"/>
  <c r="BR241" i="4"/>
  <c r="CF241" i="4"/>
  <c r="F178" i="4"/>
  <c r="BQ177" i="4"/>
  <c r="BX177" i="4"/>
  <c r="CE177" i="4"/>
  <c r="BY640" i="4"/>
  <c r="BR640" i="4"/>
  <c r="CF640" i="4"/>
  <c r="BW640" i="4"/>
  <c r="BP640" i="4"/>
  <c r="CD640" i="4"/>
  <c r="BZ640" i="4"/>
  <c r="BS640" i="4"/>
  <c r="CG640" i="4"/>
  <c r="CA574" i="4"/>
  <c r="BT574" i="4"/>
  <c r="CH574" i="4"/>
  <c r="I176" i="4"/>
  <c r="B175" i="4"/>
  <c r="I575" i="4"/>
  <c r="G242" i="4"/>
  <c r="H242" i="4"/>
  <c r="E242" i="4"/>
  <c r="H641" i="4"/>
  <c r="E641" i="4"/>
  <c r="G641" i="4"/>
  <c r="A243" i="4"/>
  <c r="B516" i="4"/>
  <c r="BN10" i="1"/>
  <c r="BO10" i="1"/>
  <c r="BM10" i="1"/>
  <c r="BE19" i="1"/>
  <c r="BE6" i="1"/>
  <c r="BG19" i="1"/>
  <c r="BG6" i="1"/>
  <c r="BG9" i="1" s="1"/>
  <c r="BF6" i="1"/>
  <c r="BF9" i="1" s="1"/>
  <c r="KJ6" i="1"/>
  <c r="BF10" i="1" l="1"/>
  <c r="BF11" i="1"/>
  <c r="BF7" i="1"/>
  <c r="BG7" i="1"/>
  <c r="BZ1406" i="4"/>
  <c r="BS1406" i="4"/>
  <c r="CG1406" i="4"/>
  <c r="BT1406" i="4"/>
  <c r="CH1406" i="4"/>
  <c r="CA1406" i="4"/>
  <c r="CH176" i="4"/>
  <c r="CA176" i="4"/>
  <c r="BT176" i="4"/>
  <c r="BP242" i="4"/>
  <c r="CD242" i="4"/>
  <c r="BW242" i="4"/>
  <c r="CG242" i="4"/>
  <c r="BZ242" i="4"/>
  <c r="BS242" i="4"/>
  <c r="CF242" i="4"/>
  <c r="BY242" i="4"/>
  <c r="BR242" i="4"/>
  <c r="F179" i="4"/>
  <c r="CE178" i="4"/>
  <c r="BX178" i="4"/>
  <c r="BQ178" i="4"/>
  <c r="BT575" i="4"/>
  <c r="CH575" i="4"/>
  <c r="CA575" i="4"/>
  <c r="CF641" i="4"/>
  <c r="BR641" i="4"/>
  <c r="BY641" i="4"/>
  <c r="CD641" i="4"/>
  <c r="BW641" i="4"/>
  <c r="BP641" i="4"/>
  <c r="CG641" i="4"/>
  <c r="BZ641" i="4"/>
  <c r="BS641" i="4"/>
  <c r="I177" i="4"/>
  <c r="B176" i="4"/>
  <c r="I576" i="4"/>
  <c r="G243" i="4"/>
  <c r="H243" i="4"/>
  <c r="E243" i="4"/>
  <c r="H642" i="4"/>
  <c r="E642" i="4"/>
  <c r="G642" i="4"/>
  <c r="A244" i="4"/>
  <c r="B517" i="4"/>
  <c r="BE7" i="1"/>
  <c r="BE12" i="1"/>
  <c r="BG10" i="1"/>
  <c r="KJ9" i="1"/>
  <c r="KJ7" i="1"/>
  <c r="KI6" i="1"/>
  <c r="KH19" i="1"/>
  <c r="KI19" i="1"/>
  <c r="KJ19" i="1"/>
  <c r="KJ11" i="1" l="1"/>
  <c r="BG11" i="1"/>
  <c r="BF12" i="1"/>
  <c r="KJ10" i="1"/>
  <c r="KJ12" i="1"/>
  <c r="BG12" i="1"/>
  <c r="CA1407" i="4"/>
  <c r="CH1407" i="4"/>
  <c r="BT1407" i="4"/>
  <c r="CG1407" i="4"/>
  <c r="BS1407" i="4"/>
  <c r="BZ1407" i="4"/>
  <c r="F180" i="4"/>
  <c r="BQ179" i="4"/>
  <c r="BX179" i="4"/>
  <c r="CE179" i="4"/>
  <c r="CA177" i="4"/>
  <c r="BT177" i="4"/>
  <c r="CH177" i="4"/>
  <c r="BW243" i="4"/>
  <c r="BP243" i="4"/>
  <c r="CD243" i="4"/>
  <c r="BS243" i="4"/>
  <c r="BZ243" i="4"/>
  <c r="CG243" i="4"/>
  <c r="BR243" i="4"/>
  <c r="CF243" i="4"/>
  <c r="BY243" i="4"/>
  <c r="BR642" i="4"/>
  <c r="CF642" i="4"/>
  <c r="BY642" i="4"/>
  <c r="BP642" i="4"/>
  <c r="CD642" i="4"/>
  <c r="BW642" i="4"/>
  <c r="CA576" i="4"/>
  <c r="BT576" i="4"/>
  <c r="CH576" i="4"/>
  <c r="CG642" i="4"/>
  <c r="BZ642" i="4"/>
  <c r="BS642" i="4"/>
  <c r="I178" i="4"/>
  <c r="B177" i="4"/>
  <c r="I577" i="4"/>
  <c r="G244" i="4"/>
  <c r="H244" i="4"/>
  <c r="E244" i="4"/>
  <c r="G643" i="4"/>
  <c r="E643" i="4"/>
  <c r="H643" i="4"/>
  <c r="A245" i="4"/>
  <c r="B518" i="4"/>
  <c r="BS24" i="1"/>
  <c r="KI9" i="1"/>
  <c r="KI7" i="1"/>
  <c r="AF19" i="1"/>
  <c r="LF19" i="1"/>
  <c r="LF6" i="1"/>
  <c r="KS19" i="1"/>
  <c r="KS6" i="1"/>
  <c r="LA19" i="1"/>
  <c r="LA6" i="1"/>
  <c r="KZ19" i="1"/>
  <c r="KZ6" i="1"/>
  <c r="KQ19" i="1"/>
  <c r="KQ6" i="1"/>
  <c r="LE19" i="1"/>
  <c r="LE6" i="1"/>
  <c r="KP19" i="1"/>
  <c r="KP6" i="1"/>
  <c r="LD19" i="1"/>
  <c r="LD6" i="1"/>
  <c r="KR19" i="1"/>
  <c r="KR6" i="1"/>
  <c r="KI11" i="1" l="1"/>
  <c r="KI10" i="1"/>
  <c r="KI12" i="1"/>
  <c r="CD244" i="4"/>
  <c r="BW244" i="4"/>
  <c r="BP244" i="4"/>
  <c r="CG244" i="4"/>
  <c r="BZ244" i="4"/>
  <c r="BS244" i="4"/>
  <c r="CF244" i="4"/>
  <c r="BY244" i="4"/>
  <c r="BR244" i="4"/>
  <c r="CH178" i="4"/>
  <c r="CA178" i="4"/>
  <c r="BT178" i="4"/>
  <c r="F181" i="4"/>
  <c r="CE180" i="4"/>
  <c r="BX180" i="4"/>
  <c r="BQ180" i="4"/>
  <c r="CH577" i="4"/>
  <c r="BT577" i="4"/>
  <c r="CA577" i="4"/>
  <c r="BZ643" i="4"/>
  <c r="BS643" i="4"/>
  <c r="CG643" i="4"/>
  <c r="BW643" i="4"/>
  <c r="BP643" i="4"/>
  <c r="CD643" i="4"/>
  <c r="BY643" i="4"/>
  <c r="BR643" i="4"/>
  <c r="CF643" i="4"/>
  <c r="I179" i="4"/>
  <c r="B178" i="4"/>
  <c r="I578" i="4"/>
  <c r="G245" i="4"/>
  <c r="H245" i="4"/>
  <c r="E245" i="4"/>
  <c r="G644" i="4"/>
  <c r="E644" i="4"/>
  <c r="H644" i="4"/>
  <c r="A246" i="4"/>
  <c r="CN24" i="1"/>
  <c r="DK24" i="1"/>
  <c r="CG24" i="1"/>
  <c r="CO24" i="1"/>
  <c r="DI24" i="1"/>
  <c r="DC24" i="1"/>
  <c r="CY24" i="1"/>
  <c r="DG24" i="1"/>
  <c r="DV24" i="1"/>
  <c r="CX24" i="1"/>
  <c r="CV24" i="1"/>
  <c r="DS24" i="1"/>
  <c r="BU24" i="1"/>
  <c r="CZ24" i="1"/>
  <c r="CM24" i="1"/>
  <c r="CQ24" i="1"/>
  <c r="DL24" i="1"/>
  <c r="DU24" i="1"/>
  <c r="CF24" i="1"/>
  <c r="CI24" i="1"/>
  <c r="CR24" i="1"/>
  <c r="CB24" i="1"/>
  <c r="DQ24" i="1"/>
  <c r="DJ24" i="1"/>
  <c r="DN24" i="1"/>
  <c r="DA24" i="1"/>
  <c r="BZ24" i="1"/>
  <c r="DP24" i="1"/>
  <c r="CT24" i="1"/>
  <c r="DH24" i="1"/>
  <c r="DW24" i="1"/>
  <c r="CW24" i="1"/>
  <c r="CS24" i="1"/>
  <c r="DF24" i="1"/>
  <c r="CU24" i="1"/>
  <c r="DE24" i="1"/>
  <c r="DT24" i="1"/>
  <c r="DO24" i="1"/>
  <c r="DR24" i="1"/>
  <c r="DD24" i="1"/>
  <c r="CP24" i="1"/>
  <c r="DM24" i="1"/>
  <c r="DB24" i="1"/>
  <c r="LE9" i="1"/>
  <c r="LE7" i="1"/>
  <c r="LF9" i="1"/>
  <c r="LF7" i="1"/>
  <c r="KQ9" i="1"/>
  <c r="KQ7" i="1"/>
  <c r="KZ9" i="1"/>
  <c r="KZ7" i="1"/>
  <c r="KP9" i="1"/>
  <c r="KP7" i="1"/>
  <c r="LA9" i="1"/>
  <c r="LA7" i="1"/>
  <c r="LD9" i="1"/>
  <c r="LD7" i="1"/>
  <c r="KR9" i="1"/>
  <c r="KR7" i="1"/>
  <c r="KS9" i="1"/>
  <c r="KS7" i="1"/>
  <c r="LE11" i="1" l="1"/>
  <c r="KR11" i="1"/>
  <c r="KZ11" i="1"/>
  <c r="KS11" i="1"/>
  <c r="KP11" i="1"/>
  <c r="KQ11" i="1"/>
  <c r="LD11" i="1"/>
  <c r="LA11" i="1"/>
  <c r="LF11" i="1"/>
  <c r="LA10" i="1"/>
  <c r="LA12" i="1"/>
  <c r="KZ10" i="1"/>
  <c r="KZ12" i="1"/>
  <c r="KR10" i="1"/>
  <c r="KR12" i="1"/>
  <c r="LD10" i="1"/>
  <c r="LD12" i="1"/>
  <c r="KP10" i="1"/>
  <c r="KP12" i="1"/>
  <c r="KQ10" i="1"/>
  <c r="KQ12" i="1"/>
  <c r="LF10" i="1"/>
  <c r="LF12" i="1"/>
  <c r="KS10" i="1"/>
  <c r="KS12" i="1"/>
  <c r="LE10" i="1"/>
  <c r="LE12" i="1"/>
  <c r="BP245" i="4"/>
  <c r="BW245" i="4"/>
  <c r="CD245" i="4"/>
  <c r="BZ245" i="4"/>
  <c r="BS245" i="4"/>
  <c r="CG245" i="4"/>
  <c r="BR245" i="4"/>
  <c r="BY245" i="4"/>
  <c r="CF245" i="4"/>
  <c r="F182" i="4"/>
  <c r="CE181" i="4"/>
  <c r="BQ181" i="4"/>
  <c r="BX181" i="4"/>
  <c r="BT179" i="4"/>
  <c r="CA179" i="4"/>
  <c r="CH179" i="4"/>
  <c r="CD644" i="4"/>
  <c r="BW644" i="4"/>
  <c r="BP644" i="4"/>
  <c r="CF644" i="4"/>
  <c r="BY644" i="4"/>
  <c r="BR644" i="4"/>
  <c r="CA578" i="4"/>
  <c r="BT578" i="4"/>
  <c r="CH578" i="4"/>
  <c r="CG644" i="4"/>
  <c r="BZ644" i="4"/>
  <c r="BS644" i="4"/>
  <c r="I180" i="4"/>
  <c r="B179" i="4"/>
  <c r="I579" i="4"/>
  <c r="G246" i="4"/>
  <c r="E246" i="4"/>
  <c r="H246" i="4"/>
  <c r="G645" i="4"/>
  <c r="E645" i="4"/>
  <c r="H645" i="4"/>
  <c r="A247" i="4"/>
  <c r="BJ24" i="1"/>
  <c r="B519" i="4"/>
  <c r="R6" i="1"/>
  <c r="Q6" i="1"/>
  <c r="CA180" i="4" l="1"/>
  <c r="BT180" i="4"/>
  <c r="CH180" i="4"/>
  <c r="BS246" i="4"/>
  <c r="BZ246" i="4"/>
  <c r="CG246" i="4"/>
  <c r="BP246" i="4"/>
  <c r="CD246" i="4"/>
  <c r="BW246" i="4"/>
  <c r="CF246" i="4"/>
  <c r="BY246" i="4"/>
  <c r="BR246" i="4"/>
  <c r="F183" i="4"/>
  <c r="CE182" i="4"/>
  <c r="BX182" i="4"/>
  <c r="BQ182" i="4"/>
  <c r="BR645" i="4"/>
  <c r="BY645" i="4"/>
  <c r="CF645" i="4"/>
  <c r="BS645" i="4"/>
  <c r="CG645" i="4"/>
  <c r="BZ645" i="4"/>
  <c r="CH579" i="4"/>
  <c r="CA579" i="4"/>
  <c r="BT579" i="4"/>
  <c r="BP645" i="4"/>
  <c r="CD645" i="4"/>
  <c r="BW645" i="4"/>
  <c r="I181" i="4"/>
  <c r="B180" i="4"/>
  <c r="I580" i="4"/>
  <c r="G247" i="4"/>
  <c r="E247" i="4"/>
  <c r="H247" i="4"/>
  <c r="G646" i="4"/>
  <c r="E646" i="4"/>
  <c r="H646" i="4"/>
  <c r="A248" i="4"/>
  <c r="B520" i="4"/>
  <c r="Q7" i="1"/>
  <c r="R7" i="1"/>
  <c r="LV19" i="1"/>
  <c r="BT1408" i="4" l="1"/>
  <c r="CA1408" i="4"/>
  <c r="CH1408" i="4"/>
  <c r="F184" i="4"/>
  <c r="CE183" i="4"/>
  <c r="BX183" i="4"/>
  <c r="BQ183" i="4"/>
  <c r="CG247" i="4"/>
  <c r="BZ247" i="4"/>
  <c r="BS247" i="4"/>
  <c r="BT181" i="4"/>
  <c r="CH181" i="4"/>
  <c r="CA181" i="4"/>
  <c r="CD247" i="4"/>
  <c r="BW247" i="4"/>
  <c r="BP247" i="4"/>
  <c r="CF247" i="4"/>
  <c r="BY247" i="4"/>
  <c r="BR247" i="4"/>
  <c r="BZ646" i="4"/>
  <c r="BS646" i="4"/>
  <c r="CG646" i="4"/>
  <c r="CD646" i="4"/>
  <c r="BW646" i="4"/>
  <c r="BP646" i="4"/>
  <c r="BY646" i="4"/>
  <c r="BR646" i="4"/>
  <c r="CF646" i="4"/>
  <c r="BT580" i="4"/>
  <c r="CH580" i="4"/>
  <c r="CA580" i="4"/>
  <c r="I182" i="4"/>
  <c r="B181" i="4"/>
  <c r="I581" i="4"/>
  <c r="G248" i="4"/>
  <c r="E248" i="4"/>
  <c r="H248" i="4"/>
  <c r="H647" i="4"/>
  <c r="E647" i="4"/>
  <c r="G647" i="4"/>
  <c r="A249" i="4"/>
  <c r="B521" i="4"/>
  <c r="P6" i="1"/>
  <c r="CH182" i="4" l="1"/>
  <c r="CA182" i="4"/>
  <c r="BT182" i="4"/>
  <c r="BS248" i="4"/>
  <c r="BZ248" i="4"/>
  <c r="CG248" i="4"/>
  <c r="BW248" i="4"/>
  <c r="BP248" i="4"/>
  <c r="CD248" i="4"/>
  <c r="BR248" i="4"/>
  <c r="BY248" i="4"/>
  <c r="CF248" i="4"/>
  <c r="F185" i="4"/>
  <c r="BX184" i="4"/>
  <c r="CE184" i="4"/>
  <c r="BQ184" i="4"/>
  <c r="CF647" i="4"/>
  <c r="BY647" i="4"/>
  <c r="BR647" i="4"/>
  <c r="CD647" i="4"/>
  <c r="BW647" i="4"/>
  <c r="BP647" i="4"/>
  <c r="CG647" i="4"/>
  <c r="BZ647" i="4"/>
  <c r="BS647" i="4"/>
  <c r="CA581" i="4"/>
  <c r="BT581" i="4"/>
  <c r="CH581" i="4"/>
  <c r="I183" i="4"/>
  <c r="B182" i="4"/>
  <c r="I582" i="4"/>
  <c r="G249" i="4"/>
  <c r="E249" i="4"/>
  <c r="H249" i="4"/>
  <c r="H648" i="4"/>
  <c r="E648" i="4"/>
  <c r="G648" i="4"/>
  <c r="A250" i="4"/>
  <c r="B522" i="4"/>
  <c r="P7" i="1"/>
  <c r="BT183" i="4" l="1"/>
  <c r="CH183" i="4"/>
  <c r="CA183" i="4"/>
  <c r="CG249" i="4"/>
  <c r="BZ249" i="4"/>
  <c r="BS249" i="4"/>
  <c r="CD249" i="4"/>
  <c r="BW249" i="4"/>
  <c r="BP249" i="4"/>
  <c r="BY249" i="4"/>
  <c r="CF249" i="4"/>
  <c r="BR249" i="4"/>
  <c r="F186" i="4"/>
  <c r="BQ185" i="4"/>
  <c r="BX185" i="4"/>
  <c r="CE185" i="4"/>
  <c r="BR648" i="4"/>
  <c r="CF648" i="4"/>
  <c r="BY648" i="4"/>
  <c r="BT582" i="4"/>
  <c r="CH582" i="4"/>
  <c r="CA582" i="4"/>
  <c r="BP648" i="4"/>
  <c r="CD648" i="4"/>
  <c r="BW648" i="4"/>
  <c r="BS648" i="4"/>
  <c r="BZ648" i="4"/>
  <c r="CG648" i="4"/>
  <c r="I184" i="4"/>
  <c r="B183" i="4"/>
  <c r="I583" i="4"/>
  <c r="G250" i="4"/>
  <c r="H250" i="4"/>
  <c r="E250" i="4"/>
  <c r="H649" i="4"/>
  <c r="E649" i="4"/>
  <c r="G649" i="4"/>
  <c r="A251" i="4"/>
  <c r="LY19" i="1"/>
  <c r="LQ6" i="1"/>
  <c r="LP6" i="1"/>
  <c r="F187" i="4" l="1"/>
  <c r="BX186" i="4"/>
  <c r="CE186" i="4"/>
  <c r="BQ186" i="4"/>
  <c r="BW250" i="4"/>
  <c r="BP250" i="4"/>
  <c r="CD250" i="4"/>
  <c r="BS250" i="4"/>
  <c r="BZ250" i="4"/>
  <c r="CG250" i="4"/>
  <c r="CF250" i="4"/>
  <c r="BR250" i="4"/>
  <c r="BY250" i="4"/>
  <c r="CH184" i="4"/>
  <c r="CA184" i="4"/>
  <c r="BT184" i="4"/>
  <c r="CA583" i="4"/>
  <c r="BT583" i="4"/>
  <c r="CH583" i="4"/>
  <c r="BY649" i="4"/>
  <c r="BR649" i="4"/>
  <c r="CF649" i="4"/>
  <c r="CD649" i="4"/>
  <c r="BW649" i="4"/>
  <c r="BP649" i="4"/>
  <c r="BZ649" i="4"/>
  <c r="BS649" i="4"/>
  <c r="CG649" i="4"/>
  <c r="I185" i="4"/>
  <c r="B184" i="4"/>
  <c r="I584" i="4"/>
  <c r="G251" i="4"/>
  <c r="H251" i="4"/>
  <c r="E251" i="4"/>
  <c r="H650" i="4"/>
  <c r="E650" i="4"/>
  <c r="G650" i="4"/>
  <c r="A252" i="4"/>
  <c r="AX24" i="1"/>
  <c r="B523" i="4"/>
  <c r="AU24" i="1"/>
  <c r="BF24" i="1"/>
  <c r="BG24" i="1"/>
  <c r="LP9" i="1"/>
  <c r="LP7" i="1"/>
  <c r="LQ9" i="1"/>
  <c r="LQ7" i="1"/>
  <c r="LQ19" i="1"/>
  <c r="LP19" i="1"/>
  <c r="LP11" i="1" l="1"/>
  <c r="LQ11" i="1"/>
  <c r="LP10" i="1"/>
  <c r="LP12" i="1"/>
  <c r="LQ10" i="1"/>
  <c r="LQ12" i="1"/>
  <c r="CD251" i="4"/>
  <c r="BW251" i="4"/>
  <c r="BP251" i="4"/>
  <c r="BS251" i="4"/>
  <c r="CG251" i="4"/>
  <c r="BZ251" i="4"/>
  <c r="BY251" i="4"/>
  <c r="CF251" i="4"/>
  <c r="BR251" i="4"/>
  <c r="BT185" i="4"/>
  <c r="CH185" i="4"/>
  <c r="CA185" i="4"/>
  <c r="F188" i="4"/>
  <c r="BQ187" i="4"/>
  <c r="CE187" i="4"/>
  <c r="BX187" i="4"/>
  <c r="CA584" i="4"/>
  <c r="BT584" i="4"/>
  <c r="CH584" i="4"/>
  <c r="CF650" i="4"/>
  <c r="BR650" i="4"/>
  <c r="BY650" i="4"/>
  <c r="CD650" i="4"/>
  <c r="BP650" i="4"/>
  <c r="BW650" i="4"/>
  <c r="CG650" i="4"/>
  <c r="BS650" i="4"/>
  <c r="BZ650" i="4"/>
  <c r="I186" i="4"/>
  <c r="B185" i="4"/>
  <c r="I585" i="4"/>
  <c r="G252" i="4"/>
  <c r="H252" i="4"/>
  <c r="E252" i="4"/>
  <c r="E651" i="4"/>
  <c r="H651" i="4"/>
  <c r="G651" i="4"/>
  <c r="A253" i="4"/>
  <c r="B524" i="4"/>
  <c r="BE24" i="1"/>
  <c r="MW19" i="1"/>
  <c r="CA186" i="4" l="1"/>
  <c r="CH186" i="4"/>
  <c r="BT186" i="4"/>
  <c r="CD252" i="4"/>
  <c r="BP252" i="4"/>
  <c r="BW252" i="4"/>
  <c r="BZ252" i="4"/>
  <c r="CG252" i="4"/>
  <c r="BS252" i="4"/>
  <c r="BR252" i="4"/>
  <c r="CF252" i="4"/>
  <c r="BY252" i="4"/>
  <c r="F189" i="4"/>
  <c r="BX188" i="4"/>
  <c r="CE188" i="4"/>
  <c r="BQ188" i="4"/>
  <c r="BR651" i="4"/>
  <c r="CF651" i="4"/>
  <c r="BY651" i="4"/>
  <c r="CH585" i="4"/>
  <c r="BT585" i="4"/>
  <c r="CA585" i="4"/>
  <c r="BS651" i="4"/>
  <c r="CG651" i="4"/>
  <c r="BZ651" i="4"/>
  <c r="BP651" i="4"/>
  <c r="CD651" i="4"/>
  <c r="BW651" i="4"/>
  <c r="I187" i="4"/>
  <c r="B186" i="4"/>
  <c r="I586" i="4"/>
  <c r="G253" i="4"/>
  <c r="H253" i="4"/>
  <c r="E253" i="4"/>
  <c r="H652" i="4"/>
  <c r="E652" i="4"/>
  <c r="G652" i="4"/>
  <c r="A254" i="4"/>
  <c r="B525" i="4"/>
  <c r="AI6" i="1"/>
  <c r="CD253" i="4" l="1"/>
  <c r="BW253" i="4"/>
  <c r="BP253" i="4"/>
  <c r="CG253" i="4"/>
  <c r="BZ253" i="4"/>
  <c r="BS253" i="4"/>
  <c r="CF253" i="4"/>
  <c r="BY253" i="4"/>
  <c r="BR253" i="4"/>
  <c r="F190" i="4"/>
  <c r="CE189" i="4"/>
  <c r="BX189" i="4"/>
  <c r="BQ189" i="4"/>
  <c r="CH187" i="4"/>
  <c r="CA187" i="4"/>
  <c r="BT187" i="4"/>
  <c r="CH586" i="4"/>
  <c r="CA586" i="4"/>
  <c r="BT586" i="4"/>
  <c r="CF652" i="4"/>
  <c r="BY652" i="4"/>
  <c r="BR652" i="4"/>
  <c r="CD652" i="4"/>
  <c r="BW652" i="4"/>
  <c r="BP652" i="4"/>
  <c r="BZ652" i="4"/>
  <c r="BS652" i="4"/>
  <c r="CG652" i="4"/>
  <c r="I188" i="4"/>
  <c r="B187" i="4"/>
  <c r="I587" i="4"/>
  <c r="G254" i="4"/>
  <c r="E254" i="4"/>
  <c r="H254" i="4"/>
  <c r="E653" i="4"/>
  <c r="H653" i="4"/>
  <c r="G653" i="4"/>
  <c r="A255" i="4"/>
  <c r="B526" i="4"/>
  <c r="AI9" i="1"/>
  <c r="AI7" i="1"/>
  <c r="AI19" i="1"/>
  <c r="KK6" i="1"/>
  <c r="KL6" i="1"/>
  <c r="MS6" i="1"/>
  <c r="MV6" i="1"/>
  <c r="NK6" i="1"/>
  <c r="J6" i="1"/>
  <c r="AI11" i="1" l="1"/>
  <c r="AI10" i="1"/>
  <c r="AI12" i="1"/>
  <c r="BT188" i="4"/>
  <c r="CA188" i="4"/>
  <c r="CH188" i="4"/>
  <c r="CG254" i="4"/>
  <c r="BS254" i="4"/>
  <c r="BZ254" i="4"/>
  <c r="BP254" i="4"/>
  <c r="CD254" i="4"/>
  <c r="BW254" i="4"/>
  <c r="CF254" i="4"/>
  <c r="BY254" i="4"/>
  <c r="BR254" i="4"/>
  <c r="F191" i="4"/>
  <c r="BQ190" i="4"/>
  <c r="CE190" i="4"/>
  <c r="BX190" i="4"/>
  <c r="CA587" i="4"/>
  <c r="BT587" i="4"/>
  <c r="CH587" i="4"/>
  <c r="CF653" i="4"/>
  <c r="BY653" i="4"/>
  <c r="BR653" i="4"/>
  <c r="CG653" i="4"/>
  <c r="BZ653" i="4"/>
  <c r="BS653" i="4"/>
  <c r="CD653" i="4"/>
  <c r="BW653" i="4"/>
  <c r="BP653" i="4"/>
  <c r="I189" i="4"/>
  <c r="B188" i="4"/>
  <c r="I588" i="4"/>
  <c r="G255" i="4"/>
  <c r="E255" i="4"/>
  <c r="H255" i="4"/>
  <c r="H654" i="4"/>
  <c r="E654" i="4"/>
  <c r="G654" i="4"/>
  <c r="A256" i="4"/>
  <c r="MV9" i="1"/>
  <c r="MV7" i="1"/>
  <c r="NK9" i="1"/>
  <c r="NK7" i="1"/>
  <c r="KK9" i="1"/>
  <c r="KK7" i="1"/>
  <c r="KL9" i="1"/>
  <c r="KL7" i="1"/>
  <c r="J7" i="1"/>
  <c r="MS9" i="1"/>
  <c r="MS7" i="1"/>
  <c r="KK19" i="1"/>
  <c r="MV19" i="1"/>
  <c r="KL19" i="1"/>
  <c r="MS19" i="1"/>
  <c r="MY19" i="1"/>
  <c r="KM19" i="1"/>
  <c r="LX19" i="1"/>
  <c r="J19" i="1"/>
  <c r="NK19" i="1"/>
  <c r="KK11" i="1" l="1"/>
  <c r="MV11" i="1"/>
  <c r="NK11" i="1"/>
  <c r="KL11" i="1"/>
  <c r="MS11" i="1"/>
  <c r="J12" i="1"/>
  <c r="KL10" i="1"/>
  <c r="KL12" i="1"/>
  <c r="NK10" i="1"/>
  <c r="NK12" i="1"/>
  <c r="KK10" i="1"/>
  <c r="KK12" i="1"/>
  <c r="MV10" i="1"/>
  <c r="MV12" i="1"/>
  <c r="MS10" i="1"/>
  <c r="MS12" i="1"/>
  <c r="CH189" i="4"/>
  <c r="CA189" i="4"/>
  <c r="BT189" i="4"/>
  <c r="F192" i="4"/>
  <c r="BX191" i="4"/>
  <c r="BQ191" i="4"/>
  <c r="CE191" i="4"/>
  <c r="BZ255" i="4"/>
  <c r="BS255" i="4"/>
  <c r="CG255" i="4"/>
  <c r="BW255" i="4"/>
  <c r="CD255" i="4"/>
  <c r="BP255" i="4"/>
  <c r="CF255" i="4"/>
  <c r="BY255" i="4"/>
  <c r="BR255" i="4"/>
  <c r="BS654" i="4"/>
  <c r="BZ654" i="4"/>
  <c r="CG654" i="4"/>
  <c r="CH588" i="4"/>
  <c r="CA588" i="4"/>
  <c r="BT588" i="4"/>
  <c r="BR654" i="4"/>
  <c r="BY654" i="4"/>
  <c r="CF654" i="4"/>
  <c r="BP654" i="4"/>
  <c r="CD654" i="4"/>
  <c r="BW654" i="4"/>
  <c r="I190" i="4"/>
  <c r="B189" i="4"/>
  <c r="I589" i="4"/>
  <c r="G256" i="4"/>
  <c r="E256" i="4"/>
  <c r="H256" i="4"/>
  <c r="E655" i="4"/>
  <c r="H655" i="4"/>
  <c r="G655" i="4"/>
  <c r="A257" i="4"/>
  <c r="B527" i="4"/>
  <c r="CH190" i="4" l="1"/>
  <c r="CA190" i="4"/>
  <c r="BT190" i="4"/>
  <c r="CG256" i="4"/>
  <c r="BZ256" i="4"/>
  <c r="BS256" i="4"/>
  <c r="BP256" i="4"/>
  <c r="CD256" i="4"/>
  <c r="BW256" i="4"/>
  <c r="BY256" i="4"/>
  <c r="BR256" i="4"/>
  <c r="CF256" i="4"/>
  <c r="F193" i="4"/>
  <c r="CE192" i="4"/>
  <c r="BX192" i="4"/>
  <c r="BQ192" i="4"/>
  <c r="BT589" i="4"/>
  <c r="CA589" i="4"/>
  <c r="CH589" i="4"/>
  <c r="CF655" i="4"/>
  <c r="BY655" i="4"/>
  <c r="BR655" i="4"/>
  <c r="CG655" i="4"/>
  <c r="BZ655" i="4"/>
  <c r="BS655" i="4"/>
  <c r="CD655" i="4"/>
  <c r="BW655" i="4"/>
  <c r="BP655" i="4"/>
  <c r="I191" i="4"/>
  <c r="B190" i="4"/>
  <c r="I590" i="4"/>
  <c r="G257" i="4"/>
  <c r="E257" i="4"/>
  <c r="H257" i="4"/>
  <c r="E656" i="4"/>
  <c r="H656" i="4"/>
  <c r="G656" i="4"/>
  <c r="A258" i="4"/>
  <c r="Q24" i="1"/>
  <c r="B528" i="4"/>
  <c r="BZ257" i="4" l="1"/>
  <c r="BS257" i="4"/>
  <c r="CG257" i="4"/>
  <c r="BW257" i="4"/>
  <c r="BP257" i="4"/>
  <c r="CD257" i="4"/>
  <c r="CF257" i="4"/>
  <c r="BY257" i="4"/>
  <c r="BR257" i="4"/>
  <c r="CA191" i="4"/>
  <c r="BT191" i="4"/>
  <c r="CH191" i="4"/>
  <c r="F194" i="4"/>
  <c r="BQ193" i="4"/>
  <c r="BX193" i="4"/>
  <c r="CE193" i="4"/>
  <c r="CF656" i="4"/>
  <c r="BY656" i="4"/>
  <c r="BR656" i="4"/>
  <c r="CG656" i="4"/>
  <c r="BZ656" i="4"/>
  <c r="BS656" i="4"/>
  <c r="CD656" i="4"/>
  <c r="BW656" i="4"/>
  <c r="BP656" i="4"/>
  <c r="BT590" i="4"/>
  <c r="CH590" i="4"/>
  <c r="CA590" i="4"/>
  <c r="I192" i="4"/>
  <c r="B191" i="4"/>
  <c r="I591" i="4"/>
  <c r="G258" i="4"/>
  <c r="H258" i="4"/>
  <c r="E258" i="4"/>
  <c r="H657" i="4"/>
  <c r="E657" i="4"/>
  <c r="G657" i="4"/>
  <c r="A259" i="4"/>
  <c r="B529" i="4"/>
  <c r="BW258" i="4" l="1"/>
  <c r="CD258" i="4"/>
  <c r="BP258" i="4"/>
  <c r="CG258" i="4"/>
  <c r="BZ258" i="4"/>
  <c r="BS258" i="4"/>
  <c r="CH192" i="4"/>
  <c r="CA192" i="4"/>
  <c r="BT192" i="4"/>
  <c r="CF258" i="4"/>
  <c r="BR258" i="4"/>
  <c r="BY258" i="4"/>
  <c r="F195" i="4"/>
  <c r="BX194" i="4"/>
  <c r="BQ194" i="4"/>
  <c r="CE194" i="4"/>
  <c r="BR657" i="4"/>
  <c r="BY657" i="4"/>
  <c r="CF657" i="4"/>
  <c r="BW657" i="4"/>
  <c r="BP657" i="4"/>
  <c r="CD657" i="4"/>
  <c r="BS657" i="4"/>
  <c r="BZ657" i="4"/>
  <c r="CG657" i="4"/>
  <c r="CH591" i="4"/>
  <c r="BT591" i="4"/>
  <c r="CA591" i="4"/>
  <c r="I193" i="4"/>
  <c r="B192" i="4"/>
  <c r="I592" i="4"/>
  <c r="G259" i="4"/>
  <c r="H259" i="4"/>
  <c r="E259" i="4"/>
  <c r="E658" i="4"/>
  <c r="H658" i="4"/>
  <c r="G658" i="4"/>
  <c r="A260" i="4"/>
  <c r="B530" i="4"/>
  <c r="CA193" i="4" l="1"/>
  <c r="BT193" i="4"/>
  <c r="CH193" i="4"/>
  <c r="BP259" i="4"/>
  <c r="CD259" i="4"/>
  <c r="BW259" i="4"/>
  <c r="BS259" i="4"/>
  <c r="CG259" i="4"/>
  <c r="BZ259" i="4"/>
  <c r="CF259" i="4"/>
  <c r="BY259" i="4"/>
  <c r="BR259" i="4"/>
  <c r="BQ195" i="4"/>
  <c r="CE195" i="4"/>
  <c r="BX195" i="4"/>
  <c r="F196" i="4"/>
  <c r="CF658" i="4"/>
  <c r="BY658" i="4"/>
  <c r="BR658" i="4"/>
  <c r="BT592" i="4"/>
  <c r="CH592" i="4"/>
  <c r="CA592" i="4"/>
  <c r="CG658" i="4"/>
  <c r="BZ658" i="4"/>
  <c r="BS658" i="4"/>
  <c r="CD658" i="4"/>
  <c r="BW658" i="4"/>
  <c r="BP658" i="4"/>
  <c r="I194" i="4"/>
  <c r="B193" i="4"/>
  <c r="I593" i="4"/>
  <c r="G260" i="4"/>
  <c r="H260" i="4"/>
  <c r="E260" i="4"/>
  <c r="E659" i="4"/>
  <c r="G659" i="4"/>
  <c r="H659" i="4"/>
  <c r="A261" i="4"/>
  <c r="CA194" i="4" l="1"/>
  <c r="BT194" i="4"/>
  <c r="CH194" i="4"/>
  <c r="CD260" i="4"/>
  <c r="BW260" i="4"/>
  <c r="BP260" i="4"/>
  <c r="CG260" i="4"/>
  <c r="BZ260" i="4"/>
  <c r="BS260" i="4"/>
  <c r="BR260" i="4"/>
  <c r="CF260" i="4"/>
  <c r="BY260" i="4"/>
  <c r="BQ196" i="4"/>
  <c r="CE196" i="4"/>
  <c r="BX196" i="4"/>
  <c r="F197" i="4"/>
  <c r="CG659" i="4"/>
  <c r="BS659" i="4"/>
  <c r="BZ659" i="4"/>
  <c r="BT593" i="4"/>
  <c r="CH593" i="4"/>
  <c r="CA593" i="4"/>
  <c r="CF659" i="4"/>
  <c r="BR659" i="4"/>
  <c r="BY659" i="4"/>
  <c r="BP659" i="4"/>
  <c r="CD659" i="4"/>
  <c r="BW659" i="4"/>
  <c r="I195" i="4"/>
  <c r="B194" i="4"/>
  <c r="I594" i="4"/>
  <c r="G261" i="4"/>
  <c r="H261" i="4"/>
  <c r="E261" i="4"/>
  <c r="E660" i="4"/>
  <c r="G660" i="4"/>
  <c r="H660" i="4"/>
  <c r="A262" i="4"/>
  <c r="BP261" i="4" l="1"/>
  <c r="BW261" i="4"/>
  <c r="CD261" i="4"/>
  <c r="CG261" i="4"/>
  <c r="BZ261" i="4"/>
  <c r="BS261" i="4"/>
  <c r="BY261" i="4"/>
  <c r="BR261" i="4"/>
  <c r="CF261" i="4"/>
  <c r="CH195" i="4"/>
  <c r="CA195" i="4"/>
  <c r="BT195" i="4"/>
  <c r="CE197" i="4"/>
  <c r="BX197" i="4"/>
  <c r="BQ197" i="4"/>
  <c r="F198" i="4"/>
  <c r="BS660" i="4"/>
  <c r="CG660" i="4"/>
  <c r="BZ660" i="4"/>
  <c r="BR660" i="4"/>
  <c r="CF660" i="4"/>
  <c r="BY660" i="4"/>
  <c r="BW660" i="4"/>
  <c r="BP660" i="4"/>
  <c r="CD660" i="4"/>
  <c r="CH594" i="4"/>
  <c r="CA594" i="4"/>
  <c r="BT594" i="4"/>
  <c r="I196" i="4"/>
  <c r="B195" i="4"/>
  <c r="G262" i="4"/>
  <c r="E262" i="4"/>
  <c r="H262" i="4"/>
  <c r="E661" i="4"/>
  <c r="G661" i="4"/>
  <c r="H661" i="4"/>
  <c r="A263" i="4"/>
  <c r="J24" i="1" l="1"/>
  <c r="CF262" i="4"/>
  <c r="BY262" i="4"/>
  <c r="BR262" i="4"/>
  <c r="BT196" i="4"/>
  <c r="CH196" i="4"/>
  <c r="CA196" i="4"/>
  <c r="CE198" i="4"/>
  <c r="BQ198" i="4"/>
  <c r="BX198" i="4"/>
  <c r="F199" i="4"/>
  <c r="CG262" i="4"/>
  <c r="BZ262" i="4"/>
  <c r="BS262" i="4"/>
  <c r="CD262" i="4"/>
  <c r="BW262" i="4"/>
  <c r="BP262" i="4"/>
  <c r="CG661" i="4"/>
  <c r="BZ661" i="4"/>
  <c r="BS661" i="4"/>
  <c r="CF661" i="4"/>
  <c r="BY661" i="4"/>
  <c r="BR661" i="4"/>
  <c r="CD661" i="4"/>
  <c r="BW661" i="4"/>
  <c r="BP661" i="4"/>
  <c r="I197" i="4"/>
  <c r="B196" i="4"/>
  <c r="G263" i="4"/>
  <c r="E263" i="4"/>
  <c r="H263" i="4"/>
  <c r="E662" i="4"/>
  <c r="G662" i="4"/>
  <c r="H662" i="4"/>
  <c r="A264" i="4"/>
  <c r="BS263" i="4" l="1"/>
  <c r="BZ263" i="4"/>
  <c r="CG263" i="4"/>
  <c r="BW263" i="4"/>
  <c r="CD263" i="4"/>
  <c r="BP263" i="4"/>
  <c r="BY263" i="4"/>
  <c r="BR263" i="4"/>
  <c r="CF263" i="4"/>
  <c r="CA197" i="4"/>
  <c r="BT197" i="4"/>
  <c r="CH197" i="4"/>
  <c r="BQ199" i="4"/>
  <c r="CE199" i="4"/>
  <c r="BX199" i="4"/>
  <c r="F200" i="4"/>
  <c r="CG662" i="4"/>
  <c r="BZ662" i="4"/>
  <c r="BS662" i="4"/>
  <c r="CF662" i="4"/>
  <c r="BY662" i="4"/>
  <c r="BR662" i="4"/>
  <c r="CD662" i="4"/>
  <c r="BW662" i="4"/>
  <c r="BP662" i="4"/>
  <c r="I198" i="4"/>
  <c r="B197" i="4"/>
  <c r="G264" i="4"/>
  <c r="E264" i="4"/>
  <c r="H264" i="4"/>
  <c r="H663" i="4"/>
  <c r="E663" i="4"/>
  <c r="G663" i="4"/>
  <c r="A265" i="4"/>
  <c r="CH198" i="4" l="1"/>
  <c r="BT198" i="4"/>
  <c r="CA198" i="4"/>
  <c r="CE200" i="4"/>
  <c r="BX200" i="4"/>
  <c r="BQ200" i="4"/>
  <c r="F201" i="4"/>
  <c r="BZ264" i="4"/>
  <c r="CG264" i="4"/>
  <c r="BS264" i="4"/>
  <c r="CD264" i="4"/>
  <c r="BW264" i="4"/>
  <c r="BP264" i="4"/>
  <c r="BY264" i="4"/>
  <c r="BR264" i="4"/>
  <c r="CF264" i="4"/>
  <c r="BS663" i="4"/>
  <c r="BZ663" i="4"/>
  <c r="CG663" i="4"/>
  <c r="BY663" i="4"/>
  <c r="BR663" i="4"/>
  <c r="CF663" i="4"/>
  <c r="BW663" i="4"/>
  <c r="BP663" i="4"/>
  <c r="CD663" i="4"/>
  <c r="I199" i="4"/>
  <c r="B198" i="4"/>
  <c r="G265" i="4"/>
  <c r="E265" i="4"/>
  <c r="H265" i="4"/>
  <c r="H664" i="4"/>
  <c r="E664" i="4"/>
  <c r="G664" i="4"/>
  <c r="A266" i="4"/>
  <c r="F531" i="4"/>
  <c r="I595" i="4"/>
  <c r="CG265" i="4" l="1"/>
  <c r="BZ265" i="4"/>
  <c r="BS265" i="4"/>
  <c r="CD265" i="4"/>
  <c r="BW265" i="4"/>
  <c r="BP265" i="4"/>
  <c r="CF265" i="4"/>
  <c r="BY265" i="4"/>
  <c r="BR265" i="4"/>
  <c r="BT199" i="4"/>
  <c r="CH199" i="4"/>
  <c r="CA199" i="4"/>
  <c r="CE201" i="4"/>
  <c r="BX201" i="4"/>
  <c r="BQ201" i="4"/>
  <c r="F202" i="4"/>
  <c r="BT595" i="4"/>
  <c r="CA595" i="4"/>
  <c r="CH595" i="4"/>
  <c r="CF664" i="4"/>
  <c r="BY664" i="4"/>
  <c r="BR664" i="4"/>
  <c r="CE531" i="4"/>
  <c r="BX531" i="4"/>
  <c r="BQ531" i="4"/>
  <c r="CD664" i="4"/>
  <c r="BW664" i="4"/>
  <c r="BP664" i="4"/>
  <c r="CG664" i="4"/>
  <c r="BZ664" i="4"/>
  <c r="BS664" i="4"/>
  <c r="I200" i="4"/>
  <c r="B199" i="4"/>
  <c r="G266" i="4"/>
  <c r="H266" i="4"/>
  <c r="E266" i="4"/>
  <c r="H665" i="4"/>
  <c r="E665" i="4"/>
  <c r="G665" i="4"/>
  <c r="A267" i="4"/>
  <c r="I596" i="4"/>
  <c r="F532" i="4"/>
  <c r="CH200" i="4" l="1"/>
  <c r="CA200" i="4"/>
  <c r="BT200" i="4"/>
  <c r="BP266" i="4"/>
  <c r="BW266" i="4"/>
  <c r="CD266" i="4"/>
  <c r="BX202" i="4"/>
  <c r="BQ202" i="4"/>
  <c r="CE202" i="4"/>
  <c r="F203" i="4"/>
  <c r="BZ266" i="4"/>
  <c r="BS266" i="4"/>
  <c r="CG266" i="4"/>
  <c r="BR266" i="4"/>
  <c r="BY266" i="4"/>
  <c r="CF266" i="4"/>
  <c r="BY665" i="4"/>
  <c r="BR665" i="4"/>
  <c r="CF665" i="4"/>
  <c r="BW665" i="4"/>
  <c r="BP665" i="4"/>
  <c r="CD665" i="4"/>
  <c r="BX532" i="4"/>
  <c r="BQ532" i="4"/>
  <c r="CE532" i="4"/>
  <c r="BZ665" i="4"/>
  <c r="BS665" i="4"/>
  <c r="CG665" i="4"/>
  <c r="CA596" i="4"/>
  <c r="BT596" i="4"/>
  <c r="CH596" i="4"/>
  <c r="I201" i="4"/>
  <c r="B200" i="4"/>
  <c r="G267" i="4"/>
  <c r="H267" i="4"/>
  <c r="E267" i="4"/>
  <c r="H666" i="4"/>
  <c r="E666" i="4"/>
  <c r="G666" i="4"/>
  <c r="A268" i="4"/>
  <c r="I597" i="4"/>
  <c r="F533" i="4"/>
  <c r="CH201" i="4" l="1"/>
  <c r="CA201" i="4"/>
  <c r="BT201" i="4"/>
  <c r="CE203" i="4"/>
  <c r="BX203" i="4"/>
  <c r="BQ203" i="4"/>
  <c r="F204" i="4"/>
  <c r="CD267" i="4"/>
  <c r="BW267" i="4"/>
  <c r="BP267" i="4"/>
  <c r="BZ267" i="4"/>
  <c r="CG267" i="4"/>
  <c r="BS267" i="4"/>
  <c r="CF267" i="4"/>
  <c r="BY267" i="4"/>
  <c r="BR267" i="4"/>
  <c r="BZ666" i="4"/>
  <c r="BS666" i="4"/>
  <c r="CG666" i="4"/>
  <c r="CE533" i="4"/>
  <c r="BX533" i="4"/>
  <c r="BQ533" i="4"/>
  <c r="CH597" i="4"/>
  <c r="BT597" i="4"/>
  <c r="CA597" i="4"/>
  <c r="BY666" i="4"/>
  <c r="BR666" i="4"/>
  <c r="CF666" i="4"/>
  <c r="BW666" i="4"/>
  <c r="BP666" i="4"/>
  <c r="CD666" i="4"/>
  <c r="I202" i="4"/>
  <c r="B201" i="4"/>
  <c r="G268" i="4"/>
  <c r="H268" i="4"/>
  <c r="E268" i="4"/>
  <c r="E667" i="4"/>
  <c r="H667" i="4"/>
  <c r="G667" i="4"/>
  <c r="A269" i="4"/>
  <c r="F534" i="4"/>
  <c r="I598" i="4"/>
  <c r="CA202" i="4" l="1"/>
  <c r="BT202" i="4"/>
  <c r="CH202" i="4"/>
  <c r="BP268" i="4"/>
  <c r="CD268" i="4"/>
  <c r="BW268" i="4"/>
  <c r="BS268" i="4"/>
  <c r="CG268" i="4"/>
  <c r="BZ268" i="4"/>
  <c r="BR268" i="4"/>
  <c r="CF268" i="4"/>
  <c r="BY268" i="4"/>
  <c r="BQ204" i="4"/>
  <c r="CE204" i="4"/>
  <c r="BX204" i="4"/>
  <c r="F205" i="4"/>
  <c r="BQ534" i="4"/>
  <c r="BX534" i="4"/>
  <c r="CE534" i="4"/>
  <c r="CD667" i="4"/>
  <c r="BW667" i="4"/>
  <c r="BP667" i="4"/>
  <c r="CF667" i="4"/>
  <c r="BY667" i="4"/>
  <c r="BR667" i="4"/>
  <c r="BT598" i="4"/>
  <c r="CH598" i="4"/>
  <c r="CA598" i="4"/>
  <c r="CG667" i="4"/>
  <c r="BZ667" i="4"/>
  <c r="BS667" i="4"/>
  <c r="I203" i="4"/>
  <c r="B202" i="4"/>
  <c r="G269" i="4"/>
  <c r="H269" i="4"/>
  <c r="E269" i="4"/>
  <c r="E668" i="4"/>
  <c r="H668" i="4"/>
  <c r="G668" i="4"/>
  <c r="A270" i="4"/>
  <c r="BP269" i="4" l="1"/>
  <c r="CD269" i="4"/>
  <c r="BW269" i="4"/>
  <c r="CG269" i="4"/>
  <c r="BZ269" i="4"/>
  <c r="BS269" i="4"/>
  <c r="BY269" i="4"/>
  <c r="CF269" i="4"/>
  <c r="BR269" i="4"/>
  <c r="CE205" i="4"/>
  <c r="BX205" i="4"/>
  <c r="BQ205" i="4"/>
  <c r="F206" i="4"/>
  <c r="CH203" i="4"/>
  <c r="CA203" i="4"/>
  <c r="BT203" i="4"/>
  <c r="BR668" i="4"/>
  <c r="CF668" i="4"/>
  <c r="BY668" i="4"/>
  <c r="CG668" i="4"/>
  <c r="BZ668" i="4"/>
  <c r="BS668" i="4"/>
  <c r="BP668" i="4"/>
  <c r="CD668" i="4"/>
  <c r="BW668" i="4"/>
  <c r="I204" i="4"/>
  <c r="B203" i="4"/>
  <c r="G270" i="4"/>
  <c r="E270" i="4"/>
  <c r="H270" i="4"/>
  <c r="E669" i="4"/>
  <c r="H669" i="4"/>
  <c r="G669" i="4"/>
  <c r="A271" i="4"/>
  <c r="F535" i="4"/>
  <c r="I599" i="4"/>
  <c r="BT204" i="4" l="1"/>
  <c r="CH204" i="4"/>
  <c r="CA204" i="4"/>
  <c r="CE206" i="4"/>
  <c r="BX206" i="4"/>
  <c r="BQ206" i="4"/>
  <c r="F207" i="4"/>
  <c r="BS270" i="4"/>
  <c r="CG270" i="4"/>
  <c r="BZ270" i="4"/>
  <c r="BP270" i="4"/>
  <c r="CD270" i="4"/>
  <c r="BW270" i="4"/>
  <c r="CF270" i="4"/>
  <c r="BY270" i="4"/>
  <c r="BR270" i="4"/>
  <c r="BY669" i="4"/>
  <c r="BR669" i="4"/>
  <c r="CF669" i="4"/>
  <c r="BZ669" i="4"/>
  <c r="BS669" i="4"/>
  <c r="CG669" i="4"/>
  <c r="BW669" i="4"/>
  <c r="BP669" i="4"/>
  <c r="CD669" i="4"/>
  <c r="CH599" i="4"/>
  <c r="CA599" i="4"/>
  <c r="BT599" i="4"/>
  <c r="BX535" i="4"/>
  <c r="CE535" i="4"/>
  <c r="BQ535" i="4"/>
  <c r="I205" i="4"/>
  <c r="B204" i="4"/>
  <c r="G271" i="4"/>
  <c r="E271" i="4"/>
  <c r="H271" i="4"/>
  <c r="E670" i="4"/>
  <c r="H670" i="4"/>
  <c r="G670" i="4"/>
  <c r="A272" i="4"/>
  <c r="I600" i="4"/>
  <c r="F536" i="4"/>
  <c r="CA205" i="4" l="1"/>
  <c r="BT205" i="4"/>
  <c r="CH205" i="4"/>
  <c r="BZ271" i="4"/>
  <c r="BS271" i="4"/>
  <c r="CG271" i="4"/>
  <c r="CD271" i="4"/>
  <c r="BW271" i="4"/>
  <c r="BP271" i="4"/>
  <c r="CF271" i="4"/>
  <c r="BY271" i="4"/>
  <c r="BR271" i="4"/>
  <c r="BQ207" i="4"/>
  <c r="CE207" i="4"/>
  <c r="BX207" i="4"/>
  <c r="F208" i="4"/>
  <c r="CH600" i="4"/>
  <c r="CA600" i="4"/>
  <c r="BT600" i="4"/>
  <c r="CF670" i="4"/>
  <c r="BY670" i="4"/>
  <c r="BR670" i="4"/>
  <c r="CG670" i="4"/>
  <c r="BZ670" i="4"/>
  <c r="BS670" i="4"/>
  <c r="CD670" i="4"/>
  <c r="BP670" i="4"/>
  <c r="BW670" i="4"/>
  <c r="BX536" i="4"/>
  <c r="BQ536" i="4"/>
  <c r="CE536" i="4"/>
  <c r="I206" i="4"/>
  <c r="B205" i="4"/>
  <c r="G272" i="4"/>
  <c r="E272" i="4"/>
  <c r="H272" i="4"/>
  <c r="H671" i="4"/>
  <c r="E671" i="4"/>
  <c r="G671" i="4"/>
  <c r="A273" i="4"/>
  <c r="I601" i="4"/>
  <c r="F537" i="4"/>
  <c r="CH206" i="4" l="1"/>
  <c r="CA206" i="4"/>
  <c r="BT206" i="4"/>
  <c r="BZ272" i="4"/>
  <c r="CG272" i="4"/>
  <c r="BS272" i="4"/>
  <c r="CD272" i="4"/>
  <c r="BW272" i="4"/>
  <c r="BP272" i="4"/>
  <c r="BR272" i="4"/>
  <c r="CF272" i="4"/>
  <c r="BY272" i="4"/>
  <c r="CE208" i="4"/>
  <c r="BX208" i="4"/>
  <c r="BQ208" i="4"/>
  <c r="F209" i="4"/>
  <c r="CF671" i="4"/>
  <c r="BY671" i="4"/>
  <c r="BR671" i="4"/>
  <c r="BP671" i="4"/>
  <c r="CD671" i="4"/>
  <c r="BW671" i="4"/>
  <c r="CG671" i="4"/>
  <c r="BZ671" i="4"/>
  <c r="BS671" i="4"/>
  <c r="BX537" i="4"/>
  <c r="BQ537" i="4"/>
  <c r="CE537" i="4"/>
  <c r="BT601" i="4"/>
  <c r="CH601" i="4"/>
  <c r="CA601" i="4"/>
  <c r="I207" i="4"/>
  <c r="B206" i="4"/>
  <c r="G273" i="4"/>
  <c r="E273" i="4"/>
  <c r="H273" i="4"/>
  <c r="H672" i="4"/>
  <c r="E672" i="4"/>
  <c r="G672" i="4"/>
  <c r="A274" i="4"/>
  <c r="F538" i="4"/>
  <c r="I602" i="4"/>
  <c r="BT207" i="4" l="1"/>
  <c r="CA207" i="4"/>
  <c r="CH207" i="4"/>
  <c r="CG273" i="4"/>
  <c r="BS273" i="4"/>
  <c r="BZ273" i="4"/>
  <c r="BW273" i="4"/>
  <c r="BP273" i="4"/>
  <c r="CD273" i="4"/>
  <c r="BY273" i="4"/>
  <c r="BR273" i="4"/>
  <c r="CF273" i="4"/>
  <c r="BQ209" i="4"/>
  <c r="CE209" i="4"/>
  <c r="BX209" i="4"/>
  <c r="F210" i="4"/>
  <c r="BY672" i="4"/>
  <c r="BR672" i="4"/>
  <c r="CF672" i="4"/>
  <c r="BW672" i="4"/>
  <c r="BP672" i="4"/>
  <c r="CD672" i="4"/>
  <c r="BZ672" i="4"/>
  <c r="BS672" i="4"/>
  <c r="CG672" i="4"/>
  <c r="CH602" i="4"/>
  <c r="CA602" i="4"/>
  <c r="BT602" i="4"/>
  <c r="CE538" i="4"/>
  <c r="BX538" i="4"/>
  <c r="BQ538" i="4"/>
  <c r="I208" i="4"/>
  <c r="B207" i="4"/>
  <c r="G274" i="4"/>
  <c r="H274" i="4"/>
  <c r="E274" i="4"/>
  <c r="H673" i="4"/>
  <c r="E673" i="4"/>
  <c r="G673" i="4"/>
  <c r="A275" i="4"/>
  <c r="CH208" i="4" l="1"/>
  <c r="CA208" i="4"/>
  <c r="BT208" i="4"/>
  <c r="BP274" i="4"/>
  <c r="CD274" i="4"/>
  <c r="BW274" i="4"/>
  <c r="CG274" i="4"/>
  <c r="BZ274" i="4"/>
  <c r="BS274" i="4"/>
  <c r="CF274" i="4"/>
  <c r="BY274" i="4"/>
  <c r="BR274" i="4"/>
  <c r="CE210" i="4"/>
  <c r="BX210" i="4"/>
  <c r="BQ210" i="4"/>
  <c r="F211" i="4"/>
  <c r="CF673" i="4"/>
  <c r="BY673" i="4"/>
  <c r="BR673" i="4"/>
  <c r="CD673" i="4"/>
  <c r="BW673" i="4"/>
  <c r="BP673" i="4"/>
  <c r="CG673" i="4"/>
  <c r="BZ673" i="4"/>
  <c r="BS673" i="4"/>
  <c r="I209" i="4"/>
  <c r="B208" i="4"/>
  <c r="G275" i="4"/>
  <c r="H275" i="4"/>
  <c r="E275" i="4"/>
  <c r="H674" i="4"/>
  <c r="E674" i="4"/>
  <c r="G674" i="4"/>
  <c r="A276" i="4"/>
  <c r="I603" i="4"/>
  <c r="F539" i="4"/>
  <c r="CH209" i="4" l="1"/>
  <c r="CA209" i="4"/>
  <c r="BT209" i="4"/>
  <c r="BW275" i="4"/>
  <c r="BP275" i="4"/>
  <c r="CD275" i="4"/>
  <c r="BS275" i="4"/>
  <c r="BZ275" i="4"/>
  <c r="CG275" i="4"/>
  <c r="BR275" i="4"/>
  <c r="BY275" i="4"/>
  <c r="CF275" i="4"/>
  <c r="CE211" i="4"/>
  <c r="BX211" i="4"/>
  <c r="BQ211" i="4"/>
  <c r="F212" i="4"/>
  <c r="BQ539" i="4"/>
  <c r="CE539" i="4"/>
  <c r="BX539" i="4"/>
  <c r="CA603" i="4"/>
  <c r="BT603" i="4"/>
  <c r="CH603" i="4"/>
  <c r="BR674" i="4"/>
  <c r="BY674" i="4"/>
  <c r="CF674" i="4"/>
  <c r="BP674" i="4"/>
  <c r="BW674" i="4"/>
  <c r="CD674" i="4"/>
  <c r="BZ674" i="4"/>
  <c r="BS674" i="4"/>
  <c r="CG674" i="4"/>
  <c r="I210" i="4"/>
  <c r="B209" i="4"/>
  <c r="G276" i="4"/>
  <c r="H276" i="4"/>
  <c r="E276" i="4"/>
  <c r="G675" i="4"/>
  <c r="E675" i="4"/>
  <c r="H675" i="4"/>
  <c r="A277" i="4"/>
  <c r="F540" i="4"/>
  <c r="I604" i="4"/>
  <c r="CA210" i="4" l="1"/>
  <c r="BT210" i="4"/>
  <c r="CH210" i="4"/>
  <c r="CD276" i="4"/>
  <c r="BW276" i="4"/>
  <c r="BP276" i="4"/>
  <c r="BZ276" i="4"/>
  <c r="BS276" i="4"/>
  <c r="CG276" i="4"/>
  <c r="CF276" i="4"/>
  <c r="BY276" i="4"/>
  <c r="BR276" i="4"/>
  <c r="BQ212" i="4"/>
  <c r="BX212" i="4"/>
  <c r="CE212" i="4"/>
  <c r="F213" i="4"/>
  <c r="BZ675" i="4"/>
  <c r="BS675" i="4"/>
  <c r="CG675" i="4"/>
  <c r="BW675" i="4"/>
  <c r="BP675" i="4"/>
  <c r="CD675" i="4"/>
  <c r="BY675" i="4"/>
  <c r="BR675" i="4"/>
  <c r="CF675" i="4"/>
  <c r="CH604" i="4"/>
  <c r="CA604" i="4"/>
  <c r="BT604" i="4"/>
  <c r="BQ540" i="4"/>
  <c r="CE540" i="4"/>
  <c r="BX540" i="4"/>
  <c r="I211" i="4"/>
  <c r="B210" i="4"/>
  <c r="G277" i="4"/>
  <c r="H277" i="4"/>
  <c r="E277" i="4"/>
  <c r="G676" i="4"/>
  <c r="E676" i="4"/>
  <c r="H676" i="4"/>
  <c r="A278" i="4"/>
  <c r="I605" i="4"/>
  <c r="F541" i="4"/>
  <c r="CA211" i="4" l="1"/>
  <c r="CH211" i="4"/>
  <c r="BT211" i="4"/>
  <c r="BP277" i="4"/>
  <c r="CD277" i="4"/>
  <c r="BW277" i="4"/>
  <c r="CG277" i="4"/>
  <c r="BS277" i="4"/>
  <c r="BZ277" i="4"/>
  <c r="BR277" i="4"/>
  <c r="CF277" i="4"/>
  <c r="BY277" i="4"/>
  <c r="BQ213" i="4"/>
  <c r="CE213" i="4"/>
  <c r="BX213" i="4"/>
  <c r="F214" i="4"/>
  <c r="CG676" i="4"/>
  <c r="BZ676" i="4"/>
  <c r="BS676" i="4"/>
  <c r="CD676" i="4"/>
  <c r="BW676" i="4"/>
  <c r="BP676" i="4"/>
  <c r="BQ541" i="4"/>
  <c r="CE541" i="4"/>
  <c r="BX541" i="4"/>
  <c r="CH605" i="4"/>
  <c r="CA605" i="4"/>
  <c r="BT605" i="4"/>
  <c r="CF676" i="4"/>
  <c r="BY676" i="4"/>
  <c r="BR676" i="4"/>
  <c r="I212" i="4"/>
  <c r="B211" i="4"/>
  <c r="G278" i="4"/>
  <c r="E278" i="4"/>
  <c r="H278" i="4"/>
  <c r="G677" i="4"/>
  <c r="E677" i="4"/>
  <c r="H677" i="4"/>
  <c r="A279" i="4"/>
  <c r="F542" i="4"/>
  <c r="I606" i="4"/>
  <c r="BT212" i="4" l="1"/>
  <c r="CA212" i="4"/>
  <c r="CH212" i="4"/>
  <c r="BS278" i="4"/>
  <c r="CG278" i="4"/>
  <c r="BZ278" i="4"/>
  <c r="CD278" i="4"/>
  <c r="BW278" i="4"/>
  <c r="BP278" i="4"/>
  <c r="CF278" i="4"/>
  <c r="BY278" i="4"/>
  <c r="BR278" i="4"/>
  <c r="BQ214" i="4"/>
  <c r="CE214" i="4"/>
  <c r="BX214" i="4"/>
  <c r="F215" i="4"/>
  <c r="BS677" i="4"/>
  <c r="CG677" i="4"/>
  <c r="BZ677" i="4"/>
  <c r="BP677" i="4"/>
  <c r="CD677" i="4"/>
  <c r="BW677" i="4"/>
  <c r="CH606" i="4"/>
  <c r="CA606" i="4"/>
  <c r="BT606" i="4"/>
  <c r="BR677" i="4"/>
  <c r="CF677" i="4"/>
  <c r="BY677" i="4"/>
  <c r="BX542" i="4"/>
  <c r="BQ542" i="4"/>
  <c r="CE542" i="4"/>
  <c r="I213" i="4"/>
  <c r="B212" i="4"/>
  <c r="G279" i="4"/>
  <c r="E279" i="4"/>
  <c r="H279" i="4"/>
  <c r="G678" i="4"/>
  <c r="E678" i="4"/>
  <c r="H678" i="4"/>
  <c r="A280" i="4"/>
  <c r="CH213" i="4" l="1"/>
  <c r="CA213" i="4"/>
  <c r="BT213" i="4"/>
  <c r="BZ279" i="4"/>
  <c r="BS279" i="4"/>
  <c r="CG279" i="4"/>
  <c r="CD279" i="4"/>
  <c r="BP279" i="4"/>
  <c r="BW279" i="4"/>
  <c r="BR279" i="4"/>
  <c r="BY279" i="4"/>
  <c r="CF279" i="4"/>
  <c r="CE215" i="4"/>
  <c r="BX215" i="4"/>
  <c r="BQ215" i="4"/>
  <c r="F216" i="4"/>
  <c r="BZ678" i="4"/>
  <c r="BS678" i="4"/>
  <c r="CG678" i="4"/>
  <c r="CD678" i="4"/>
  <c r="BW678" i="4"/>
  <c r="BP678" i="4"/>
  <c r="BY678" i="4"/>
  <c r="BR678" i="4"/>
  <c r="CF678" i="4"/>
  <c r="B213" i="4"/>
  <c r="I214" i="4"/>
  <c r="G280" i="4"/>
  <c r="E280" i="4"/>
  <c r="H280" i="4"/>
  <c r="H679" i="4"/>
  <c r="E679" i="4"/>
  <c r="G679" i="4"/>
  <c r="A281" i="4"/>
  <c r="I607" i="4"/>
  <c r="F543" i="4"/>
  <c r="BT214" i="4" l="1"/>
  <c r="CH214" i="4"/>
  <c r="CA214" i="4"/>
  <c r="CG280" i="4"/>
  <c r="BZ280" i="4"/>
  <c r="BS280" i="4"/>
  <c r="BW280" i="4"/>
  <c r="CD280" i="4"/>
  <c r="BP280" i="4"/>
  <c r="BR280" i="4"/>
  <c r="CF280" i="4"/>
  <c r="BY280" i="4"/>
  <c r="CE216" i="4"/>
  <c r="BX216" i="4"/>
  <c r="BQ216" i="4"/>
  <c r="F217" i="4"/>
  <c r="BT607" i="4"/>
  <c r="CH607" i="4"/>
  <c r="CA607" i="4"/>
  <c r="CD679" i="4"/>
  <c r="BP679" i="4"/>
  <c r="BW679" i="4"/>
  <c r="CG679" i="4"/>
  <c r="BZ679" i="4"/>
  <c r="BS679" i="4"/>
  <c r="CF679" i="4"/>
  <c r="BY679" i="4"/>
  <c r="BR679" i="4"/>
  <c r="BX543" i="4"/>
  <c r="CE543" i="4"/>
  <c r="BQ543" i="4"/>
  <c r="I215" i="4"/>
  <c r="B214" i="4"/>
  <c r="G281" i="4"/>
  <c r="E281" i="4"/>
  <c r="H281" i="4"/>
  <c r="H680" i="4"/>
  <c r="E680" i="4"/>
  <c r="G680" i="4"/>
  <c r="A282" i="4"/>
  <c r="F544" i="4"/>
  <c r="I608" i="4"/>
  <c r="BY1409" i="4" l="1"/>
  <c r="CF1409" i="4"/>
  <c r="BR1409" i="4"/>
  <c r="BP1409" i="4"/>
  <c r="CD1409" i="4"/>
  <c r="BW1409" i="4"/>
  <c r="BS1409" i="4"/>
  <c r="BZ1409" i="4"/>
  <c r="CG1409" i="4"/>
  <c r="BY1108" i="4"/>
  <c r="BY1109" i="4" s="1"/>
  <c r="CF1108" i="4"/>
  <c r="CF1109" i="4" s="1"/>
  <c r="BR1108" i="4"/>
  <c r="BR1109" i="4" s="1"/>
  <c r="BP1108" i="4"/>
  <c r="BP1109" i="4" s="1"/>
  <c r="CD1108" i="4"/>
  <c r="CD1109" i="4" s="1"/>
  <c r="BW1108" i="4"/>
  <c r="BW1109" i="4" s="1"/>
  <c r="BS1108" i="4"/>
  <c r="BS1109" i="4" s="1"/>
  <c r="BZ1108" i="4"/>
  <c r="BZ1109" i="4" s="1"/>
  <c r="CG1108" i="4"/>
  <c r="CG1109" i="4" s="1"/>
  <c r="CA215" i="4"/>
  <c r="BT215" i="4"/>
  <c r="CH215" i="4"/>
  <c r="BS281" i="4"/>
  <c r="BZ281" i="4"/>
  <c r="CG281" i="4"/>
  <c r="CD281" i="4"/>
  <c r="BW281" i="4"/>
  <c r="BP281" i="4"/>
  <c r="BY281" i="4"/>
  <c r="BR281" i="4"/>
  <c r="CF281" i="4"/>
  <c r="BX217" i="4"/>
  <c r="BQ217" i="4"/>
  <c r="CE217" i="4"/>
  <c r="F218" i="4"/>
  <c r="BQ544" i="4"/>
  <c r="CE544" i="4"/>
  <c r="BX544" i="4"/>
  <c r="BR680" i="4"/>
  <c r="CF680" i="4"/>
  <c r="BY680" i="4"/>
  <c r="BS680" i="4"/>
  <c r="CG680" i="4"/>
  <c r="BZ680" i="4"/>
  <c r="BT608" i="4"/>
  <c r="CH608" i="4"/>
  <c r="CA608" i="4"/>
  <c r="BP680" i="4"/>
  <c r="CD680" i="4"/>
  <c r="BW680" i="4"/>
  <c r="B215" i="4"/>
  <c r="I216" i="4"/>
  <c r="G282" i="4"/>
  <c r="H282" i="4"/>
  <c r="E282" i="4"/>
  <c r="H681" i="4"/>
  <c r="E681" i="4"/>
  <c r="G681" i="4"/>
  <c r="A283" i="4"/>
  <c r="F545" i="4"/>
  <c r="I609" i="4"/>
  <c r="BS1410" i="4" l="1"/>
  <c r="BS1411" i="4" s="1"/>
  <c r="BS1412" i="4" s="1"/>
  <c r="BS1413" i="4" s="1"/>
  <c r="BS1414" i="4" s="1"/>
  <c r="BS1415" i="4" s="1"/>
  <c r="BS1420" i="4"/>
  <c r="BS1430" i="4"/>
  <c r="BS1431" i="4" s="1"/>
  <c r="BS1432" i="4" s="1"/>
  <c r="BS1422" i="4"/>
  <c r="BS1423" i="4" s="1"/>
  <c r="BS1424" i="4" s="1"/>
  <c r="BS1425" i="4" s="1"/>
  <c r="BS1426" i="4" s="1"/>
  <c r="BS1427" i="4" s="1"/>
  <c r="BS1428" i="4" s="1"/>
  <c r="BS1418" i="4"/>
  <c r="BW1410" i="4"/>
  <c r="BW1411" i="4" s="1"/>
  <c r="BW1412" i="4" s="1"/>
  <c r="BW1413" i="4" s="1"/>
  <c r="BW1430" i="4"/>
  <c r="BW1431" i="4" s="1"/>
  <c r="BW1432" i="4" s="1"/>
  <c r="BW1418" i="4"/>
  <c r="BW1419" i="4" s="1"/>
  <c r="BW1420" i="4" s="1"/>
  <c r="BW1421" i="4" s="1"/>
  <c r="BW1422" i="4" s="1"/>
  <c r="BW1423" i="4" s="1"/>
  <c r="BW1424" i="4" s="1"/>
  <c r="BW1425" i="4" s="1"/>
  <c r="BW1426" i="4" s="1"/>
  <c r="BW1427" i="4" s="1"/>
  <c r="BW1428" i="4" s="1"/>
  <c r="CD1410" i="4"/>
  <c r="CD1411" i="4" s="1"/>
  <c r="CD1412" i="4" s="1"/>
  <c r="CD1413" i="4" s="1"/>
  <c r="CD1414" i="4" s="1"/>
  <c r="CD1415" i="4" s="1"/>
  <c r="CD1430" i="4"/>
  <c r="CD1431" i="4" s="1"/>
  <c r="CD1432" i="4" s="1"/>
  <c r="CD1418" i="4"/>
  <c r="CD1419" i="4" s="1"/>
  <c r="CD1420" i="4" s="1"/>
  <c r="CD1421" i="4" s="1"/>
  <c r="CD1422" i="4" s="1"/>
  <c r="CD1423" i="4" s="1"/>
  <c r="CD1424" i="4" s="1"/>
  <c r="CD1425" i="4" s="1"/>
  <c r="CD1426" i="4" s="1"/>
  <c r="CD1427" i="4" s="1"/>
  <c r="CD1428" i="4" s="1"/>
  <c r="BP1410" i="4"/>
  <c r="BP1411" i="4" s="1"/>
  <c r="BP1412" i="4" s="1"/>
  <c r="BP1413" i="4" s="1"/>
  <c r="BP1414" i="4" s="1"/>
  <c r="BP1415" i="4" s="1"/>
  <c r="BP1430" i="4"/>
  <c r="BP1431" i="4" s="1"/>
  <c r="BP1432" i="4" s="1"/>
  <c r="BP1418" i="4"/>
  <c r="BP1419" i="4" s="1"/>
  <c r="BP1420" i="4" s="1"/>
  <c r="BP1421" i="4" s="1"/>
  <c r="BP1422" i="4" s="1"/>
  <c r="BP1423" i="4" s="1"/>
  <c r="BP1424" i="4" s="1"/>
  <c r="BP1425" i="4" s="1"/>
  <c r="BP1426" i="4" s="1"/>
  <c r="BP1427" i="4" s="1"/>
  <c r="BP1428" i="4" s="1"/>
  <c r="BR1410" i="4"/>
  <c r="BR1411" i="4" s="1"/>
  <c r="BR1412" i="4" s="1"/>
  <c r="BR1413" i="4" s="1"/>
  <c r="BR1430" i="4"/>
  <c r="BR1431" i="4" s="1"/>
  <c r="BR1432" i="4" s="1"/>
  <c r="BR1418" i="4"/>
  <c r="BR1421" i="4"/>
  <c r="BR1422" i="4" s="1"/>
  <c r="BR1423" i="4" s="1"/>
  <c r="BR1424" i="4" s="1"/>
  <c r="BR1425" i="4" s="1"/>
  <c r="BR1426" i="4" s="1"/>
  <c r="BR1427" i="4" s="1"/>
  <c r="BR1428" i="4" s="1"/>
  <c r="CF1410" i="4"/>
  <c r="CF1411" i="4" s="1"/>
  <c r="CF1412" i="4" s="1"/>
  <c r="CF1413" i="4" s="1"/>
  <c r="CF1414" i="4" s="1"/>
  <c r="CF1415" i="4" s="1"/>
  <c r="CF1430" i="4"/>
  <c r="CF1431" i="4" s="1"/>
  <c r="CF1432" i="4" s="1"/>
  <c r="CF1418" i="4"/>
  <c r="CF1421" i="4"/>
  <c r="CF1422" i="4" s="1"/>
  <c r="CF1423" i="4" s="1"/>
  <c r="CF1424" i="4" s="1"/>
  <c r="CF1425" i="4" s="1"/>
  <c r="CF1426" i="4" s="1"/>
  <c r="CF1427" i="4" s="1"/>
  <c r="CF1428" i="4" s="1"/>
  <c r="BY1410" i="4"/>
  <c r="BY1411" i="4" s="1"/>
  <c r="BY1412" i="4" s="1"/>
  <c r="BY1413" i="4" s="1"/>
  <c r="BY1414" i="4" s="1"/>
  <c r="BY1415" i="4" s="1"/>
  <c r="BY1430" i="4"/>
  <c r="BY1431" i="4" s="1"/>
  <c r="BY1432" i="4" s="1"/>
  <c r="BY1418" i="4"/>
  <c r="BY1421" i="4"/>
  <c r="BY1422" i="4" s="1"/>
  <c r="BY1423" i="4" s="1"/>
  <c r="BY1424" i="4" s="1"/>
  <c r="BY1425" i="4" s="1"/>
  <c r="BY1426" i="4" s="1"/>
  <c r="BY1427" i="4" s="1"/>
  <c r="BY1428" i="4" s="1"/>
  <c r="CG1410" i="4"/>
  <c r="CG1411" i="4" s="1"/>
  <c r="CG1412" i="4" s="1"/>
  <c r="CG1413" i="4" s="1"/>
  <c r="CG1414" i="4" s="1"/>
  <c r="CG1415" i="4" s="1"/>
  <c r="CG1430" i="4"/>
  <c r="CG1431" i="4" s="1"/>
  <c r="CG1432" i="4" s="1"/>
  <c r="CG1418" i="4"/>
  <c r="CG1422" i="4"/>
  <c r="CG1423" i="4" s="1"/>
  <c r="CG1424" i="4" s="1"/>
  <c r="CG1425" i="4" s="1"/>
  <c r="CG1426" i="4" s="1"/>
  <c r="CG1427" i="4" s="1"/>
  <c r="CG1428" i="4" s="1"/>
  <c r="CG1420" i="4"/>
  <c r="BZ1410" i="4"/>
  <c r="BZ1411" i="4" s="1"/>
  <c r="BZ1412" i="4" s="1"/>
  <c r="BZ1413" i="4" s="1"/>
  <c r="BZ1414" i="4" s="1"/>
  <c r="BZ1415" i="4" s="1"/>
  <c r="BZ1430" i="4"/>
  <c r="BZ1431" i="4" s="1"/>
  <c r="BZ1432" i="4" s="1"/>
  <c r="BZ1418" i="4"/>
  <c r="BZ1422" i="4"/>
  <c r="BZ1423" i="4" s="1"/>
  <c r="BZ1424" i="4" s="1"/>
  <c r="BZ1425" i="4" s="1"/>
  <c r="BZ1426" i="4" s="1"/>
  <c r="BZ1427" i="4" s="1"/>
  <c r="BZ1428" i="4" s="1"/>
  <c r="BZ1420" i="4"/>
  <c r="CG1110" i="4"/>
  <c r="CG1120" i="4"/>
  <c r="CG1122" i="4"/>
  <c r="CG1118" i="4"/>
  <c r="CG1130" i="4"/>
  <c r="BZ1110" i="4"/>
  <c r="BZ1111" i="4" s="1"/>
  <c r="BZ1120" i="4"/>
  <c r="BZ1122" i="4"/>
  <c r="BZ1118" i="4"/>
  <c r="BZ1130" i="4"/>
  <c r="BW1110" i="4"/>
  <c r="BW1111" i="4" s="1"/>
  <c r="BR1110" i="4"/>
  <c r="BR1121" i="4"/>
  <c r="BR1118" i="4"/>
  <c r="BR1130" i="4"/>
  <c r="CF1110" i="4"/>
  <c r="CF1111" i="4" s="1"/>
  <c r="BS1110" i="4"/>
  <c r="BS1111" i="4" s="1"/>
  <c r="BS1118" i="4"/>
  <c r="CF1121" i="4"/>
  <c r="CF1118" i="4"/>
  <c r="CF1130" i="4"/>
  <c r="BY1110" i="4"/>
  <c r="BY1121" i="4"/>
  <c r="BY1118" i="4"/>
  <c r="BY1130" i="4"/>
  <c r="BS1122" i="4"/>
  <c r="BS1130" i="4"/>
  <c r="BS1120" i="4"/>
  <c r="BW1118" i="4"/>
  <c r="BW1130" i="4"/>
  <c r="CD1110" i="4"/>
  <c r="CD1111" i="4" s="1"/>
  <c r="CD1130" i="4"/>
  <c r="CD1118" i="4"/>
  <c r="BP1110" i="4"/>
  <c r="BP1111" i="4" s="1"/>
  <c r="BP1118" i="4"/>
  <c r="BP1130" i="4"/>
  <c r="BZ282" i="4"/>
  <c r="BS282" i="4"/>
  <c r="CG282" i="4"/>
  <c r="CF282" i="4"/>
  <c r="BY282" i="4"/>
  <c r="BR282" i="4"/>
  <c r="BX218" i="4"/>
  <c r="BQ218" i="4"/>
  <c r="CE218" i="4"/>
  <c r="F219" i="4"/>
  <c r="BW282" i="4"/>
  <c r="BP282" i="4"/>
  <c r="CD282" i="4"/>
  <c r="CH216" i="4"/>
  <c r="CA216" i="4"/>
  <c r="BT216" i="4"/>
  <c r="BY681" i="4"/>
  <c r="BR681" i="4"/>
  <c r="CF681" i="4"/>
  <c r="CD681" i="4"/>
  <c r="BW681" i="4"/>
  <c r="BP681" i="4"/>
  <c r="CA609" i="4"/>
  <c r="BT609" i="4"/>
  <c r="CH609" i="4"/>
  <c r="BZ681" i="4"/>
  <c r="BS681" i="4"/>
  <c r="CG681" i="4"/>
  <c r="CE545" i="4"/>
  <c r="BX545" i="4"/>
  <c r="BQ545" i="4"/>
  <c r="I217" i="4"/>
  <c r="B216" i="4"/>
  <c r="G283" i="4"/>
  <c r="H283" i="4"/>
  <c r="E283" i="4"/>
  <c r="H682" i="4"/>
  <c r="E682" i="4"/>
  <c r="G682" i="4"/>
  <c r="A284" i="4"/>
  <c r="I610" i="4"/>
  <c r="F546" i="4"/>
  <c r="BW1414" i="4" l="1"/>
  <c r="BW1415" i="4" s="1"/>
  <c r="BR1414" i="4"/>
  <c r="BR1415" i="4" s="1"/>
  <c r="CD1112" i="4"/>
  <c r="CD1113" i="4" s="1"/>
  <c r="CD1114" i="4" s="1"/>
  <c r="CD1115" i="4" s="1"/>
  <c r="BS1112" i="4"/>
  <c r="BS1113" i="4" s="1"/>
  <c r="BS1114" i="4" s="1"/>
  <c r="BS1115" i="4" s="1"/>
  <c r="CF1112" i="4"/>
  <c r="CF1113" i="4" s="1"/>
  <c r="CF1114" i="4" s="1"/>
  <c r="CF1115" i="4" s="1"/>
  <c r="BW1112" i="4"/>
  <c r="BW1113" i="4" s="1"/>
  <c r="BW1114" i="4" s="1"/>
  <c r="BW1115" i="4" s="1"/>
  <c r="BP1112" i="4"/>
  <c r="BP1113" i="4" s="1"/>
  <c r="BP1114" i="4" s="1"/>
  <c r="BP1115" i="4" s="1"/>
  <c r="BZ1112" i="4"/>
  <c r="BZ1113" i="4" s="1"/>
  <c r="BZ1114" i="4" s="1"/>
  <c r="BZ1115" i="4" s="1"/>
  <c r="CG1111" i="4"/>
  <c r="BY1111" i="4"/>
  <c r="BR1111" i="4"/>
  <c r="BT217" i="4"/>
  <c r="CA217" i="4"/>
  <c r="CH217" i="4"/>
  <c r="CD283" i="4"/>
  <c r="BW283" i="4"/>
  <c r="BP283" i="4"/>
  <c r="BS283" i="4"/>
  <c r="CG283" i="4"/>
  <c r="BZ283" i="4"/>
  <c r="CF283" i="4"/>
  <c r="BY283" i="4"/>
  <c r="BR283" i="4"/>
  <c r="BQ219" i="4"/>
  <c r="CE219" i="4"/>
  <c r="BX219" i="4"/>
  <c r="F220" i="4"/>
  <c r="CD682" i="4"/>
  <c r="BW682" i="4"/>
  <c r="BP682" i="4"/>
  <c r="CG682" i="4"/>
  <c r="BZ682" i="4"/>
  <c r="BS682" i="4"/>
  <c r="CF682" i="4"/>
  <c r="BY682" i="4"/>
  <c r="BR682" i="4"/>
  <c r="BQ546" i="4"/>
  <c r="CE546" i="4"/>
  <c r="BX546" i="4"/>
  <c r="CH610" i="4"/>
  <c r="CA610" i="4"/>
  <c r="BT610" i="4"/>
  <c r="I218" i="4"/>
  <c r="B217" i="4"/>
  <c r="G284" i="4"/>
  <c r="H284" i="4"/>
  <c r="E284" i="4"/>
  <c r="E683" i="4"/>
  <c r="H683" i="4"/>
  <c r="G683" i="4"/>
  <c r="A285" i="4"/>
  <c r="BR1112" i="4" l="1"/>
  <c r="BR1113" i="4" s="1"/>
  <c r="BR1114" i="4" s="1"/>
  <c r="BR1115" i="4" s="1"/>
  <c r="BY1112" i="4"/>
  <c r="BY1113" i="4" s="1"/>
  <c r="BY1114" i="4" s="1"/>
  <c r="BY1115" i="4" s="1"/>
  <c r="CG1112" i="4"/>
  <c r="CG1113" i="4" s="1"/>
  <c r="CG1114" i="4" s="1"/>
  <c r="CG1115" i="4" s="1"/>
  <c r="CE220" i="4"/>
  <c r="BX220" i="4"/>
  <c r="BQ220" i="4"/>
  <c r="F221" i="4"/>
  <c r="CD284" i="4"/>
  <c r="BP284" i="4"/>
  <c r="BW284" i="4"/>
  <c r="BZ284" i="4"/>
  <c r="BS284" i="4"/>
  <c r="CG284" i="4"/>
  <c r="BY284" i="4"/>
  <c r="BR284" i="4"/>
  <c r="CF284" i="4"/>
  <c r="CH218" i="4"/>
  <c r="CA218" i="4"/>
  <c r="BT218" i="4"/>
  <c r="BP683" i="4"/>
  <c r="BW683" i="4"/>
  <c r="CD683" i="4"/>
  <c r="BR683" i="4"/>
  <c r="BY683" i="4"/>
  <c r="CF683" i="4"/>
  <c r="BS683" i="4"/>
  <c r="BZ683" i="4"/>
  <c r="CG683" i="4"/>
  <c r="B218" i="4"/>
  <c r="I219" i="4"/>
  <c r="G285" i="4"/>
  <c r="H285" i="4"/>
  <c r="E285" i="4"/>
  <c r="E684" i="4"/>
  <c r="H684" i="4"/>
  <c r="G684" i="4"/>
  <c r="A286" i="4"/>
  <c r="CH219" i="4" l="1"/>
  <c r="CA219" i="4"/>
  <c r="BT219" i="4"/>
  <c r="CD285" i="4"/>
  <c r="BW285" i="4"/>
  <c r="BP285" i="4"/>
  <c r="CG285" i="4"/>
  <c r="BZ285" i="4"/>
  <c r="BS285" i="4"/>
  <c r="CF285" i="4"/>
  <c r="BY285" i="4"/>
  <c r="BR285" i="4"/>
  <c r="CE221" i="4"/>
  <c r="BX221" i="4"/>
  <c r="BQ221" i="4"/>
  <c r="F222" i="4"/>
  <c r="CF684" i="4"/>
  <c r="BY684" i="4"/>
  <c r="BR684" i="4"/>
  <c r="BZ684" i="4"/>
  <c r="BS684" i="4"/>
  <c r="CG684" i="4"/>
  <c r="CD684" i="4"/>
  <c r="BW684" i="4"/>
  <c r="BP684" i="4"/>
  <c r="I220" i="4"/>
  <c r="B219" i="4"/>
  <c r="G286" i="4"/>
  <c r="E286" i="4"/>
  <c r="H286" i="4"/>
  <c r="E685" i="4"/>
  <c r="H685" i="4"/>
  <c r="G685" i="4"/>
  <c r="A287" i="4"/>
  <c r="CA220" i="4" l="1"/>
  <c r="BT220" i="4"/>
  <c r="CH220" i="4"/>
  <c r="BS286" i="4"/>
  <c r="BZ286" i="4"/>
  <c r="CG286" i="4"/>
  <c r="BP286" i="4"/>
  <c r="CD286" i="4"/>
  <c r="BW286" i="4"/>
  <c r="CF286" i="4"/>
  <c r="BY286" i="4"/>
  <c r="BR286" i="4"/>
  <c r="BX222" i="4"/>
  <c r="BQ222" i="4"/>
  <c r="CE222" i="4"/>
  <c r="F223" i="4"/>
  <c r="CG685" i="4"/>
  <c r="BZ685" i="4"/>
  <c r="BS685" i="4"/>
  <c r="CD685" i="4"/>
  <c r="BW685" i="4"/>
  <c r="BP685" i="4"/>
  <c r="CF685" i="4"/>
  <c r="BY685" i="4"/>
  <c r="BR685" i="4"/>
  <c r="I221" i="4"/>
  <c r="B220" i="4"/>
  <c r="G287" i="4"/>
  <c r="E287" i="4"/>
  <c r="H287" i="4"/>
  <c r="E686" i="4"/>
  <c r="H686" i="4"/>
  <c r="G686" i="4"/>
  <c r="A288" i="4"/>
  <c r="BW287" i="4" l="1"/>
  <c r="CD287" i="4"/>
  <c r="BP287" i="4"/>
  <c r="CF287" i="4"/>
  <c r="BY287" i="4"/>
  <c r="BR287" i="4"/>
  <c r="CH221" i="4"/>
  <c r="CA221" i="4"/>
  <c r="BT221" i="4"/>
  <c r="CE223" i="4"/>
  <c r="BX223" i="4"/>
  <c r="BQ223" i="4"/>
  <c r="F224" i="4"/>
  <c r="BZ287" i="4"/>
  <c r="BS287" i="4"/>
  <c r="CG287" i="4"/>
  <c r="BR686" i="4"/>
  <c r="CF686" i="4"/>
  <c r="BY686" i="4"/>
  <c r="BS686" i="4"/>
  <c r="CG686" i="4"/>
  <c r="BZ686" i="4"/>
  <c r="BP686" i="4"/>
  <c r="CD686" i="4"/>
  <c r="BW686" i="4"/>
  <c r="I222" i="4"/>
  <c r="B221" i="4"/>
  <c r="G288" i="4"/>
  <c r="E288" i="4"/>
  <c r="H288" i="4"/>
  <c r="E687" i="4"/>
  <c r="H687" i="4"/>
  <c r="G687" i="4"/>
  <c r="A289" i="4"/>
  <c r="BT222" i="4" l="1"/>
  <c r="CH222" i="4"/>
  <c r="CA222" i="4"/>
  <c r="BQ224" i="4"/>
  <c r="CE224" i="4"/>
  <c r="BX224" i="4"/>
  <c r="F225" i="4"/>
  <c r="CG288" i="4"/>
  <c r="BZ288" i="4"/>
  <c r="BS288" i="4"/>
  <c r="CD288" i="4"/>
  <c r="BW288" i="4"/>
  <c r="BP288" i="4"/>
  <c r="CF288" i="4"/>
  <c r="BY288" i="4"/>
  <c r="BR288" i="4"/>
  <c r="CF687" i="4"/>
  <c r="BY687" i="4"/>
  <c r="BR687" i="4"/>
  <c r="CG687" i="4"/>
  <c r="BZ687" i="4"/>
  <c r="BS687" i="4"/>
  <c r="CD687" i="4"/>
  <c r="BW687" i="4"/>
  <c r="BP687" i="4"/>
  <c r="B222" i="4"/>
  <c r="I223" i="4"/>
  <c r="G289" i="4"/>
  <c r="E289" i="4"/>
  <c r="H289" i="4"/>
  <c r="H688" i="4"/>
  <c r="E688" i="4"/>
  <c r="G688" i="4"/>
  <c r="A290" i="4"/>
  <c r="BS289" i="4" l="1"/>
  <c r="BZ289" i="4"/>
  <c r="CG289" i="4"/>
  <c r="BW289" i="4"/>
  <c r="BP289" i="4"/>
  <c r="CD289" i="4"/>
  <c r="BY289" i="4"/>
  <c r="BR289" i="4"/>
  <c r="CF289" i="4"/>
  <c r="BT223" i="4"/>
  <c r="CH223" i="4"/>
  <c r="CA223" i="4"/>
  <c r="CE225" i="4"/>
  <c r="BX225" i="4"/>
  <c r="BQ225" i="4"/>
  <c r="F226" i="4"/>
  <c r="CF688" i="4"/>
  <c r="BY688" i="4"/>
  <c r="BR688" i="4"/>
  <c r="BP688" i="4"/>
  <c r="CD688" i="4"/>
  <c r="BW688" i="4"/>
  <c r="CG688" i="4"/>
  <c r="BZ688" i="4"/>
  <c r="BS688" i="4"/>
  <c r="B223" i="4"/>
  <c r="I224" i="4"/>
  <c r="G290" i="4"/>
  <c r="H290" i="4"/>
  <c r="E290" i="4"/>
  <c r="A291" i="4"/>
  <c r="E689" i="4"/>
  <c r="H689" i="4"/>
  <c r="G689" i="4"/>
  <c r="F547" i="4"/>
  <c r="I611" i="4"/>
  <c r="CH224" i="4" l="1"/>
  <c r="CA224" i="4"/>
  <c r="BT224" i="4"/>
  <c r="BW290" i="4"/>
  <c r="CD290" i="4"/>
  <c r="BP290" i="4"/>
  <c r="CG290" i="4"/>
  <c r="BZ290" i="4"/>
  <c r="BS290" i="4"/>
  <c r="CF290" i="4"/>
  <c r="BY290" i="4"/>
  <c r="BR290" i="4"/>
  <c r="BX226" i="4"/>
  <c r="BQ226" i="4"/>
  <c r="CE226" i="4"/>
  <c r="F227" i="4"/>
  <c r="CA611" i="4"/>
  <c r="BT611" i="4"/>
  <c r="CH611" i="4"/>
  <c r="BX547" i="4"/>
  <c r="BQ547" i="4"/>
  <c r="CE547" i="4"/>
  <c r="BR689" i="4"/>
  <c r="CF689" i="4"/>
  <c r="BY689" i="4"/>
  <c r="BS689" i="4"/>
  <c r="CG689" i="4"/>
  <c r="BZ689" i="4"/>
  <c r="BW689" i="4"/>
  <c r="BP689" i="4"/>
  <c r="CD689" i="4"/>
  <c r="I225" i="4"/>
  <c r="B224" i="4"/>
  <c r="G291" i="4"/>
  <c r="H291" i="4"/>
  <c r="E291" i="4"/>
  <c r="H690" i="4"/>
  <c r="E690" i="4"/>
  <c r="G690" i="4"/>
  <c r="A292" i="4"/>
  <c r="F548" i="4"/>
  <c r="I612" i="4"/>
  <c r="CA225" i="4" l="1"/>
  <c r="BT225" i="4"/>
  <c r="CH225" i="4"/>
  <c r="BX227" i="4"/>
  <c r="BQ227" i="4"/>
  <c r="CE227" i="4"/>
  <c r="F228" i="4"/>
  <c r="BP291" i="4"/>
  <c r="CD291" i="4"/>
  <c r="BW291" i="4"/>
  <c r="CG291" i="4"/>
  <c r="BZ291" i="4"/>
  <c r="BS291" i="4"/>
  <c r="BR291" i="4"/>
  <c r="CF291" i="4"/>
  <c r="BY291" i="4"/>
  <c r="CH612" i="4"/>
  <c r="BT612" i="4"/>
  <c r="CA612" i="4"/>
  <c r="BQ548" i="4"/>
  <c r="CE548" i="4"/>
  <c r="BX548" i="4"/>
  <c r="CF690" i="4"/>
  <c r="BY690" i="4"/>
  <c r="BR690" i="4"/>
  <c r="CD690" i="4"/>
  <c r="BW690" i="4"/>
  <c r="BP690" i="4"/>
  <c r="CG690" i="4"/>
  <c r="BZ690" i="4"/>
  <c r="BS690" i="4"/>
  <c r="I226" i="4"/>
  <c r="B225" i="4"/>
  <c r="G292" i="4"/>
  <c r="H292" i="4"/>
  <c r="E292" i="4"/>
  <c r="G691" i="4"/>
  <c r="E691" i="4"/>
  <c r="H691" i="4"/>
  <c r="A293" i="4"/>
  <c r="I613" i="4"/>
  <c r="F549" i="4"/>
  <c r="CH226" i="4" l="1"/>
  <c r="CA226" i="4"/>
  <c r="BT226" i="4"/>
  <c r="BP292" i="4"/>
  <c r="CD292" i="4"/>
  <c r="BW292" i="4"/>
  <c r="BZ292" i="4"/>
  <c r="BS292" i="4"/>
  <c r="CG292" i="4"/>
  <c r="BQ228" i="4"/>
  <c r="CE228" i="4"/>
  <c r="BX228" i="4"/>
  <c r="F229" i="4"/>
  <c r="BR292" i="4"/>
  <c r="CF292" i="4"/>
  <c r="BY292" i="4"/>
  <c r="CD691" i="4"/>
  <c r="BP691" i="4"/>
  <c r="BW691" i="4"/>
  <c r="CF691" i="4"/>
  <c r="BY691" i="4"/>
  <c r="BR691" i="4"/>
  <c r="BQ549" i="4"/>
  <c r="CE549" i="4"/>
  <c r="BX549" i="4"/>
  <c r="CA613" i="4"/>
  <c r="BT613" i="4"/>
  <c r="CH613" i="4"/>
  <c r="CG691" i="4"/>
  <c r="BZ691" i="4"/>
  <c r="BS691" i="4"/>
  <c r="I227" i="4"/>
  <c r="B226" i="4"/>
  <c r="G293" i="4"/>
  <c r="H293" i="4"/>
  <c r="E293" i="4"/>
  <c r="G692" i="4"/>
  <c r="E692" i="4"/>
  <c r="H692" i="4"/>
  <c r="A294" i="4"/>
  <c r="F550" i="4"/>
  <c r="I614" i="4"/>
  <c r="CH227" i="4" l="1"/>
  <c r="CA227" i="4"/>
  <c r="BT227" i="4"/>
  <c r="CD293" i="4"/>
  <c r="BW293" i="4"/>
  <c r="BP293" i="4"/>
  <c r="CG293" i="4"/>
  <c r="BZ293" i="4"/>
  <c r="BS293" i="4"/>
  <c r="BY293" i="4"/>
  <c r="CF293" i="4"/>
  <c r="BR293" i="4"/>
  <c r="BX229" i="4"/>
  <c r="BQ229" i="4"/>
  <c r="CE229" i="4"/>
  <c r="F230" i="4"/>
  <c r="BS692" i="4"/>
  <c r="BZ692" i="4"/>
  <c r="CG692" i="4"/>
  <c r="BW692" i="4"/>
  <c r="BP692" i="4"/>
  <c r="CD692" i="4"/>
  <c r="BR692" i="4"/>
  <c r="BY692" i="4"/>
  <c r="CF692" i="4"/>
  <c r="CA614" i="4"/>
  <c r="BT614" i="4"/>
  <c r="CH614" i="4"/>
  <c r="CE550" i="4"/>
  <c r="BX550" i="4"/>
  <c r="BQ550" i="4"/>
  <c r="I228" i="4"/>
  <c r="B227" i="4"/>
  <c r="G294" i="4"/>
  <c r="E294" i="4"/>
  <c r="H294" i="4"/>
  <c r="G693" i="4"/>
  <c r="E693" i="4"/>
  <c r="H693" i="4"/>
  <c r="A295" i="4"/>
  <c r="CH228" i="4" l="1"/>
  <c r="CA228" i="4"/>
  <c r="BT228" i="4"/>
  <c r="CE230" i="4"/>
  <c r="BX230" i="4"/>
  <c r="BQ230" i="4"/>
  <c r="F231" i="4"/>
  <c r="BZ294" i="4"/>
  <c r="BS294" i="4"/>
  <c r="CG294" i="4"/>
  <c r="BW294" i="4"/>
  <c r="BP294" i="4"/>
  <c r="CD294" i="4"/>
  <c r="BY294" i="4"/>
  <c r="BR294" i="4"/>
  <c r="CF294" i="4"/>
  <c r="CF693" i="4"/>
  <c r="BY693" i="4"/>
  <c r="BR693" i="4"/>
  <c r="CG693" i="4"/>
  <c r="BZ693" i="4"/>
  <c r="BS693" i="4"/>
  <c r="CD693" i="4"/>
  <c r="BW693" i="4"/>
  <c r="BP693" i="4"/>
  <c r="B228" i="4"/>
  <c r="I229" i="4"/>
  <c r="G295" i="4"/>
  <c r="E295" i="4"/>
  <c r="H295" i="4"/>
  <c r="G694" i="4"/>
  <c r="E694" i="4"/>
  <c r="H694" i="4"/>
  <c r="A296" i="4"/>
  <c r="F551" i="4"/>
  <c r="I615" i="4"/>
  <c r="BT229" i="4" l="1"/>
  <c r="CH229" i="4"/>
  <c r="CA229" i="4"/>
  <c r="CE231" i="4"/>
  <c r="BX231" i="4"/>
  <c r="BQ231" i="4"/>
  <c r="F232" i="4"/>
  <c r="BS295" i="4"/>
  <c r="CG295" i="4"/>
  <c r="BZ295" i="4"/>
  <c r="BW295" i="4"/>
  <c r="CD295" i="4"/>
  <c r="BP295" i="4"/>
  <c r="CF295" i="4"/>
  <c r="BY295" i="4"/>
  <c r="BR295" i="4"/>
  <c r="BW694" i="4"/>
  <c r="BP694" i="4"/>
  <c r="CD694" i="4"/>
  <c r="BY694" i="4"/>
  <c r="BR694" i="4"/>
  <c r="CF694" i="4"/>
  <c r="CH615" i="4"/>
  <c r="CA615" i="4"/>
  <c r="BT615" i="4"/>
  <c r="CE551" i="4"/>
  <c r="BX551" i="4"/>
  <c r="BQ551" i="4"/>
  <c r="CG694" i="4"/>
  <c r="BZ694" i="4"/>
  <c r="BS694" i="4"/>
  <c r="B229" i="4"/>
  <c r="I230" i="4"/>
  <c r="G296" i="4"/>
  <c r="E296" i="4"/>
  <c r="H296" i="4"/>
  <c r="H695" i="4"/>
  <c r="E695" i="4"/>
  <c r="G695" i="4"/>
  <c r="A297" i="4"/>
  <c r="I616" i="4"/>
  <c r="F552" i="4"/>
  <c r="BZ296" i="4" l="1"/>
  <c r="BS296" i="4"/>
  <c r="CG296" i="4"/>
  <c r="CD296" i="4"/>
  <c r="BW296" i="4"/>
  <c r="BP296" i="4"/>
  <c r="BX232" i="4"/>
  <c r="BQ232" i="4"/>
  <c r="CE232" i="4"/>
  <c r="F233" i="4"/>
  <c r="BY296" i="4"/>
  <c r="BR296" i="4"/>
  <c r="CF296" i="4"/>
  <c r="CH230" i="4"/>
  <c r="CA230" i="4"/>
  <c r="BT230" i="4"/>
  <c r="BT616" i="4"/>
  <c r="CH616" i="4"/>
  <c r="CA616" i="4"/>
  <c r="BS695" i="4"/>
  <c r="CG695" i="4"/>
  <c r="BZ695" i="4"/>
  <c r="BY695" i="4"/>
  <c r="BR695" i="4"/>
  <c r="CF695" i="4"/>
  <c r="BX552" i="4"/>
  <c r="BQ552" i="4"/>
  <c r="CE552" i="4"/>
  <c r="BW695" i="4"/>
  <c r="BP695" i="4"/>
  <c r="CD695" i="4"/>
  <c r="B230" i="4"/>
  <c r="I231" i="4"/>
  <c r="G297" i="4"/>
  <c r="E297" i="4"/>
  <c r="H297" i="4"/>
  <c r="H696" i="4"/>
  <c r="E696" i="4"/>
  <c r="G696" i="4"/>
  <c r="A298" i="4"/>
  <c r="F553" i="4"/>
  <c r="I617" i="4"/>
  <c r="BQ233" i="4" l="1"/>
  <c r="CE233" i="4"/>
  <c r="BX233" i="4"/>
  <c r="F234" i="4"/>
  <c r="CG297" i="4"/>
  <c r="BZ297" i="4"/>
  <c r="BS297" i="4"/>
  <c r="CD297" i="4"/>
  <c r="BP297" i="4"/>
  <c r="BW297" i="4"/>
  <c r="CF297" i="4"/>
  <c r="BR297" i="4"/>
  <c r="BY297" i="4"/>
  <c r="CH231" i="4"/>
  <c r="CA231" i="4"/>
  <c r="BT231" i="4"/>
  <c r="CD696" i="4"/>
  <c r="BW696" i="4"/>
  <c r="BP696" i="4"/>
  <c r="CG696" i="4"/>
  <c r="BZ696" i="4"/>
  <c r="BS696" i="4"/>
  <c r="BT617" i="4"/>
  <c r="CH617" i="4"/>
  <c r="CA617" i="4"/>
  <c r="CE553" i="4"/>
  <c r="BQ553" i="4"/>
  <c r="BX553" i="4"/>
  <c r="CF696" i="4"/>
  <c r="BY696" i="4"/>
  <c r="BR696" i="4"/>
  <c r="B231" i="4"/>
  <c r="I232" i="4"/>
  <c r="G298" i="4"/>
  <c r="H298" i="4"/>
  <c r="E298" i="4"/>
  <c r="H697" i="4"/>
  <c r="E697" i="4"/>
  <c r="G697" i="4"/>
  <c r="A299" i="4"/>
  <c r="I618" i="4"/>
  <c r="F554" i="4"/>
  <c r="BP298" i="4" l="1"/>
  <c r="BW298" i="4"/>
  <c r="CD298" i="4"/>
  <c r="BS298" i="4"/>
  <c r="CG298" i="4"/>
  <c r="BZ298" i="4"/>
  <c r="BR298" i="4"/>
  <c r="CF298" i="4"/>
  <c r="BY298" i="4"/>
  <c r="BX234" i="4"/>
  <c r="CE234" i="4"/>
  <c r="BQ234" i="4"/>
  <c r="F235" i="4"/>
  <c r="CH232" i="4"/>
  <c r="CA232" i="4"/>
  <c r="BT232" i="4"/>
  <c r="CF697" i="4"/>
  <c r="BY697" i="4"/>
  <c r="BR697" i="4"/>
  <c r="CD697" i="4"/>
  <c r="BW697" i="4"/>
  <c r="BP697" i="4"/>
  <c r="CG697" i="4"/>
  <c r="BZ697" i="4"/>
  <c r="BS697" i="4"/>
  <c r="BQ554" i="4"/>
  <c r="CE554" i="4"/>
  <c r="BX554" i="4"/>
  <c r="CH618" i="4"/>
  <c r="CA618" i="4"/>
  <c r="BT618" i="4"/>
  <c r="B232" i="4"/>
  <c r="I233" i="4"/>
  <c r="G299" i="4"/>
  <c r="H299" i="4"/>
  <c r="E299" i="4"/>
  <c r="H698" i="4"/>
  <c r="E698" i="4"/>
  <c r="G698" i="4"/>
  <c r="A300" i="4"/>
  <c r="CD299" i="4" l="1"/>
  <c r="BW299" i="4"/>
  <c r="BP299" i="4"/>
  <c r="BZ299" i="4"/>
  <c r="CG299" i="4"/>
  <c r="BS299" i="4"/>
  <c r="CF299" i="4"/>
  <c r="BY299" i="4"/>
  <c r="BR299" i="4"/>
  <c r="CE235" i="4"/>
  <c r="BQ235" i="4"/>
  <c r="BX235" i="4"/>
  <c r="F236" i="4"/>
  <c r="CH233" i="4"/>
  <c r="BT233" i="4"/>
  <c r="CA233" i="4"/>
  <c r="BY698" i="4"/>
  <c r="BR698" i="4"/>
  <c r="CF698" i="4"/>
  <c r="BW698" i="4"/>
  <c r="BP698" i="4"/>
  <c r="CD698" i="4"/>
  <c r="BZ698" i="4"/>
  <c r="BS698" i="4"/>
  <c r="CG698" i="4"/>
  <c r="B233" i="4"/>
  <c r="I234" i="4"/>
  <c r="G300" i="4"/>
  <c r="H300" i="4"/>
  <c r="E300" i="4"/>
  <c r="E699" i="4"/>
  <c r="H699" i="4"/>
  <c r="G699" i="4"/>
  <c r="A301" i="4"/>
  <c r="I619" i="4"/>
  <c r="F555" i="4"/>
  <c r="BT234" i="4" l="1"/>
  <c r="CH234" i="4"/>
  <c r="CA234" i="4"/>
  <c r="BP300" i="4"/>
  <c r="CD300" i="4"/>
  <c r="BW300" i="4"/>
  <c r="BS300" i="4"/>
  <c r="CG300" i="4"/>
  <c r="BZ300" i="4"/>
  <c r="CF300" i="4"/>
  <c r="BY300" i="4"/>
  <c r="BR300" i="4"/>
  <c r="BX236" i="4"/>
  <c r="BQ236" i="4"/>
  <c r="CE236" i="4"/>
  <c r="F237" i="4"/>
  <c r="CE555" i="4"/>
  <c r="BX555" i="4"/>
  <c r="BQ555" i="4"/>
  <c r="BT619" i="4"/>
  <c r="CH619" i="4"/>
  <c r="CA619" i="4"/>
  <c r="CF699" i="4"/>
  <c r="BY699" i="4"/>
  <c r="BR699" i="4"/>
  <c r="CG699" i="4"/>
  <c r="BZ699" i="4"/>
  <c r="BS699" i="4"/>
  <c r="CD699" i="4"/>
  <c r="BP699" i="4"/>
  <c r="BW699" i="4"/>
  <c r="B234" i="4"/>
  <c r="I235" i="4"/>
  <c r="G301" i="4"/>
  <c r="H301" i="4"/>
  <c r="E301" i="4"/>
  <c r="E700" i="4"/>
  <c r="H700" i="4"/>
  <c r="G700" i="4"/>
  <c r="A302" i="4"/>
  <c r="F556" i="4"/>
  <c r="I620" i="4"/>
  <c r="BP301" i="4" l="1"/>
  <c r="CD301" i="4"/>
  <c r="BW301" i="4"/>
  <c r="CG301" i="4"/>
  <c r="BZ301" i="4"/>
  <c r="BS301" i="4"/>
  <c r="BY301" i="4"/>
  <c r="CF301" i="4"/>
  <c r="BR301" i="4"/>
  <c r="BQ237" i="4"/>
  <c r="CE237" i="4"/>
  <c r="BX237" i="4"/>
  <c r="F238" i="4"/>
  <c r="CA235" i="4"/>
  <c r="CH235" i="4"/>
  <c r="BT235" i="4"/>
  <c r="BT620" i="4"/>
  <c r="CA620" i="4"/>
  <c r="CH620" i="4"/>
  <c r="CE556" i="4"/>
  <c r="BX556" i="4"/>
  <c r="BQ556" i="4"/>
  <c r="CF700" i="4"/>
  <c r="BY700" i="4"/>
  <c r="BR700" i="4"/>
  <c r="CG700" i="4"/>
  <c r="BZ700" i="4"/>
  <c r="BS700" i="4"/>
  <c r="BP700" i="4"/>
  <c r="CD700" i="4"/>
  <c r="BW700" i="4"/>
  <c r="B235" i="4"/>
  <c r="I236" i="4"/>
  <c r="G302" i="4"/>
  <c r="E302" i="4"/>
  <c r="H302" i="4"/>
  <c r="E701" i="4"/>
  <c r="H701" i="4"/>
  <c r="G701" i="4"/>
  <c r="A303" i="4"/>
  <c r="I621" i="4"/>
  <c r="F557" i="4"/>
  <c r="BS302" i="4" l="1"/>
  <c r="BZ302" i="4"/>
  <c r="CG302" i="4"/>
  <c r="BW302" i="4"/>
  <c r="BP302" i="4"/>
  <c r="CD302" i="4"/>
  <c r="CF302" i="4"/>
  <c r="BR302" i="4"/>
  <c r="BY302" i="4"/>
  <c r="BQ238" i="4"/>
  <c r="CE238" i="4"/>
  <c r="BX238" i="4"/>
  <c r="F239" i="4"/>
  <c r="BT236" i="4"/>
  <c r="CH236" i="4"/>
  <c r="CA236" i="4"/>
  <c r="BY701" i="4"/>
  <c r="BR701" i="4"/>
  <c r="CF701" i="4"/>
  <c r="BZ701" i="4"/>
  <c r="BS701" i="4"/>
  <c r="CG701" i="4"/>
  <c r="BW701" i="4"/>
  <c r="BP701" i="4"/>
  <c r="CD701" i="4"/>
  <c r="BX557" i="4"/>
  <c r="BQ557" i="4"/>
  <c r="CE557" i="4"/>
  <c r="CH621" i="4"/>
  <c r="BT621" i="4"/>
  <c r="CA621" i="4"/>
  <c r="B236" i="4"/>
  <c r="I237" i="4"/>
  <c r="G303" i="4"/>
  <c r="E303" i="4"/>
  <c r="H303" i="4"/>
  <c r="E702" i="4"/>
  <c r="H702" i="4"/>
  <c r="G702" i="4"/>
  <c r="A304" i="4"/>
  <c r="F558" i="4"/>
  <c r="I622" i="4"/>
  <c r="BZ303" i="4" l="1"/>
  <c r="BS303" i="4"/>
  <c r="CG303" i="4"/>
  <c r="CD303" i="4"/>
  <c r="BW303" i="4"/>
  <c r="BP303" i="4"/>
  <c r="BY303" i="4"/>
  <c r="BR303" i="4"/>
  <c r="CF303" i="4"/>
  <c r="CE239" i="4"/>
  <c r="BX239" i="4"/>
  <c r="BQ239" i="4"/>
  <c r="F240" i="4"/>
  <c r="CH237" i="4"/>
  <c r="CA237" i="4"/>
  <c r="BT237" i="4"/>
  <c r="BT622" i="4"/>
  <c r="CA622" i="4"/>
  <c r="CH622" i="4"/>
  <c r="CE558" i="4"/>
  <c r="BX558" i="4"/>
  <c r="BQ558" i="4"/>
  <c r="CF702" i="4"/>
  <c r="BY702" i="4"/>
  <c r="BR702" i="4"/>
  <c r="CG702" i="4"/>
  <c r="BZ702" i="4"/>
  <c r="BS702" i="4"/>
  <c r="CD702" i="4"/>
  <c r="BW702" i="4"/>
  <c r="BP702" i="4"/>
  <c r="B237" i="4"/>
  <c r="I238" i="4"/>
  <c r="G304" i="4"/>
  <c r="E304" i="4"/>
  <c r="H304" i="4"/>
  <c r="H703" i="4"/>
  <c r="E703" i="4"/>
  <c r="G703" i="4"/>
  <c r="A305" i="4"/>
  <c r="BZ304" i="4" l="1"/>
  <c r="CG304" i="4"/>
  <c r="BS304" i="4"/>
  <c r="CD304" i="4"/>
  <c r="BW304" i="4"/>
  <c r="BP304" i="4"/>
  <c r="BR304" i="4"/>
  <c r="CF304" i="4"/>
  <c r="BY304" i="4"/>
  <c r="BQ240" i="4"/>
  <c r="BX240" i="4"/>
  <c r="CE240" i="4"/>
  <c r="F241" i="4"/>
  <c r="CA238" i="4"/>
  <c r="CH238" i="4"/>
  <c r="BT238" i="4"/>
  <c r="BY703" i="4"/>
  <c r="BR703" i="4"/>
  <c r="CF703" i="4"/>
  <c r="BP703" i="4"/>
  <c r="BW703" i="4"/>
  <c r="CD703" i="4"/>
  <c r="BS703" i="4"/>
  <c r="CG703" i="4"/>
  <c r="BZ703" i="4"/>
  <c r="B238" i="4"/>
  <c r="I239" i="4"/>
  <c r="G305" i="4"/>
  <c r="E305" i="4"/>
  <c r="H305" i="4"/>
  <c r="H704" i="4"/>
  <c r="E704" i="4"/>
  <c r="G704" i="4"/>
  <c r="A306" i="4"/>
  <c r="F559" i="4"/>
  <c r="I623" i="4"/>
  <c r="CG305" i="4" l="1"/>
  <c r="BS305" i="4"/>
  <c r="BZ305" i="4"/>
  <c r="BW305" i="4"/>
  <c r="BP305" i="4"/>
  <c r="CD305" i="4"/>
  <c r="BR305" i="4"/>
  <c r="BY305" i="4"/>
  <c r="CF305" i="4"/>
  <c r="CA239" i="4"/>
  <c r="BT239" i="4"/>
  <c r="CH239" i="4"/>
  <c r="BX241" i="4"/>
  <c r="BQ241" i="4"/>
  <c r="CE241" i="4"/>
  <c r="F242" i="4"/>
  <c r="CA623" i="4"/>
  <c r="BT623" i="4"/>
  <c r="CH623" i="4"/>
  <c r="BQ559" i="4"/>
  <c r="CE559" i="4"/>
  <c r="BX559" i="4"/>
  <c r="BY704" i="4"/>
  <c r="BR704" i="4"/>
  <c r="CF704" i="4"/>
  <c r="BW704" i="4"/>
  <c r="BP704" i="4"/>
  <c r="CD704" i="4"/>
  <c r="BZ704" i="4"/>
  <c r="BS704" i="4"/>
  <c r="CG704" i="4"/>
  <c r="B239" i="4"/>
  <c r="I240" i="4"/>
  <c r="G306" i="4"/>
  <c r="H306" i="4"/>
  <c r="E306" i="4"/>
  <c r="H705" i="4"/>
  <c r="E705" i="4"/>
  <c r="G705" i="4"/>
  <c r="A307" i="4"/>
  <c r="I624" i="4"/>
  <c r="F560" i="4"/>
  <c r="CE242" i="4" l="1"/>
  <c r="BX242" i="4"/>
  <c r="BQ242" i="4"/>
  <c r="F243" i="4"/>
  <c r="BP306" i="4"/>
  <c r="CD306" i="4"/>
  <c r="BW306" i="4"/>
  <c r="CG306" i="4"/>
  <c r="BZ306" i="4"/>
  <c r="BS306" i="4"/>
  <c r="CF306" i="4"/>
  <c r="BY306" i="4"/>
  <c r="BR306" i="4"/>
  <c r="CH240" i="4"/>
  <c r="BT240" i="4"/>
  <c r="CA240" i="4"/>
  <c r="CH624" i="4"/>
  <c r="CA624" i="4"/>
  <c r="BT624" i="4"/>
  <c r="CF705" i="4"/>
  <c r="BY705" i="4"/>
  <c r="BR705" i="4"/>
  <c r="CD705" i="4"/>
  <c r="BW705" i="4"/>
  <c r="BP705" i="4"/>
  <c r="CG705" i="4"/>
  <c r="BZ705" i="4"/>
  <c r="BS705" i="4"/>
  <c r="CE560" i="4"/>
  <c r="BX560" i="4"/>
  <c r="BQ560" i="4"/>
  <c r="I241" i="4"/>
  <c r="B240" i="4"/>
  <c r="G307" i="4"/>
  <c r="H307" i="4"/>
  <c r="E307" i="4"/>
  <c r="H706" i="4"/>
  <c r="E706" i="4"/>
  <c r="G706" i="4"/>
  <c r="A308" i="4"/>
  <c r="F561" i="4"/>
  <c r="I625" i="4"/>
  <c r="CA241" i="4" l="1"/>
  <c r="BT241" i="4"/>
  <c r="CH241" i="4"/>
  <c r="BW307" i="4"/>
  <c r="BP307" i="4"/>
  <c r="CD307" i="4"/>
  <c r="BS307" i="4"/>
  <c r="BZ307" i="4"/>
  <c r="CG307" i="4"/>
  <c r="BR307" i="4"/>
  <c r="BY307" i="4"/>
  <c r="CF307" i="4"/>
  <c r="BQ243" i="4"/>
  <c r="BX243" i="4"/>
  <c r="CE243" i="4"/>
  <c r="F244" i="4"/>
  <c r="BT625" i="4"/>
  <c r="CH625" i="4"/>
  <c r="CA625" i="4"/>
  <c r="BX561" i="4"/>
  <c r="CE561" i="4"/>
  <c r="BQ561" i="4"/>
  <c r="BR706" i="4"/>
  <c r="CF706" i="4"/>
  <c r="BY706" i="4"/>
  <c r="BP706" i="4"/>
  <c r="CD706" i="4"/>
  <c r="BW706" i="4"/>
  <c r="CG706" i="4"/>
  <c r="BS706" i="4"/>
  <c r="BZ706" i="4"/>
  <c r="B241" i="4"/>
  <c r="I242" i="4"/>
  <c r="G308" i="4"/>
  <c r="H308" i="4"/>
  <c r="E308" i="4"/>
  <c r="G707" i="4"/>
  <c r="E707" i="4"/>
  <c r="H707" i="4"/>
  <c r="A309" i="4"/>
  <c r="I626" i="4"/>
  <c r="F562" i="4"/>
  <c r="CE244" i="4" l="1"/>
  <c r="BX244" i="4"/>
  <c r="BQ244" i="4"/>
  <c r="F245" i="4"/>
  <c r="CD308" i="4"/>
  <c r="BW308" i="4"/>
  <c r="BP308" i="4"/>
  <c r="CG308" i="4"/>
  <c r="BZ308" i="4"/>
  <c r="BS308" i="4"/>
  <c r="CF308" i="4"/>
  <c r="BY308" i="4"/>
  <c r="BR308" i="4"/>
  <c r="CH242" i="4"/>
  <c r="CA242" i="4"/>
  <c r="BT242" i="4"/>
  <c r="BY707" i="4"/>
  <c r="BR707" i="4"/>
  <c r="CF707" i="4"/>
  <c r="BX562" i="4"/>
  <c r="BQ562" i="4"/>
  <c r="CE562" i="4"/>
  <c r="BZ707" i="4"/>
  <c r="BS707" i="4"/>
  <c r="CG707" i="4"/>
  <c r="CH626" i="4"/>
  <c r="CA626" i="4"/>
  <c r="BT626" i="4"/>
  <c r="BW707" i="4"/>
  <c r="BP707" i="4"/>
  <c r="CD707" i="4"/>
  <c r="I243" i="4"/>
  <c r="B242" i="4"/>
  <c r="G309" i="4"/>
  <c r="H309" i="4"/>
  <c r="E309" i="4"/>
  <c r="G708" i="4"/>
  <c r="E708" i="4"/>
  <c r="H708" i="4"/>
  <c r="A310" i="4"/>
  <c r="CA243" i="4" l="1"/>
  <c r="BT243" i="4"/>
  <c r="CH243" i="4"/>
  <c r="CD309" i="4"/>
  <c r="BW309" i="4"/>
  <c r="BP309" i="4"/>
  <c r="CG309" i="4"/>
  <c r="BZ309" i="4"/>
  <c r="BS309" i="4"/>
  <c r="BR309" i="4"/>
  <c r="CF309" i="4"/>
  <c r="BY309" i="4"/>
  <c r="BQ245" i="4"/>
  <c r="BX245" i="4"/>
  <c r="CE245" i="4"/>
  <c r="F246" i="4"/>
  <c r="CG708" i="4"/>
  <c r="BS708" i="4"/>
  <c r="BZ708" i="4"/>
  <c r="CD708" i="4"/>
  <c r="BP708" i="4"/>
  <c r="BW708" i="4"/>
  <c r="CF708" i="4"/>
  <c r="BR708" i="4"/>
  <c r="BY708" i="4"/>
  <c r="B243" i="4"/>
  <c r="I244" i="4"/>
  <c r="G310" i="4"/>
  <c r="E310" i="4"/>
  <c r="H310" i="4"/>
  <c r="G709" i="4"/>
  <c r="E709" i="4"/>
  <c r="H709" i="4"/>
  <c r="A311" i="4"/>
  <c r="CH244" i="4" l="1"/>
  <c r="CA244" i="4"/>
  <c r="BT244" i="4"/>
  <c r="BS310" i="4"/>
  <c r="CG310" i="4"/>
  <c r="BZ310" i="4"/>
  <c r="CD310" i="4"/>
  <c r="BW310" i="4"/>
  <c r="BP310" i="4"/>
  <c r="CF310" i="4"/>
  <c r="BY310" i="4"/>
  <c r="BR310" i="4"/>
  <c r="BX246" i="4"/>
  <c r="CE246" i="4"/>
  <c r="BQ246" i="4"/>
  <c r="F247" i="4"/>
  <c r="BS709" i="4"/>
  <c r="CG709" i="4"/>
  <c r="BZ709" i="4"/>
  <c r="BP709" i="4"/>
  <c r="CD709" i="4"/>
  <c r="BW709" i="4"/>
  <c r="BR709" i="4"/>
  <c r="CF709" i="4"/>
  <c r="BY709" i="4"/>
  <c r="B244" i="4"/>
  <c r="I245" i="4"/>
  <c r="G311" i="4"/>
  <c r="E311" i="4"/>
  <c r="H311" i="4"/>
  <c r="G710" i="4"/>
  <c r="E710" i="4"/>
  <c r="H710" i="4"/>
  <c r="A312" i="4"/>
  <c r="CG1123" i="4" l="1"/>
  <c r="CG1124" i="4" s="1"/>
  <c r="CG1125" i="4" s="1"/>
  <c r="BS1123" i="4"/>
  <c r="BS1124" i="4" s="1"/>
  <c r="BS1125" i="4" s="1"/>
  <c r="BZ1123" i="4"/>
  <c r="BZ1124" i="4" s="1"/>
  <c r="BZ1125" i="4" s="1"/>
  <c r="CD1119" i="4"/>
  <c r="CD1120" i="4" s="1"/>
  <c r="CD1121" i="4" s="1"/>
  <c r="CD1122" i="4" s="1"/>
  <c r="CD1123" i="4" s="1"/>
  <c r="CD1124" i="4" s="1"/>
  <c r="CD1125" i="4" s="1"/>
  <c r="BP1119" i="4"/>
  <c r="BP1120" i="4" s="1"/>
  <c r="BP1121" i="4" s="1"/>
  <c r="BP1122" i="4" s="1"/>
  <c r="BP1123" i="4" s="1"/>
  <c r="BP1124" i="4" s="1"/>
  <c r="BP1125" i="4" s="1"/>
  <c r="BW1119" i="4"/>
  <c r="BW1120" i="4" s="1"/>
  <c r="BW1121" i="4" s="1"/>
  <c r="BW1122" i="4" s="1"/>
  <c r="BW1123" i="4" s="1"/>
  <c r="BW1124" i="4" s="1"/>
  <c r="BW1125" i="4" s="1"/>
  <c r="CF1122" i="4"/>
  <c r="CF1123" i="4" s="1"/>
  <c r="CF1124" i="4" s="1"/>
  <c r="CF1125" i="4" s="1"/>
  <c r="BR1122" i="4"/>
  <c r="BR1123" i="4" s="1"/>
  <c r="BR1124" i="4" s="1"/>
  <c r="BR1125" i="4" s="1"/>
  <c r="BY1122" i="4"/>
  <c r="BY1123" i="4" s="1"/>
  <c r="BY1124" i="4" s="1"/>
  <c r="BY1125" i="4" s="1"/>
  <c r="BZ311" i="4"/>
  <c r="BS311" i="4"/>
  <c r="CG311" i="4"/>
  <c r="CD311" i="4"/>
  <c r="BW311" i="4"/>
  <c r="BP311" i="4"/>
  <c r="BT245" i="4"/>
  <c r="CH245" i="4"/>
  <c r="CA245" i="4"/>
  <c r="BY311" i="4"/>
  <c r="CF311" i="4"/>
  <c r="BR311" i="4"/>
  <c r="CE247" i="4"/>
  <c r="BX247" i="4"/>
  <c r="BQ247" i="4"/>
  <c r="F248" i="4"/>
  <c r="BZ710" i="4"/>
  <c r="BS710" i="4"/>
  <c r="CG710" i="4"/>
  <c r="CD710" i="4"/>
  <c r="BW710" i="4"/>
  <c r="BP710" i="4"/>
  <c r="BY710" i="4"/>
  <c r="BR710" i="4"/>
  <c r="CF710" i="4"/>
  <c r="B245" i="4"/>
  <c r="I246" i="4"/>
  <c r="G312" i="4"/>
  <c r="E312" i="4"/>
  <c r="H312" i="4"/>
  <c r="H711" i="4"/>
  <c r="E711" i="4"/>
  <c r="G711" i="4"/>
  <c r="A313" i="4"/>
  <c r="BY1126" i="4" l="1"/>
  <c r="BR1126" i="4"/>
  <c r="CF1126" i="4"/>
  <c r="BW1126" i="4"/>
  <c r="BP1126" i="4"/>
  <c r="CD1126" i="4"/>
  <c r="BZ1126" i="4"/>
  <c r="BS1126" i="4"/>
  <c r="CG1126" i="4"/>
  <c r="BT246" i="4"/>
  <c r="CH246" i="4"/>
  <c r="CA246" i="4"/>
  <c r="BX248" i="4"/>
  <c r="BQ248" i="4"/>
  <c r="CE248" i="4"/>
  <c r="F249" i="4"/>
  <c r="BZ312" i="4"/>
  <c r="BS312" i="4"/>
  <c r="CG312" i="4"/>
  <c r="BW312" i="4"/>
  <c r="BP312" i="4"/>
  <c r="CD312" i="4"/>
  <c r="BR312" i="4"/>
  <c r="BY312" i="4"/>
  <c r="CF312" i="4"/>
  <c r="CD711" i="4"/>
  <c r="BW711" i="4"/>
  <c r="BP711" i="4"/>
  <c r="CG711" i="4"/>
  <c r="BZ711" i="4"/>
  <c r="BS711" i="4"/>
  <c r="CF711" i="4"/>
  <c r="BY711" i="4"/>
  <c r="BR711" i="4"/>
  <c r="B246" i="4"/>
  <c r="I247" i="4"/>
  <c r="G313" i="4"/>
  <c r="E313" i="4"/>
  <c r="H313" i="4"/>
  <c r="H712" i="4"/>
  <c r="E712" i="4"/>
  <c r="G712" i="4"/>
  <c r="A314" i="4"/>
  <c r="CG1127" i="4" l="1"/>
  <c r="CG1128" i="4" s="1"/>
  <c r="BY1127" i="4"/>
  <c r="BY1128" i="4" s="1"/>
  <c r="BS1127" i="4"/>
  <c r="BS1128" i="4" s="1"/>
  <c r="BZ1127" i="4"/>
  <c r="BZ1128" i="4" s="1"/>
  <c r="CD1127" i="4"/>
  <c r="CD1128" i="4" s="1"/>
  <c r="BP1127" i="4"/>
  <c r="BP1128" i="4" s="1"/>
  <c r="BW1127" i="4"/>
  <c r="BW1128" i="4" s="1"/>
  <c r="CF1127" i="4"/>
  <c r="CF1128" i="4" s="1"/>
  <c r="BR1127" i="4"/>
  <c r="BR1128" i="4" s="1"/>
  <c r="CH247" i="4"/>
  <c r="CA247" i="4"/>
  <c r="BT247" i="4"/>
  <c r="CG313" i="4"/>
  <c r="BZ313" i="4"/>
  <c r="BS313" i="4"/>
  <c r="BW313" i="4"/>
  <c r="BP313" i="4"/>
  <c r="CD313" i="4"/>
  <c r="BY313" i="4"/>
  <c r="BR313" i="4"/>
  <c r="CF313" i="4"/>
  <c r="BX249" i="4"/>
  <c r="CE249" i="4"/>
  <c r="BQ249" i="4"/>
  <c r="F250" i="4"/>
  <c r="BR712" i="4"/>
  <c r="BY712" i="4"/>
  <c r="CF712" i="4"/>
  <c r="BP712" i="4"/>
  <c r="BW712" i="4"/>
  <c r="CD712" i="4"/>
  <c r="BS712" i="4"/>
  <c r="CG712" i="4"/>
  <c r="BZ712" i="4"/>
  <c r="I248" i="4"/>
  <c r="B247" i="4"/>
  <c r="G314" i="4"/>
  <c r="H314" i="4"/>
  <c r="E314" i="4"/>
  <c r="H713" i="4"/>
  <c r="E713" i="4"/>
  <c r="G713" i="4"/>
  <c r="A315" i="4"/>
  <c r="BY1131" i="4" l="1"/>
  <c r="CG1131" i="4"/>
  <c r="BR1131" i="4"/>
  <c r="CF1131" i="4"/>
  <c r="BW1131" i="4"/>
  <c r="BP1131" i="4"/>
  <c r="CD1131" i="4"/>
  <c r="BZ1131" i="4"/>
  <c r="BS1131" i="4"/>
  <c r="CA248" i="4"/>
  <c r="BT248" i="4"/>
  <c r="CH248" i="4"/>
  <c r="BW314" i="4"/>
  <c r="BP314" i="4"/>
  <c r="CD314" i="4"/>
  <c r="BS314" i="4"/>
  <c r="CG314" i="4"/>
  <c r="BZ314" i="4"/>
  <c r="CF314" i="4"/>
  <c r="BR314" i="4"/>
  <c r="BY314" i="4"/>
  <c r="CE250" i="4"/>
  <c r="BQ250" i="4"/>
  <c r="BX250" i="4"/>
  <c r="F251" i="4"/>
  <c r="BY713" i="4"/>
  <c r="BR713" i="4"/>
  <c r="CF713" i="4"/>
  <c r="CD713" i="4"/>
  <c r="BW713" i="4"/>
  <c r="BP713" i="4"/>
  <c r="BZ713" i="4"/>
  <c r="BS713" i="4"/>
  <c r="CG713" i="4"/>
  <c r="B248" i="4"/>
  <c r="I249" i="4"/>
  <c r="G315" i="4"/>
  <c r="H315" i="4"/>
  <c r="E315" i="4"/>
  <c r="H714" i="4"/>
  <c r="E714" i="4"/>
  <c r="G714" i="4"/>
  <c r="A316" i="4"/>
  <c r="F563" i="4"/>
  <c r="I627" i="4"/>
  <c r="BS1132" i="4" l="1"/>
  <c r="BZ1132" i="4"/>
  <c r="CD1132" i="4"/>
  <c r="BP1132" i="4"/>
  <c r="BW1132" i="4"/>
  <c r="CF1132" i="4"/>
  <c r="BR1132" i="4"/>
  <c r="CG1132" i="4"/>
  <c r="BY1132" i="4"/>
  <c r="BW315" i="4"/>
  <c r="BP315" i="4"/>
  <c r="CD315" i="4"/>
  <c r="BS315" i="4"/>
  <c r="CG315" i="4"/>
  <c r="BZ315" i="4"/>
  <c r="CF315" i="4"/>
  <c r="BY315" i="4"/>
  <c r="BR315" i="4"/>
  <c r="BQ251" i="4"/>
  <c r="CE251" i="4"/>
  <c r="BX251" i="4"/>
  <c r="F252" i="4"/>
  <c r="BT249" i="4"/>
  <c r="CH249" i="4"/>
  <c r="CA249" i="4"/>
  <c r="CH627" i="4"/>
  <c r="CA627" i="4"/>
  <c r="BT627" i="4"/>
  <c r="CE563" i="4"/>
  <c r="BX563" i="4"/>
  <c r="BQ563" i="4"/>
  <c r="CF714" i="4"/>
  <c r="BY714" i="4"/>
  <c r="BR714" i="4"/>
  <c r="CD714" i="4"/>
  <c r="BW714" i="4"/>
  <c r="BP714" i="4"/>
  <c r="CG714" i="4"/>
  <c r="BZ714" i="4"/>
  <c r="BS714" i="4"/>
  <c r="B249" i="4"/>
  <c r="I250" i="4"/>
  <c r="G316" i="4"/>
  <c r="H316" i="4"/>
  <c r="E316" i="4"/>
  <c r="E715" i="4"/>
  <c r="H715" i="4"/>
  <c r="G715" i="4"/>
  <c r="A317" i="4"/>
  <c r="I628" i="4"/>
  <c r="F564" i="4"/>
  <c r="BT250" i="4" l="1"/>
  <c r="CA250" i="4"/>
  <c r="CH250" i="4"/>
  <c r="CD316" i="4"/>
  <c r="BP316" i="4"/>
  <c r="BW316" i="4"/>
  <c r="BZ316" i="4"/>
  <c r="BS316" i="4"/>
  <c r="CG316" i="4"/>
  <c r="CF316" i="4"/>
  <c r="BR316" i="4"/>
  <c r="BY316" i="4"/>
  <c r="CE252" i="4"/>
  <c r="BQ252" i="4"/>
  <c r="BX252" i="4"/>
  <c r="F253" i="4"/>
  <c r="CE564" i="4"/>
  <c r="BQ564" i="4"/>
  <c r="BX564" i="4"/>
  <c r="CA628" i="4"/>
  <c r="BT628" i="4"/>
  <c r="CH628" i="4"/>
  <c r="BR715" i="4"/>
  <c r="CF715" i="4"/>
  <c r="BY715" i="4"/>
  <c r="BS715" i="4"/>
  <c r="CG715" i="4"/>
  <c r="BZ715" i="4"/>
  <c r="BP715" i="4"/>
  <c r="BW715" i="4"/>
  <c r="CD715" i="4"/>
  <c r="B250" i="4"/>
  <c r="I251" i="4"/>
  <c r="G317" i="4"/>
  <c r="H317" i="4"/>
  <c r="E317" i="4"/>
  <c r="E716" i="4"/>
  <c r="H716" i="4"/>
  <c r="G716" i="4"/>
  <c r="A318" i="4"/>
  <c r="F565" i="4"/>
  <c r="I629" i="4"/>
  <c r="BQ253" i="4" l="1"/>
  <c r="CE253" i="4"/>
  <c r="BX253" i="4"/>
  <c r="F254" i="4"/>
  <c r="CH251" i="4"/>
  <c r="CA251" i="4"/>
  <c r="BT251" i="4"/>
  <c r="BW317" i="4"/>
  <c r="CD317" i="4"/>
  <c r="BP317" i="4"/>
  <c r="CG317" i="4"/>
  <c r="BZ317" i="4"/>
  <c r="BS317" i="4"/>
  <c r="CF317" i="4"/>
  <c r="BY317" i="4"/>
  <c r="BR317" i="4"/>
  <c r="BZ716" i="4"/>
  <c r="BS716" i="4"/>
  <c r="CG716" i="4"/>
  <c r="CD716" i="4"/>
  <c r="BW716" i="4"/>
  <c r="BP716" i="4"/>
  <c r="CF716" i="4"/>
  <c r="BY716" i="4"/>
  <c r="BR716" i="4"/>
  <c r="CH629" i="4"/>
  <c r="CA629" i="4"/>
  <c r="BT629" i="4"/>
  <c r="CE565" i="4"/>
  <c r="BQ565" i="4"/>
  <c r="BX565" i="4"/>
  <c r="B251" i="4"/>
  <c r="I252" i="4"/>
  <c r="G318" i="4"/>
  <c r="E318" i="4"/>
  <c r="H318" i="4"/>
  <c r="E717" i="4"/>
  <c r="H717" i="4"/>
  <c r="G717" i="4"/>
  <c r="A319" i="4"/>
  <c r="I630" i="4"/>
  <c r="F566" i="4"/>
  <c r="BZ318" i="4" l="1"/>
  <c r="BS318" i="4"/>
  <c r="CG318" i="4"/>
  <c r="BP318" i="4"/>
  <c r="BW318" i="4"/>
  <c r="CD318" i="4"/>
  <c r="BY318" i="4"/>
  <c r="BR318" i="4"/>
  <c r="CF318" i="4"/>
  <c r="BT252" i="4"/>
  <c r="CH252" i="4"/>
  <c r="CA252" i="4"/>
  <c r="BQ254" i="4"/>
  <c r="CE254" i="4"/>
  <c r="BX254" i="4"/>
  <c r="F255" i="4"/>
  <c r="BQ566" i="4"/>
  <c r="CE566" i="4"/>
  <c r="BX566" i="4"/>
  <c r="CH630" i="4"/>
  <c r="BT630" i="4"/>
  <c r="CA630" i="4"/>
  <c r="CF717" i="4"/>
  <c r="BY717" i="4"/>
  <c r="BR717" i="4"/>
  <c r="CG717" i="4"/>
  <c r="BS717" i="4"/>
  <c r="BZ717" i="4"/>
  <c r="CD717" i="4"/>
  <c r="BP717" i="4"/>
  <c r="BW717" i="4"/>
  <c r="I253" i="4"/>
  <c r="B252" i="4"/>
  <c r="G319" i="4"/>
  <c r="E319" i="4"/>
  <c r="H319" i="4"/>
  <c r="E718" i="4"/>
  <c r="H718" i="4"/>
  <c r="G718" i="4"/>
  <c r="A320" i="4"/>
  <c r="CH253" i="4" l="1"/>
  <c r="CA253" i="4"/>
  <c r="BT253" i="4"/>
  <c r="CE255" i="4"/>
  <c r="BX255" i="4"/>
  <c r="BQ255" i="4"/>
  <c r="F256" i="4"/>
  <c r="CG319" i="4"/>
  <c r="BZ319" i="4"/>
  <c r="BS319" i="4"/>
  <c r="BW319" i="4"/>
  <c r="CD319" i="4"/>
  <c r="BP319" i="4"/>
  <c r="BR319" i="4"/>
  <c r="CF319" i="4"/>
  <c r="BY319" i="4"/>
  <c r="BR718" i="4"/>
  <c r="CF718" i="4"/>
  <c r="BY718" i="4"/>
  <c r="BS718" i="4"/>
  <c r="CG718" i="4"/>
  <c r="BZ718" i="4"/>
  <c r="BP718" i="4"/>
  <c r="CD718" i="4"/>
  <c r="BW718" i="4"/>
  <c r="I254" i="4"/>
  <c r="B253" i="4"/>
  <c r="G320" i="4"/>
  <c r="E320" i="4"/>
  <c r="H320" i="4"/>
  <c r="H719" i="4"/>
  <c r="E719" i="4"/>
  <c r="G719" i="4"/>
  <c r="A321" i="4"/>
  <c r="I631" i="4"/>
  <c r="F567" i="4"/>
  <c r="BT254" i="4" l="1"/>
  <c r="CH254" i="4"/>
  <c r="CA254" i="4"/>
  <c r="CG320" i="4"/>
  <c r="BS320" i="4"/>
  <c r="BZ320" i="4"/>
  <c r="BW320" i="4"/>
  <c r="BP320" i="4"/>
  <c r="CD320" i="4"/>
  <c r="CF320" i="4"/>
  <c r="BY320" i="4"/>
  <c r="BR320" i="4"/>
  <c r="BQ256" i="4"/>
  <c r="CE256" i="4"/>
  <c r="BX256" i="4"/>
  <c r="F257" i="4"/>
  <c r="CF719" i="4"/>
  <c r="BY719" i="4"/>
  <c r="BR719" i="4"/>
  <c r="CD719" i="4"/>
  <c r="BW719" i="4"/>
  <c r="BP719" i="4"/>
  <c r="CG719" i="4"/>
  <c r="BZ719" i="4"/>
  <c r="BS719" i="4"/>
  <c r="BX567" i="4"/>
  <c r="CE567" i="4"/>
  <c r="BQ567" i="4"/>
  <c r="BT631" i="4"/>
  <c r="CA631" i="4"/>
  <c r="CH631" i="4"/>
  <c r="B254" i="4"/>
  <c r="I255" i="4"/>
  <c r="G321" i="4"/>
  <c r="E321" i="4"/>
  <c r="H321" i="4"/>
  <c r="H720" i="4"/>
  <c r="E720" i="4"/>
  <c r="G720" i="4"/>
  <c r="A322" i="4"/>
  <c r="F568" i="4"/>
  <c r="I632" i="4"/>
  <c r="CG321" i="4" l="1"/>
  <c r="BZ321" i="4"/>
  <c r="BS321" i="4"/>
  <c r="CD321" i="4"/>
  <c r="BW321" i="4"/>
  <c r="BP321" i="4"/>
  <c r="BY321" i="4"/>
  <c r="CF321" i="4"/>
  <c r="BR321" i="4"/>
  <c r="BQ257" i="4"/>
  <c r="BX257" i="4"/>
  <c r="CE257" i="4"/>
  <c r="F258" i="4"/>
  <c r="CA255" i="4"/>
  <c r="BT255" i="4"/>
  <c r="CH255" i="4"/>
  <c r="CF720" i="4"/>
  <c r="BY720" i="4"/>
  <c r="BR720" i="4"/>
  <c r="CD720" i="4"/>
  <c r="BW720" i="4"/>
  <c r="BP720" i="4"/>
  <c r="CG720" i="4"/>
  <c r="BZ720" i="4"/>
  <c r="BS720" i="4"/>
  <c r="CH632" i="4"/>
  <c r="CA632" i="4"/>
  <c r="BT632" i="4"/>
  <c r="BQ568" i="4"/>
  <c r="CE568" i="4"/>
  <c r="BX568" i="4"/>
  <c r="B255" i="4"/>
  <c r="I256" i="4"/>
  <c r="G322" i="4"/>
  <c r="H322" i="4"/>
  <c r="E322" i="4"/>
  <c r="H721" i="4"/>
  <c r="E721" i="4"/>
  <c r="G721" i="4"/>
  <c r="A323" i="4"/>
  <c r="I633" i="4"/>
  <c r="F569" i="4"/>
  <c r="BW322" i="4" l="1"/>
  <c r="BP322" i="4"/>
  <c r="CD322" i="4"/>
  <c r="CG322" i="4"/>
  <c r="BZ322" i="4"/>
  <c r="BS322" i="4"/>
  <c r="CF322" i="4"/>
  <c r="BY322" i="4"/>
  <c r="BR322" i="4"/>
  <c r="BX258" i="4"/>
  <c r="CE258" i="4"/>
  <c r="BQ258" i="4"/>
  <c r="F259" i="4"/>
  <c r="CH256" i="4"/>
  <c r="BT256" i="4"/>
  <c r="CA256" i="4"/>
  <c r="BX569" i="4"/>
  <c r="BQ569" i="4"/>
  <c r="CE569" i="4"/>
  <c r="CH633" i="4"/>
  <c r="CA633" i="4"/>
  <c r="BT633" i="4"/>
  <c r="BR721" i="4"/>
  <c r="BY721" i="4"/>
  <c r="CF721" i="4"/>
  <c r="BW721" i="4"/>
  <c r="BP721" i="4"/>
  <c r="CD721" i="4"/>
  <c r="BS721" i="4"/>
  <c r="BZ721" i="4"/>
  <c r="CG721" i="4"/>
  <c r="B256" i="4"/>
  <c r="I257" i="4"/>
  <c r="G323" i="4"/>
  <c r="H323" i="4"/>
  <c r="E323" i="4"/>
  <c r="H722" i="4"/>
  <c r="E722" i="4"/>
  <c r="G722" i="4"/>
  <c r="A324" i="4"/>
  <c r="F570" i="4"/>
  <c r="I634" i="4"/>
  <c r="CD323" i="4" l="1"/>
  <c r="BW323" i="4"/>
  <c r="BP323" i="4"/>
  <c r="CG323" i="4"/>
  <c r="BZ323" i="4"/>
  <c r="BS323" i="4"/>
  <c r="CF323" i="4"/>
  <c r="BY323" i="4"/>
  <c r="BR323" i="4"/>
  <c r="BQ259" i="4"/>
  <c r="BX259" i="4"/>
  <c r="CE259" i="4"/>
  <c r="F260" i="4"/>
  <c r="CA257" i="4"/>
  <c r="BT257" i="4"/>
  <c r="CH257" i="4"/>
  <c r="CF722" i="4"/>
  <c r="BY722" i="4"/>
  <c r="BR722" i="4"/>
  <c r="CD722" i="4"/>
  <c r="BW722" i="4"/>
  <c r="BP722" i="4"/>
  <c r="CG722" i="4"/>
  <c r="BZ722" i="4"/>
  <c r="BS722" i="4"/>
  <c r="BT634" i="4"/>
  <c r="CH634" i="4"/>
  <c r="CA634" i="4"/>
  <c r="CE570" i="4"/>
  <c r="BQ570" i="4"/>
  <c r="BX570" i="4"/>
  <c r="B257" i="4"/>
  <c r="I258" i="4"/>
  <c r="G324" i="4"/>
  <c r="H324" i="4"/>
  <c r="E324" i="4"/>
  <c r="E723" i="4"/>
  <c r="G723" i="4"/>
  <c r="H723" i="4"/>
  <c r="A325" i="4"/>
  <c r="BW324" i="4" l="1"/>
  <c r="CD324" i="4"/>
  <c r="BP324" i="4"/>
  <c r="BZ324" i="4"/>
  <c r="BS324" i="4"/>
  <c r="CG324" i="4"/>
  <c r="BR324" i="4"/>
  <c r="CF324" i="4"/>
  <c r="BY324" i="4"/>
  <c r="CE260" i="4"/>
  <c r="BX260" i="4"/>
  <c r="BQ260" i="4"/>
  <c r="F261" i="4"/>
  <c r="CH258" i="4"/>
  <c r="BT258" i="4"/>
  <c r="CA258" i="4"/>
  <c r="CG723" i="4"/>
  <c r="BZ723" i="4"/>
  <c r="BS723" i="4"/>
  <c r="CF723" i="4"/>
  <c r="BY723" i="4"/>
  <c r="BR723" i="4"/>
  <c r="BW723" i="4"/>
  <c r="BP723" i="4"/>
  <c r="CD723" i="4"/>
  <c r="I259" i="4"/>
  <c r="B258" i="4"/>
  <c r="G325" i="4"/>
  <c r="H325" i="4"/>
  <c r="E325" i="4"/>
  <c r="E724" i="4"/>
  <c r="G724" i="4"/>
  <c r="H724" i="4"/>
  <c r="A326" i="4"/>
  <c r="F571" i="4"/>
  <c r="I635" i="4"/>
  <c r="CH259" i="4" l="1"/>
  <c r="BT259" i="4"/>
  <c r="CA259" i="4"/>
  <c r="BW325" i="4"/>
  <c r="CD325" i="4"/>
  <c r="BP325" i="4"/>
  <c r="CG325" i="4"/>
  <c r="BZ325" i="4"/>
  <c r="BS325" i="4"/>
  <c r="CF325" i="4"/>
  <c r="BY325" i="4"/>
  <c r="BR325" i="4"/>
  <c r="BX261" i="4"/>
  <c r="BQ261" i="4"/>
  <c r="CE261" i="4"/>
  <c r="F262" i="4"/>
  <c r="CH635" i="4"/>
  <c r="CA635" i="4"/>
  <c r="BT635" i="4"/>
  <c r="BQ571" i="4"/>
  <c r="CE571" i="4"/>
  <c r="BX571" i="4"/>
  <c r="BS724" i="4"/>
  <c r="BZ724" i="4"/>
  <c r="CG724" i="4"/>
  <c r="BR724" i="4"/>
  <c r="BY724" i="4"/>
  <c r="CF724" i="4"/>
  <c r="BW724" i="4"/>
  <c r="BP724" i="4"/>
  <c r="CD724" i="4"/>
  <c r="I260" i="4"/>
  <c r="B259" i="4"/>
  <c r="G326" i="4"/>
  <c r="E326" i="4"/>
  <c r="H326" i="4"/>
  <c r="E725" i="4"/>
  <c r="G725" i="4"/>
  <c r="H725" i="4"/>
  <c r="A327" i="4"/>
  <c r="I636" i="4"/>
  <c r="F572" i="4"/>
  <c r="CH260" i="4" l="1"/>
  <c r="CA260" i="4"/>
  <c r="BT260" i="4"/>
  <c r="CG326" i="4"/>
  <c r="BZ326" i="4"/>
  <c r="BS326" i="4"/>
  <c r="BP326" i="4"/>
  <c r="CD326" i="4"/>
  <c r="BW326" i="4"/>
  <c r="CF326" i="4"/>
  <c r="BY326" i="4"/>
  <c r="BR326" i="4"/>
  <c r="CE262" i="4"/>
  <c r="BX262" i="4"/>
  <c r="BQ262" i="4"/>
  <c r="F263" i="4"/>
  <c r="CG725" i="4"/>
  <c r="BZ725" i="4"/>
  <c r="BS725" i="4"/>
  <c r="CF725" i="4"/>
  <c r="BY725" i="4"/>
  <c r="BR725" i="4"/>
  <c r="BQ572" i="4"/>
  <c r="CE572" i="4"/>
  <c r="BX572" i="4"/>
  <c r="BT636" i="4"/>
  <c r="CH636" i="4"/>
  <c r="CA636" i="4"/>
  <c r="CD725" i="4"/>
  <c r="BW725" i="4"/>
  <c r="BP725" i="4"/>
  <c r="B260" i="4"/>
  <c r="I261" i="4"/>
  <c r="G327" i="4"/>
  <c r="E327" i="4"/>
  <c r="H327" i="4"/>
  <c r="E726" i="4"/>
  <c r="G726" i="4"/>
  <c r="H726" i="4"/>
  <c r="A328" i="4"/>
  <c r="F573" i="4"/>
  <c r="I637" i="4"/>
  <c r="BS327" i="4" l="1"/>
  <c r="BZ327" i="4"/>
  <c r="CG327" i="4"/>
  <c r="BW327" i="4"/>
  <c r="BP327" i="4"/>
  <c r="CD327" i="4"/>
  <c r="CF327" i="4"/>
  <c r="BY327" i="4"/>
  <c r="BR327" i="4"/>
  <c r="BQ263" i="4"/>
  <c r="BX263" i="4"/>
  <c r="CE263" i="4"/>
  <c r="F264" i="4"/>
  <c r="BT261" i="4"/>
  <c r="CA261" i="4"/>
  <c r="CH261" i="4"/>
  <c r="BR726" i="4"/>
  <c r="CF726" i="4"/>
  <c r="BY726" i="4"/>
  <c r="BP726" i="4"/>
  <c r="CD726" i="4"/>
  <c r="BW726" i="4"/>
  <c r="CA637" i="4"/>
  <c r="BT637" i="4"/>
  <c r="CH637" i="4"/>
  <c r="CE573" i="4"/>
  <c r="BX573" i="4"/>
  <c r="BQ573" i="4"/>
  <c r="CG726" i="4"/>
  <c r="BS726" i="4"/>
  <c r="BZ726" i="4"/>
  <c r="B261" i="4"/>
  <c r="I262" i="4"/>
  <c r="G328" i="4"/>
  <c r="E328" i="4"/>
  <c r="H328" i="4"/>
  <c r="G727" i="4"/>
  <c r="A329" i="4"/>
  <c r="H727" i="4"/>
  <c r="E727" i="4"/>
  <c r="I638" i="4"/>
  <c r="F574" i="4"/>
  <c r="CG328" i="4" l="1"/>
  <c r="BZ328" i="4"/>
  <c r="BS328" i="4"/>
  <c r="CD328" i="4"/>
  <c r="BW328" i="4"/>
  <c r="BP328" i="4"/>
  <c r="CF328" i="4"/>
  <c r="BY328" i="4"/>
  <c r="BR328" i="4"/>
  <c r="BX264" i="4"/>
  <c r="BQ264" i="4"/>
  <c r="CE264" i="4"/>
  <c r="F265" i="4"/>
  <c r="CA262" i="4"/>
  <c r="BT262" i="4"/>
  <c r="CH262" i="4"/>
  <c r="CH638" i="4"/>
  <c r="CA638" i="4"/>
  <c r="BT638" i="4"/>
  <c r="BY727" i="4"/>
  <c r="BR727" i="4"/>
  <c r="CF727" i="4"/>
  <c r="BW727" i="4"/>
  <c r="BP727" i="4"/>
  <c r="CD727" i="4"/>
  <c r="BS727" i="4"/>
  <c r="CG727" i="4"/>
  <c r="BZ727" i="4"/>
  <c r="BX574" i="4"/>
  <c r="BQ574" i="4"/>
  <c r="CE574" i="4"/>
  <c r="B262" i="4"/>
  <c r="I263" i="4"/>
  <c r="G329" i="4"/>
  <c r="E329" i="4"/>
  <c r="H329" i="4"/>
  <c r="H728" i="4"/>
  <c r="E728" i="4"/>
  <c r="G728" i="4"/>
  <c r="A330" i="4"/>
  <c r="CG329" i="4" l="1"/>
  <c r="BZ329" i="4"/>
  <c r="BS329" i="4"/>
  <c r="CD329" i="4"/>
  <c r="BW329" i="4"/>
  <c r="BP329" i="4"/>
  <c r="CF329" i="4"/>
  <c r="BY329" i="4"/>
  <c r="BR329" i="4"/>
  <c r="CE265" i="4"/>
  <c r="BX265" i="4"/>
  <c r="BQ265" i="4"/>
  <c r="F266" i="4"/>
  <c r="CH263" i="4"/>
  <c r="CA263" i="4"/>
  <c r="BT263" i="4"/>
  <c r="CF728" i="4"/>
  <c r="BY728" i="4"/>
  <c r="BR728" i="4"/>
  <c r="CD728" i="4"/>
  <c r="BW728" i="4"/>
  <c r="BP728" i="4"/>
  <c r="CG728" i="4"/>
  <c r="BZ728" i="4"/>
  <c r="BS728" i="4"/>
  <c r="B263" i="4"/>
  <c r="I264" i="4"/>
  <c r="G330" i="4"/>
  <c r="H330" i="4"/>
  <c r="E330" i="4"/>
  <c r="H729" i="4"/>
  <c r="E729" i="4"/>
  <c r="G729" i="4"/>
  <c r="A331" i="4"/>
  <c r="I639" i="4"/>
  <c r="F575" i="4"/>
  <c r="CH264" i="4" l="1"/>
  <c r="CA264" i="4"/>
  <c r="BT264" i="4"/>
  <c r="BW330" i="4"/>
  <c r="BP330" i="4"/>
  <c r="CD330" i="4"/>
  <c r="BZ330" i="4"/>
  <c r="CG330" i="4"/>
  <c r="BS330" i="4"/>
  <c r="BY330" i="4"/>
  <c r="BR330" i="4"/>
  <c r="CF330" i="4"/>
  <c r="BX266" i="4"/>
  <c r="BQ266" i="4"/>
  <c r="CE266" i="4"/>
  <c r="F267" i="4"/>
  <c r="CF729" i="4"/>
  <c r="BY729" i="4"/>
  <c r="BR729" i="4"/>
  <c r="BX575" i="4"/>
  <c r="BQ575" i="4"/>
  <c r="CE575" i="4"/>
  <c r="CD729" i="4"/>
  <c r="BW729" i="4"/>
  <c r="BP729" i="4"/>
  <c r="CG729" i="4"/>
  <c r="BZ729" i="4"/>
  <c r="BS729" i="4"/>
  <c r="BT639" i="4"/>
  <c r="CH639" i="4"/>
  <c r="CA639" i="4"/>
  <c r="B264" i="4"/>
  <c r="I265" i="4"/>
  <c r="G331" i="4"/>
  <c r="H331" i="4"/>
  <c r="E331" i="4"/>
  <c r="H730" i="4"/>
  <c r="E730" i="4"/>
  <c r="G730" i="4"/>
  <c r="A332" i="4"/>
  <c r="F576" i="4"/>
  <c r="I640" i="4"/>
  <c r="CD331" i="4" l="1"/>
  <c r="BW331" i="4"/>
  <c r="BP331" i="4"/>
  <c r="CG331" i="4"/>
  <c r="BZ331" i="4"/>
  <c r="BS331" i="4"/>
  <c r="CF331" i="4"/>
  <c r="BY331" i="4"/>
  <c r="BR331" i="4"/>
  <c r="CE267" i="4"/>
  <c r="BX267" i="4"/>
  <c r="BQ267" i="4"/>
  <c r="F268" i="4"/>
  <c r="CH265" i="4"/>
  <c r="CA265" i="4"/>
  <c r="BT265" i="4"/>
  <c r="BY730" i="4"/>
  <c r="BR730" i="4"/>
  <c r="CF730" i="4"/>
  <c r="CA640" i="4"/>
  <c r="BT640" i="4"/>
  <c r="CH640" i="4"/>
  <c r="CE576" i="4"/>
  <c r="BX576" i="4"/>
  <c r="BQ576" i="4"/>
  <c r="BW730" i="4"/>
  <c r="BP730" i="4"/>
  <c r="CD730" i="4"/>
  <c r="BZ730" i="4"/>
  <c r="BS730" i="4"/>
  <c r="CG730" i="4"/>
  <c r="B265" i="4"/>
  <c r="I266" i="4"/>
  <c r="G332" i="4"/>
  <c r="H332" i="4"/>
  <c r="E332" i="4"/>
  <c r="E731" i="4"/>
  <c r="H731" i="4"/>
  <c r="G731" i="4"/>
  <c r="A333" i="4"/>
  <c r="I641" i="4"/>
  <c r="F577" i="4"/>
  <c r="BW332" i="4" l="1"/>
  <c r="BP332" i="4"/>
  <c r="CD332" i="4"/>
  <c r="BZ332" i="4"/>
  <c r="BS332" i="4"/>
  <c r="CG332" i="4"/>
  <c r="BR332" i="4"/>
  <c r="BY332" i="4"/>
  <c r="CF332" i="4"/>
  <c r="BQ268" i="4"/>
  <c r="BX268" i="4"/>
  <c r="CE268" i="4"/>
  <c r="F269" i="4"/>
  <c r="BT266" i="4"/>
  <c r="CA266" i="4"/>
  <c r="CH266" i="4"/>
  <c r="CF731" i="4"/>
  <c r="BY731" i="4"/>
  <c r="BR731" i="4"/>
  <c r="CE577" i="4"/>
  <c r="BX577" i="4"/>
  <c r="BQ577" i="4"/>
  <c r="CG731" i="4"/>
  <c r="BZ731" i="4"/>
  <c r="BS731" i="4"/>
  <c r="CH641" i="4"/>
  <c r="CA641" i="4"/>
  <c r="BT641" i="4"/>
  <c r="CD731" i="4"/>
  <c r="BW731" i="4"/>
  <c r="BP731" i="4"/>
  <c r="B266" i="4"/>
  <c r="I267" i="4"/>
  <c r="G333" i="4"/>
  <c r="H333" i="4"/>
  <c r="E333" i="4"/>
  <c r="E732" i="4"/>
  <c r="H732" i="4"/>
  <c r="G732" i="4"/>
  <c r="A334" i="4"/>
  <c r="F578" i="4"/>
  <c r="I642" i="4"/>
  <c r="BW333" i="4" l="1"/>
  <c r="BP333" i="4"/>
  <c r="CD333" i="4"/>
  <c r="BZ333" i="4"/>
  <c r="CG333" i="4"/>
  <c r="BS333" i="4"/>
  <c r="BY333" i="4"/>
  <c r="BR333" i="4"/>
  <c r="CF333" i="4"/>
  <c r="BQ269" i="4"/>
  <c r="CE269" i="4"/>
  <c r="BX269" i="4"/>
  <c r="F270" i="4"/>
  <c r="CA267" i="4"/>
  <c r="CH267" i="4"/>
  <c r="BT267" i="4"/>
  <c r="BR732" i="4"/>
  <c r="CF732" i="4"/>
  <c r="BY732" i="4"/>
  <c r="CG732" i="4"/>
  <c r="BZ732" i="4"/>
  <c r="BS732" i="4"/>
  <c r="CH642" i="4"/>
  <c r="CA642" i="4"/>
  <c r="BT642" i="4"/>
  <c r="BP732" i="4"/>
  <c r="CD732" i="4"/>
  <c r="BW732" i="4"/>
  <c r="BQ578" i="4"/>
  <c r="CE578" i="4"/>
  <c r="BX578" i="4"/>
  <c r="B267" i="4"/>
  <c r="I268" i="4"/>
  <c r="G334" i="4"/>
  <c r="E334" i="4"/>
  <c r="H334" i="4"/>
  <c r="E733" i="4"/>
  <c r="H733" i="4"/>
  <c r="G733" i="4"/>
  <c r="A335" i="4"/>
  <c r="CG334" i="4" l="1"/>
  <c r="BZ334" i="4"/>
  <c r="BS334" i="4"/>
  <c r="CD334" i="4"/>
  <c r="BW334" i="4"/>
  <c r="BP334" i="4"/>
  <c r="CF334" i="4"/>
  <c r="BY334" i="4"/>
  <c r="BR334" i="4"/>
  <c r="BQ270" i="4"/>
  <c r="CE270" i="4"/>
  <c r="BX270" i="4"/>
  <c r="F271" i="4"/>
  <c r="BT268" i="4"/>
  <c r="CA268" i="4"/>
  <c r="CH268" i="4"/>
  <c r="BY733" i="4"/>
  <c r="BR733" i="4"/>
  <c r="CF733" i="4"/>
  <c r="BZ733" i="4"/>
  <c r="BS733" i="4"/>
  <c r="CG733" i="4"/>
  <c r="BW733" i="4"/>
  <c r="BP733" i="4"/>
  <c r="CD733" i="4"/>
  <c r="B268" i="4"/>
  <c r="I269" i="4"/>
  <c r="G335" i="4"/>
  <c r="E335" i="4"/>
  <c r="H335" i="4"/>
  <c r="E734" i="4"/>
  <c r="H734" i="4"/>
  <c r="G734" i="4"/>
  <c r="A336" i="4"/>
  <c r="CH269" i="4" l="1"/>
  <c r="CA269" i="4"/>
  <c r="BT269" i="4"/>
  <c r="BS335" i="4"/>
  <c r="CG335" i="4"/>
  <c r="BZ335" i="4"/>
  <c r="BP335" i="4"/>
  <c r="BW335" i="4"/>
  <c r="CD335" i="4"/>
  <c r="BY335" i="4"/>
  <c r="BR335" i="4"/>
  <c r="CF335" i="4"/>
  <c r="CE271" i="4"/>
  <c r="BX271" i="4"/>
  <c r="BQ271" i="4"/>
  <c r="F272" i="4"/>
  <c r="CF734" i="4"/>
  <c r="BY734" i="4"/>
  <c r="BR734" i="4"/>
  <c r="CG734" i="4"/>
  <c r="BZ734" i="4"/>
  <c r="BS734" i="4"/>
  <c r="CD734" i="4"/>
  <c r="BW734" i="4"/>
  <c r="BP734" i="4"/>
  <c r="B269" i="4"/>
  <c r="I270" i="4"/>
  <c r="G336" i="4"/>
  <c r="E336" i="4"/>
  <c r="H336" i="4"/>
  <c r="H735" i="4"/>
  <c r="E735" i="4"/>
  <c r="G735" i="4"/>
  <c r="A337" i="4"/>
  <c r="CA270" i="4" l="1"/>
  <c r="CH270" i="4"/>
  <c r="BT270" i="4"/>
  <c r="BZ336" i="4"/>
  <c r="BS336" i="4"/>
  <c r="CG336" i="4"/>
  <c r="BQ272" i="4"/>
  <c r="CE272" i="4"/>
  <c r="BX272" i="4"/>
  <c r="F273" i="4"/>
  <c r="BW336" i="4"/>
  <c r="BP336" i="4"/>
  <c r="CD336" i="4"/>
  <c r="BY336" i="4"/>
  <c r="BR336" i="4"/>
  <c r="CF336" i="4"/>
  <c r="BR735" i="4"/>
  <c r="BY735" i="4"/>
  <c r="CF735" i="4"/>
  <c r="BP735" i="4"/>
  <c r="BW735" i="4"/>
  <c r="CD735" i="4"/>
  <c r="BS735" i="4"/>
  <c r="CG735" i="4"/>
  <c r="BZ735" i="4"/>
  <c r="B270" i="4"/>
  <c r="I271" i="4"/>
  <c r="G337" i="4"/>
  <c r="E337" i="4"/>
  <c r="H337" i="4"/>
  <c r="H736" i="4"/>
  <c r="E736" i="4"/>
  <c r="G736" i="4"/>
  <c r="A338" i="4"/>
  <c r="CH271" i="4" l="1"/>
  <c r="CA271" i="4"/>
  <c r="BT271" i="4"/>
  <c r="CG337" i="4"/>
  <c r="BZ337" i="4"/>
  <c r="BS337" i="4"/>
  <c r="CD337" i="4"/>
  <c r="BW337" i="4"/>
  <c r="BP337" i="4"/>
  <c r="CF337" i="4"/>
  <c r="BY337" i="4"/>
  <c r="BR337" i="4"/>
  <c r="BX273" i="4"/>
  <c r="BQ273" i="4"/>
  <c r="CE273" i="4"/>
  <c r="F274" i="4"/>
  <c r="BY736" i="4"/>
  <c r="BR736" i="4"/>
  <c r="CF736" i="4"/>
  <c r="BW736" i="4"/>
  <c r="BP736" i="4"/>
  <c r="CD736" i="4"/>
  <c r="BZ736" i="4"/>
  <c r="BS736" i="4"/>
  <c r="CG736" i="4"/>
  <c r="B271" i="4"/>
  <c r="I272" i="4"/>
  <c r="G338" i="4"/>
  <c r="H338" i="4"/>
  <c r="E338" i="4"/>
  <c r="H737" i="4"/>
  <c r="E737" i="4"/>
  <c r="G737" i="4"/>
  <c r="A339" i="4"/>
  <c r="CH272" i="4" l="1"/>
  <c r="CA272" i="4"/>
  <c r="BT272" i="4"/>
  <c r="BP338" i="4"/>
  <c r="CD338" i="4"/>
  <c r="BW338" i="4"/>
  <c r="CE274" i="4"/>
  <c r="BQ274" i="4"/>
  <c r="BX274" i="4"/>
  <c r="F275" i="4"/>
  <c r="CG338" i="4"/>
  <c r="BZ338" i="4"/>
  <c r="BS338" i="4"/>
  <c r="BR338" i="4"/>
  <c r="CF338" i="4"/>
  <c r="BY338" i="4"/>
  <c r="CF737" i="4"/>
  <c r="BR737" i="4"/>
  <c r="BY737" i="4"/>
  <c r="CD737" i="4"/>
  <c r="BW737" i="4"/>
  <c r="BP737" i="4"/>
  <c r="CG737" i="4"/>
  <c r="BZ737" i="4"/>
  <c r="BS737" i="4"/>
  <c r="B272" i="4"/>
  <c r="I273" i="4"/>
  <c r="G339" i="4"/>
  <c r="H339" i="4"/>
  <c r="E339" i="4"/>
  <c r="H738" i="4"/>
  <c r="E738" i="4"/>
  <c r="G738" i="4"/>
  <c r="A340" i="4"/>
  <c r="BY1208" i="4" l="1"/>
  <c r="CF1208" i="4"/>
  <c r="BR1208" i="4"/>
  <c r="BS1208" i="4"/>
  <c r="BZ1208" i="4"/>
  <c r="CG1208" i="4"/>
  <c r="BW1208" i="4"/>
  <c r="CD1208" i="4"/>
  <c r="BP1208" i="4"/>
  <c r="CA273" i="4"/>
  <c r="BT273" i="4"/>
  <c r="CH273" i="4"/>
  <c r="BW339" i="4"/>
  <c r="BP339" i="4"/>
  <c r="CD339" i="4"/>
  <c r="BZ339" i="4"/>
  <c r="BS339" i="4"/>
  <c r="CG339" i="4"/>
  <c r="BY339" i="4"/>
  <c r="BR339" i="4"/>
  <c r="CF339" i="4"/>
  <c r="BX275" i="4"/>
  <c r="BQ275" i="4"/>
  <c r="CE275" i="4"/>
  <c r="F276" i="4"/>
  <c r="BR738" i="4"/>
  <c r="CF738" i="4"/>
  <c r="BY738" i="4"/>
  <c r="BP738" i="4"/>
  <c r="CD738" i="4"/>
  <c r="BW738" i="4"/>
  <c r="CG738" i="4"/>
  <c r="BZ738" i="4"/>
  <c r="BS738" i="4"/>
  <c r="B273" i="4"/>
  <c r="I274" i="4"/>
  <c r="G340" i="4"/>
  <c r="H340" i="4"/>
  <c r="E340" i="4"/>
  <c r="G739" i="4"/>
  <c r="E739" i="4"/>
  <c r="H739" i="4"/>
  <c r="A341" i="4"/>
  <c r="I643" i="4"/>
  <c r="F579" i="4"/>
  <c r="BW1209" i="4" l="1"/>
  <c r="CG1209" i="4"/>
  <c r="BZ1209" i="4"/>
  <c r="BS1209" i="4"/>
  <c r="BR1209" i="4"/>
  <c r="BP1209" i="4"/>
  <c r="CF1209" i="4"/>
  <c r="CD1209" i="4"/>
  <c r="BY1209" i="4"/>
  <c r="CH274" i="4"/>
  <c r="BT274" i="4"/>
  <c r="CA274" i="4"/>
  <c r="CD340" i="4"/>
  <c r="BW340" i="4"/>
  <c r="BP340" i="4"/>
  <c r="CE276" i="4"/>
  <c r="BX276" i="4"/>
  <c r="BQ276" i="4"/>
  <c r="F277" i="4"/>
  <c r="CG340" i="4"/>
  <c r="BZ340" i="4"/>
  <c r="BS340" i="4"/>
  <c r="CF340" i="4"/>
  <c r="BY340" i="4"/>
  <c r="BR340" i="4"/>
  <c r="BZ739" i="4"/>
  <c r="BS739" i="4"/>
  <c r="CG739" i="4"/>
  <c r="BW739" i="4"/>
  <c r="BP739" i="4"/>
  <c r="CD739" i="4"/>
  <c r="CE579" i="4"/>
  <c r="BX579" i="4"/>
  <c r="BQ579" i="4"/>
  <c r="BY739" i="4"/>
  <c r="BR739" i="4"/>
  <c r="CF739" i="4"/>
  <c r="CA643" i="4"/>
  <c r="BT643" i="4"/>
  <c r="CH643" i="4"/>
  <c r="B274" i="4"/>
  <c r="I275" i="4"/>
  <c r="G341" i="4"/>
  <c r="H341" i="4"/>
  <c r="E341" i="4"/>
  <c r="G740" i="4"/>
  <c r="E740" i="4"/>
  <c r="H740" i="4"/>
  <c r="A342" i="4"/>
  <c r="F580" i="4"/>
  <c r="I644" i="4"/>
  <c r="CF1210" i="4" l="1"/>
  <c r="CF1221" i="4"/>
  <c r="CF1218" i="4"/>
  <c r="CF1230" i="4"/>
  <c r="BP1230" i="4"/>
  <c r="BP1218" i="4"/>
  <c r="BP1210" i="4"/>
  <c r="BZ1210" i="4"/>
  <c r="BZ1220" i="4"/>
  <c r="BZ1222" i="4"/>
  <c r="BZ1218" i="4"/>
  <c r="BZ1230" i="4"/>
  <c r="BY1210" i="4"/>
  <c r="BY1221" i="4"/>
  <c r="BY1218" i="4"/>
  <c r="BY1230" i="4"/>
  <c r="BR1218" i="4"/>
  <c r="BR1210" i="4"/>
  <c r="BR1221" i="4"/>
  <c r="BR1230" i="4"/>
  <c r="CD1210" i="4"/>
  <c r="CD1218" i="4"/>
  <c r="CD1230" i="4"/>
  <c r="CG1230" i="4"/>
  <c r="CG1220" i="4"/>
  <c r="CG1218" i="4"/>
  <c r="CG1210" i="4"/>
  <c r="CG1222" i="4"/>
  <c r="BW1210" i="4"/>
  <c r="BW1230" i="4"/>
  <c r="BW1218" i="4"/>
  <c r="BS1210" i="4"/>
  <c r="BS1218" i="4"/>
  <c r="BS1222" i="4"/>
  <c r="BS1230" i="4"/>
  <c r="BS1220" i="4"/>
  <c r="BQ1408" i="4"/>
  <c r="BX1408" i="4"/>
  <c r="CE1408" i="4"/>
  <c r="BP341" i="4"/>
  <c r="BW341" i="4"/>
  <c r="CD341" i="4"/>
  <c r="BS341" i="4"/>
  <c r="BZ341" i="4"/>
  <c r="CG341" i="4"/>
  <c r="BR341" i="4"/>
  <c r="BY341" i="4"/>
  <c r="CF341" i="4"/>
  <c r="BQ277" i="4"/>
  <c r="BX277" i="4"/>
  <c r="CE277" i="4"/>
  <c r="F278" i="4"/>
  <c r="CA275" i="4"/>
  <c r="BT275" i="4"/>
  <c r="CH275" i="4"/>
  <c r="CG740" i="4"/>
  <c r="BS740" i="4"/>
  <c r="BZ740" i="4"/>
  <c r="CD740" i="4"/>
  <c r="BP740" i="4"/>
  <c r="BW740" i="4"/>
  <c r="CF740" i="4"/>
  <c r="BR740" i="4"/>
  <c r="BY740" i="4"/>
  <c r="CH644" i="4"/>
  <c r="CA644" i="4"/>
  <c r="BT644" i="4"/>
  <c r="BQ580" i="4"/>
  <c r="CE580" i="4"/>
  <c r="BX580" i="4"/>
  <c r="B275" i="4"/>
  <c r="I276" i="4"/>
  <c r="G342" i="4"/>
  <c r="E342" i="4"/>
  <c r="H342" i="4"/>
  <c r="G741" i="4"/>
  <c r="E741" i="4"/>
  <c r="H741" i="4"/>
  <c r="A343" i="4"/>
  <c r="I645" i="4"/>
  <c r="F581" i="4"/>
  <c r="BZ1223" i="4" l="1"/>
  <c r="CF1231" i="4"/>
  <c r="CG1231" i="4"/>
  <c r="BZ1211" i="4"/>
  <c r="CF1222" i="4"/>
  <c r="CF1211" i="4"/>
  <c r="BS1231" i="4"/>
  <c r="BS1223" i="4"/>
  <c r="BS1211" i="4"/>
  <c r="BP1211" i="4"/>
  <c r="BW1219" i="4"/>
  <c r="BP1219" i="4"/>
  <c r="CD1231" i="4"/>
  <c r="BP1231" i="4"/>
  <c r="BW1231" i="4"/>
  <c r="CD1219" i="4"/>
  <c r="BW1211" i="4"/>
  <c r="CD1211" i="4"/>
  <c r="BR1231" i="4"/>
  <c r="BY1231" i="4"/>
  <c r="BR1222" i="4"/>
  <c r="BR1211" i="4"/>
  <c r="BY1222" i="4"/>
  <c r="CG1223" i="4"/>
  <c r="BY1211" i="4"/>
  <c r="CG1211" i="4"/>
  <c r="BZ1231" i="4"/>
  <c r="BZ342" i="4"/>
  <c r="BS342" i="4"/>
  <c r="CG342" i="4"/>
  <c r="CD342" i="4"/>
  <c r="BW342" i="4"/>
  <c r="BP342" i="4"/>
  <c r="BY342" i="4"/>
  <c r="BR342" i="4"/>
  <c r="CF342" i="4"/>
  <c r="BX278" i="4"/>
  <c r="CE278" i="4"/>
  <c r="BQ278" i="4"/>
  <c r="F279" i="4"/>
  <c r="CH276" i="4"/>
  <c r="CA276" i="4"/>
  <c r="BT276" i="4"/>
  <c r="BS741" i="4"/>
  <c r="CG741" i="4"/>
  <c r="BZ741" i="4"/>
  <c r="BP741" i="4"/>
  <c r="CD741" i="4"/>
  <c r="BW741" i="4"/>
  <c r="CE581" i="4"/>
  <c r="BX581" i="4"/>
  <c r="BQ581" i="4"/>
  <c r="BR741" i="4"/>
  <c r="CF741" i="4"/>
  <c r="BY741" i="4"/>
  <c r="CA645" i="4"/>
  <c r="BT645" i="4"/>
  <c r="CH645" i="4"/>
  <c r="B276" i="4"/>
  <c r="I277" i="4"/>
  <c r="G343" i="4"/>
  <c r="E343" i="4"/>
  <c r="H343" i="4"/>
  <c r="G742" i="4"/>
  <c r="E742" i="4"/>
  <c r="H742" i="4"/>
  <c r="A344" i="4"/>
  <c r="F582" i="4"/>
  <c r="I646" i="4"/>
  <c r="BS1232" i="4" l="1"/>
  <c r="BZ1232" i="4"/>
  <c r="BR1223" i="4"/>
  <c r="BY1223" i="4"/>
  <c r="BP1212" i="4"/>
  <c r="CF1232" i="4"/>
  <c r="BY1232" i="4"/>
  <c r="CF1223" i="4"/>
  <c r="BR1232" i="4"/>
  <c r="BZ1212" i="4"/>
  <c r="BZ1224" i="4"/>
  <c r="CG1212" i="4"/>
  <c r="CD1220" i="4"/>
  <c r="CG1232" i="4"/>
  <c r="CG1224" i="4"/>
  <c r="BW1232" i="4"/>
  <c r="BS1224" i="4"/>
  <c r="BP1232" i="4"/>
  <c r="BS1212" i="4"/>
  <c r="CD1232" i="4"/>
  <c r="CD1212" i="4"/>
  <c r="BP1220" i="4"/>
  <c r="BW1212" i="4"/>
  <c r="BR1212" i="4"/>
  <c r="BW1220" i="4"/>
  <c r="CF1212" i="4"/>
  <c r="BY1212" i="4"/>
  <c r="CG343" i="4"/>
  <c r="BZ343" i="4"/>
  <c r="BS343" i="4"/>
  <c r="CD343" i="4"/>
  <c r="BW343" i="4"/>
  <c r="BP343" i="4"/>
  <c r="CF343" i="4"/>
  <c r="BY343" i="4"/>
  <c r="BR343" i="4"/>
  <c r="CE279" i="4"/>
  <c r="BQ279" i="4"/>
  <c r="BX279" i="4"/>
  <c r="F280" i="4"/>
  <c r="BT277" i="4"/>
  <c r="CH277" i="4"/>
  <c r="CA277" i="4"/>
  <c r="BZ742" i="4"/>
  <c r="BS742" i="4"/>
  <c r="CG742" i="4"/>
  <c r="CA646" i="4"/>
  <c r="BT646" i="4"/>
  <c r="CH646" i="4"/>
  <c r="CE582" i="4"/>
  <c r="BX582" i="4"/>
  <c r="BQ582" i="4"/>
  <c r="CD742" i="4"/>
  <c r="BW742" i="4"/>
  <c r="BP742" i="4"/>
  <c r="BY742" i="4"/>
  <c r="BR742" i="4"/>
  <c r="CF742" i="4"/>
  <c r="B277" i="4"/>
  <c r="I278" i="4"/>
  <c r="G344" i="4"/>
  <c r="E344" i="4"/>
  <c r="H344" i="4"/>
  <c r="H743" i="4"/>
  <c r="E743" i="4"/>
  <c r="G743" i="4"/>
  <c r="A345" i="4"/>
  <c r="BW1221" i="4" l="1"/>
  <c r="CD1213" i="4"/>
  <c r="CG1213" i="4"/>
  <c r="CD1221" i="4"/>
  <c r="BW1213" i="4"/>
  <c r="BZ1213" i="4"/>
  <c r="BR1224" i="4"/>
  <c r="BP1221" i="4"/>
  <c r="BR1213" i="4"/>
  <c r="BZ1225" i="4"/>
  <c r="BY1224" i="4"/>
  <c r="BP1213" i="4"/>
  <c r="BY1213" i="4"/>
  <c r="CF1213" i="4"/>
  <c r="CF1224" i="4"/>
  <c r="BS1213" i="4"/>
  <c r="BS1225" i="4"/>
  <c r="CG1225" i="4"/>
  <c r="BS344" i="4"/>
  <c r="BZ344" i="4"/>
  <c r="CG344" i="4"/>
  <c r="BP344" i="4"/>
  <c r="CD344" i="4"/>
  <c r="BW344" i="4"/>
  <c r="BR344" i="4"/>
  <c r="CF344" i="4"/>
  <c r="BY344" i="4"/>
  <c r="CE280" i="4"/>
  <c r="BX280" i="4"/>
  <c r="BQ280" i="4"/>
  <c r="F281" i="4"/>
  <c r="BT278" i="4"/>
  <c r="CH278" i="4"/>
  <c r="CA278" i="4"/>
  <c r="CF743" i="4"/>
  <c r="BY743" i="4"/>
  <c r="BR743" i="4"/>
  <c r="CD743" i="4"/>
  <c r="BP743" i="4"/>
  <c r="BW743" i="4"/>
  <c r="CG743" i="4"/>
  <c r="BZ743" i="4"/>
  <c r="BS743" i="4"/>
  <c r="B278" i="4"/>
  <c r="I279" i="4"/>
  <c r="G345" i="4"/>
  <c r="E345" i="4"/>
  <c r="H345" i="4"/>
  <c r="H744" i="4"/>
  <c r="E744" i="4"/>
  <c r="G744" i="4"/>
  <c r="A346" i="4"/>
  <c r="F583" i="4"/>
  <c r="I647" i="4"/>
  <c r="BW1214" i="4" l="1"/>
  <c r="BY1225" i="4"/>
  <c r="CF1214" i="4"/>
  <c r="BP1214" i="4"/>
  <c r="CG1214" i="4"/>
  <c r="BY1214" i="4"/>
  <c r="CD1222" i="4"/>
  <c r="BP1222" i="4"/>
  <c r="BR1214" i="4"/>
  <c r="BZ1214" i="4"/>
  <c r="CG1226" i="4"/>
  <c r="BS1226" i="4"/>
  <c r="CF1225" i="4"/>
  <c r="BR1225" i="4"/>
  <c r="BZ1226" i="4"/>
  <c r="BS1214" i="4"/>
  <c r="CD1214" i="4"/>
  <c r="BW1222" i="4"/>
  <c r="BQ1108" i="4"/>
  <c r="BQ1109" i="4" s="1"/>
  <c r="BX1108" i="4"/>
  <c r="BX1109" i="4" s="1"/>
  <c r="CE1108" i="4"/>
  <c r="CE1109" i="4" s="1"/>
  <c r="BT279" i="4"/>
  <c r="CH279" i="4"/>
  <c r="CA279" i="4"/>
  <c r="CE281" i="4"/>
  <c r="BX281" i="4"/>
  <c r="BQ281" i="4"/>
  <c r="F282" i="4"/>
  <c r="BZ345" i="4"/>
  <c r="BS345" i="4"/>
  <c r="CG345" i="4"/>
  <c r="CD345" i="4"/>
  <c r="BW345" i="4"/>
  <c r="BP345" i="4"/>
  <c r="BY345" i="4"/>
  <c r="BR345" i="4"/>
  <c r="CF345" i="4"/>
  <c r="CH647" i="4"/>
  <c r="CA647" i="4"/>
  <c r="BT647" i="4"/>
  <c r="BQ583" i="4"/>
  <c r="CE583" i="4"/>
  <c r="BX583" i="4"/>
  <c r="BR744" i="4"/>
  <c r="BY744" i="4"/>
  <c r="CF744" i="4"/>
  <c r="BP744" i="4"/>
  <c r="BW744" i="4"/>
  <c r="CD744" i="4"/>
  <c r="BS744" i="4"/>
  <c r="BZ744" i="4"/>
  <c r="CG744" i="4"/>
  <c r="B279" i="4"/>
  <c r="I280" i="4"/>
  <c r="G346" i="4"/>
  <c r="H346" i="4"/>
  <c r="E346" i="4"/>
  <c r="H745" i="4"/>
  <c r="E745" i="4"/>
  <c r="G745" i="4"/>
  <c r="A347" i="4"/>
  <c r="I648" i="4"/>
  <c r="F584" i="4"/>
  <c r="BS1215" i="4" l="1"/>
  <c r="CD1223" i="4"/>
  <c r="BW1223" i="4"/>
  <c r="BZ1227" i="4"/>
  <c r="BZ1215" i="4"/>
  <c r="BY1215" i="4"/>
  <c r="CG1215" i="4"/>
  <c r="BR1226" i="4"/>
  <c r="BP1215" i="4"/>
  <c r="CF1226" i="4"/>
  <c r="CF1215" i="4"/>
  <c r="BS1227" i="4"/>
  <c r="BY1226" i="4"/>
  <c r="CD1215" i="4"/>
  <c r="BW1215" i="4"/>
  <c r="BP1223" i="4"/>
  <c r="CG1227" i="4"/>
  <c r="BR1215" i="4"/>
  <c r="CE1409" i="4"/>
  <c r="BX1409" i="4"/>
  <c r="BQ1409" i="4"/>
  <c r="CE1110" i="4"/>
  <c r="CE1118" i="4"/>
  <c r="CE1130" i="4"/>
  <c r="BX1110" i="4"/>
  <c r="BX1118" i="4"/>
  <c r="BX1130" i="4"/>
  <c r="BQ1110" i="4"/>
  <c r="BQ1118" i="4"/>
  <c r="BQ1130" i="4"/>
  <c r="CD346" i="4"/>
  <c r="BP346" i="4"/>
  <c r="BW346" i="4"/>
  <c r="CG346" i="4"/>
  <c r="BZ346" i="4"/>
  <c r="BS346" i="4"/>
  <c r="CF346" i="4"/>
  <c r="BR346" i="4"/>
  <c r="BY346" i="4"/>
  <c r="CE282" i="4"/>
  <c r="BX282" i="4"/>
  <c r="BQ282" i="4"/>
  <c r="F283" i="4"/>
  <c r="CA280" i="4"/>
  <c r="BT280" i="4"/>
  <c r="CH280" i="4"/>
  <c r="BQ584" i="4"/>
  <c r="CE584" i="4"/>
  <c r="BX584" i="4"/>
  <c r="BY745" i="4"/>
  <c r="BR745" i="4"/>
  <c r="CF745" i="4"/>
  <c r="BT648" i="4"/>
  <c r="CA648" i="4"/>
  <c r="CH648" i="4"/>
  <c r="CD745" i="4"/>
  <c r="BW745" i="4"/>
  <c r="BP745" i="4"/>
  <c r="BZ745" i="4"/>
  <c r="BS745" i="4"/>
  <c r="CG745" i="4"/>
  <c r="B280" i="4"/>
  <c r="I281" i="4"/>
  <c r="G347" i="4"/>
  <c r="H347" i="4"/>
  <c r="E347" i="4"/>
  <c r="H746" i="4"/>
  <c r="E746" i="4"/>
  <c r="G746" i="4"/>
  <c r="A348" i="4"/>
  <c r="F585" i="4"/>
  <c r="I649" i="4"/>
  <c r="BP1224" i="4" l="1"/>
  <c r="BW1224" i="4"/>
  <c r="BS1228" i="4"/>
  <c r="CD1224" i="4"/>
  <c r="CG1228" i="4"/>
  <c r="BR1227" i="4"/>
  <c r="BZ1228" i="4"/>
  <c r="CF1227" i="4"/>
  <c r="BY1227" i="4"/>
  <c r="BQ1410" i="4"/>
  <c r="BQ1411" i="4" s="1"/>
  <c r="BQ1412" i="4" s="1"/>
  <c r="BQ1413" i="4" s="1"/>
  <c r="BQ1414" i="4" s="1"/>
  <c r="BQ1415" i="4" s="1"/>
  <c r="BQ1430" i="4"/>
  <c r="BQ1431" i="4" s="1"/>
  <c r="BQ1432" i="4" s="1"/>
  <c r="BQ1418" i="4"/>
  <c r="BQ1419" i="4" s="1"/>
  <c r="BQ1420" i="4" s="1"/>
  <c r="BQ1421" i="4" s="1"/>
  <c r="BQ1422" i="4" s="1"/>
  <c r="BQ1423" i="4" s="1"/>
  <c r="BQ1424" i="4" s="1"/>
  <c r="BQ1425" i="4" s="1"/>
  <c r="BQ1426" i="4" s="1"/>
  <c r="BQ1427" i="4" s="1"/>
  <c r="BQ1428" i="4" s="1"/>
  <c r="BX1410" i="4"/>
  <c r="BX1411" i="4" s="1"/>
  <c r="BX1412" i="4" s="1"/>
  <c r="BX1413" i="4" s="1"/>
  <c r="BX1414" i="4" s="1"/>
  <c r="BX1415" i="4" s="1"/>
  <c r="BX1430" i="4"/>
  <c r="BX1431" i="4" s="1"/>
  <c r="BX1432" i="4" s="1"/>
  <c r="BX1418" i="4"/>
  <c r="BX1419" i="4" s="1"/>
  <c r="BX1420" i="4" s="1"/>
  <c r="BX1421" i="4" s="1"/>
  <c r="BX1422" i="4" s="1"/>
  <c r="BX1423" i="4" s="1"/>
  <c r="BX1424" i="4" s="1"/>
  <c r="BX1425" i="4" s="1"/>
  <c r="BX1426" i="4" s="1"/>
  <c r="BX1427" i="4" s="1"/>
  <c r="BX1428" i="4" s="1"/>
  <c r="CE1410" i="4"/>
  <c r="CE1411" i="4" s="1"/>
  <c r="CE1412" i="4" s="1"/>
  <c r="CE1413" i="4" s="1"/>
  <c r="CE1414" i="4" s="1"/>
  <c r="CE1415" i="4" s="1"/>
  <c r="CE1430" i="4"/>
  <c r="CE1431" i="4" s="1"/>
  <c r="CE1432" i="4" s="1"/>
  <c r="CE1418" i="4"/>
  <c r="CE1419" i="4" s="1"/>
  <c r="CE1420" i="4" s="1"/>
  <c r="CE1421" i="4" s="1"/>
  <c r="CE1422" i="4" s="1"/>
  <c r="CE1423" i="4" s="1"/>
  <c r="CE1424" i="4" s="1"/>
  <c r="CE1425" i="4" s="1"/>
  <c r="CE1426" i="4" s="1"/>
  <c r="CE1427" i="4" s="1"/>
  <c r="CE1428" i="4" s="1"/>
  <c r="CE1111" i="4"/>
  <c r="CE1112" i="4" s="1"/>
  <c r="CE1113" i="4" s="1"/>
  <c r="CE1114" i="4" s="1"/>
  <c r="CE1115" i="4" s="1"/>
  <c r="CH1108" i="4"/>
  <c r="CH1109" i="4" s="1"/>
  <c r="BT1108" i="4"/>
  <c r="BT1109" i="4" s="1"/>
  <c r="CA1108" i="4"/>
  <c r="CA1109" i="4" s="1"/>
  <c r="BQ1111" i="4"/>
  <c r="BX1111" i="4"/>
  <c r="BP347" i="4"/>
  <c r="BW347" i="4"/>
  <c r="CD347" i="4"/>
  <c r="BS347" i="4"/>
  <c r="CG347" i="4"/>
  <c r="BZ347" i="4"/>
  <c r="BR347" i="4"/>
  <c r="CF347" i="4"/>
  <c r="BY347" i="4"/>
  <c r="CE283" i="4"/>
  <c r="BX283" i="4"/>
  <c r="BQ283" i="4"/>
  <c r="F284" i="4"/>
  <c r="BT281" i="4"/>
  <c r="CH281" i="4"/>
  <c r="CA281" i="4"/>
  <c r="CA649" i="4"/>
  <c r="BT649" i="4"/>
  <c r="CH649" i="4"/>
  <c r="CE585" i="4"/>
  <c r="BX585" i="4"/>
  <c r="BQ585" i="4"/>
  <c r="CF746" i="4"/>
  <c r="BY746" i="4"/>
  <c r="BR746" i="4"/>
  <c r="CD746" i="4"/>
  <c r="BW746" i="4"/>
  <c r="BP746" i="4"/>
  <c r="CG746" i="4"/>
  <c r="BZ746" i="4"/>
  <c r="BS746" i="4"/>
  <c r="B281" i="4"/>
  <c r="I282" i="4"/>
  <c r="G348" i="4"/>
  <c r="H348" i="4"/>
  <c r="E348" i="4"/>
  <c r="E747" i="4"/>
  <c r="H747" i="4"/>
  <c r="G747" i="4"/>
  <c r="A349" i="4"/>
  <c r="I650" i="4"/>
  <c r="F586" i="4"/>
  <c r="BY1228" i="4" l="1"/>
  <c r="CF1228" i="4"/>
  <c r="BR1228" i="4"/>
  <c r="CD1225" i="4"/>
  <c r="BW1225" i="4"/>
  <c r="BP1225" i="4"/>
  <c r="CH1409" i="4"/>
  <c r="CA1409" i="4"/>
  <c r="BT1409" i="4"/>
  <c r="BT1123" i="4"/>
  <c r="BX1112" i="4"/>
  <c r="BX1113" i="4" s="1"/>
  <c r="BX1114" i="4" s="1"/>
  <c r="BX1115" i="4" s="1"/>
  <c r="BQ1112" i="4"/>
  <c r="BQ1113" i="4" s="1"/>
  <c r="BQ1114" i="4" s="1"/>
  <c r="BQ1115" i="4" s="1"/>
  <c r="CA1110" i="4"/>
  <c r="CA1120" i="4"/>
  <c r="CA1118" i="4"/>
  <c r="CA1123" i="4"/>
  <c r="BT1118" i="4"/>
  <c r="BT1130" i="4"/>
  <c r="BT1120" i="4"/>
  <c r="BT1110" i="4"/>
  <c r="BT1111" i="4" s="1"/>
  <c r="CA1130" i="4"/>
  <c r="CH1110" i="4"/>
  <c r="CH1111" i="4" s="1"/>
  <c r="CH1120" i="4"/>
  <c r="CH1123" i="4"/>
  <c r="CH1118" i="4"/>
  <c r="CH1130" i="4"/>
  <c r="CD348" i="4"/>
  <c r="BW348" i="4"/>
  <c r="BP348" i="4"/>
  <c r="BZ348" i="4"/>
  <c r="BS348" i="4"/>
  <c r="CG348" i="4"/>
  <c r="CF348" i="4"/>
  <c r="BY348" i="4"/>
  <c r="BR348" i="4"/>
  <c r="BQ284" i="4"/>
  <c r="BX284" i="4"/>
  <c r="CE284" i="4"/>
  <c r="F285" i="4"/>
  <c r="CH282" i="4"/>
  <c r="BT282" i="4"/>
  <c r="CA282" i="4"/>
  <c r="CH650" i="4"/>
  <c r="BT650" i="4"/>
  <c r="CA650" i="4"/>
  <c r="BR747" i="4"/>
  <c r="CF747" i="4"/>
  <c r="BY747" i="4"/>
  <c r="BS747" i="4"/>
  <c r="CG747" i="4"/>
  <c r="BZ747" i="4"/>
  <c r="BP747" i="4"/>
  <c r="BW747" i="4"/>
  <c r="CD747" i="4"/>
  <c r="BQ586" i="4"/>
  <c r="CE586" i="4"/>
  <c r="BX586" i="4"/>
  <c r="B282" i="4"/>
  <c r="I283" i="4"/>
  <c r="G349" i="4"/>
  <c r="H349" i="4"/>
  <c r="E349" i="4"/>
  <c r="E748" i="4"/>
  <c r="H748" i="4"/>
  <c r="G748" i="4"/>
  <c r="A350" i="4"/>
  <c r="BP1226" i="4" l="1"/>
  <c r="BW1226" i="4"/>
  <c r="CD1226" i="4"/>
  <c r="CA1410" i="4"/>
  <c r="CA1411" i="4" s="1"/>
  <c r="CA1412" i="4" s="1"/>
  <c r="CA1413" i="4" s="1"/>
  <c r="CA1414" i="4" s="1"/>
  <c r="CA1415" i="4" s="1"/>
  <c r="CA1430" i="4"/>
  <c r="CA1431" i="4" s="1"/>
  <c r="CA1432" i="4" s="1"/>
  <c r="CA1423" i="4"/>
  <c r="CA1424" i="4" s="1"/>
  <c r="CA1425" i="4" s="1"/>
  <c r="CA1426" i="4" s="1"/>
  <c r="CA1427" i="4" s="1"/>
  <c r="CA1428" i="4" s="1"/>
  <c r="CA1418" i="4"/>
  <c r="CA1420" i="4"/>
  <c r="CA1421" i="4" s="1"/>
  <c r="CH1410" i="4"/>
  <c r="CH1411" i="4" s="1"/>
  <c r="CH1412" i="4" s="1"/>
  <c r="CH1413" i="4" s="1"/>
  <c r="CH1414" i="4" s="1"/>
  <c r="CH1415" i="4" s="1"/>
  <c r="CH1430" i="4"/>
  <c r="CH1431" i="4" s="1"/>
  <c r="CH1432" i="4" s="1"/>
  <c r="CH1418" i="4"/>
  <c r="CH1423" i="4"/>
  <c r="CH1424" i="4" s="1"/>
  <c r="CH1425" i="4" s="1"/>
  <c r="CH1426" i="4" s="1"/>
  <c r="CH1427" i="4" s="1"/>
  <c r="CH1428" i="4" s="1"/>
  <c r="CH1420" i="4"/>
  <c r="CH1421" i="4" s="1"/>
  <c r="BT1410" i="4"/>
  <c r="BT1411" i="4" s="1"/>
  <c r="BT1412" i="4" s="1"/>
  <c r="BT1413" i="4" s="1"/>
  <c r="BT1414" i="4" s="1"/>
  <c r="BT1415" i="4" s="1"/>
  <c r="BT1423" i="4"/>
  <c r="BT1424" i="4" s="1"/>
  <c r="BT1425" i="4" s="1"/>
  <c r="BT1426" i="4" s="1"/>
  <c r="BT1427" i="4" s="1"/>
  <c r="BT1428" i="4" s="1"/>
  <c r="BT1430" i="4"/>
  <c r="BT1431" i="4" s="1"/>
  <c r="BT1432" i="4" s="1"/>
  <c r="BT1418" i="4"/>
  <c r="BT1420" i="4"/>
  <c r="BT1421" i="4" s="1"/>
  <c r="CH1112" i="4"/>
  <c r="CH1113" i="4" s="1"/>
  <c r="CH1114" i="4" s="1"/>
  <c r="CH1115" i="4" s="1"/>
  <c r="BT1112" i="4"/>
  <c r="BT1113" i="4" s="1"/>
  <c r="BT1114" i="4" s="1"/>
  <c r="BT1115" i="4" s="1"/>
  <c r="CA1111" i="4"/>
  <c r="CD349" i="4"/>
  <c r="BW349" i="4"/>
  <c r="BP349" i="4"/>
  <c r="CG349" i="4"/>
  <c r="BZ349" i="4"/>
  <c r="BS349" i="4"/>
  <c r="CF349" i="4"/>
  <c r="BY349" i="4"/>
  <c r="BR349" i="4"/>
  <c r="CE285" i="4"/>
  <c r="BX285" i="4"/>
  <c r="BQ285" i="4"/>
  <c r="F286" i="4"/>
  <c r="CH283" i="4"/>
  <c r="CA283" i="4"/>
  <c r="BT283" i="4"/>
  <c r="CF748" i="4"/>
  <c r="BY748" i="4"/>
  <c r="BR748" i="4"/>
  <c r="BZ748" i="4"/>
  <c r="BS748" i="4"/>
  <c r="CG748" i="4"/>
  <c r="CD748" i="4"/>
  <c r="BW748" i="4"/>
  <c r="BP748" i="4"/>
  <c r="B283" i="4"/>
  <c r="I284" i="4"/>
  <c r="G350" i="4"/>
  <c r="E350" i="4"/>
  <c r="H350" i="4"/>
  <c r="E749" i="4"/>
  <c r="H749" i="4"/>
  <c r="G749" i="4"/>
  <c r="A351" i="4"/>
  <c r="I651" i="4"/>
  <c r="F587" i="4"/>
  <c r="CD1227" i="4" l="1"/>
  <c r="BW1227" i="4"/>
  <c r="BP1227" i="4"/>
  <c r="CA1112" i="4"/>
  <c r="CA1113" i="4" s="1"/>
  <c r="CA1114" i="4" s="1"/>
  <c r="CA1115" i="4" s="1"/>
  <c r="CH284" i="4"/>
  <c r="BT284" i="4"/>
  <c r="CA284" i="4"/>
  <c r="BS350" i="4"/>
  <c r="BZ350" i="4"/>
  <c r="CG350" i="4"/>
  <c r="BQ286" i="4"/>
  <c r="CE286" i="4"/>
  <c r="BX286" i="4"/>
  <c r="F287" i="4"/>
  <c r="BP350" i="4"/>
  <c r="CD350" i="4"/>
  <c r="BW350" i="4"/>
  <c r="BR350" i="4"/>
  <c r="BY350" i="4"/>
  <c r="CF350" i="4"/>
  <c r="BX587" i="4"/>
  <c r="BQ587" i="4"/>
  <c r="CE587" i="4"/>
  <c r="CF749" i="4"/>
  <c r="BR749" i="4"/>
  <c r="BY749" i="4"/>
  <c r="CG749" i="4"/>
  <c r="BZ749" i="4"/>
  <c r="BS749" i="4"/>
  <c r="BT651" i="4"/>
  <c r="CH651" i="4"/>
  <c r="CA651" i="4"/>
  <c r="CD749" i="4"/>
  <c r="BP749" i="4"/>
  <c r="BW749" i="4"/>
  <c r="B284" i="4"/>
  <c r="I285" i="4"/>
  <c r="G351" i="4"/>
  <c r="E351" i="4"/>
  <c r="H351" i="4"/>
  <c r="E750" i="4"/>
  <c r="H750" i="4"/>
  <c r="G750" i="4"/>
  <c r="A352" i="4"/>
  <c r="F588" i="4"/>
  <c r="I652" i="4"/>
  <c r="BP1228" i="4" l="1"/>
  <c r="BW1228" i="4"/>
  <c r="CD1228" i="4"/>
  <c r="CG351" i="4"/>
  <c r="BZ351" i="4"/>
  <c r="BS351" i="4"/>
  <c r="CD351" i="4"/>
  <c r="BW351" i="4"/>
  <c r="BP351" i="4"/>
  <c r="CF351" i="4"/>
  <c r="BY351" i="4"/>
  <c r="BR351" i="4"/>
  <c r="CE287" i="4"/>
  <c r="BX287" i="4"/>
  <c r="BQ287" i="4"/>
  <c r="F288" i="4"/>
  <c r="CH285" i="4"/>
  <c r="CA285" i="4"/>
  <c r="BT285" i="4"/>
  <c r="CA652" i="4"/>
  <c r="BT652" i="4"/>
  <c r="CH652" i="4"/>
  <c r="CE588" i="4"/>
  <c r="BX588" i="4"/>
  <c r="BQ588" i="4"/>
  <c r="BR750" i="4"/>
  <c r="CF750" i="4"/>
  <c r="BY750" i="4"/>
  <c r="BS750" i="4"/>
  <c r="CG750" i="4"/>
  <c r="BZ750" i="4"/>
  <c r="BP750" i="4"/>
  <c r="CD750" i="4"/>
  <c r="BW750" i="4"/>
  <c r="B285" i="4"/>
  <c r="I286" i="4"/>
  <c r="G352" i="4"/>
  <c r="E352" i="4"/>
  <c r="H352" i="4"/>
  <c r="H751" i="4"/>
  <c r="E751" i="4"/>
  <c r="G751" i="4"/>
  <c r="A353" i="4"/>
  <c r="I653" i="4"/>
  <c r="F589" i="4"/>
  <c r="CG352" i="4" l="1"/>
  <c r="BZ352" i="4"/>
  <c r="BS352" i="4"/>
  <c r="CD352" i="4"/>
  <c r="BW352" i="4"/>
  <c r="BP352" i="4"/>
  <c r="CF352" i="4"/>
  <c r="BY352" i="4"/>
  <c r="BR352" i="4"/>
  <c r="CE288" i="4"/>
  <c r="BX288" i="4"/>
  <c r="BQ288" i="4"/>
  <c r="F289" i="4"/>
  <c r="BT286" i="4"/>
  <c r="CA286" i="4"/>
  <c r="CH286" i="4"/>
  <c r="BQ589" i="4"/>
  <c r="BX589" i="4"/>
  <c r="CE589" i="4"/>
  <c r="CH653" i="4"/>
  <c r="CA653" i="4"/>
  <c r="BT653" i="4"/>
  <c r="CF751" i="4"/>
  <c r="BY751" i="4"/>
  <c r="BR751" i="4"/>
  <c r="CD751" i="4"/>
  <c r="BW751" i="4"/>
  <c r="BP751" i="4"/>
  <c r="CG751" i="4"/>
  <c r="BZ751" i="4"/>
  <c r="BS751" i="4"/>
  <c r="B286" i="4"/>
  <c r="I287" i="4"/>
  <c r="G353" i="4"/>
  <c r="E353" i="4"/>
  <c r="H353" i="4"/>
  <c r="H752" i="4"/>
  <c r="E752" i="4"/>
  <c r="G752" i="4"/>
  <c r="A354" i="4"/>
  <c r="F590" i="4"/>
  <c r="I654" i="4"/>
  <c r="BS353" i="4" l="1"/>
  <c r="CG353" i="4"/>
  <c r="BZ353" i="4"/>
  <c r="BW353" i="4"/>
  <c r="BP353" i="4"/>
  <c r="CD353" i="4"/>
  <c r="BR353" i="4"/>
  <c r="BY353" i="4"/>
  <c r="CF353" i="4"/>
  <c r="BQ289" i="4"/>
  <c r="BX289" i="4"/>
  <c r="CE289" i="4"/>
  <c r="F290" i="4"/>
  <c r="CA287" i="4"/>
  <c r="BT287" i="4"/>
  <c r="CH287" i="4"/>
  <c r="BT654" i="4"/>
  <c r="CA654" i="4"/>
  <c r="CH654" i="4"/>
  <c r="CE590" i="4"/>
  <c r="BQ590" i="4"/>
  <c r="BX590" i="4"/>
  <c r="CF752" i="4"/>
  <c r="BY752" i="4"/>
  <c r="BR752" i="4"/>
  <c r="CD752" i="4"/>
  <c r="BW752" i="4"/>
  <c r="BP752" i="4"/>
  <c r="CG752" i="4"/>
  <c r="BZ752" i="4"/>
  <c r="BS752" i="4"/>
  <c r="B287" i="4"/>
  <c r="I288" i="4"/>
  <c r="G354" i="4"/>
  <c r="H354" i="4"/>
  <c r="E354" i="4"/>
  <c r="H753" i="4"/>
  <c r="E753" i="4"/>
  <c r="G753" i="4"/>
  <c r="A355" i="4"/>
  <c r="CD354" i="4" l="1"/>
  <c r="BW354" i="4"/>
  <c r="BP354" i="4"/>
  <c r="CG354" i="4"/>
  <c r="BZ354" i="4"/>
  <c r="BS354" i="4"/>
  <c r="BX290" i="4"/>
  <c r="CE290" i="4"/>
  <c r="BQ290" i="4"/>
  <c r="F291" i="4"/>
  <c r="CF354" i="4"/>
  <c r="BY354" i="4"/>
  <c r="BR354" i="4"/>
  <c r="CH288" i="4"/>
  <c r="CA288" i="4"/>
  <c r="BT288" i="4"/>
  <c r="BR753" i="4"/>
  <c r="BY753" i="4"/>
  <c r="CF753" i="4"/>
  <c r="BW753" i="4"/>
  <c r="BP753" i="4"/>
  <c r="CD753" i="4"/>
  <c r="BS753" i="4"/>
  <c r="BZ753" i="4"/>
  <c r="CG753" i="4"/>
  <c r="B288" i="4"/>
  <c r="I289" i="4"/>
  <c r="G355" i="4"/>
  <c r="H355" i="4"/>
  <c r="E355" i="4"/>
  <c r="H754" i="4"/>
  <c r="E754" i="4"/>
  <c r="G754" i="4"/>
  <c r="A356" i="4"/>
  <c r="F591" i="4"/>
  <c r="I655" i="4"/>
  <c r="BT289" i="4" l="1"/>
  <c r="CA289" i="4"/>
  <c r="CH289" i="4"/>
  <c r="BQ291" i="4"/>
  <c r="CE291" i="4"/>
  <c r="BX291" i="4"/>
  <c r="F292" i="4"/>
  <c r="BP355" i="4"/>
  <c r="BW355" i="4"/>
  <c r="CD355" i="4"/>
  <c r="CG355" i="4"/>
  <c r="BS355" i="4"/>
  <c r="BZ355" i="4"/>
  <c r="CF355" i="4"/>
  <c r="BR355" i="4"/>
  <c r="BY355" i="4"/>
  <c r="CG754" i="4"/>
  <c r="BZ754" i="4"/>
  <c r="BS754" i="4"/>
  <c r="CE591" i="4"/>
  <c r="BQ591" i="4"/>
  <c r="BX591" i="4"/>
  <c r="CA655" i="4"/>
  <c r="BT655" i="4"/>
  <c r="CH655" i="4"/>
  <c r="CF754" i="4"/>
  <c r="BY754" i="4"/>
  <c r="BR754" i="4"/>
  <c r="CD754" i="4"/>
  <c r="BW754" i="4"/>
  <c r="BP754" i="4"/>
  <c r="B289" i="4"/>
  <c r="I290" i="4"/>
  <c r="G356" i="4"/>
  <c r="H356" i="4"/>
  <c r="E356" i="4"/>
  <c r="G755" i="4"/>
  <c r="E755" i="4"/>
  <c r="H755" i="4"/>
  <c r="A357" i="4"/>
  <c r="I656" i="4"/>
  <c r="F592" i="4"/>
  <c r="BW356" i="4" l="1"/>
  <c r="BP356" i="4"/>
  <c r="CD356" i="4"/>
  <c r="BS356" i="4"/>
  <c r="BZ356" i="4"/>
  <c r="CG356" i="4"/>
  <c r="BR356" i="4"/>
  <c r="CF356" i="4"/>
  <c r="BY356" i="4"/>
  <c r="CE292" i="4"/>
  <c r="BX292" i="4"/>
  <c r="BQ292" i="4"/>
  <c r="F293" i="4"/>
  <c r="CH290" i="4"/>
  <c r="CA290" i="4"/>
  <c r="BT290" i="4"/>
  <c r="CE592" i="4"/>
  <c r="BX592" i="4"/>
  <c r="BQ592" i="4"/>
  <c r="CG755" i="4"/>
  <c r="BZ755" i="4"/>
  <c r="BS755" i="4"/>
  <c r="CD755" i="4"/>
  <c r="BW755" i="4"/>
  <c r="BP755" i="4"/>
  <c r="CH656" i="4"/>
  <c r="CA656" i="4"/>
  <c r="BT656" i="4"/>
  <c r="CF755" i="4"/>
  <c r="BY755" i="4"/>
  <c r="BR755" i="4"/>
  <c r="B290" i="4"/>
  <c r="I291" i="4"/>
  <c r="G357" i="4"/>
  <c r="H357" i="4"/>
  <c r="E357" i="4"/>
  <c r="G756" i="4"/>
  <c r="E756" i="4"/>
  <c r="H756" i="4"/>
  <c r="A358" i="4"/>
  <c r="F593" i="4"/>
  <c r="I657" i="4"/>
  <c r="CD357" i="4" l="1"/>
  <c r="BW357" i="4"/>
  <c r="BP357" i="4"/>
  <c r="CG357" i="4"/>
  <c r="BZ357" i="4"/>
  <c r="BS357" i="4"/>
  <c r="BX293" i="4"/>
  <c r="CE293" i="4"/>
  <c r="BQ293" i="4"/>
  <c r="F294" i="4"/>
  <c r="CF357" i="4"/>
  <c r="BY357" i="4"/>
  <c r="BR357" i="4"/>
  <c r="CH291" i="4"/>
  <c r="BT291" i="4"/>
  <c r="CA291" i="4"/>
  <c r="BT657" i="4"/>
  <c r="CA657" i="4"/>
  <c r="CH657" i="4"/>
  <c r="CE593" i="4"/>
  <c r="BX593" i="4"/>
  <c r="BQ593" i="4"/>
  <c r="BS756" i="4"/>
  <c r="BZ756" i="4"/>
  <c r="CG756" i="4"/>
  <c r="BW756" i="4"/>
  <c r="BP756" i="4"/>
  <c r="CD756" i="4"/>
  <c r="BR756" i="4"/>
  <c r="CF756" i="4"/>
  <c r="BY756" i="4"/>
  <c r="B291" i="4"/>
  <c r="I292" i="4"/>
  <c r="G358" i="4"/>
  <c r="E358" i="4"/>
  <c r="H358" i="4"/>
  <c r="G757" i="4"/>
  <c r="E757" i="4"/>
  <c r="H757" i="4"/>
  <c r="A359" i="4"/>
  <c r="I658" i="4"/>
  <c r="F594" i="4"/>
  <c r="CG358" i="4" l="1"/>
  <c r="BZ358" i="4"/>
  <c r="BS358" i="4"/>
  <c r="BP358" i="4"/>
  <c r="CD358" i="4"/>
  <c r="BW358" i="4"/>
  <c r="CF358" i="4"/>
  <c r="BY358" i="4"/>
  <c r="BR358" i="4"/>
  <c r="BX294" i="4"/>
  <c r="BQ294" i="4"/>
  <c r="CE294" i="4"/>
  <c r="F295" i="4"/>
  <c r="CH292" i="4"/>
  <c r="CA292" i="4"/>
  <c r="BT292" i="4"/>
  <c r="CE594" i="4"/>
  <c r="BX594" i="4"/>
  <c r="BQ594" i="4"/>
  <c r="CH658" i="4"/>
  <c r="CA658" i="4"/>
  <c r="BT658" i="4"/>
  <c r="CG757" i="4"/>
  <c r="BZ757" i="4"/>
  <c r="BS757" i="4"/>
  <c r="CD757" i="4"/>
  <c r="BW757" i="4"/>
  <c r="BP757" i="4"/>
  <c r="CF757" i="4"/>
  <c r="BY757" i="4"/>
  <c r="BR757" i="4"/>
  <c r="B292" i="4"/>
  <c r="I293" i="4"/>
  <c r="G359" i="4"/>
  <c r="E359" i="4"/>
  <c r="H359" i="4"/>
  <c r="G758" i="4"/>
  <c r="E758" i="4"/>
  <c r="H758" i="4"/>
  <c r="A360" i="4"/>
  <c r="BS359" i="4" l="1"/>
  <c r="CG359" i="4"/>
  <c r="BZ359" i="4"/>
  <c r="BW359" i="4"/>
  <c r="BP359" i="4"/>
  <c r="CD359" i="4"/>
  <c r="CE295" i="4"/>
  <c r="BX295" i="4"/>
  <c r="BQ295" i="4"/>
  <c r="F296" i="4"/>
  <c r="BY359" i="4"/>
  <c r="BR359" i="4"/>
  <c r="CF359" i="4"/>
  <c r="BT293" i="4"/>
  <c r="CH293" i="4"/>
  <c r="CA293" i="4"/>
  <c r="CG758" i="4"/>
  <c r="BS758" i="4"/>
  <c r="BZ758" i="4"/>
  <c r="BP758" i="4"/>
  <c r="BW758" i="4"/>
  <c r="CD758" i="4"/>
  <c r="BR758" i="4"/>
  <c r="CF758" i="4"/>
  <c r="BY758" i="4"/>
  <c r="B293" i="4"/>
  <c r="I294" i="4"/>
  <c r="G360" i="4"/>
  <c r="E360" i="4"/>
  <c r="H360" i="4"/>
  <c r="H759" i="4"/>
  <c r="E759" i="4"/>
  <c r="G759" i="4"/>
  <c r="A361" i="4"/>
  <c r="CH294" i="4" l="1"/>
  <c r="CA294" i="4"/>
  <c r="BT294" i="4"/>
  <c r="BQ296" i="4"/>
  <c r="CE296" i="4"/>
  <c r="BX296" i="4"/>
  <c r="F297" i="4"/>
  <c r="CG360" i="4"/>
  <c r="BZ360" i="4"/>
  <c r="BS360" i="4"/>
  <c r="CD360" i="4"/>
  <c r="BW360" i="4"/>
  <c r="BP360" i="4"/>
  <c r="CF360" i="4"/>
  <c r="BY360" i="4"/>
  <c r="BR360" i="4"/>
  <c r="BS759" i="4"/>
  <c r="CG759" i="4"/>
  <c r="BZ759" i="4"/>
  <c r="BY759" i="4"/>
  <c r="BR759" i="4"/>
  <c r="CF759" i="4"/>
  <c r="BW759" i="4"/>
  <c r="BP759" i="4"/>
  <c r="CD759" i="4"/>
  <c r="B294" i="4"/>
  <c r="I295" i="4"/>
  <c r="G361" i="4"/>
  <c r="E361" i="4"/>
  <c r="H361" i="4"/>
  <c r="H760" i="4"/>
  <c r="E760" i="4"/>
  <c r="G760" i="4"/>
  <c r="A362" i="4"/>
  <c r="CH295" i="4" l="1"/>
  <c r="BT295" i="4"/>
  <c r="CA295" i="4"/>
  <c r="CG361" i="4"/>
  <c r="BZ361" i="4"/>
  <c r="BS361" i="4"/>
  <c r="CD361" i="4"/>
  <c r="BW361" i="4"/>
  <c r="BP361" i="4"/>
  <c r="BQ297" i="4"/>
  <c r="CE297" i="4"/>
  <c r="BX297" i="4"/>
  <c r="F298" i="4"/>
  <c r="CF361" i="4"/>
  <c r="BY361" i="4"/>
  <c r="BR361" i="4"/>
  <c r="CD760" i="4"/>
  <c r="BW760" i="4"/>
  <c r="BP760" i="4"/>
  <c r="CG760" i="4"/>
  <c r="BZ760" i="4"/>
  <c r="BS760" i="4"/>
  <c r="CF760" i="4"/>
  <c r="BY760" i="4"/>
  <c r="BR760" i="4"/>
  <c r="B295" i="4"/>
  <c r="I296" i="4"/>
  <c r="G362" i="4"/>
  <c r="H362" i="4"/>
  <c r="E362" i="4"/>
  <c r="H761" i="4"/>
  <c r="E761" i="4"/>
  <c r="G761" i="4"/>
  <c r="A363" i="4"/>
  <c r="CH296" i="4" l="1"/>
  <c r="BT296" i="4"/>
  <c r="CA296" i="4"/>
  <c r="BX298" i="4"/>
  <c r="CE298" i="4"/>
  <c r="BQ298" i="4"/>
  <c r="F299" i="4"/>
  <c r="BW362" i="4"/>
  <c r="BP362" i="4"/>
  <c r="CD362" i="4"/>
  <c r="BZ362" i="4"/>
  <c r="BS362" i="4"/>
  <c r="CG362" i="4"/>
  <c r="BY362" i="4"/>
  <c r="BR362" i="4"/>
  <c r="CF362" i="4"/>
  <c r="CG761" i="4"/>
  <c r="BZ761" i="4"/>
  <c r="BS761" i="4"/>
  <c r="CF761" i="4"/>
  <c r="BY761" i="4"/>
  <c r="BR761" i="4"/>
  <c r="CD761" i="4"/>
  <c r="BW761" i="4"/>
  <c r="BP761" i="4"/>
  <c r="B296" i="4"/>
  <c r="I297" i="4"/>
  <c r="G363" i="4"/>
  <c r="H363" i="4"/>
  <c r="E363" i="4"/>
  <c r="H762" i="4"/>
  <c r="E762" i="4"/>
  <c r="G762" i="4"/>
  <c r="A364" i="4"/>
  <c r="CH297" i="4" l="1"/>
  <c r="CA297" i="4"/>
  <c r="BT297" i="4"/>
  <c r="CD363" i="4"/>
  <c r="BW363" i="4"/>
  <c r="BP363" i="4"/>
  <c r="CG363" i="4"/>
  <c r="BZ363" i="4"/>
  <c r="BS363" i="4"/>
  <c r="CE299" i="4"/>
  <c r="BX299" i="4"/>
  <c r="BQ299" i="4"/>
  <c r="F300" i="4"/>
  <c r="CF363" i="4"/>
  <c r="BY363" i="4"/>
  <c r="BR363" i="4"/>
  <c r="BW762" i="4"/>
  <c r="BP762" i="4"/>
  <c r="CD762" i="4"/>
  <c r="BZ762" i="4"/>
  <c r="BS762" i="4"/>
  <c r="CG762" i="4"/>
  <c r="BY762" i="4"/>
  <c r="BR762" i="4"/>
  <c r="CF762" i="4"/>
  <c r="B297" i="4"/>
  <c r="I298" i="4"/>
  <c r="G364" i="4"/>
  <c r="H364" i="4"/>
  <c r="E364" i="4"/>
  <c r="E763" i="4"/>
  <c r="H763" i="4"/>
  <c r="G763" i="4"/>
  <c r="A365" i="4"/>
  <c r="BT298" i="4" l="1"/>
  <c r="CH298" i="4"/>
  <c r="CA298" i="4"/>
  <c r="BX300" i="4"/>
  <c r="BQ300" i="4"/>
  <c r="CE300" i="4"/>
  <c r="F301" i="4"/>
  <c r="BP364" i="4"/>
  <c r="BW364" i="4"/>
  <c r="CD364" i="4"/>
  <c r="BS364" i="4"/>
  <c r="CG364" i="4"/>
  <c r="BZ364" i="4"/>
  <c r="BR364" i="4"/>
  <c r="BY364" i="4"/>
  <c r="CF364" i="4"/>
  <c r="CG763" i="4"/>
  <c r="BZ763" i="4"/>
  <c r="BS763" i="4"/>
  <c r="CD763" i="4"/>
  <c r="BW763" i="4"/>
  <c r="BP763" i="4"/>
  <c r="CF763" i="4"/>
  <c r="BY763" i="4"/>
  <c r="BR763" i="4"/>
  <c r="B298" i="4"/>
  <c r="I299" i="4"/>
  <c r="G365" i="4"/>
  <c r="H365" i="4"/>
  <c r="E365" i="4"/>
  <c r="E764" i="4"/>
  <c r="H764" i="4"/>
  <c r="G764" i="4"/>
  <c r="A366" i="4"/>
  <c r="CA299" i="4" l="1"/>
  <c r="CH299" i="4"/>
  <c r="BT299" i="4"/>
  <c r="BW365" i="4"/>
  <c r="BP365" i="4"/>
  <c r="CD365" i="4"/>
  <c r="BZ365" i="4"/>
  <c r="BS365" i="4"/>
  <c r="CG365" i="4"/>
  <c r="BQ301" i="4"/>
  <c r="CE301" i="4"/>
  <c r="BX301" i="4"/>
  <c r="F302" i="4"/>
  <c r="BY365" i="4"/>
  <c r="BR365" i="4"/>
  <c r="CF365" i="4"/>
  <c r="CG764" i="4"/>
  <c r="BZ764" i="4"/>
  <c r="BS764" i="4"/>
  <c r="BP764" i="4"/>
  <c r="CD764" i="4"/>
  <c r="BW764" i="4"/>
  <c r="BR764" i="4"/>
  <c r="CF764" i="4"/>
  <c r="BY764" i="4"/>
  <c r="B299" i="4"/>
  <c r="I300" i="4"/>
  <c r="G366" i="4"/>
  <c r="E366" i="4"/>
  <c r="H366" i="4"/>
  <c r="E765" i="4"/>
  <c r="H765" i="4"/>
  <c r="G765" i="4"/>
  <c r="A367" i="4"/>
  <c r="BT300" i="4" l="1"/>
  <c r="CH300" i="4"/>
  <c r="CA300" i="4"/>
  <c r="BQ302" i="4"/>
  <c r="BX302" i="4"/>
  <c r="CE302" i="4"/>
  <c r="F303" i="4"/>
  <c r="CG366" i="4"/>
  <c r="BZ366" i="4"/>
  <c r="BS366" i="4"/>
  <c r="CD366" i="4"/>
  <c r="BW366" i="4"/>
  <c r="BP366" i="4"/>
  <c r="CF366" i="4"/>
  <c r="BY366" i="4"/>
  <c r="BR366" i="4"/>
  <c r="BZ765" i="4"/>
  <c r="BS765" i="4"/>
  <c r="CG765" i="4"/>
  <c r="BW765" i="4"/>
  <c r="BP765" i="4"/>
  <c r="CD765" i="4"/>
  <c r="BY765" i="4"/>
  <c r="BR765" i="4"/>
  <c r="CF765" i="4"/>
  <c r="B300" i="4"/>
  <c r="I301" i="4"/>
  <c r="G367" i="4"/>
  <c r="E367" i="4"/>
  <c r="H367" i="4"/>
  <c r="E766" i="4"/>
  <c r="H766" i="4"/>
  <c r="G766" i="4"/>
  <c r="A368" i="4"/>
  <c r="CA301" i="4" l="1"/>
  <c r="BT301" i="4"/>
  <c r="CH301" i="4"/>
  <c r="BS367" i="4"/>
  <c r="CG367" i="4"/>
  <c r="BZ367" i="4"/>
  <c r="BP367" i="4"/>
  <c r="CD367" i="4"/>
  <c r="BW367" i="4"/>
  <c r="BX303" i="4"/>
  <c r="BQ303" i="4"/>
  <c r="CE303" i="4"/>
  <c r="F304" i="4"/>
  <c r="BR367" i="4"/>
  <c r="CF367" i="4"/>
  <c r="BY367" i="4"/>
  <c r="CG766" i="4"/>
  <c r="BZ766" i="4"/>
  <c r="BS766" i="4"/>
  <c r="CD766" i="4"/>
  <c r="BP766" i="4"/>
  <c r="BW766" i="4"/>
  <c r="CF766" i="4"/>
  <c r="BY766" i="4"/>
  <c r="BR766" i="4"/>
  <c r="B301" i="4"/>
  <c r="I302" i="4"/>
  <c r="G368" i="4"/>
  <c r="E368" i="4"/>
  <c r="H368" i="4"/>
  <c r="H767" i="4"/>
  <c r="E767" i="4"/>
  <c r="G767" i="4"/>
  <c r="A369" i="4"/>
  <c r="CA302" i="4" l="1"/>
  <c r="CH302" i="4"/>
  <c r="BT302" i="4"/>
  <c r="BQ304" i="4"/>
  <c r="CE304" i="4"/>
  <c r="BX304" i="4"/>
  <c r="F305" i="4"/>
  <c r="BZ368" i="4"/>
  <c r="BS368" i="4"/>
  <c r="CG368" i="4"/>
  <c r="BW368" i="4"/>
  <c r="BP368" i="4"/>
  <c r="CD368" i="4"/>
  <c r="BY368" i="4"/>
  <c r="BR368" i="4"/>
  <c r="CF368" i="4"/>
  <c r="BP767" i="4"/>
  <c r="CD767" i="4"/>
  <c r="BW767" i="4"/>
  <c r="BS767" i="4"/>
  <c r="BZ767" i="4"/>
  <c r="CG767" i="4"/>
  <c r="BY767" i="4"/>
  <c r="BR767" i="4"/>
  <c r="CF767" i="4"/>
  <c r="B302" i="4"/>
  <c r="I303" i="4"/>
  <c r="G369" i="4"/>
  <c r="E369" i="4"/>
  <c r="H369" i="4"/>
  <c r="H768" i="4"/>
  <c r="E768" i="4"/>
  <c r="G768" i="4"/>
  <c r="A370" i="4"/>
  <c r="BT303" i="4" l="1"/>
  <c r="CH303" i="4"/>
  <c r="CA303" i="4"/>
  <c r="CG369" i="4"/>
  <c r="BZ369" i="4"/>
  <c r="BS369" i="4"/>
  <c r="CD369" i="4"/>
  <c r="BP369" i="4"/>
  <c r="BW369" i="4"/>
  <c r="BQ305" i="4"/>
  <c r="BX305" i="4"/>
  <c r="CE305" i="4"/>
  <c r="F306" i="4"/>
  <c r="CF369" i="4"/>
  <c r="BR369" i="4"/>
  <c r="BY369" i="4"/>
  <c r="BW768" i="4"/>
  <c r="BP768" i="4"/>
  <c r="CD768" i="4"/>
  <c r="BZ768" i="4"/>
  <c r="BS768" i="4"/>
  <c r="CG768" i="4"/>
  <c r="BY768" i="4"/>
  <c r="BR768" i="4"/>
  <c r="CF768" i="4"/>
  <c r="B303" i="4"/>
  <c r="I304" i="4"/>
  <c r="G370" i="4"/>
  <c r="H370" i="4"/>
  <c r="E370" i="4"/>
  <c r="H769" i="4"/>
  <c r="E769" i="4"/>
  <c r="G769" i="4"/>
  <c r="A371" i="4"/>
  <c r="CH304" i="4" l="1"/>
  <c r="CA304" i="4"/>
  <c r="BT304" i="4"/>
  <c r="CE306" i="4"/>
  <c r="BX306" i="4"/>
  <c r="BQ306" i="4"/>
  <c r="F307" i="4"/>
  <c r="BP370" i="4"/>
  <c r="CD370" i="4"/>
  <c r="BW370" i="4"/>
  <c r="CG370" i="4"/>
  <c r="BZ370" i="4"/>
  <c r="BS370" i="4"/>
  <c r="BR370" i="4"/>
  <c r="CF370" i="4"/>
  <c r="BY370" i="4"/>
  <c r="CD769" i="4"/>
  <c r="BW769" i="4"/>
  <c r="BP769" i="4"/>
  <c r="CG769" i="4"/>
  <c r="BZ769" i="4"/>
  <c r="BS769" i="4"/>
  <c r="CF769" i="4"/>
  <c r="BY769" i="4"/>
  <c r="BR769" i="4"/>
  <c r="B304" i="4"/>
  <c r="I305" i="4"/>
  <c r="G371" i="4"/>
  <c r="H371" i="4"/>
  <c r="E371" i="4"/>
  <c r="H770" i="4"/>
  <c r="E770" i="4"/>
  <c r="G770" i="4"/>
  <c r="A372" i="4"/>
  <c r="BT305" i="4" l="1"/>
  <c r="CA305" i="4"/>
  <c r="CH305" i="4"/>
  <c r="BW371" i="4"/>
  <c r="BP371" i="4"/>
  <c r="CD371" i="4"/>
  <c r="BZ371" i="4"/>
  <c r="BS371" i="4"/>
  <c r="CG371" i="4"/>
  <c r="CE307" i="4"/>
  <c r="BQ307" i="4"/>
  <c r="BX307" i="4"/>
  <c r="F308" i="4"/>
  <c r="BY371" i="4"/>
  <c r="BR371" i="4"/>
  <c r="CF371" i="4"/>
  <c r="BP770" i="4"/>
  <c r="BW770" i="4"/>
  <c r="CD770" i="4"/>
  <c r="BZ770" i="4"/>
  <c r="BS770" i="4"/>
  <c r="CG770" i="4"/>
  <c r="BR770" i="4"/>
  <c r="BY770" i="4"/>
  <c r="CF770" i="4"/>
  <c r="B305" i="4"/>
  <c r="I306" i="4"/>
  <c r="G372" i="4"/>
  <c r="H372" i="4"/>
  <c r="E372" i="4"/>
  <c r="G771" i="4"/>
  <c r="E771" i="4"/>
  <c r="H771" i="4"/>
  <c r="A373" i="4"/>
  <c r="BT306" i="4" l="1"/>
  <c r="CH306" i="4"/>
  <c r="CA306" i="4"/>
  <c r="BX308" i="4"/>
  <c r="BQ308" i="4"/>
  <c r="CE308" i="4"/>
  <c r="F309" i="4"/>
  <c r="CD372" i="4"/>
  <c r="BW372" i="4"/>
  <c r="BP372" i="4"/>
  <c r="CG372" i="4"/>
  <c r="BZ372" i="4"/>
  <c r="BS372" i="4"/>
  <c r="CF372" i="4"/>
  <c r="BY372" i="4"/>
  <c r="BR372" i="4"/>
  <c r="BY771" i="4"/>
  <c r="BR771" i="4"/>
  <c r="CF771" i="4"/>
  <c r="BZ771" i="4"/>
  <c r="BS771" i="4"/>
  <c r="CG771" i="4"/>
  <c r="BW771" i="4"/>
  <c r="BP771" i="4"/>
  <c r="CD771" i="4"/>
  <c r="B306" i="4"/>
  <c r="I307" i="4"/>
  <c r="G373" i="4"/>
  <c r="H373" i="4"/>
  <c r="E373" i="4"/>
  <c r="G772" i="4"/>
  <c r="E772" i="4"/>
  <c r="H772" i="4"/>
  <c r="A374" i="4"/>
  <c r="CD1608" i="4" l="1"/>
  <c r="BP1608" i="4"/>
  <c r="BW1608" i="4"/>
  <c r="CG1608" i="4"/>
  <c r="BS1608" i="4"/>
  <c r="BZ1608" i="4"/>
  <c r="CF1608" i="4"/>
  <c r="BR1608" i="4"/>
  <c r="BY1608" i="4"/>
  <c r="CA307" i="4"/>
  <c r="BT307" i="4"/>
  <c r="CH307" i="4"/>
  <c r="BP373" i="4"/>
  <c r="BW373" i="4"/>
  <c r="CD373" i="4"/>
  <c r="BS373" i="4"/>
  <c r="BZ373" i="4"/>
  <c r="CG373" i="4"/>
  <c r="BQ309" i="4"/>
  <c r="CE309" i="4"/>
  <c r="BX309" i="4"/>
  <c r="F310" i="4"/>
  <c r="BR373" i="4"/>
  <c r="BY373" i="4"/>
  <c r="CF373" i="4"/>
  <c r="CD772" i="4"/>
  <c r="BW772" i="4"/>
  <c r="BP772" i="4"/>
  <c r="CF772" i="4"/>
  <c r="BR772" i="4"/>
  <c r="BY772" i="4"/>
  <c r="CG772" i="4"/>
  <c r="BZ772" i="4"/>
  <c r="BS772" i="4"/>
  <c r="B307" i="4"/>
  <c r="I308" i="4"/>
  <c r="G374" i="4"/>
  <c r="E374" i="4"/>
  <c r="H374" i="4"/>
  <c r="G773" i="4"/>
  <c r="E773" i="4"/>
  <c r="H773" i="4"/>
  <c r="A375" i="4"/>
  <c r="BY1609" i="4" l="1"/>
  <c r="BR1609" i="4"/>
  <c r="CF1609" i="4"/>
  <c r="BZ1609" i="4"/>
  <c r="BS1609" i="4"/>
  <c r="CG1609" i="4"/>
  <c r="BW1609" i="4"/>
  <c r="BP1609" i="4"/>
  <c r="CD1609" i="4"/>
  <c r="CF1508" i="4"/>
  <c r="BP1508" i="4"/>
  <c r="BW1508" i="4"/>
  <c r="CD1508" i="4"/>
  <c r="BS1508" i="4"/>
  <c r="BZ1508" i="4"/>
  <c r="CG1508" i="4"/>
  <c r="BY1508" i="4"/>
  <c r="BR1508" i="4"/>
  <c r="CH308" i="4"/>
  <c r="CA308" i="4"/>
  <c r="BT308" i="4"/>
  <c r="BX310" i="4"/>
  <c r="BQ310" i="4"/>
  <c r="CE310" i="4"/>
  <c r="F311" i="4"/>
  <c r="BZ374" i="4"/>
  <c r="BS374" i="4"/>
  <c r="CG374" i="4"/>
  <c r="CD374" i="4"/>
  <c r="BW374" i="4"/>
  <c r="BP374" i="4"/>
  <c r="BY374" i="4"/>
  <c r="BR374" i="4"/>
  <c r="CF374" i="4"/>
  <c r="BR773" i="4"/>
  <c r="CF773" i="4"/>
  <c r="BY773" i="4"/>
  <c r="BS773" i="4"/>
  <c r="BZ773" i="4"/>
  <c r="CG773" i="4"/>
  <c r="BP773" i="4"/>
  <c r="CD773" i="4"/>
  <c r="BW773" i="4"/>
  <c r="B308" i="4"/>
  <c r="I309" i="4"/>
  <c r="G375" i="4"/>
  <c r="E375" i="4"/>
  <c r="H375" i="4"/>
  <c r="G774" i="4"/>
  <c r="E774" i="4"/>
  <c r="H774" i="4"/>
  <c r="A376" i="4"/>
  <c r="BS1610" i="4" l="1"/>
  <c r="BS1620" i="4"/>
  <c r="BS1630" i="4"/>
  <c r="BS1622" i="4"/>
  <c r="BS1618" i="4"/>
  <c r="BZ1610" i="4"/>
  <c r="BZ1630" i="4"/>
  <c r="BZ1618" i="4"/>
  <c r="BZ1622" i="4"/>
  <c r="BZ1620" i="4"/>
  <c r="CD1610" i="4"/>
  <c r="CD1630" i="4"/>
  <c r="CD1618" i="4"/>
  <c r="CF1610" i="4"/>
  <c r="CF1630" i="4"/>
  <c r="CF1618" i="4"/>
  <c r="CF1621" i="4"/>
  <c r="BP1610" i="4"/>
  <c r="BP1630" i="4"/>
  <c r="BP1618" i="4"/>
  <c r="BW1610" i="4"/>
  <c r="BW1630" i="4"/>
  <c r="BW1618" i="4"/>
  <c r="BR1610" i="4"/>
  <c r="BR1630" i="4"/>
  <c r="BR1618" i="4"/>
  <c r="BR1621" i="4"/>
  <c r="BY1621" i="4"/>
  <c r="BY1618" i="4"/>
  <c r="BY1610" i="4"/>
  <c r="BY1630" i="4"/>
  <c r="CG1622" i="4"/>
  <c r="CG1620" i="4"/>
  <c r="CG1610" i="4"/>
  <c r="CG1618" i="4"/>
  <c r="CG1630" i="4"/>
  <c r="CF1308" i="4"/>
  <c r="BR1308" i="4"/>
  <c r="BY1308" i="4"/>
  <c r="BP1308" i="4"/>
  <c r="BW1308" i="4"/>
  <c r="CD1308" i="4"/>
  <c r="CG1308" i="4"/>
  <c r="BS1308" i="4"/>
  <c r="BZ1308" i="4"/>
  <c r="BZ1509" i="4"/>
  <c r="BS1509" i="4"/>
  <c r="CD1509" i="4"/>
  <c r="BW1509" i="4"/>
  <c r="BR1509" i="4"/>
  <c r="BP1509" i="4"/>
  <c r="BY1509" i="4"/>
  <c r="CG1509" i="4"/>
  <c r="CF1509" i="4"/>
  <c r="CH309" i="4"/>
  <c r="CA309" i="4"/>
  <c r="BT309" i="4"/>
  <c r="CG375" i="4"/>
  <c r="BZ375" i="4"/>
  <c r="BS375" i="4"/>
  <c r="CF375" i="4"/>
  <c r="BY375" i="4"/>
  <c r="BR375" i="4"/>
  <c r="CD375" i="4"/>
  <c r="BW375" i="4"/>
  <c r="BP375" i="4"/>
  <c r="CE311" i="4"/>
  <c r="BX311" i="4"/>
  <c r="BQ311" i="4"/>
  <c r="F312" i="4"/>
  <c r="BZ774" i="4"/>
  <c r="BS774" i="4"/>
  <c r="CG774" i="4"/>
  <c r="CD774" i="4"/>
  <c r="BW774" i="4"/>
  <c r="BP774" i="4"/>
  <c r="BY774" i="4"/>
  <c r="BR774" i="4"/>
  <c r="CF774" i="4"/>
  <c r="B309" i="4"/>
  <c r="I310" i="4"/>
  <c r="G376" i="4"/>
  <c r="E376" i="4"/>
  <c r="H376" i="4"/>
  <c r="H775" i="4"/>
  <c r="E775" i="4"/>
  <c r="G775" i="4"/>
  <c r="A377" i="4"/>
  <c r="BP1619" i="4" l="1"/>
  <c r="BY1622" i="4"/>
  <c r="BR1622" i="4"/>
  <c r="BP1631" i="4"/>
  <c r="BP1611" i="4"/>
  <c r="BR1631" i="4"/>
  <c r="CG1631" i="4"/>
  <c r="BR1611" i="4"/>
  <c r="CG1611" i="4"/>
  <c r="BW1619" i="4"/>
  <c r="BS1623" i="4"/>
  <c r="BS1631" i="4"/>
  <c r="BW1631" i="4"/>
  <c r="CG1623" i="4"/>
  <c r="BW1611" i="4"/>
  <c r="BS1611" i="4"/>
  <c r="CD1619" i="4"/>
  <c r="CD1631" i="4"/>
  <c r="CD1611" i="4"/>
  <c r="BZ1623" i="4"/>
  <c r="CF1622" i="4"/>
  <c r="BZ1631" i="4"/>
  <c r="CF1631" i="4"/>
  <c r="BZ1611" i="4"/>
  <c r="CF1611" i="4"/>
  <c r="BY1631" i="4"/>
  <c r="BY1611" i="4"/>
  <c r="CG1309" i="4"/>
  <c r="CD1309" i="4"/>
  <c r="BW1309" i="4"/>
  <c r="BP1309" i="4"/>
  <c r="BZ1309" i="4"/>
  <c r="BY1309" i="4"/>
  <c r="BR1309" i="4"/>
  <c r="BS1309" i="4"/>
  <c r="CF1309" i="4"/>
  <c r="BP1510" i="4"/>
  <c r="BP1530" i="4"/>
  <c r="BP1518" i="4"/>
  <c r="CD1510" i="4"/>
  <c r="CD1530" i="4"/>
  <c r="CD1518" i="4"/>
  <c r="CF1510" i="4"/>
  <c r="CF1530" i="4"/>
  <c r="CF1518" i="4"/>
  <c r="CF1521" i="4"/>
  <c r="BR1510" i="4"/>
  <c r="BR1530" i="4"/>
  <c r="BR1518" i="4"/>
  <c r="BR1521" i="4"/>
  <c r="BS1510" i="4"/>
  <c r="BS1520" i="4"/>
  <c r="BS1530" i="4"/>
  <c r="BS1522" i="4"/>
  <c r="BS1518" i="4"/>
  <c r="BW1510" i="4"/>
  <c r="BW1530" i="4"/>
  <c r="BW1518" i="4"/>
  <c r="CG1510" i="4"/>
  <c r="CG1530" i="4"/>
  <c r="CG1518" i="4"/>
  <c r="CG1522" i="4"/>
  <c r="CG1520" i="4"/>
  <c r="BY1510" i="4"/>
  <c r="BY1530" i="4"/>
  <c r="BY1518" i="4"/>
  <c r="BY1521" i="4"/>
  <c r="BZ1510" i="4"/>
  <c r="BZ1530" i="4"/>
  <c r="BZ1518" i="4"/>
  <c r="BZ1522" i="4"/>
  <c r="BZ1520" i="4"/>
  <c r="BS376" i="4"/>
  <c r="CG376" i="4"/>
  <c r="BZ376" i="4"/>
  <c r="BP376" i="4"/>
  <c r="CD376" i="4"/>
  <c r="BW376" i="4"/>
  <c r="BR376" i="4"/>
  <c r="CF376" i="4"/>
  <c r="BY376" i="4"/>
  <c r="BT310" i="4"/>
  <c r="CA310" i="4"/>
  <c r="CH310" i="4"/>
  <c r="BX312" i="4"/>
  <c r="BQ312" i="4"/>
  <c r="CE312" i="4"/>
  <c r="F313" i="4"/>
  <c r="CF775" i="4"/>
  <c r="BR775" i="4"/>
  <c r="BY775" i="4"/>
  <c r="CD775" i="4"/>
  <c r="BW775" i="4"/>
  <c r="BP775" i="4"/>
  <c r="CG775" i="4"/>
  <c r="BZ775" i="4"/>
  <c r="BS775" i="4"/>
  <c r="B310" i="4"/>
  <c r="I311" i="4"/>
  <c r="G377" i="4"/>
  <c r="E377" i="4"/>
  <c r="H377" i="4"/>
  <c r="H776" i="4"/>
  <c r="E776" i="4"/>
  <c r="G776" i="4"/>
  <c r="A378" i="4"/>
  <c r="BY1612" i="4" l="1"/>
  <c r="BR1623" i="4"/>
  <c r="BW1620" i="4"/>
  <c r="BY1623" i="4"/>
  <c r="BY1632" i="4"/>
  <c r="CG1612" i="4"/>
  <c r="BP1620" i="4"/>
  <c r="CF1612" i="4"/>
  <c r="CF1623" i="4"/>
  <c r="BR1612" i="4"/>
  <c r="CG1632" i="4"/>
  <c r="BZ1612" i="4"/>
  <c r="BR1632" i="4"/>
  <c r="CF1632" i="4"/>
  <c r="BZ1624" i="4"/>
  <c r="CD1620" i="4"/>
  <c r="BZ1632" i="4"/>
  <c r="BS1612" i="4"/>
  <c r="CD1612" i="4"/>
  <c r="BW1612" i="4"/>
  <c r="BP1612" i="4"/>
  <c r="CG1624" i="4"/>
  <c r="CD1632" i="4"/>
  <c r="BW1632" i="4"/>
  <c r="BS1632" i="4"/>
  <c r="BS1624" i="4"/>
  <c r="BP1632" i="4"/>
  <c r="BR1330" i="4"/>
  <c r="BR1318" i="4"/>
  <c r="BR1321" i="4"/>
  <c r="BR1310" i="4"/>
  <c r="BW1310" i="4"/>
  <c r="BW1330" i="4"/>
  <c r="BW1318" i="4"/>
  <c r="CF1310" i="4"/>
  <c r="CF1330" i="4"/>
  <c r="CF1318" i="4"/>
  <c r="CF1321" i="4"/>
  <c r="CD1310" i="4"/>
  <c r="CD1330" i="4"/>
  <c r="CD1318" i="4"/>
  <c r="BY1310" i="4"/>
  <c r="BY1330" i="4"/>
  <c r="BY1318" i="4"/>
  <c r="BY1321" i="4"/>
  <c r="BZ1330" i="4"/>
  <c r="BZ1318" i="4"/>
  <c r="BZ1322" i="4"/>
  <c r="BZ1310" i="4"/>
  <c r="BZ1320" i="4"/>
  <c r="BS1320" i="4"/>
  <c r="BS1330" i="4"/>
  <c r="BS1322" i="4"/>
  <c r="BS1318" i="4"/>
  <c r="BS1310" i="4"/>
  <c r="CG1330" i="4"/>
  <c r="CG1310" i="4"/>
  <c r="CG1318" i="4"/>
  <c r="CG1322" i="4"/>
  <c r="CG1320" i="4"/>
  <c r="BP1330" i="4"/>
  <c r="BP1318" i="4"/>
  <c r="BP1310" i="4"/>
  <c r="BS1511" i="4"/>
  <c r="CF1522" i="4"/>
  <c r="CF1531" i="4"/>
  <c r="CF1511" i="4"/>
  <c r="BR1522" i="4"/>
  <c r="BY1522" i="4"/>
  <c r="BY1531" i="4"/>
  <c r="BR1531" i="4"/>
  <c r="BY1511" i="4"/>
  <c r="BR1511" i="4"/>
  <c r="CG1523" i="4"/>
  <c r="CD1519" i="4"/>
  <c r="CG1531" i="4"/>
  <c r="CD1531" i="4"/>
  <c r="CG1511" i="4"/>
  <c r="CD1511" i="4"/>
  <c r="BZ1523" i="4"/>
  <c r="BP1519" i="4"/>
  <c r="BP1531" i="4"/>
  <c r="BZ1531" i="4"/>
  <c r="BP1511" i="4"/>
  <c r="BZ1511" i="4"/>
  <c r="BW1519" i="4"/>
  <c r="BW1531" i="4"/>
  <c r="BW1511" i="4"/>
  <c r="BS1523" i="4"/>
  <c r="BS1531" i="4"/>
  <c r="BZ377" i="4"/>
  <c r="BS377" i="4"/>
  <c r="CG377" i="4"/>
  <c r="CD377" i="4"/>
  <c r="BW377" i="4"/>
  <c r="BP377" i="4"/>
  <c r="BY377" i="4"/>
  <c r="BR377" i="4"/>
  <c r="CF377" i="4"/>
  <c r="CH311" i="4"/>
  <c r="BT311" i="4"/>
  <c r="CA311" i="4"/>
  <c r="CE313" i="4"/>
  <c r="BX313" i="4"/>
  <c r="BQ313" i="4"/>
  <c r="F314" i="4"/>
  <c r="BR776" i="4"/>
  <c r="BY776" i="4"/>
  <c r="CF776" i="4"/>
  <c r="BP776" i="4"/>
  <c r="CD776" i="4"/>
  <c r="BW776" i="4"/>
  <c r="BS776" i="4"/>
  <c r="CG776" i="4"/>
  <c r="BZ776" i="4"/>
  <c r="B311" i="4"/>
  <c r="I312" i="4"/>
  <c r="G378" i="4"/>
  <c r="H378" i="4"/>
  <c r="E378" i="4"/>
  <c r="H777" i="4"/>
  <c r="E777" i="4"/>
  <c r="G777" i="4"/>
  <c r="A379" i="4"/>
  <c r="CD1621" i="4" l="1"/>
  <c r="BW1621" i="4"/>
  <c r="CG1613" i="4"/>
  <c r="CD1613" i="4"/>
  <c r="BZ1625" i="4"/>
  <c r="BS1613" i="4"/>
  <c r="BR1613" i="4"/>
  <c r="BP1613" i="4"/>
  <c r="BW1613" i="4"/>
  <c r="BZ1613" i="4"/>
  <c r="CF1613" i="4"/>
  <c r="BP1621" i="4"/>
  <c r="BS1625" i="4"/>
  <c r="BR1624" i="4"/>
  <c r="BY1624" i="4"/>
  <c r="CG1625" i="4"/>
  <c r="CF1624" i="4"/>
  <c r="BY1613" i="4"/>
  <c r="BP1319" i="4"/>
  <c r="CD1331" i="4"/>
  <c r="BP1331" i="4"/>
  <c r="CD1311" i="4"/>
  <c r="BR1311" i="4"/>
  <c r="BR1322" i="4"/>
  <c r="BR1331" i="4"/>
  <c r="CG1323" i="4"/>
  <c r="BZ1311" i="4"/>
  <c r="BZ1323" i="4"/>
  <c r="CF1322" i="4"/>
  <c r="CG1311" i="4"/>
  <c r="BW1319" i="4"/>
  <c r="CG1331" i="4"/>
  <c r="BZ1331" i="4"/>
  <c r="CF1331" i="4"/>
  <c r="BW1331" i="4"/>
  <c r="CF1311" i="4"/>
  <c r="BW1311" i="4"/>
  <c r="BS1311" i="4"/>
  <c r="BS1323" i="4"/>
  <c r="BS1331" i="4"/>
  <c r="BY1322" i="4"/>
  <c r="BY1331" i="4"/>
  <c r="BY1311" i="4"/>
  <c r="BP1311" i="4"/>
  <c r="CD1319" i="4"/>
  <c r="BZ1532" i="4"/>
  <c r="CD1532" i="4"/>
  <c r="BR1512" i="4"/>
  <c r="BR1523" i="4"/>
  <c r="BP1532" i="4"/>
  <c r="CG1532" i="4"/>
  <c r="CF1523" i="4"/>
  <c r="BS1512" i="4"/>
  <c r="BS1524" i="4"/>
  <c r="BW1520" i="4"/>
  <c r="BZ1512" i="4"/>
  <c r="BP1520" i="4"/>
  <c r="BZ1524" i="4"/>
  <c r="CD1520" i="4"/>
  <c r="BY1523" i="4"/>
  <c r="CF1512" i="4"/>
  <c r="CG1524" i="4"/>
  <c r="CF1532" i="4"/>
  <c r="BY1512" i="4"/>
  <c r="CD1512" i="4"/>
  <c r="BR1532" i="4"/>
  <c r="BW1532" i="4"/>
  <c r="CG1512" i="4"/>
  <c r="BS1532" i="4"/>
  <c r="BW1512" i="4"/>
  <c r="BY1532" i="4"/>
  <c r="BP1512" i="4"/>
  <c r="CA312" i="4"/>
  <c r="BT312" i="4"/>
  <c r="CH312" i="4"/>
  <c r="CE314" i="4"/>
  <c r="BX314" i="4"/>
  <c r="BQ314" i="4"/>
  <c r="F315" i="4"/>
  <c r="CD378" i="4"/>
  <c r="BP378" i="4"/>
  <c r="BW378" i="4"/>
  <c r="CG378" i="4"/>
  <c r="BS378" i="4"/>
  <c r="BZ378" i="4"/>
  <c r="CF378" i="4"/>
  <c r="BR378" i="4"/>
  <c r="BY378" i="4"/>
  <c r="BZ777" i="4"/>
  <c r="BS777" i="4"/>
  <c r="CG777" i="4"/>
  <c r="BY777" i="4"/>
  <c r="BR777" i="4"/>
  <c r="CF777" i="4"/>
  <c r="CD777" i="4"/>
  <c r="BW777" i="4"/>
  <c r="BP777" i="4"/>
  <c r="I313" i="4"/>
  <c r="B312" i="4"/>
  <c r="G379" i="4"/>
  <c r="H379" i="4"/>
  <c r="E379" i="4"/>
  <c r="H778" i="4"/>
  <c r="E778" i="4"/>
  <c r="G778" i="4"/>
  <c r="A380" i="4"/>
  <c r="A4" i="1"/>
  <c r="CG1626" i="4" l="1"/>
  <c r="BY1625" i="4"/>
  <c r="BP1622" i="4"/>
  <c r="BZ1626" i="4"/>
  <c r="BW1622" i="4"/>
  <c r="BP1614" i="4"/>
  <c r="BY1614" i="4"/>
  <c r="CD1614" i="4"/>
  <c r="CD1622" i="4"/>
  <c r="CF1625" i="4"/>
  <c r="CF1614" i="4"/>
  <c r="BZ1614" i="4"/>
  <c r="BR1614" i="4"/>
  <c r="CG1614" i="4"/>
  <c r="BS1626" i="4"/>
  <c r="BW1614" i="4"/>
  <c r="BS1614" i="4"/>
  <c r="BR1625" i="4"/>
  <c r="BZ1312" i="4"/>
  <c r="BS1324" i="4"/>
  <c r="BW1312" i="4"/>
  <c r="CF1323" i="4"/>
  <c r="BS1312" i="4"/>
  <c r="CG1324" i="4"/>
  <c r="BR1323" i="4"/>
  <c r="BP1332" i="4"/>
  <c r="CD1320" i="4"/>
  <c r="BY1312" i="4"/>
  <c r="BR1332" i="4"/>
  <c r="CG1332" i="4"/>
  <c r="BZ1324" i="4"/>
  <c r="BY1323" i="4"/>
  <c r="BP1312" i="4"/>
  <c r="BS1332" i="4"/>
  <c r="BW1320" i="4"/>
  <c r="BY1332" i="4"/>
  <c r="CD1312" i="4"/>
  <c r="BR1312" i="4"/>
  <c r="CG1312" i="4"/>
  <c r="BW1332" i="4"/>
  <c r="CF1332" i="4"/>
  <c r="BZ1332" i="4"/>
  <c r="CF1312" i="4"/>
  <c r="CD1332" i="4"/>
  <c r="BP1320" i="4"/>
  <c r="BP1521" i="4"/>
  <c r="BS1513" i="4"/>
  <c r="BY1513" i="4"/>
  <c r="BZ1513" i="4"/>
  <c r="BW1513" i="4"/>
  <c r="CG1525" i="4"/>
  <c r="CF1513" i="4"/>
  <c r="BY1524" i="4"/>
  <c r="CG1513" i="4"/>
  <c r="BR1524" i="4"/>
  <c r="CD1513" i="4"/>
  <c r="BR1513" i="4"/>
  <c r="BP1513" i="4"/>
  <c r="CF1524" i="4"/>
  <c r="CD1521" i="4"/>
  <c r="BW1521" i="4"/>
  <c r="BZ1525" i="4"/>
  <c r="BS1525" i="4"/>
  <c r="BP379" i="4"/>
  <c r="BW379" i="4"/>
  <c r="CD379" i="4"/>
  <c r="BS379" i="4"/>
  <c r="CG379" i="4"/>
  <c r="BZ379" i="4"/>
  <c r="BR379" i="4"/>
  <c r="CF379" i="4"/>
  <c r="BY379" i="4"/>
  <c r="BT313" i="4"/>
  <c r="CA313" i="4"/>
  <c r="CH313" i="4"/>
  <c r="BQ315" i="4"/>
  <c r="CE315" i="4"/>
  <c r="BX315" i="4"/>
  <c r="F316" i="4"/>
  <c r="CF778" i="4"/>
  <c r="BY778" i="4"/>
  <c r="BR778" i="4"/>
  <c r="CD778" i="4"/>
  <c r="BW778" i="4"/>
  <c r="BP778" i="4"/>
  <c r="CG778" i="4"/>
  <c r="BS778" i="4"/>
  <c r="BZ778" i="4"/>
  <c r="B313" i="4"/>
  <c r="I314" i="4"/>
  <c r="G380" i="4"/>
  <c r="H380" i="4"/>
  <c r="E380" i="4"/>
  <c r="E779" i="4"/>
  <c r="H779" i="4"/>
  <c r="G779" i="4"/>
  <c r="A381" i="4"/>
  <c r="BP1615" i="4" l="1"/>
  <c r="BS1627" i="4"/>
  <c r="BW1623" i="4"/>
  <c r="BR1626" i="4"/>
  <c r="BZ1627" i="4"/>
  <c r="CG1615" i="4"/>
  <c r="BP1623" i="4"/>
  <c r="CF1626" i="4"/>
  <c r="BR1615" i="4"/>
  <c r="CD1623" i="4"/>
  <c r="CD1615" i="4"/>
  <c r="BZ1615" i="4"/>
  <c r="BY1626" i="4"/>
  <c r="BS1615" i="4"/>
  <c r="BW1615" i="4"/>
  <c r="BY1615" i="4"/>
  <c r="CF1615" i="4"/>
  <c r="CG1627" i="4"/>
  <c r="BP1313" i="4"/>
  <c r="CF1313" i="4"/>
  <c r="BS1313" i="4"/>
  <c r="BP1321" i="4"/>
  <c r="BR1313" i="4"/>
  <c r="BY1324" i="4"/>
  <c r="CF1324" i="4"/>
  <c r="BW1321" i="4"/>
  <c r="CD1313" i="4"/>
  <c r="BW1313" i="4"/>
  <c r="BS1325" i="4"/>
  <c r="BZ1313" i="4"/>
  <c r="BZ1325" i="4"/>
  <c r="BY1313" i="4"/>
  <c r="CG1313" i="4"/>
  <c r="CD1321" i="4"/>
  <c r="BR1324" i="4"/>
  <c r="CG1325" i="4"/>
  <c r="CG1514" i="4"/>
  <c r="CF1514" i="4"/>
  <c r="BZ1514" i="4"/>
  <c r="BW1522" i="4"/>
  <c r="CG1526" i="4"/>
  <c r="BY1525" i="4"/>
  <c r="BW1514" i="4"/>
  <c r="BZ1526" i="4"/>
  <c r="CD1514" i="4"/>
  <c r="BS1514" i="4"/>
  <c r="BP1522" i="4"/>
  <c r="BR1525" i="4"/>
  <c r="BY1514" i="4"/>
  <c r="CD1522" i="4"/>
  <c r="BS1526" i="4"/>
  <c r="BR1514" i="4"/>
  <c r="CF1525" i="4"/>
  <c r="BP1514" i="4"/>
  <c r="BZ380" i="4"/>
  <c r="BS380" i="4"/>
  <c r="CG380" i="4"/>
  <c r="CH314" i="4"/>
  <c r="BT314" i="4"/>
  <c r="CA314" i="4"/>
  <c r="CF380" i="4"/>
  <c r="BY380" i="4"/>
  <c r="BR380" i="4"/>
  <c r="CD380" i="4"/>
  <c r="BW380" i="4"/>
  <c r="BP380" i="4"/>
  <c r="CE316" i="4"/>
  <c r="BQ316" i="4"/>
  <c r="BX316" i="4"/>
  <c r="F317" i="4"/>
  <c r="BR779" i="4"/>
  <c r="CF779" i="4"/>
  <c r="BY779" i="4"/>
  <c r="BS779" i="4"/>
  <c r="BZ779" i="4"/>
  <c r="CG779" i="4"/>
  <c r="BP779" i="4"/>
  <c r="CD779" i="4"/>
  <c r="BW779" i="4"/>
  <c r="B314" i="4"/>
  <c r="I315" i="4"/>
  <c r="G381" i="4"/>
  <c r="H381" i="4"/>
  <c r="E381" i="4"/>
  <c r="E780" i="4"/>
  <c r="H780" i="4"/>
  <c r="G780" i="4"/>
  <c r="A382" i="4"/>
  <c r="BR1627" i="4" l="1"/>
  <c r="BW1624" i="4"/>
  <c r="CD1624" i="4"/>
  <c r="BS1628" i="4"/>
  <c r="BY1627" i="4"/>
  <c r="CF1627" i="4"/>
  <c r="CG1628" i="4"/>
  <c r="BP1624" i="4"/>
  <c r="BZ1628" i="4"/>
  <c r="CG1326" i="4"/>
  <c r="CF1325" i="4"/>
  <c r="CD1322" i="4"/>
  <c r="BY1325" i="4"/>
  <c r="BY1314" i="4"/>
  <c r="BZ1314" i="4"/>
  <c r="CD1314" i="4"/>
  <c r="BS1326" i="4"/>
  <c r="BR1325" i="4"/>
  <c r="BR1314" i="4"/>
  <c r="CF1314" i="4"/>
  <c r="BZ1326" i="4"/>
  <c r="CG1314" i="4"/>
  <c r="BP1322" i="4"/>
  <c r="BS1314" i="4"/>
  <c r="BW1322" i="4"/>
  <c r="BP1314" i="4"/>
  <c r="BW1314" i="4"/>
  <c r="BP1515" i="4"/>
  <c r="BW1523" i="4"/>
  <c r="CF1526" i="4"/>
  <c r="CD1523" i="4"/>
  <c r="BS1515" i="4"/>
  <c r="CF1515" i="4"/>
  <c r="CD1515" i="4"/>
  <c r="BR1526" i="4"/>
  <c r="CG1515" i="4"/>
  <c r="BR1515" i="4"/>
  <c r="BZ1527" i="4"/>
  <c r="BZ1515" i="4"/>
  <c r="BS1527" i="4"/>
  <c r="BP1523" i="4"/>
  <c r="BY1526" i="4"/>
  <c r="BY1515" i="4"/>
  <c r="CG1527" i="4"/>
  <c r="BW1515" i="4"/>
  <c r="CD381" i="4"/>
  <c r="BW381" i="4"/>
  <c r="BP381" i="4"/>
  <c r="CG381" i="4"/>
  <c r="BZ381" i="4"/>
  <c r="BS381" i="4"/>
  <c r="CF381" i="4"/>
  <c r="BY381" i="4"/>
  <c r="BR381" i="4"/>
  <c r="CH315" i="4"/>
  <c r="CA315" i="4"/>
  <c r="BT315" i="4"/>
  <c r="CE317" i="4"/>
  <c r="BX317" i="4"/>
  <c r="BQ317" i="4"/>
  <c r="F318" i="4"/>
  <c r="CF780" i="4"/>
  <c r="BY780" i="4"/>
  <c r="BR780" i="4"/>
  <c r="BZ780" i="4"/>
  <c r="BS780" i="4"/>
  <c r="CG780" i="4"/>
  <c r="CD780" i="4"/>
  <c r="BW780" i="4"/>
  <c r="BP780" i="4"/>
  <c r="B315" i="4"/>
  <c r="I316" i="4"/>
  <c r="G382" i="4"/>
  <c r="E382" i="4"/>
  <c r="H382" i="4"/>
  <c r="E781" i="4"/>
  <c r="H781" i="4"/>
  <c r="G781" i="4"/>
  <c r="A383" i="4"/>
  <c r="BP1625" i="4" l="1"/>
  <c r="CF1628" i="4"/>
  <c r="BY1628" i="4"/>
  <c r="CD1625" i="4"/>
  <c r="BW1625" i="4"/>
  <c r="BR1628" i="4"/>
  <c r="BZ1315" i="4"/>
  <c r="BY1315" i="4"/>
  <c r="BP1323" i="4"/>
  <c r="BW1315" i="4"/>
  <c r="BR1326" i="4"/>
  <c r="BZ1327" i="4"/>
  <c r="BY1326" i="4"/>
  <c r="CG1315" i="4"/>
  <c r="CD1323" i="4"/>
  <c r="BW1323" i="4"/>
  <c r="BS1327" i="4"/>
  <c r="CF1315" i="4"/>
  <c r="BS1315" i="4"/>
  <c r="BR1315" i="4"/>
  <c r="CF1326" i="4"/>
  <c r="CD1315" i="4"/>
  <c r="CG1327" i="4"/>
  <c r="BP1315" i="4"/>
  <c r="BW1524" i="4"/>
  <c r="BY1527" i="4"/>
  <c r="BP1524" i="4"/>
  <c r="BZ1528" i="4"/>
  <c r="BS1528" i="4"/>
  <c r="CD1524" i="4"/>
  <c r="CF1527" i="4"/>
  <c r="CG1528" i="4"/>
  <c r="BR1527" i="4"/>
  <c r="BS382" i="4"/>
  <c r="CG382" i="4"/>
  <c r="BZ382" i="4"/>
  <c r="BP382" i="4"/>
  <c r="CD382" i="4"/>
  <c r="BW382" i="4"/>
  <c r="BR382" i="4"/>
  <c r="CF382" i="4"/>
  <c r="BY382" i="4"/>
  <c r="CH316" i="4"/>
  <c r="CA316" i="4"/>
  <c r="BT316" i="4"/>
  <c r="BX318" i="4"/>
  <c r="CE318" i="4"/>
  <c r="BQ318" i="4"/>
  <c r="F319" i="4"/>
  <c r="CF781" i="4"/>
  <c r="BY781" i="4"/>
  <c r="BR781" i="4"/>
  <c r="CG781" i="4"/>
  <c r="BZ781" i="4"/>
  <c r="BS781" i="4"/>
  <c r="CD781" i="4"/>
  <c r="BP781" i="4"/>
  <c r="BW781" i="4"/>
  <c r="B316" i="4"/>
  <c r="I317" i="4"/>
  <c r="G383" i="4"/>
  <c r="E383" i="4"/>
  <c r="H383" i="4"/>
  <c r="E782" i="4"/>
  <c r="H782" i="4"/>
  <c r="G782" i="4"/>
  <c r="A384" i="4"/>
  <c r="BW1626" i="4" l="1"/>
  <c r="CD1626" i="4"/>
  <c r="BP1626" i="4"/>
  <c r="BP1324" i="4"/>
  <c r="CF1327" i="4"/>
  <c r="BZ1328" i="4"/>
  <c r="BS1328" i="4"/>
  <c r="BW1324" i="4"/>
  <c r="CD1324" i="4"/>
  <c r="BR1327" i="4"/>
  <c r="CG1328" i="4"/>
  <c r="BY1327" i="4"/>
  <c r="BR1528" i="4"/>
  <c r="CF1528" i="4"/>
  <c r="CD1525" i="4"/>
  <c r="BP1525" i="4"/>
  <c r="BY1528" i="4"/>
  <c r="BW1525" i="4"/>
  <c r="CG383" i="4"/>
  <c r="BZ383" i="4"/>
  <c r="BS383" i="4"/>
  <c r="CD383" i="4"/>
  <c r="BW383" i="4"/>
  <c r="BP383" i="4"/>
  <c r="CF383" i="4"/>
  <c r="BY383" i="4"/>
  <c r="BR383" i="4"/>
  <c r="BT317" i="4"/>
  <c r="CH317" i="4"/>
  <c r="CA317" i="4"/>
  <c r="CE319" i="4"/>
  <c r="BX319" i="4"/>
  <c r="BQ319" i="4"/>
  <c r="F320" i="4"/>
  <c r="BR782" i="4"/>
  <c r="CF782" i="4"/>
  <c r="BY782" i="4"/>
  <c r="BS782" i="4"/>
  <c r="CG782" i="4"/>
  <c r="BZ782" i="4"/>
  <c r="BP782" i="4"/>
  <c r="CD782" i="4"/>
  <c r="BW782" i="4"/>
  <c r="B317" i="4"/>
  <c r="I318" i="4"/>
  <c r="G384" i="4"/>
  <c r="E384" i="4"/>
  <c r="H384" i="4"/>
  <c r="H783" i="4"/>
  <c r="E783" i="4"/>
  <c r="G783" i="4"/>
  <c r="A385" i="4"/>
  <c r="BP1627" i="4" l="1"/>
  <c r="CD1627" i="4"/>
  <c r="BW1627" i="4"/>
  <c r="BY1328" i="4"/>
  <c r="BR1328" i="4"/>
  <c r="CD1325" i="4"/>
  <c r="BW1325" i="4"/>
  <c r="CF1328" i="4"/>
  <c r="BP1325" i="4"/>
  <c r="BW1526" i="4"/>
  <c r="BP1526" i="4"/>
  <c r="CD1526" i="4"/>
  <c r="CG384" i="4"/>
  <c r="BZ384" i="4"/>
  <c r="BS384" i="4"/>
  <c r="CD384" i="4"/>
  <c r="BW384" i="4"/>
  <c r="BP384" i="4"/>
  <c r="CF384" i="4"/>
  <c r="BY384" i="4"/>
  <c r="BR384" i="4"/>
  <c r="BT318" i="4"/>
  <c r="CA318" i="4"/>
  <c r="CH318" i="4"/>
  <c r="BX320" i="4"/>
  <c r="BQ320" i="4"/>
  <c r="CE320" i="4"/>
  <c r="F321" i="4"/>
  <c r="CF783" i="4"/>
  <c r="BY783" i="4"/>
  <c r="BR783" i="4"/>
  <c r="CD783" i="4"/>
  <c r="BW783" i="4"/>
  <c r="BP783" i="4"/>
  <c r="CG783" i="4"/>
  <c r="BZ783" i="4"/>
  <c r="BS783" i="4"/>
  <c r="B318" i="4"/>
  <c r="I319" i="4"/>
  <c r="G385" i="4"/>
  <c r="E385" i="4"/>
  <c r="H385" i="4"/>
  <c r="H784" i="4"/>
  <c r="E784" i="4"/>
  <c r="G784" i="4"/>
  <c r="A386" i="4"/>
  <c r="BW1628" i="4" l="1"/>
  <c r="CD1628" i="4"/>
  <c r="BP1628" i="4"/>
  <c r="BP1326" i="4"/>
  <c r="BW1326" i="4"/>
  <c r="CD1326" i="4"/>
  <c r="CD1527" i="4"/>
  <c r="BP1527" i="4"/>
  <c r="BW1527" i="4"/>
  <c r="BS385" i="4"/>
  <c r="CG385" i="4"/>
  <c r="BZ385" i="4"/>
  <c r="BW385" i="4"/>
  <c r="BP385" i="4"/>
  <c r="CD385" i="4"/>
  <c r="BR385" i="4"/>
  <c r="CF385" i="4"/>
  <c r="BY385" i="4"/>
  <c r="CA319" i="4"/>
  <c r="CH319" i="4"/>
  <c r="BT319" i="4"/>
  <c r="BQ321" i="4"/>
  <c r="CE321" i="4"/>
  <c r="BX321" i="4"/>
  <c r="F322" i="4"/>
  <c r="CF784" i="4"/>
  <c r="BY784" i="4"/>
  <c r="BR784" i="4"/>
  <c r="CD784" i="4"/>
  <c r="BW784" i="4"/>
  <c r="BP784" i="4"/>
  <c r="CG784" i="4"/>
  <c r="BZ784" i="4"/>
  <c r="BS784" i="4"/>
  <c r="B319" i="4"/>
  <c r="I320" i="4"/>
  <c r="H785" i="4"/>
  <c r="E785" i="4"/>
  <c r="G785" i="4"/>
  <c r="G386" i="4"/>
  <c r="E386" i="4"/>
  <c r="H386" i="4"/>
  <c r="CD1327" i="4" l="1"/>
  <c r="BW1327" i="4"/>
  <c r="BP1327" i="4"/>
  <c r="BW1528" i="4"/>
  <c r="BP1528" i="4"/>
  <c r="CD1528" i="4"/>
  <c r="CH320" i="4"/>
  <c r="BT320" i="4"/>
  <c r="CA320" i="4"/>
  <c r="BX322" i="4"/>
  <c r="BQ322" i="4"/>
  <c r="CE322" i="4"/>
  <c r="F323" i="4"/>
  <c r="CG386" i="4"/>
  <c r="BZ386" i="4"/>
  <c r="BS386" i="4"/>
  <c r="CD386" i="4"/>
  <c r="BW386" i="4"/>
  <c r="BP386" i="4"/>
  <c r="CF386" i="4"/>
  <c r="BY386" i="4"/>
  <c r="BR386" i="4"/>
  <c r="BR785" i="4"/>
  <c r="CF785" i="4"/>
  <c r="BY785" i="4"/>
  <c r="BW785" i="4"/>
  <c r="BP785" i="4"/>
  <c r="CD785" i="4"/>
  <c r="BS785" i="4"/>
  <c r="CG785" i="4"/>
  <c r="BZ785" i="4"/>
  <c r="B320" i="4"/>
  <c r="I321" i="4"/>
  <c r="H786" i="4"/>
  <c r="E786" i="4"/>
  <c r="G786" i="4"/>
  <c r="BP1328" i="4" l="1"/>
  <c r="BW1328" i="4"/>
  <c r="CD1328" i="4"/>
  <c r="CH321" i="4"/>
  <c r="CA321" i="4"/>
  <c r="BT321" i="4"/>
  <c r="CE323" i="4"/>
  <c r="BX323" i="4"/>
  <c r="BQ323" i="4"/>
  <c r="F324" i="4"/>
  <c r="CF786" i="4"/>
  <c r="BY786" i="4"/>
  <c r="BR786" i="4"/>
  <c r="CD786" i="4"/>
  <c r="BW786" i="4"/>
  <c r="BP786" i="4"/>
  <c r="CG786" i="4"/>
  <c r="BZ786" i="4"/>
  <c r="BS786" i="4"/>
  <c r="B321" i="4"/>
  <c r="I322" i="4"/>
  <c r="CA322" i="4" l="1"/>
  <c r="BT322" i="4"/>
  <c r="CH322" i="4"/>
  <c r="BX324" i="4"/>
  <c r="CE324" i="4"/>
  <c r="BQ324" i="4"/>
  <c r="F325" i="4"/>
  <c r="B322" i="4"/>
  <c r="I323" i="4"/>
  <c r="CH323" i="4" l="1"/>
  <c r="CA323" i="4"/>
  <c r="BT323" i="4"/>
  <c r="CE325" i="4"/>
  <c r="BX325" i="4"/>
  <c r="BQ325" i="4"/>
  <c r="F326" i="4"/>
  <c r="B323" i="4"/>
  <c r="I324" i="4"/>
  <c r="I659" i="4"/>
  <c r="F595" i="4"/>
  <c r="BT324" i="4" l="1"/>
  <c r="CA324" i="4"/>
  <c r="CH324" i="4"/>
  <c r="BX326" i="4"/>
  <c r="CE326" i="4"/>
  <c r="BQ326" i="4"/>
  <c r="F327" i="4"/>
  <c r="CH659" i="4"/>
  <c r="CA659" i="4"/>
  <c r="BT659" i="4"/>
  <c r="BQ595" i="4"/>
  <c r="CE595" i="4"/>
  <c r="BX595" i="4"/>
  <c r="B324" i="4"/>
  <c r="I325" i="4"/>
  <c r="F596" i="4"/>
  <c r="I660" i="4"/>
  <c r="CH325" i="4" l="1"/>
  <c r="CA325" i="4"/>
  <c r="BT325" i="4"/>
  <c r="BX327" i="4"/>
  <c r="CE327" i="4"/>
  <c r="BQ327" i="4"/>
  <c r="F328" i="4"/>
  <c r="CE596" i="4"/>
  <c r="BX596" i="4"/>
  <c r="BQ596" i="4"/>
  <c r="BT660" i="4"/>
  <c r="CH660" i="4"/>
  <c r="CA660" i="4"/>
  <c r="B325" i="4"/>
  <c r="I326" i="4"/>
  <c r="I661" i="4"/>
  <c r="F597" i="4"/>
  <c r="CH326" i="4" l="1"/>
  <c r="BT326" i="4"/>
  <c r="CA326" i="4"/>
  <c r="BX328" i="4"/>
  <c r="BQ328" i="4"/>
  <c r="CE328" i="4"/>
  <c r="F329" i="4"/>
  <c r="CE597" i="4"/>
  <c r="BQ597" i="4"/>
  <c r="BX597" i="4"/>
  <c r="CH661" i="4"/>
  <c r="CA661" i="4"/>
  <c r="BT661" i="4"/>
  <c r="B326" i="4"/>
  <c r="I327" i="4"/>
  <c r="F598" i="4"/>
  <c r="I662" i="4"/>
  <c r="CA327" i="4" l="1"/>
  <c r="CH327" i="4"/>
  <c r="BT327" i="4"/>
  <c r="BQ329" i="4"/>
  <c r="CE329" i="4"/>
  <c r="BX329" i="4"/>
  <c r="F330" i="4"/>
  <c r="BQ598" i="4"/>
  <c r="CE598" i="4"/>
  <c r="BX598" i="4"/>
  <c r="CH662" i="4"/>
  <c r="CA662" i="4"/>
  <c r="BT662" i="4"/>
  <c r="B327" i="4"/>
  <c r="I328" i="4"/>
  <c r="CH328" i="4" l="1"/>
  <c r="CA328" i="4"/>
  <c r="BT328" i="4"/>
  <c r="BX330" i="4"/>
  <c r="BQ330" i="4"/>
  <c r="CE330" i="4"/>
  <c r="F331" i="4"/>
  <c r="B328" i="4"/>
  <c r="I329" i="4"/>
  <c r="F599" i="4"/>
  <c r="I663" i="4"/>
  <c r="CH329" i="4" l="1"/>
  <c r="CA329" i="4"/>
  <c r="BT329" i="4"/>
  <c r="CE331" i="4"/>
  <c r="BX331" i="4"/>
  <c r="BQ331" i="4"/>
  <c r="F332" i="4"/>
  <c r="BT663" i="4"/>
  <c r="CA663" i="4"/>
  <c r="CH663" i="4"/>
  <c r="CE599" i="4"/>
  <c r="BX599" i="4"/>
  <c r="BQ599" i="4"/>
  <c r="B329" i="4"/>
  <c r="I330" i="4"/>
  <c r="I664" i="4"/>
  <c r="F600" i="4"/>
  <c r="BT330" i="4" l="1"/>
  <c r="CH330" i="4"/>
  <c r="CA330" i="4"/>
  <c r="BX332" i="4"/>
  <c r="BQ332" i="4"/>
  <c r="CE332" i="4"/>
  <c r="F333" i="4"/>
  <c r="CE600" i="4"/>
  <c r="BX600" i="4"/>
  <c r="BQ600" i="4"/>
  <c r="CH664" i="4"/>
  <c r="CA664" i="4"/>
  <c r="BT664" i="4"/>
  <c r="B330" i="4"/>
  <c r="I331" i="4"/>
  <c r="F601" i="4"/>
  <c r="I665" i="4"/>
  <c r="CH331" i="4" l="1"/>
  <c r="CA331" i="4"/>
  <c r="BT331" i="4"/>
  <c r="BX333" i="4"/>
  <c r="BQ333" i="4"/>
  <c r="CE333" i="4"/>
  <c r="F334" i="4"/>
  <c r="CH665" i="4"/>
  <c r="CA665" i="4"/>
  <c r="BT665" i="4"/>
  <c r="BX601" i="4"/>
  <c r="BQ601" i="4"/>
  <c r="CE601" i="4"/>
  <c r="B331" i="4"/>
  <c r="I332" i="4"/>
  <c r="I666" i="4"/>
  <c r="F602" i="4"/>
  <c r="BT332" i="4" l="1"/>
  <c r="CA332" i="4"/>
  <c r="CH332" i="4"/>
  <c r="CE334" i="4"/>
  <c r="BX334" i="4"/>
  <c r="BQ334" i="4"/>
  <c r="F335" i="4"/>
  <c r="BX602" i="4"/>
  <c r="CE602" i="4"/>
  <c r="BQ602" i="4"/>
  <c r="BT666" i="4"/>
  <c r="CA666" i="4"/>
  <c r="CH666" i="4"/>
  <c r="B332" i="4"/>
  <c r="I333" i="4"/>
  <c r="BQ335" i="4" l="1"/>
  <c r="BX335" i="4"/>
  <c r="CE335" i="4"/>
  <c r="F336" i="4"/>
  <c r="BT333" i="4"/>
  <c r="CH333" i="4"/>
  <c r="CA333" i="4"/>
  <c r="B333" i="4"/>
  <c r="I334" i="4"/>
  <c r="I667" i="4"/>
  <c r="F603" i="4"/>
  <c r="CH334" i="4" l="1"/>
  <c r="CA334" i="4"/>
  <c r="BT334" i="4"/>
  <c r="BX336" i="4"/>
  <c r="BQ336" i="4"/>
  <c r="CE336" i="4"/>
  <c r="F337" i="4"/>
  <c r="BQ603" i="4"/>
  <c r="BX603" i="4"/>
  <c r="CE603" i="4"/>
  <c r="CH667" i="4"/>
  <c r="CA667" i="4"/>
  <c r="BT667" i="4"/>
  <c r="B334" i="4"/>
  <c r="I335" i="4"/>
  <c r="F604" i="4"/>
  <c r="I668" i="4"/>
  <c r="CH335" i="4" l="1"/>
  <c r="CA335" i="4"/>
  <c r="BT335" i="4"/>
  <c r="CE337" i="4"/>
  <c r="BQ337" i="4"/>
  <c r="BX337" i="4"/>
  <c r="F338" i="4"/>
  <c r="CH668" i="4"/>
  <c r="CA668" i="4"/>
  <c r="BT668" i="4"/>
  <c r="BX604" i="4"/>
  <c r="BQ604" i="4"/>
  <c r="CE604" i="4"/>
  <c r="B335" i="4"/>
  <c r="I336" i="4"/>
  <c r="I669" i="4"/>
  <c r="F605" i="4"/>
  <c r="CA336" i="4" l="1"/>
  <c r="BT336" i="4"/>
  <c r="CH336" i="4"/>
  <c r="BQ338" i="4"/>
  <c r="CE338" i="4"/>
  <c r="BX338" i="4"/>
  <c r="F339" i="4"/>
  <c r="CE605" i="4"/>
  <c r="BX605" i="4"/>
  <c r="BQ605" i="4"/>
  <c r="CA669" i="4"/>
  <c r="BT669" i="4"/>
  <c r="CH669" i="4"/>
  <c r="B336" i="4"/>
  <c r="I337" i="4"/>
  <c r="F606" i="4"/>
  <c r="I670" i="4"/>
  <c r="BX1208" i="4" l="1"/>
  <c r="CE1208" i="4"/>
  <c r="BQ1208" i="4"/>
  <c r="CH337" i="4"/>
  <c r="CA337" i="4"/>
  <c r="BT337" i="4"/>
  <c r="BX339" i="4"/>
  <c r="BQ339" i="4"/>
  <c r="CE339" i="4"/>
  <c r="F340" i="4"/>
  <c r="CH670" i="4"/>
  <c r="CA670" i="4"/>
  <c r="BT670" i="4"/>
  <c r="CE606" i="4"/>
  <c r="BX606" i="4"/>
  <c r="BQ606" i="4"/>
  <c r="B337" i="4"/>
  <c r="I338" i="4"/>
  <c r="BQ1209" i="4" l="1"/>
  <c r="CE1209" i="4"/>
  <c r="BX1209" i="4"/>
  <c r="BT338" i="4"/>
  <c r="CH338" i="4"/>
  <c r="CA338" i="4"/>
  <c r="CE340" i="4"/>
  <c r="BX340" i="4"/>
  <c r="BQ340" i="4"/>
  <c r="F341" i="4"/>
  <c r="B338" i="4"/>
  <c r="I339" i="4"/>
  <c r="F607" i="4"/>
  <c r="I671" i="4"/>
  <c r="BX1210" i="4" l="1"/>
  <c r="BX1218" i="4"/>
  <c r="BX1230" i="4"/>
  <c r="CE1210" i="4"/>
  <c r="CE1218" i="4"/>
  <c r="CE1230" i="4"/>
  <c r="CA1208" i="4"/>
  <c r="CH1208" i="4"/>
  <c r="BT1208" i="4"/>
  <c r="BQ1230" i="4"/>
  <c r="BQ1210" i="4"/>
  <c r="BQ1218" i="4"/>
  <c r="CA339" i="4"/>
  <c r="BT339" i="4"/>
  <c r="CH339" i="4"/>
  <c r="BQ341" i="4"/>
  <c r="BX341" i="4"/>
  <c r="CE341" i="4"/>
  <c r="F342" i="4"/>
  <c r="BX607" i="4"/>
  <c r="BQ607" i="4"/>
  <c r="CE607" i="4"/>
  <c r="CH671" i="4"/>
  <c r="CA671" i="4"/>
  <c r="BT671" i="4"/>
  <c r="B339" i="4"/>
  <c r="I340" i="4"/>
  <c r="I672" i="4"/>
  <c r="F608" i="4"/>
  <c r="BQ1231" i="4" l="1"/>
  <c r="CA1209" i="4"/>
  <c r="BT1209" i="4"/>
  <c r="CH1209" i="4"/>
  <c r="BX1231" i="4"/>
  <c r="BX1219" i="4"/>
  <c r="BX1211" i="4"/>
  <c r="CE1231" i="4"/>
  <c r="CE1219" i="4"/>
  <c r="BQ1219" i="4"/>
  <c r="CE1211" i="4"/>
  <c r="BQ1211" i="4"/>
  <c r="CH340" i="4"/>
  <c r="CA340" i="4"/>
  <c r="BT340" i="4"/>
  <c r="BX342" i="4"/>
  <c r="BQ342" i="4"/>
  <c r="CE342" i="4"/>
  <c r="F343" i="4"/>
  <c r="BQ608" i="4"/>
  <c r="CE608" i="4"/>
  <c r="BX608" i="4"/>
  <c r="CA672" i="4"/>
  <c r="BT672" i="4"/>
  <c r="CH672" i="4"/>
  <c r="B340" i="4"/>
  <c r="I341" i="4"/>
  <c r="F609" i="4"/>
  <c r="I673" i="4"/>
  <c r="CH1210" i="4" l="1"/>
  <c r="CH1220" i="4"/>
  <c r="CH1223" i="4"/>
  <c r="CH1218" i="4"/>
  <c r="CH1230" i="4"/>
  <c r="BX1212" i="4"/>
  <c r="BX1220" i="4"/>
  <c r="CE1212" i="4"/>
  <c r="BQ1220" i="4"/>
  <c r="BT1223" i="4"/>
  <c r="BT1230" i="4"/>
  <c r="BT1210" i="4"/>
  <c r="BT1220" i="4"/>
  <c r="BT1218" i="4"/>
  <c r="CA1210" i="4"/>
  <c r="CA1220" i="4"/>
  <c r="CA1218" i="4"/>
  <c r="CA1223" i="4"/>
  <c r="CA1230" i="4"/>
  <c r="CE1220" i="4"/>
  <c r="BX1232" i="4"/>
  <c r="CE1232" i="4"/>
  <c r="BQ1212" i="4"/>
  <c r="BQ1232" i="4"/>
  <c r="CA341" i="4"/>
  <c r="BT341" i="4"/>
  <c r="CH341" i="4"/>
  <c r="CE343" i="4"/>
  <c r="BX343" i="4"/>
  <c r="BQ343" i="4"/>
  <c r="F344" i="4"/>
  <c r="CH673" i="4"/>
  <c r="CA673" i="4"/>
  <c r="BT673" i="4"/>
  <c r="CE609" i="4"/>
  <c r="BQ609" i="4"/>
  <c r="BX609" i="4"/>
  <c r="B341" i="4"/>
  <c r="I342" i="4"/>
  <c r="I674" i="4"/>
  <c r="F610" i="4"/>
  <c r="BQ1221" i="4" l="1"/>
  <c r="CA1231" i="4"/>
  <c r="CA1224" i="4"/>
  <c r="CA1221" i="4"/>
  <c r="CA1211" i="4"/>
  <c r="BX1213" i="4"/>
  <c r="BQ1213" i="4"/>
  <c r="BT1221" i="4"/>
  <c r="BT1211" i="4"/>
  <c r="BT1231" i="4"/>
  <c r="BT1224" i="4"/>
  <c r="CH1231" i="4"/>
  <c r="CE1213" i="4"/>
  <c r="CH1224" i="4"/>
  <c r="CH1221" i="4"/>
  <c r="CE1221" i="4"/>
  <c r="CH1211" i="4"/>
  <c r="BX1221" i="4"/>
  <c r="CA342" i="4"/>
  <c r="BT342" i="4"/>
  <c r="CH342" i="4"/>
  <c r="BQ344" i="4"/>
  <c r="CE344" i="4"/>
  <c r="BX344" i="4"/>
  <c r="F345" i="4"/>
  <c r="CE610" i="4"/>
  <c r="BX610" i="4"/>
  <c r="BQ610" i="4"/>
  <c r="CA674" i="4"/>
  <c r="BT674" i="4"/>
  <c r="CH674" i="4"/>
  <c r="B342" i="4"/>
  <c r="I343" i="4"/>
  <c r="BT1225" i="4" l="1"/>
  <c r="CE1214" i="4"/>
  <c r="CA1225" i="4"/>
  <c r="CH1212" i="4"/>
  <c r="BQ1214" i="4"/>
  <c r="BT1232" i="4"/>
  <c r="BX1222" i="4"/>
  <c r="BX1214" i="4"/>
  <c r="CE1222" i="4"/>
  <c r="CH1225" i="4"/>
  <c r="BT1212" i="4"/>
  <c r="CA1212" i="4"/>
  <c r="CA1232" i="4"/>
  <c r="BQ1222" i="4"/>
  <c r="CH1232" i="4"/>
  <c r="CH343" i="4"/>
  <c r="CA343" i="4"/>
  <c r="BT343" i="4"/>
  <c r="CE345" i="4"/>
  <c r="BX345" i="4"/>
  <c r="BQ345" i="4"/>
  <c r="F346" i="4"/>
  <c r="B343" i="4"/>
  <c r="I344" i="4"/>
  <c r="BQ1223" i="4" l="1"/>
  <c r="CH1213" i="4"/>
  <c r="BQ1215" i="4"/>
  <c r="BT1226" i="4"/>
  <c r="BX1223" i="4"/>
  <c r="CA1226" i="4"/>
  <c r="BT1213" i="4"/>
  <c r="BX1215" i="4"/>
  <c r="CE1215" i="4"/>
  <c r="CH1226" i="4"/>
  <c r="CA1213" i="4"/>
  <c r="CE1223" i="4"/>
  <c r="BT344" i="4"/>
  <c r="CA344" i="4"/>
  <c r="CH344" i="4"/>
  <c r="CE346" i="4"/>
  <c r="BQ346" i="4"/>
  <c r="BX346" i="4"/>
  <c r="F347" i="4"/>
  <c r="B344" i="4"/>
  <c r="I345" i="4"/>
  <c r="BT1214" i="4" l="1"/>
  <c r="CE1224" i="4"/>
  <c r="CA1214" i="4"/>
  <c r="CA1227" i="4"/>
  <c r="CH1227" i="4"/>
  <c r="BX1224" i="4"/>
  <c r="BQ1224" i="4"/>
  <c r="BT1227" i="4"/>
  <c r="CH1214" i="4"/>
  <c r="CA345" i="4"/>
  <c r="BT345" i="4"/>
  <c r="CH345" i="4"/>
  <c r="BQ347" i="4"/>
  <c r="CE347" i="4"/>
  <c r="BX347" i="4"/>
  <c r="F348" i="4"/>
  <c r="B345" i="4"/>
  <c r="I346" i="4"/>
  <c r="BQ1225" i="4" l="1"/>
  <c r="BX1225" i="4"/>
  <c r="CH1215" i="4"/>
  <c r="BT1228" i="4"/>
  <c r="CH1228" i="4"/>
  <c r="CE1225" i="4"/>
  <c r="CA1228" i="4"/>
  <c r="BT1215" i="4"/>
  <c r="CA1215" i="4"/>
  <c r="CH346" i="4"/>
  <c r="BT346" i="4"/>
  <c r="CA346" i="4"/>
  <c r="CE348" i="4"/>
  <c r="BX348" i="4"/>
  <c r="BQ348" i="4"/>
  <c r="F349" i="4"/>
  <c r="B346" i="4"/>
  <c r="I347" i="4"/>
  <c r="CE1226" i="4" l="1"/>
  <c r="BX1226" i="4"/>
  <c r="BQ1226" i="4"/>
  <c r="BT347" i="4"/>
  <c r="CH347" i="4"/>
  <c r="CA347" i="4"/>
  <c r="CE349" i="4"/>
  <c r="BX349" i="4"/>
  <c r="BQ349" i="4"/>
  <c r="F350" i="4"/>
  <c r="B347" i="4"/>
  <c r="I348" i="4"/>
  <c r="BQ1227" i="4" l="1"/>
  <c r="BX1227" i="4"/>
  <c r="CE1227" i="4"/>
  <c r="CA348" i="4"/>
  <c r="BT348" i="4"/>
  <c r="CH348" i="4"/>
  <c r="BQ350" i="4"/>
  <c r="BX350" i="4"/>
  <c r="CE350" i="4"/>
  <c r="F351" i="4"/>
  <c r="B348" i="4"/>
  <c r="I349" i="4"/>
  <c r="F611" i="4"/>
  <c r="I675" i="4"/>
  <c r="B531" i="4"/>
  <c r="CE1228" i="4" l="1"/>
  <c r="BX1228" i="4"/>
  <c r="BQ1228" i="4"/>
  <c r="CH349" i="4"/>
  <c r="CA349" i="4"/>
  <c r="BT349" i="4"/>
  <c r="CE351" i="4"/>
  <c r="BX351" i="4"/>
  <c r="BQ351" i="4"/>
  <c r="F352" i="4"/>
  <c r="CA675" i="4"/>
  <c r="BT675" i="4"/>
  <c r="CH675" i="4"/>
  <c r="BQ611" i="4"/>
  <c r="BX611" i="4"/>
  <c r="CE611" i="4"/>
  <c r="B349" i="4"/>
  <c r="I350" i="4"/>
  <c r="I676" i="4"/>
  <c r="F612" i="4"/>
  <c r="B532" i="4"/>
  <c r="BT350" i="4" l="1"/>
  <c r="CA350" i="4"/>
  <c r="CH350" i="4"/>
  <c r="CE352" i="4"/>
  <c r="BX352" i="4"/>
  <c r="BQ352" i="4"/>
  <c r="F353" i="4"/>
  <c r="CH676" i="4"/>
  <c r="CA676" i="4"/>
  <c r="BT676" i="4"/>
  <c r="CE612" i="4"/>
  <c r="BQ612" i="4"/>
  <c r="BX612" i="4"/>
  <c r="B350" i="4"/>
  <c r="I351" i="4"/>
  <c r="FZ24" i="1"/>
  <c r="GN24" i="1"/>
  <c r="GG24" i="1"/>
  <c r="F613" i="4"/>
  <c r="I677" i="4"/>
  <c r="B533" i="4"/>
  <c r="CA351" i="4" l="1"/>
  <c r="BT351" i="4"/>
  <c r="CH351" i="4"/>
  <c r="BQ353" i="4"/>
  <c r="CE353" i="4"/>
  <c r="BX353" i="4"/>
  <c r="F354" i="4"/>
  <c r="CH677" i="4"/>
  <c r="CA677" i="4"/>
  <c r="BT677" i="4"/>
  <c r="BQ613" i="4"/>
  <c r="CE613" i="4"/>
  <c r="BX613" i="4"/>
  <c r="B351" i="4"/>
  <c r="I352" i="4"/>
  <c r="GU24" i="1"/>
  <c r="HB24" i="1"/>
  <c r="HI24" i="1"/>
  <c r="I678" i="4"/>
  <c r="F614" i="4"/>
  <c r="B534" i="4"/>
  <c r="CH352" i="4" l="1"/>
  <c r="CA352" i="4"/>
  <c r="BT352" i="4"/>
  <c r="CE354" i="4"/>
  <c r="BX354" i="4"/>
  <c r="BQ354" i="4"/>
  <c r="F355" i="4"/>
  <c r="CE614" i="4"/>
  <c r="BQ614" i="4"/>
  <c r="BX614" i="4"/>
  <c r="CA678" i="4"/>
  <c r="BT678" i="4"/>
  <c r="CH678" i="4"/>
  <c r="B352" i="4"/>
  <c r="I353" i="4"/>
  <c r="HW24" i="1"/>
  <c r="HP24" i="1"/>
  <c r="ID24" i="1"/>
  <c r="BT353" i="4" l="1"/>
  <c r="CH353" i="4"/>
  <c r="CA353" i="4"/>
  <c r="BQ355" i="4"/>
  <c r="CE355" i="4"/>
  <c r="BX355" i="4"/>
  <c r="F356" i="4"/>
  <c r="B353" i="4"/>
  <c r="I354" i="4"/>
  <c r="IY24" i="1"/>
  <c r="IK24" i="1"/>
  <c r="IR24" i="1"/>
  <c r="I679" i="4"/>
  <c r="F615" i="4"/>
  <c r="B535" i="4"/>
  <c r="CH354" i="4" l="1"/>
  <c r="CA354" i="4"/>
  <c r="BT354" i="4"/>
  <c r="BX356" i="4"/>
  <c r="BQ356" i="4"/>
  <c r="CE356" i="4"/>
  <c r="F357" i="4"/>
  <c r="CH679" i="4"/>
  <c r="CA679" i="4"/>
  <c r="BT679" i="4"/>
  <c r="CE615" i="4"/>
  <c r="BX615" i="4"/>
  <c r="BQ615" i="4"/>
  <c r="B354" i="4"/>
  <c r="I355" i="4"/>
  <c r="JF24" i="1"/>
  <c r="JT24" i="1"/>
  <c r="JM24" i="1"/>
  <c r="F616" i="4"/>
  <c r="I680" i="4"/>
  <c r="B536" i="4"/>
  <c r="CH355" i="4" l="1"/>
  <c r="BT355" i="4"/>
  <c r="CA355" i="4"/>
  <c r="CE357" i="4"/>
  <c r="BX357" i="4"/>
  <c r="BQ357" i="4"/>
  <c r="F358" i="4"/>
  <c r="BT680" i="4"/>
  <c r="CH680" i="4"/>
  <c r="CA680" i="4"/>
  <c r="BQ616" i="4"/>
  <c r="CE616" i="4"/>
  <c r="BX616" i="4"/>
  <c r="B355" i="4"/>
  <c r="I356" i="4"/>
  <c r="I681" i="4"/>
  <c r="F617" i="4"/>
  <c r="B537" i="4"/>
  <c r="BT356" i="4" l="1"/>
  <c r="CH356" i="4"/>
  <c r="CA356" i="4"/>
  <c r="CE358" i="4"/>
  <c r="BX358" i="4"/>
  <c r="BQ358" i="4"/>
  <c r="F359" i="4"/>
  <c r="CE617" i="4"/>
  <c r="BX617" i="4"/>
  <c r="BQ617" i="4"/>
  <c r="CA681" i="4"/>
  <c r="BT681" i="4"/>
  <c r="CH681" i="4"/>
  <c r="B356" i="4"/>
  <c r="I357" i="4"/>
  <c r="F618" i="4"/>
  <c r="I682" i="4"/>
  <c r="B538" i="4"/>
  <c r="CH357" i="4" l="1"/>
  <c r="CA357" i="4"/>
  <c r="BT357" i="4"/>
  <c r="BX359" i="4"/>
  <c r="BQ359" i="4"/>
  <c r="CE359" i="4"/>
  <c r="F360" i="4"/>
  <c r="CH682" i="4"/>
  <c r="CA682" i="4"/>
  <c r="BT682" i="4"/>
  <c r="CE618" i="4"/>
  <c r="BX618" i="4"/>
  <c r="BQ618" i="4"/>
  <c r="B357" i="4"/>
  <c r="I358" i="4"/>
  <c r="CH358" i="4" l="1"/>
  <c r="CA358" i="4"/>
  <c r="BT358" i="4"/>
  <c r="CE360" i="4"/>
  <c r="BX360" i="4"/>
  <c r="BQ360" i="4"/>
  <c r="F361" i="4"/>
  <c r="B358" i="4"/>
  <c r="I359" i="4"/>
  <c r="F619" i="4"/>
  <c r="I683" i="4"/>
  <c r="B539" i="4"/>
  <c r="BT359" i="4" l="1"/>
  <c r="CA359" i="4"/>
  <c r="CH359" i="4"/>
  <c r="BQ361" i="4"/>
  <c r="CE361" i="4"/>
  <c r="BX361" i="4"/>
  <c r="F362" i="4"/>
  <c r="BT683" i="4"/>
  <c r="CA683" i="4"/>
  <c r="CH683" i="4"/>
  <c r="CE619" i="4"/>
  <c r="BX619" i="4"/>
  <c r="BQ619" i="4"/>
  <c r="B359" i="4"/>
  <c r="I360" i="4"/>
  <c r="I684" i="4"/>
  <c r="F620" i="4"/>
  <c r="B540" i="4"/>
  <c r="CH360" i="4" l="1"/>
  <c r="CA360" i="4"/>
  <c r="BT360" i="4"/>
  <c r="BX362" i="4"/>
  <c r="BQ362" i="4"/>
  <c r="CE362" i="4"/>
  <c r="F363" i="4"/>
  <c r="CA684" i="4"/>
  <c r="BT684" i="4"/>
  <c r="CH684" i="4"/>
  <c r="CE620" i="4"/>
  <c r="BX620" i="4"/>
  <c r="BQ620" i="4"/>
  <c r="B360" i="4"/>
  <c r="I361" i="4"/>
  <c r="F621" i="4"/>
  <c r="I685" i="4"/>
  <c r="B541" i="4"/>
  <c r="CH361" i="4" l="1"/>
  <c r="CA361" i="4"/>
  <c r="BT361" i="4"/>
  <c r="CE363" i="4"/>
  <c r="BX363" i="4"/>
  <c r="BQ363" i="4"/>
  <c r="F364" i="4"/>
  <c r="CE621" i="4"/>
  <c r="BQ621" i="4"/>
  <c r="BX621" i="4"/>
  <c r="CH685" i="4"/>
  <c r="CA685" i="4"/>
  <c r="BT685" i="4"/>
  <c r="B361" i="4"/>
  <c r="I362" i="4"/>
  <c r="I686" i="4"/>
  <c r="F622" i="4"/>
  <c r="B542" i="4"/>
  <c r="BT362" i="4" l="1"/>
  <c r="CH362" i="4"/>
  <c r="CA362" i="4"/>
  <c r="BX364" i="4"/>
  <c r="BQ364" i="4"/>
  <c r="CE364" i="4"/>
  <c r="F365" i="4"/>
  <c r="BT686" i="4"/>
  <c r="CH686" i="4"/>
  <c r="CA686" i="4"/>
  <c r="BQ622" i="4"/>
  <c r="CE622" i="4"/>
  <c r="BX622" i="4"/>
  <c r="B362" i="4"/>
  <c r="I363" i="4"/>
  <c r="CH363" i="4" l="1"/>
  <c r="CA363" i="4"/>
  <c r="BT363" i="4"/>
  <c r="BX365" i="4"/>
  <c r="BQ365" i="4"/>
  <c r="CE365" i="4"/>
  <c r="F366" i="4"/>
  <c r="B363" i="4"/>
  <c r="I364" i="4"/>
  <c r="I687" i="4"/>
  <c r="F623" i="4"/>
  <c r="B543" i="4"/>
  <c r="BT364" i="4" l="1"/>
  <c r="CA364" i="4"/>
  <c r="CH364" i="4"/>
  <c r="CE366" i="4"/>
  <c r="BX366" i="4"/>
  <c r="BQ366" i="4"/>
  <c r="F367" i="4"/>
  <c r="CE623" i="4"/>
  <c r="BX623" i="4"/>
  <c r="BQ623" i="4"/>
  <c r="CA687" i="4"/>
  <c r="BT687" i="4"/>
  <c r="CH687" i="4"/>
  <c r="B364" i="4"/>
  <c r="I365" i="4"/>
  <c r="F624" i="4"/>
  <c r="I688" i="4"/>
  <c r="B544" i="4"/>
  <c r="CA365" i="4" l="1"/>
  <c r="BT365" i="4"/>
  <c r="CH365" i="4"/>
  <c r="BQ367" i="4"/>
  <c r="CE367" i="4"/>
  <c r="BX367" i="4"/>
  <c r="F368" i="4"/>
  <c r="CH688" i="4"/>
  <c r="CA688" i="4"/>
  <c r="BT688" i="4"/>
  <c r="BX624" i="4"/>
  <c r="BQ624" i="4"/>
  <c r="CE624" i="4"/>
  <c r="B365" i="4"/>
  <c r="I366" i="4"/>
  <c r="I689" i="4"/>
  <c r="F625" i="4"/>
  <c r="B545" i="4"/>
  <c r="CH366" i="4" l="1"/>
  <c r="CA366" i="4"/>
  <c r="BT366" i="4"/>
  <c r="BX368" i="4"/>
  <c r="BQ368" i="4"/>
  <c r="CE368" i="4"/>
  <c r="F369" i="4"/>
  <c r="BQ625" i="4"/>
  <c r="CE625" i="4"/>
  <c r="BX625" i="4"/>
  <c r="BT689" i="4"/>
  <c r="CH689" i="4"/>
  <c r="CA689" i="4"/>
  <c r="B366" i="4"/>
  <c r="I367" i="4"/>
  <c r="F626" i="4"/>
  <c r="I690" i="4"/>
  <c r="B546" i="4"/>
  <c r="CH367" i="4" l="1"/>
  <c r="CA367" i="4"/>
  <c r="BT367" i="4"/>
  <c r="CE369" i="4"/>
  <c r="BX369" i="4"/>
  <c r="BQ369" i="4"/>
  <c r="F370" i="4"/>
  <c r="CH690" i="4"/>
  <c r="CA690" i="4"/>
  <c r="BT690" i="4"/>
  <c r="CE626" i="4"/>
  <c r="BX626" i="4"/>
  <c r="BQ626" i="4"/>
  <c r="B367" i="4"/>
  <c r="I368" i="4"/>
  <c r="CA368" i="4" l="1"/>
  <c r="BT368" i="4"/>
  <c r="CH368" i="4"/>
  <c r="BQ370" i="4"/>
  <c r="CE370" i="4"/>
  <c r="BX370" i="4"/>
  <c r="F371" i="4"/>
  <c r="B368" i="4"/>
  <c r="I369" i="4"/>
  <c r="CH369" i="4" l="1"/>
  <c r="CA369" i="4"/>
  <c r="BT369" i="4"/>
  <c r="BX371" i="4"/>
  <c r="BQ371" i="4"/>
  <c r="CE371" i="4"/>
  <c r="F372" i="4"/>
  <c r="B369" i="4"/>
  <c r="I370" i="4"/>
  <c r="BT370" i="4" l="1"/>
  <c r="CH370" i="4"/>
  <c r="CA370" i="4"/>
  <c r="CE372" i="4"/>
  <c r="BX372" i="4"/>
  <c r="BQ372" i="4"/>
  <c r="F373" i="4"/>
  <c r="B370" i="4"/>
  <c r="I371" i="4"/>
  <c r="CA371" i="4" l="1"/>
  <c r="BT371" i="4"/>
  <c r="CH371" i="4"/>
  <c r="BQ373" i="4"/>
  <c r="BX373" i="4"/>
  <c r="CE373" i="4"/>
  <c r="F374" i="4"/>
  <c r="B371" i="4"/>
  <c r="I372" i="4"/>
  <c r="CH372" i="4" l="1"/>
  <c r="CA372" i="4"/>
  <c r="BT372" i="4"/>
  <c r="BX374" i="4"/>
  <c r="BQ374" i="4"/>
  <c r="CE374" i="4"/>
  <c r="F375" i="4"/>
  <c r="B372" i="4"/>
  <c r="I373" i="4"/>
  <c r="CE1308" i="4" l="1"/>
  <c r="BQ1308" i="4"/>
  <c r="BX1308" i="4"/>
  <c r="CA373" i="4"/>
  <c r="BT373" i="4"/>
  <c r="CH373" i="4"/>
  <c r="CE375" i="4"/>
  <c r="BX375" i="4"/>
  <c r="BQ375" i="4"/>
  <c r="F376" i="4"/>
  <c r="B373" i="4"/>
  <c r="I374" i="4"/>
  <c r="I691" i="4"/>
  <c r="F627" i="4"/>
  <c r="B547" i="4"/>
  <c r="BX1309" i="4" l="1"/>
  <c r="BQ1309" i="4"/>
  <c r="CE1309" i="4"/>
  <c r="CA374" i="4"/>
  <c r="BT374" i="4"/>
  <c r="CH374" i="4"/>
  <c r="BQ376" i="4"/>
  <c r="BX376" i="4"/>
  <c r="CE376" i="4"/>
  <c r="F377" i="4"/>
  <c r="CH691" i="4"/>
  <c r="CA691" i="4"/>
  <c r="BT691" i="4"/>
  <c r="CE627" i="4"/>
  <c r="BX627" i="4"/>
  <c r="BQ627" i="4"/>
  <c r="B374" i="4"/>
  <c r="I375" i="4"/>
  <c r="F628" i="4"/>
  <c r="I692" i="4"/>
  <c r="B548" i="4"/>
  <c r="CE1310" i="4" l="1"/>
  <c r="CE1330" i="4"/>
  <c r="CE1318" i="4"/>
  <c r="BQ1330" i="4"/>
  <c r="BQ1318" i="4"/>
  <c r="BQ1310" i="4"/>
  <c r="CH1308" i="4"/>
  <c r="BT1308" i="4"/>
  <c r="CA1308" i="4"/>
  <c r="BX1330" i="4"/>
  <c r="BX1318" i="4"/>
  <c r="BX1310" i="4"/>
  <c r="CH375" i="4"/>
  <c r="CA375" i="4"/>
  <c r="BT375" i="4"/>
  <c r="CE377" i="4"/>
  <c r="BX377" i="4"/>
  <c r="BQ377" i="4"/>
  <c r="F378" i="4"/>
  <c r="BT692" i="4"/>
  <c r="CH692" i="4"/>
  <c r="CA692" i="4"/>
  <c r="BX628" i="4"/>
  <c r="BQ628" i="4"/>
  <c r="CE628" i="4"/>
  <c r="B375" i="4"/>
  <c r="I376" i="4"/>
  <c r="I693" i="4"/>
  <c r="F629" i="4"/>
  <c r="B549" i="4"/>
  <c r="BQ1311" i="4" l="1"/>
  <c r="BQ1319" i="4"/>
  <c r="BQ1331" i="4"/>
  <c r="BT1309" i="4"/>
  <c r="BX1311" i="4"/>
  <c r="BX1319" i="4"/>
  <c r="BX1331" i="4"/>
  <c r="CA1309" i="4"/>
  <c r="CH1309" i="4"/>
  <c r="CE1319" i="4"/>
  <c r="CE1331" i="4"/>
  <c r="CE1311" i="4"/>
  <c r="BT376" i="4"/>
  <c r="CH376" i="4"/>
  <c r="CA376" i="4"/>
  <c r="CE378" i="4"/>
  <c r="BQ378" i="4"/>
  <c r="BX378" i="4"/>
  <c r="F379" i="4"/>
  <c r="BX629" i="4"/>
  <c r="CE629" i="4"/>
  <c r="BQ629" i="4"/>
  <c r="CH693" i="4"/>
  <c r="CA693" i="4"/>
  <c r="BT693" i="4"/>
  <c r="B376" i="4"/>
  <c r="I377" i="4"/>
  <c r="F630" i="4"/>
  <c r="I694" i="4"/>
  <c r="B550" i="4"/>
  <c r="BT1310" i="4" l="1"/>
  <c r="BT1323" i="4"/>
  <c r="BT1330" i="4"/>
  <c r="BT1318" i="4"/>
  <c r="BT1320" i="4"/>
  <c r="CE1320" i="4"/>
  <c r="BX1332" i="4"/>
  <c r="BQ1332" i="4"/>
  <c r="BX1320" i="4"/>
  <c r="BQ1320" i="4"/>
  <c r="CH1330" i="4"/>
  <c r="CH1318" i="4"/>
  <c r="CH1323" i="4"/>
  <c r="CH1320" i="4"/>
  <c r="CH1310" i="4"/>
  <c r="BQ1312" i="4"/>
  <c r="CE1312" i="4"/>
  <c r="CA1310" i="4"/>
  <c r="CA1330" i="4"/>
  <c r="CA1323" i="4"/>
  <c r="CA1318" i="4"/>
  <c r="CA1320" i="4"/>
  <c r="CE1332" i="4"/>
  <c r="BX1312" i="4"/>
  <c r="CA377" i="4"/>
  <c r="BT377" i="4"/>
  <c r="CH377" i="4"/>
  <c r="BQ379" i="4"/>
  <c r="CE379" i="4"/>
  <c r="BX379" i="4"/>
  <c r="F380" i="4"/>
  <c r="CH694" i="4"/>
  <c r="BT694" i="4"/>
  <c r="CA694" i="4"/>
  <c r="BX630" i="4"/>
  <c r="BQ630" i="4"/>
  <c r="CE630" i="4"/>
  <c r="B377" i="4"/>
  <c r="I378" i="4"/>
  <c r="BQ1313" i="4" l="1"/>
  <c r="BQ1321" i="4"/>
  <c r="CA1321" i="4"/>
  <c r="BX1321" i="4"/>
  <c r="CA1324" i="4"/>
  <c r="CE1321" i="4"/>
  <c r="CA1331" i="4"/>
  <c r="CA1311" i="4"/>
  <c r="BT1321" i="4"/>
  <c r="CE1313" i="4"/>
  <c r="BT1331" i="4"/>
  <c r="BT1324" i="4"/>
  <c r="CH1311" i="4"/>
  <c r="BT1311" i="4"/>
  <c r="CH1321" i="4"/>
  <c r="BX1313" i="4"/>
  <c r="CH1324" i="4"/>
  <c r="CH1331" i="4"/>
  <c r="CH378" i="4"/>
  <c r="CA378" i="4"/>
  <c r="BT378" i="4"/>
  <c r="CE380" i="4"/>
  <c r="BX380" i="4"/>
  <c r="BQ380" i="4"/>
  <c r="F381" i="4"/>
  <c r="B378" i="4"/>
  <c r="I379" i="4"/>
  <c r="F631" i="4"/>
  <c r="I695" i="4"/>
  <c r="B551" i="4"/>
  <c r="BX1314" i="4" l="1"/>
  <c r="BX1322" i="4"/>
  <c r="BT1325" i="4"/>
  <c r="CH1332" i="4"/>
  <c r="BQ1314" i="4"/>
  <c r="BT1332" i="4"/>
  <c r="CH1325" i="4"/>
  <c r="CE1322" i="4"/>
  <c r="BQ1322" i="4"/>
  <c r="CA1325" i="4"/>
  <c r="CA1312" i="4"/>
  <c r="CA1332" i="4"/>
  <c r="BT1312" i="4"/>
  <c r="CE1314" i="4"/>
  <c r="CH1312" i="4"/>
  <c r="BT379" i="4"/>
  <c r="CH379" i="4"/>
  <c r="CA379" i="4"/>
  <c r="CE381" i="4"/>
  <c r="BQ381" i="4"/>
  <c r="BX381" i="4"/>
  <c r="F382" i="4"/>
  <c r="BX631" i="4"/>
  <c r="BQ631" i="4"/>
  <c r="CE631" i="4"/>
  <c r="BT695" i="4"/>
  <c r="CH695" i="4"/>
  <c r="CA695" i="4"/>
  <c r="B379" i="4"/>
  <c r="I380" i="4"/>
  <c r="I696" i="4"/>
  <c r="F632" i="4"/>
  <c r="B552" i="4"/>
  <c r="CH1326" i="4" l="1"/>
  <c r="CE1323" i="4"/>
  <c r="BT1326" i="4"/>
  <c r="CH1313" i="4"/>
  <c r="CA1313" i="4"/>
  <c r="CE1315" i="4"/>
  <c r="BQ1315" i="4"/>
  <c r="BX1323" i="4"/>
  <c r="CA1326" i="4"/>
  <c r="BT1313" i="4"/>
  <c r="BX1315" i="4"/>
  <c r="BQ1323" i="4"/>
  <c r="CA380" i="4"/>
  <c r="BT380" i="4"/>
  <c r="CH380" i="4"/>
  <c r="BQ382" i="4"/>
  <c r="BX382" i="4"/>
  <c r="CE382" i="4"/>
  <c r="F383" i="4"/>
  <c r="CH696" i="4"/>
  <c r="CA696" i="4"/>
  <c r="BT696" i="4"/>
  <c r="CE632" i="4"/>
  <c r="BX632" i="4"/>
  <c r="BQ632" i="4"/>
  <c r="B380" i="4"/>
  <c r="I381" i="4"/>
  <c r="F633" i="4"/>
  <c r="I697" i="4"/>
  <c r="B553" i="4"/>
  <c r="CH1314" i="4" l="1"/>
  <c r="CA1314" i="4"/>
  <c r="CH1327" i="4"/>
  <c r="CA1327" i="4"/>
  <c r="BT1327" i="4"/>
  <c r="BX1324" i="4"/>
  <c r="BT1314" i="4"/>
  <c r="CE1324" i="4"/>
  <c r="BQ1324" i="4"/>
  <c r="CH381" i="4"/>
  <c r="CA381" i="4"/>
  <c r="BT381" i="4"/>
  <c r="CE383" i="4"/>
  <c r="BX383" i="4"/>
  <c r="BQ383" i="4"/>
  <c r="F384" i="4"/>
  <c r="CE633" i="4"/>
  <c r="BX633" i="4"/>
  <c r="BQ633" i="4"/>
  <c r="CH697" i="4"/>
  <c r="CA697" i="4"/>
  <c r="BT697" i="4"/>
  <c r="B381" i="4"/>
  <c r="I382" i="4"/>
  <c r="I698" i="4"/>
  <c r="F634" i="4"/>
  <c r="B554" i="4"/>
  <c r="BT1328" i="4" l="1"/>
  <c r="CH1328" i="4"/>
  <c r="CA1328" i="4"/>
  <c r="CA1315" i="4"/>
  <c r="BQ1325" i="4"/>
  <c r="CH1315" i="4"/>
  <c r="CE1325" i="4"/>
  <c r="BT1315" i="4"/>
  <c r="BX1325" i="4"/>
  <c r="BT382" i="4"/>
  <c r="CH382" i="4"/>
  <c r="CA382" i="4"/>
  <c r="CE384" i="4"/>
  <c r="BX384" i="4"/>
  <c r="BQ384" i="4"/>
  <c r="F385" i="4"/>
  <c r="BX634" i="4"/>
  <c r="BQ634" i="4"/>
  <c r="CE634" i="4"/>
  <c r="BT698" i="4"/>
  <c r="CH698" i="4"/>
  <c r="CA698" i="4"/>
  <c r="B382" i="4"/>
  <c r="I383" i="4"/>
  <c r="CE1326" i="4" l="1"/>
  <c r="BQ1326" i="4"/>
  <c r="BX1326" i="4"/>
  <c r="CA383" i="4"/>
  <c r="BT383" i="4"/>
  <c r="CH383" i="4"/>
  <c r="BQ385" i="4"/>
  <c r="CE385" i="4"/>
  <c r="BX385" i="4"/>
  <c r="F386" i="4"/>
  <c r="B383" i="4"/>
  <c r="I384" i="4"/>
  <c r="I699" i="4"/>
  <c r="F635" i="4"/>
  <c r="B555" i="4"/>
  <c r="BX1327" i="4" l="1"/>
  <c r="BQ1327" i="4"/>
  <c r="CE1327" i="4"/>
  <c r="CH384" i="4"/>
  <c r="CA384" i="4"/>
  <c r="BT384" i="4"/>
  <c r="CE386" i="4"/>
  <c r="BX386" i="4"/>
  <c r="BQ386" i="4"/>
  <c r="CH699" i="4"/>
  <c r="CA699" i="4"/>
  <c r="BT699" i="4"/>
  <c r="CE635" i="4"/>
  <c r="BX635" i="4"/>
  <c r="BQ635" i="4"/>
  <c r="B384" i="4"/>
  <c r="I385" i="4"/>
  <c r="F636" i="4"/>
  <c r="I700" i="4"/>
  <c r="B556" i="4"/>
  <c r="CE1328" i="4" l="1"/>
  <c r="BQ1328" i="4"/>
  <c r="BX1328" i="4"/>
  <c r="BT385" i="4"/>
  <c r="CH385" i="4"/>
  <c r="CA385" i="4"/>
  <c r="CE636" i="4"/>
  <c r="BX636" i="4"/>
  <c r="BQ636" i="4"/>
  <c r="CH700" i="4"/>
  <c r="CA700" i="4"/>
  <c r="BT700" i="4"/>
  <c r="B385" i="4"/>
  <c r="I386" i="4"/>
  <c r="I701" i="4"/>
  <c r="F637" i="4"/>
  <c r="B557" i="4"/>
  <c r="G836" i="4"/>
  <c r="B386" i="4" l="1"/>
  <c r="CH386" i="4"/>
  <c r="CA386" i="4"/>
  <c r="BT386" i="4"/>
  <c r="CA701" i="4"/>
  <c r="BT701" i="4"/>
  <c r="CH701" i="4"/>
  <c r="BX637" i="4"/>
  <c r="BQ637" i="4"/>
  <c r="CE637" i="4"/>
  <c r="F638" i="4"/>
  <c r="I702" i="4"/>
  <c r="B558" i="4"/>
  <c r="G834" i="4"/>
  <c r="CH702" i="4" l="1"/>
  <c r="CA702" i="4"/>
  <c r="BT702" i="4"/>
  <c r="CE638" i="4"/>
  <c r="BX638" i="4"/>
  <c r="BQ638" i="4"/>
  <c r="F639" i="4" l="1"/>
  <c r="I703" i="4"/>
  <c r="B559" i="4"/>
  <c r="BT703" i="4" l="1"/>
  <c r="CH703" i="4"/>
  <c r="CA703" i="4"/>
  <c r="BQ639" i="4"/>
  <c r="CE639" i="4"/>
  <c r="BX639" i="4"/>
  <c r="I704" i="4"/>
  <c r="F640" i="4"/>
  <c r="B560" i="4"/>
  <c r="BX640" i="4" l="1"/>
  <c r="BQ640" i="4"/>
  <c r="CE640" i="4"/>
  <c r="CA704" i="4"/>
  <c r="BT704" i="4"/>
  <c r="CH704" i="4"/>
  <c r="F641" i="4"/>
  <c r="I705" i="4"/>
  <c r="B561" i="4"/>
  <c r="CH705" i="4" l="1"/>
  <c r="CA705" i="4"/>
  <c r="BT705" i="4"/>
  <c r="CE641" i="4"/>
  <c r="BQ641" i="4"/>
  <c r="BX641" i="4"/>
  <c r="I706" i="4"/>
  <c r="F642" i="4"/>
  <c r="B562" i="4"/>
  <c r="CH706" i="4" l="1"/>
  <c r="BT706" i="4"/>
  <c r="CA706" i="4"/>
  <c r="BQ642" i="4"/>
  <c r="CE642" i="4"/>
  <c r="BX642" i="4"/>
  <c r="F643" i="4" l="1"/>
  <c r="I707" i="4"/>
  <c r="B563" i="4"/>
  <c r="CA707" i="4" l="1"/>
  <c r="BT707" i="4"/>
  <c r="CH707" i="4"/>
  <c r="BX643" i="4"/>
  <c r="BQ643" i="4"/>
  <c r="CE643" i="4"/>
  <c r="I708" i="4"/>
  <c r="F644" i="4"/>
  <c r="B564" i="4"/>
  <c r="CE644" i="4" l="1"/>
  <c r="BX644" i="4"/>
  <c r="BQ644" i="4"/>
  <c r="CH708" i="4"/>
  <c r="CA708" i="4"/>
  <c r="BT708" i="4"/>
  <c r="F645" i="4"/>
  <c r="I709" i="4"/>
  <c r="B565" i="4"/>
  <c r="BQ645" i="4" l="1"/>
  <c r="CE645" i="4"/>
  <c r="BX645" i="4"/>
  <c r="CH709" i="4"/>
  <c r="CA709" i="4"/>
  <c r="BT709" i="4"/>
  <c r="I710" i="4"/>
  <c r="F646" i="4"/>
  <c r="B566" i="4"/>
  <c r="CH1121" i="4" l="1"/>
  <c r="CH1124" i="4"/>
  <c r="CH1125" i="4" s="1"/>
  <c r="CA1124" i="4"/>
  <c r="CA1125" i="4" s="1"/>
  <c r="CA1121" i="4"/>
  <c r="BT1124" i="4"/>
  <c r="BT1125" i="4" s="1"/>
  <c r="BT1121" i="4"/>
  <c r="CA710" i="4"/>
  <c r="BT710" i="4"/>
  <c r="CH710" i="4"/>
  <c r="BX646" i="4"/>
  <c r="BQ646" i="4"/>
  <c r="CE646" i="4"/>
  <c r="BT1126" i="4" l="1"/>
  <c r="BT1127" i="4" s="1"/>
  <c r="BT1128" i="4" s="1"/>
  <c r="CA1126" i="4"/>
  <c r="CA1127" i="4" s="1"/>
  <c r="CA1128" i="4" s="1"/>
  <c r="CH1126" i="4"/>
  <c r="CH1127" i="4" s="1"/>
  <c r="CH1128" i="4" s="1"/>
  <c r="I711" i="4"/>
  <c r="F647" i="4"/>
  <c r="B567" i="4"/>
  <c r="CE647" i="4" l="1"/>
  <c r="BX647" i="4"/>
  <c r="BQ647" i="4"/>
  <c r="CH711" i="4"/>
  <c r="CA711" i="4"/>
  <c r="BT711" i="4"/>
  <c r="F648" i="4"/>
  <c r="I712" i="4"/>
  <c r="B568" i="4"/>
  <c r="BT1131" i="4" l="1"/>
  <c r="CA1131" i="4"/>
  <c r="CH1131" i="4"/>
  <c r="BT712" i="4"/>
  <c r="CH712" i="4"/>
  <c r="CA712" i="4"/>
  <c r="BQ648" i="4"/>
  <c r="CE648" i="4"/>
  <c r="BX648" i="4"/>
  <c r="I713" i="4"/>
  <c r="F649" i="4"/>
  <c r="B569" i="4"/>
  <c r="CH1132" i="4" l="1"/>
  <c r="CA1132" i="4"/>
  <c r="BT1132" i="4"/>
  <c r="CE649" i="4"/>
  <c r="BX649" i="4"/>
  <c r="BQ649" i="4"/>
  <c r="CA713" i="4"/>
  <c r="BT713" i="4"/>
  <c r="CH713" i="4"/>
  <c r="F650" i="4"/>
  <c r="I714" i="4"/>
  <c r="B570" i="4"/>
  <c r="CH714" i="4" l="1"/>
  <c r="BT714" i="4"/>
  <c r="CA714" i="4"/>
  <c r="CE650" i="4"/>
  <c r="BQ650" i="4"/>
  <c r="BX650" i="4"/>
  <c r="F651" i="4" l="1"/>
  <c r="I715" i="4"/>
  <c r="B571" i="4"/>
  <c r="BT715" i="4" l="1"/>
  <c r="CH715" i="4"/>
  <c r="CA715" i="4"/>
  <c r="BQ651" i="4"/>
  <c r="CE651" i="4"/>
  <c r="BX651" i="4"/>
  <c r="I716" i="4"/>
  <c r="F652" i="4"/>
  <c r="B572" i="4"/>
  <c r="CE652" i="4" l="1"/>
  <c r="BX652" i="4"/>
  <c r="BQ652" i="4"/>
  <c r="CA716" i="4"/>
  <c r="BT716" i="4"/>
  <c r="CH716" i="4"/>
  <c r="F653" i="4"/>
  <c r="I717" i="4"/>
  <c r="B573" i="4"/>
  <c r="CH717" i="4" l="1"/>
  <c r="CA717" i="4"/>
  <c r="BT717" i="4"/>
  <c r="CE653" i="4"/>
  <c r="BX653" i="4"/>
  <c r="BQ653" i="4"/>
  <c r="I718" i="4"/>
  <c r="F654" i="4"/>
  <c r="B574" i="4"/>
  <c r="BQ654" i="4" l="1"/>
  <c r="BX654" i="4"/>
  <c r="CE654" i="4"/>
  <c r="BT718" i="4"/>
  <c r="CH718" i="4"/>
  <c r="CA718" i="4"/>
  <c r="I719" i="4" l="1"/>
  <c r="F655" i="4"/>
  <c r="B575" i="4"/>
  <c r="CE655" i="4" l="1"/>
  <c r="BX655" i="4"/>
  <c r="BQ655" i="4"/>
  <c r="CA719" i="4"/>
  <c r="BT719" i="4"/>
  <c r="CH719" i="4"/>
  <c r="F656" i="4"/>
  <c r="I720" i="4"/>
  <c r="B576" i="4"/>
  <c r="CH720" i="4" l="1"/>
  <c r="CA720" i="4"/>
  <c r="BT720" i="4"/>
  <c r="CE656" i="4"/>
  <c r="BX656" i="4"/>
  <c r="BQ656" i="4"/>
  <c r="I721" i="4"/>
  <c r="F657" i="4"/>
  <c r="B577" i="4"/>
  <c r="BT721" i="4" l="1"/>
  <c r="CA721" i="4"/>
  <c r="CH721" i="4"/>
  <c r="BQ657" i="4"/>
  <c r="CE657" i="4"/>
  <c r="BX657" i="4"/>
  <c r="F658" i="4"/>
  <c r="I722" i="4"/>
  <c r="B578" i="4"/>
  <c r="CE658" i="4" l="1"/>
  <c r="BX658" i="4"/>
  <c r="BQ658" i="4"/>
  <c r="CH722" i="4"/>
  <c r="CA722" i="4"/>
  <c r="BT722" i="4"/>
  <c r="B579" i="4" l="1"/>
  <c r="B580" i="4" l="1"/>
  <c r="B581" i="4" l="1"/>
  <c r="B582" i="4" l="1"/>
  <c r="B583" i="4" l="1"/>
  <c r="B584" i="4" l="1"/>
  <c r="B585" i="4" l="1"/>
  <c r="B586" i="4" l="1"/>
  <c r="B587" i="4" l="1"/>
  <c r="B588" i="4" l="1"/>
  <c r="B589" i="4" l="1"/>
  <c r="B590" i="4" l="1"/>
  <c r="B591" i="4" l="1"/>
  <c r="B592" i="4" l="1"/>
  <c r="B593" i="4" l="1"/>
  <c r="B594" i="4" l="1"/>
  <c r="F659" i="4" l="1"/>
  <c r="I723" i="4"/>
  <c r="CH723" i="4" l="1"/>
  <c r="CA723" i="4"/>
  <c r="BT723" i="4"/>
  <c r="BQ659" i="4"/>
  <c r="CE659" i="4"/>
  <c r="BX659" i="4"/>
  <c r="I724" i="4"/>
  <c r="F660" i="4"/>
  <c r="BX660" i="4" l="1"/>
  <c r="BQ660" i="4"/>
  <c r="CE660" i="4"/>
  <c r="BT724" i="4"/>
  <c r="CH724" i="4"/>
  <c r="CA724" i="4"/>
  <c r="F661" i="4"/>
  <c r="I725" i="4"/>
  <c r="CE661" i="4" l="1"/>
  <c r="BX661" i="4"/>
  <c r="BQ661" i="4"/>
  <c r="CH725" i="4"/>
  <c r="CA725" i="4"/>
  <c r="BT725" i="4"/>
  <c r="I726" i="4"/>
  <c r="F662" i="4"/>
  <c r="CE662" i="4" l="1"/>
  <c r="BX662" i="4"/>
  <c r="BQ662" i="4"/>
  <c r="CH726" i="4"/>
  <c r="BT726" i="4"/>
  <c r="CA726" i="4"/>
  <c r="I727" i="4" l="1"/>
  <c r="F663" i="4"/>
  <c r="BX663" i="4" l="1"/>
  <c r="BQ663" i="4"/>
  <c r="CE663" i="4"/>
  <c r="BT727" i="4"/>
  <c r="CA727" i="4"/>
  <c r="CH727" i="4"/>
  <c r="F664" i="4"/>
  <c r="I728" i="4"/>
  <c r="CH728" i="4" l="1"/>
  <c r="CA728" i="4"/>
  <c r="BT728" i="4"/>
  <c r="CE664" i="4"/>
  <c r="BX664" i="4"/>
  <c r="BQ664" i="4"/>
  <c r="I729" i="4"/>
  <c r="F665" i="4"/>
  <c r="CH729" i="4" l="1"/>
  <c r="CA729" i="4"/>
  <c r="BT729" i="4"/>
  <c r="BX665" i="4"/>
  <c r="BQ665" i="4"/>
  <c r="CE665" i="4"/>
  <c r="F666" i="4"/>
  <c r="I730" i="4"/>
  <c r="BX666" i="4" l="1"/>
  <c r="BQ666" i="4"/>
  <c r="CE666" i="4"/>
  <c r="BT730" i="4"/>
  <c r="CA730" i="4"/>
  <c r="CH730" i="4"/>
  <c r="F667" i="4" l="1"/>
  <c r="I731" i="4"/>
  <c r="CH731" i="4" l="1"/>
  <c r="CA731" i="4"/>
  <c r="BT731" i="4"/>
  <c r="CE667" i="4"/>
  <c r="BX667" i="4"/>
  <c r="BQ667" i="4"/>
  <c r="I732" i="4"/>
  <c r="F668" i="4"/>
  <c r="CA732" i="4" l="1"/>
  <c r="BT732" i="4"/>
  <c r="CH732" i="4"/>
  <c r="BQ668" i="4"/>
  <c r="CE668" i="4"/>
  <c r="BX668" i="4"/>
  <c r="F669" i="4"/>
  <c r="I733" i="4"/>
  <c r="BX669" i="4" l="1"/>
  <c r="BQ669" i="4"/>
  <c r="CE669" i="4"/>
  <c r="CA733" i="4"/>
  <c r="BT733" i="4"/>
  <c r="CH733" i="4"/>
  <c r="I734" i="4"/>
  <c r="F670" i="4"/>
  <c r="CE670" i="4" l="1"/>
  <c r="BQ670" i="4"/>
  <c r="BX670" i="4"/>
  <c r="CH734" i="4"/>
  <c r="CA734" i="4"/>
  <c r="BT734" i="4"/>
  <c r="I735" i="4" l="1"/>
  <c r="F671" i="4"/>
  <c r="BQ671" i="4" l="1"/>
  <c r="CE671" i="4"/>
  <c r="BX671" i="4"/>
  <c r="BT735" i="4"/>
  <c r="CH735" i="4"/>
  <c r="CA735" i="4"/>
  <c r="F672" i="4"/>
  <c r="I736" i="4"/>
  <c r="CA736" i="4" l="1"/>
  <c r="BT736" i="4"/>
  <c r="CH736" i="4"/>
  <c r="BX672" i="4"/>
  <c r="BQ672" i="4"/>
  <c r="CE672" i="4"/>
  <c r="I737" i="4"/>
  <c r="F673" i="4"/>
  <c r="CH737" i="4" l="1"/>
  <c r="CA737" i="4"/>
  <c r="BT737" i="4"/>
  <c r="CE673" i="4"/>
  <c r="BX673" i="4"/>
  <c r="BQ673" i="4"/>
  <c r="F674" i="4"/>
  <c r="I738" i="4"/>
  <c r="BQ674" i="4" l="1"/>
  <c r="BX674" i="4"/>
  <c r="CE674" i="4"/>
  <c r="BT738" i="4"/>
  <c r="CH738" i="4"/>
  <c r="CA738" i="4"/>
  <c r="I739" i="4" l="1"/>
  <c r="F675" i="4"/>
  <c r="B595" i="4"/>
  <c r="CA739" i="4" l="1"/>
  <c r="BT739" i="4"/>
  <c r="CH739" i="4"/>
  <c r="BX675" i="4"/>
  <c r="BQ675" i="4"/>
  <c r="CE675" i="4"/>
  <c r="F676" i="4"/>
  <c r="I740" i="4"/>
  <c r="B596" i="4"/>
  <c r="CE676" i="4" l="1"/>
  <c r="BX676" i="4"/>
  <c r="BQ676" i="4"/>
  <c r="CH740" i="4"/>
  <c r="CA740" i="4"/>
  <c r="BT740" i="4"/>
  <c r="FW24" i="1"/>
  <c r="GD24" i="1"/>
  <c r="GK24" i="1"/>
  <c r="I741" i="4"/>
  <c r="F677" i="4"/>
  <c r="B597" i="4"/>
  <c r="BQ677" i="4" l="1"/>
  <c r="CE677" i="4"/>
  <c r="BX677" i="4"/>
  <c r="CH741" i="4"/>
  <c r="CA741" i="4"/>
  <c r="BT741" i="4"/>
  <c r="GR24" i="1"/>
  <c r="HF24" i="1"/>
  <c r="GY24" i="1"/>
  <c r="F678" i="4"/>
  <c r="I742" i="4"/>
  <c r="B598" i="4"/>
  <c r="CA742" i="4" l="1"/>
  <c r="BT742" i="4"/>
  <c r="CH742" i="4"/>
  <c r="BX678" i="4"/>
  <c r="BQ678" i="4"/>
  <c r="CE678" i="4"/>
  <c r="HM24" i="1"/>
  <c r="HT24" i="1"/>
  <c r="IA24" i="1"/>
  <c r="IH24" i="1" l="1"/>
  <c r="IO24" i="1"/>
  <c r="IV24" i="1"/>
  <c r="F679" i="4"/>
  <c r="I743" i="4"/>
  <c r="B599" i="4"/>
  <c r="CE679" i="4" l="1"/>
  <c r="BQ679" i="4"/>
  <c r="BX679" i="4"/>
  <c r="CH743" i="4"/>
  <c r="CA743" i="4"/>
  <c r="BT743" i="4"/>
  <c r="JC24" i="1"/>
  <c r="JQ24" i="1"/>
  <c r="JJ24" i="1"/>
  <c r="I744" i="4"/>
  <c r="F680" i="4"/>
  <c r="B600" i="4"/>
  <c r="BQ680" i="4" l="1"/>
  <c r="CE680" i="4"/>
  <c r="BX680" i="4"/>
  <c r="BT744" i="4"/>
  <c r="CH744" i="4"/>
  <c r="CA744" i="4"/>
  <c r="F681" i="4"/>
  <c r="I745" i="4"/>
  <c r="B601" i="4"/>
  <c r="CA745" i="4" l="1"/>
  <c r="BT745" i="4"/>
  <c r="CH745" i="4"/>
  <c r="CE681" i="4"/>
  <c r="BX681" i="4"/>
  <c r="BQ681" i="4"/>
  <c r="I746" i="4"/>
  <c r="F682" i="4"/>
  <c r="B602" i="4"/>
  <c r="CE682" i="4" l="1"/>
  <c r="BX682" i="4"/>
  <c r="BQ682" i="4"/>
  <c r="CH746" i="4"/>
  <c r="CA746" i="4"/>
  <c r="BT746" i="4"/>
  <c r="I747" i="4" l="1"/>
  <c r="F683" i="4"/>
  <c r="B603" i="4"/>
  <c r="BT747" i="4" l="1"/>
  <c r="CA747" i="4"/>
  <c r="CH747" i="4"/>
  <c r="BQ683" i="4"/>
  <c r="BX683" i="4"/>
  <c r="CE683" i="4"/>
  <c r="F684" i="4"/>
  <c r="I748" i="4"/>
  <c r="B604" i="4"/>
  <c r="CA748" i="4" l="1"/>
  <c r="BT748" i="4"/>
  <c r="CH748" i="4"/>
  <c r="CE684" i="4"/>
  <c r="BX684" i="4"/>
  <c r="BQ684" i="4"/>
  <c r="I749" i="4"/>
  <c r="F685" i="4"/>
  <c r="B605" i="4"/>
  <c r="CH749" i="4" l="1"/>
  <c r="BT749" i="4"/>
  <c r="CA749" i="4"/>
  <c r="CE685" i="4"/>
  <c r="BX685" i="4"/>
  <c r="BQ685" i="4"/>
  <c r="F686" i="4"/>
  <c r="I750" i="4"/>
  <c r="B606" i="4"/>
  <c r="BQ686" i="4" l="1"/>
  <c r="CE686" i="4"/>
  <c r="BX686" i="4"/>
  <c r="BT750" i="4"/>
  <c r="CH750" i="4"/>
  <c r="CA750" i="4"/>
  <c r="F687" i="4" l="1"/>
  <c r="I751" i="4"/>
  <c r="B607" i="4"/>
  <c r="CA751" i="4" l="1"/>
  <c r="BT751" i="4"/>
  <c r="CH751" i="4"/>
  <c r="CE687" i="4"/>
  <c r="BX687" i="4"/>
  <c r="BQ687" i="4"/>
  <c r="I752" i="4"/>
  <c r="F688" i="4"/>
  <c r="B608" i="4"/>
  <c r="CE688" i="4" l="1"/>
  <c r="BX688" i="4"/>
  <c r="BQ688" i="4"/>
  <c r="CH752" i="4"/>
  <c r="CA752" i="4"/>
  <c r="BT752" i="4"/>
  <c r="F689" i="4"/>
  <c r="I753" i="4"/>
  <c r="B609" i="4"/>
  <c r="BT753" i="4" l="1"/>
  <c r="CA753" i="4"/>
  <c r="CH753" i="4"/>
  <c r="BQ689" i="4"/>
  <c r="CE689" i="4"/>
  <c r="BX689" i="4"/>
  <c r="I754" i="4"/>
  <c r="F690" i="4"/>
  <c r="B610" i="4"/>
  <c r="CE690" i="4" l="1"/>
  <c r="BX690" i="4"/>
  <c r="BQ690" i="4"/>
  <c r="CH754" i="4"/>
  <c r="CA754" i="4"/>
  <c r="BT754" i="4"/>
  <c r="F691" i="4" l="1"/>
  <c r="I755" i="4"/>
  <c r="B611" i="4"/>
  <c r="CH755" i="4" l="1"/>
  <c r="CA755" i="4"/>
  <c r="BT755" i="4"/>
  <c r="CE691" i="4"/>
  <c r="BX691" i="4"/>
  <c r="BQ691" i="4"/>
  <c r="I756" i="4"/>
  <c r="F692" i="4"/>
  <c r="B612" i="4"/>
  <c r="BX692" i="4" l="1"/>
  <c r="BQ692" i="4"/>
  <c r="CE692" i="4"/>
  <c r="BT756" i="4"/>
  <c r="CH756" i="4"/>
  <c r="CA756" i="4"/>
  <c r="F693" i="4"/>
  <c r="I757" i="4"/>
  <c r="B613" i="4"/>
  <c r="CE693" i="4" l="1"/>
  <c r="BX693" i="4"/>
  <c r="BQ693" i="4"/>
  <c r="CH757" i="4"/>
  <c r="CA757" i="4"/>
  <c r="BT757" i="4"/>
  <c r="I758" i="4"/>
  <c r="F694" i="4"/>
  <c r="B614" i="4"/>
  <c r="BX694" i="4" l="1"/>
  <c r="BQ694" i="4"/>
  <c r="CE694" i="4"/>
  <c r="CH758" i="4"/>
  <c r="BT758" i="4"/>
  <c r="CA758" i="4"/>
  <c r="I759" i="4" l="1"/>
  <c r="F695" i="4"/>
  <c r="B615" i="4"/>
  <c r="BT759" i="4" l="1"/>
  <c r="CA759" i="4"/>
  <c r="CH759" i="4"/>
  <c r="BX695" i="4"/>
  <c r="BQ695" i="4"/>
  <c r="CE695" i="4"/>
  <c r="F696" i="4"/>
  <c r="I760" i="4"/>
  <c r="B616" i="4"/>
  <c r="CH760" i="4" l="1"/>
  <c r="CA760" i="4"/>
  <c r="BT760" i="4"/>
  <c r="CE696" i="4"/>
  <c r="BX696" i="4"/>
  <c r="BQ696" i="4"/>
  <c r="I761" i="4"/>
  <c r="F697" i="4"/>
  <c r="B617" i="4"/>
  <c r="CE697" i="4" l="1"/>
  <c r="BX697" i="4"/>
  <c r="BQ697" i="4"/>
  <c r="CH761" i="4"/>
  <c r="CA761" i="4"/>
  <c r="BT761" i="4"/>
  <c r="F698" i="4"/>
  <c r="I762" i="4"/>
  <c r="B618" i="4"/>
  <c r="BT762" i="4" l="1"/>
  <c r="CA762" i="4"/>
  <c r="CH762" i="4"/>
  <c r="BX698" i="4"/>
  <c r="BQ698" i="4"/>
  <c r="CE698" i="4"/>
  <c r="F699" i="4" l="1"/>
  <c r="I763" i="4"/>
  <c r="B619" i="4"/>
  <c r="CH763" i="4" l="1"/>
  <c r="CA763" i="4"/>
  <c r="BT763" i="4"/>
  <c r="CE699" i="4"/>
  <c r="BX699" i="4"/>
  <c r="BQ699" i="4"/>
  <c r="I764" i="4"/>
  <c r="F700" i="4"/>
  <c r="B620" i="4"/>
  <c r="CE700" i="4" l="1"/>
  <c r="BX700" i="4"/>
  <c r="BQ700" i="4"/>
  <c r="CH764" i="4"/>
  <c r="CA764" i="4"/>
  <c r="BT764" i="4"/>
  <c r="F701" i="4"/>
  <c r="I765" i="4"/>
  <c r="B621" i="4"/>
  <c r="CA765" i="4" l="1"/>
  <c r="BT765" i="4"/>
  <c r="CH765" i="4"/>
  <c r="BX701" i="4"/>
  <c r="BQ701" i="4"/>
  <c r="CE701" i="4"/>
  <c r="I766" i="4"/>
  <c r="F702" i="4"/>
  <c r="B622" i="4"/>
  <c r="CE702" i="4" l="1"/>
  <c r="BX702" i="4"/>
  <c r="BQ702" i="4"/>
  <c r="CH766" i="4"/>
  <c r="CA766" i="4"/>
  <c r="BT766" i="4"/>
  <c r="I767" i="4" l="1"/>
  <c r="F703" i="4"/>
  <c r="B623" i="4"/>
  <c r="BQ703" i="4" l="1"/>
  <c r="BX703" i="4"/>
  <c r="CE703" i="4"/>
  <c r="CA767" i="4"/>
  <c r="BT767" i="4"/>
  <c r="CH767" i="4"/>
  <c r="F704" i="4"/>
  <c r="I768" i="4"/>
  <c r="B624" i="4"/>
  <c r="CA768" i="4" l="1"/>
  <c r="BT768" i="4"/>
  <c r="CH768" i="4"/>
  <c r="BX704" i="4"/>
  <c r="BQ704" i="4"/>
  <c r="CE704" i="4"/>
  <c r="I769" i="4"/>
  <c r="F705" i="4"/>
  <c r="B625" i="4"/>
  <c r="CE705" i="4" l="1"/>
  <c r="BX705" i="4"/>
  <c r="BQ705" i="4"/>
  <c r="CH769" i="4"/>
  <c r="CA769" i="4"/>
  <c r="BT769" i="4"/>
  <c r="F706" i="4"/>
  <c r="I770" i="4"/>
  <c r="B626" i="4"/>
  <c r="BT770" i="4" l="1"/>
  <c r="CA770" i="4"/>
  <c r="CH770" i="4"/>
  <c r="BQ706" i="4"/>
  <c r="CE706" i="4"/>
  <c r="BX706" i="4"/>
  <c r="I771" i="4" l="1"/>
  <c r="F707" i="4"/>
  <c r="B627" i="4"/>
  <c r="BX707" i="4" l="1"/>
  <c r="BQ707" i="4"/>
  <c r="CE707" i="4"/>
  <c r="CA771" i="4"/>
  <c r="BT771" i="4"/>
  <c r="CH771" i="4"/>
  <c r="F708" i="4"/>
  <c r="I772" i="4"/>
  <c r="B628" i="4"/>
  <c r="CH1608" i="4" l="1"/>
  <c r="BT1608" i="4"/>
  <c r="CA1608" i="4"/>
  <c r="CH772" i="4"/>
  <c r="CA772" i="4"/>
  <c r="BT772" i="4"/>
  <c r="CE708" i="4"/>
  <c r="BQ708" i="4"/>
  <c r="BX708" i="4"/>
  <c r="I773" i="4"/>
  <c r="F709" i="4"/>
  <c r="B629" i="4"/>
  <c r="CA1609" i="4" l="1"/>
  <c r="BT1609" i="4"/>
  <c r="CH1609" i="4"/>
  <c r="BT1508" i="4"/>
  <c r="CA1508" i="4"/>
  <c r="CH1508" i="4"/>
  <c r="BQ709" i="4"/>
  <c r="CE709" i="4"/>
  <c r="BX709" i="4"/>
  <c r="BT773" i="4"/>
  <c r="CH773" i="4"/>
  <c r="CA773" i="4"/>
  <c r="F710" i="4"/>
  <c r="I774" i="4"/>
  <c r="B630" i="4"/>
  <c r="CH1610" i="4" l="1"/>
  <c r="CH1630" i="4"/>
  <c r="CH1618" i="4"/>
  <c r="CH1623" i="4"/>
  <c r="CH1620" i="4"/>
  <c r="BT1610" i="4"/>
  <c r="BT1623" i="4"/>
  <c r="BT1630" i="4"/>
  <c r="BT1618" i="4"/>
  <c r="BT1620" i="4"/>
  <c r="CA1610" i="4"/>
  <c r="CA1630" i="4"/>
  <c r="CA1623" i="4"/>
  <c r="CA1618" i="4"/>
  <c r="CA1620" i="4"/>
  <c r="CH1509" i="4"/>
  <c r="CA1509" i="4"/>
  <c r="BT1509" i="4"/>
  <c r="CE1119" i="4"/>
  <c r="CE1120" i="4" s="1"/>
  <c r="CE1121" i="4" s="1"/>
  <c r="CE1122" i="4" s="1"/>
  <c r="CE1123" i="4" s="1"/>
  <c r="CE1124" i="4" s="1"/>
  <c r="CE1125" i="4" s="1"/>
  <c r="BQ1119" i="4"/>
  <c r="BQ1120" i="4" s="1"/>
  <c r="BQ1121" i="4" s="1"/>
  <c r="BQ1122" i="4" s="1"/>
  <c r="BQ1123" i="4" s="1"/>
  <c r="BQ1124" i="4" s="1"/>
  <c r="BQ1125" i="4" s="1"/>
  <c r="BX1119" i="4"/>
  <c r="BX1120" i="4" s="1"/>
  <c r="BX1121" i="4" s="1"/>
  <c r="BX1122" i="4" s="1"/>
  <c r="BX1123" i="4" s="1"/>
  <c r="BX1124" i="4" s="1"/>
  <c r="BX1125" i="4" s="1"/>
  <c r="CA774" i="4"/>
  <c r="BT774" i="4"/>
  <c r="CH774" i="4"/>
  <c r="BX710" i="4"/>
  <c r="BQ710" i="4"/>
  <c r="CE710" i="4"/>
  <c r="BT1621" i="4" l="1"/>
  <c r="BT1631" i="4"/>
  <c r="BT1624" i="4"/>
  <c r="BT1611" i="4"/>
  <c r="CA1621" i="4"/>
  <c r="CH1621" i="4"/>
  <c r="CH1624" i="4"/>
  <c r="CA1624" i="4"/>
  <c r="CA1631" i="4"/>
  <c r="CH1631" i="4"/>
  <c r="CA1611" i="4"/>
  <c r="CH1611" i="4"/>
  <c r="BT1530" i="4"/>
  <c r="BT1518" i="4"/>
  <c r="BT1520" i="4"/>
  <c r="BT1510" i="4"/>
  <c r="BT1523" i="4"/>
  <c r="CA1510" i="4"/>
  <c r="CA1530" i="4"/>
  <c r="CA1523" i="4"/>
  <c r="CA1518" i="4"/>
  <c r="CA1520" i="4"/>
  <c r="CH1510" i="4"/>
  <c r="CH1530" i="4"/>
  <c r="CH1518" i="4"/>
  <c r="CH1523" i="4"/>
  <c r="CH1520" i="4"/>
  <c r="BX1126" i="4"/>
  <c r="BX1127" i="4" s="1"/>
  <c r="BX1128" i="4" s="1"/>
  <c r="BQ1126" i="4"/>
  <c r="BQ1127" i="4" s="1"/>
  <c r="BQ1128" i="4" s="1"/>
  <c r="CE1126" i="4"/>
  <c r="CE1127" i="4" s="1"/>
  <c r="CE1128" i="4" s="1"/>
  <c r="F711" i="4"/>
  <c r="I775" i="4"/>
  <c r="B631" i="4"/>
  <c r="CA1612" i="4" l="1"/>
  <c r="CH1632" i="4"/>
  <c r="BT1612" i="4"/>
  <c r="CA1632" i="4"/>
  <c r="BT1625" i="4"/>
  <c r="CA1625" i="4"/>
  <c r="BT1632" i="4"/>
  <c r="CH1625" i="4"/>
  <c r="CH1612" i="4"/>
  <c r="CH1531" i="4"/>
  <c r="CH1511" i="4"/>
  <c r="CA1521" i="4"/>
  <c r="CA1524" i="4"/>
  <c r="BT1524" i="4"/>
  <c r="CA1531" i="4"/>
  <c r="BT1511" i="4"/>
  <c r="CA1511" i="4"/>
  <c r="BT1521" i="4"/>
  <c r="BT1531" i="4"/>
  <c r="CH1521" i="4"/>
  <c r="CH1524" i="4"/>
  <c r="CH775" i="4"/>
  <c r="CA775" i="4"/>
  <c r="BT775" i="4"/>
  <c r="CE711" i="4"/>
  <c r="BX711" i="4"/>
  <c r="BQ711" i="4"/>
  <c r="I776" i="4"/>
  <c r="F712" i="4"/>
  <c r="B632" i="4"/>
  <c r="CH1626" i="4" l="1"/>
  <c r="CA1626" i="4"/>
  <c r="BT1626" i="4"/>
  <c r="BT1613" i="4"/>
  <c r="CH1613" i="4"/>
  <c r="CA1613" i="4"/>
  <c r="CH1525" i="4"/>
  <c r="CA1512" i="4"/>
  <c r="CH1532" i="4"/>
  <c r="CH1512" i="4"/>
  <c r="BT1532" i="4"/>
  <c r="BT1512" i="4"/>
  <c r="CA1532" i="4"/>
  <c r="BT1525" i="4"/>
  <c r="CA1525" i="4"/>
  <c r="BX1131" i="4"/>
  <c r="BQ1131" i="4"/>
  <c r="CE1131" i="4"/>
  <c r="BQ712" i="4"/>
  <c r="BX712" i="4"/>
  <c r="CE712" i="4"/>
  <c r="BT776" i="4"/>
  <c r="CA776" i="4"/>
  <c r="CH776" i="4"/>
  <c r="F713" i="4"/>
  <c r="I777" i="4"/>
  <c r="B633" i="4"/>
  <c r="CH1627" i="4" l="1"/>
  <c r="BT1614" i="4"/>
  <c r="BT1627" i="4"/>
  <c r="CA1614" i="4"/>
  <c r="CH1614" i="4"/>
  <c r="CA1627" i="4"/>
  <c r="CA1526" i="4"/>
  <c r="BT1513" i="4"/>
  <c r="CA1513" i="4"/>
  <c r="BT1526" i="4"/>
  <c r="CH1513" i="4"/>
  <c r="CH1526" i="4"/>
  <c r="CE1132" i="4"/>
  <c r="BQ1132" i="4"/>
  <c r="BX1132" i="4"/>
  <c r="CE713" i="4"/>
  <c r="BX713" i="4"/>
  <c r="BQ713" i="4"/>
  <c r="CA777" i="4"/>
  <c r="BT777" i="4"/>
  <c r="CH777" i="4"/>
  <c r="I778" i="4"/>
  <c r="F714" i="4"/>
  <c r="B634" i="4"/>
  <c r="BT1628" i="4" l="1"/>
  <c r="BT1615" i="4"/>
  <c r="CA1628" i="4"/>
  <c r="CH1615" i="4"/>
  <c r="CH1628" i="4"/>
  <c r="CA1615" i="4"/>
  <c r="BT1514" i="4"/>
  <c r="CA1527" i="4"/>
  <c r="CA1514" i="4"/>
  <c r="CH1527" i="4"/>
  <c r="BT1527" i="4"/>
  <c r="CH1514" i="4"/>
  <c r="CH778" i="4"/>
  <c r="CA778" i="4"/>
  <c r="BT778" i="4"/>
  <c r="CE714" i="4"/>
  <c r="BX714" i="4"/>
  <c r="BQ714" i="4"/>
  <c r="BT1528" i="4" l="1"/>
  <c r="CA1528" i="4"/>
  <c r="CH1528" i="4"/>
  <c r="CH1515" i="4"/>
  <c r="CA1515" i="4"/>
  <c r="BT1515" i="4"/>
  <c r="I779" i="4"/>
  <c r="F715" i="4"/>
  <c r="B635" i="4"/>
  <c r="BQ715" i="4" l="1"/>
  <c r="CE715" i="4"/>
  <c r="BX715" i="4"/>
  <c r="BT779" i="4"/>
  <c r="CH779" i="4"/>
  <c r="CA779" i="4"/>
  <c r="F716" i="4"/>
  <c r="I780" i="4"/>
  <c r="B636" i="4"/>
  <c r="CE716" i="4" l="1"/>
  <c r="BX716" i="4"/>
  <c r="BQ716" i="4"/>
  <c r="CA780" i="4"/>
  <c r="BT780" i="4"/>
  <c r="CH780" i="4"/>
  <c r="I781" i="4"/>
  <c r="F717" i="4"/>
  <c r="B637" i="4"/>
  <c r="CE717" i="4" l="1"/>
  <c r="BQ717" i="4"/>
  <c r="BX717" i="4"/>
  <c r="CH781" i="4"/>
  <c r="BT781" i="4"/>
  <c r="CA781" i="4"/>
  <c r="F718" i="4"/>
  <c r="I782" i="4"/>
  <c r="B638" i="4"/>
  <c r="BT782" i="4" l="1"/>
  <c r="CA782" i="4"/>
  <c r="CH782" i="4"/>
  <c r="BQ718" i="4"/>
  <c r="BX718" i="4"/>
  <c r="CE718" i="4"/>
  <c r="F719" i="4" l="1"/>
  <c r="I783" i="4"/>
  <c r="B639" i="4"/>
  <c r="CE719" i="4" l="1"/>
  <c r="BX719" i="4"/>
  <c r="BQ719" i="4"/>
  <c r="CA783" i="4"/>
  <c r="BT783" i="4"/>
  <c r="CH783" i="4"/>
  <c r="I784" i="4"/>
  <c r="F720" i="4"/>
  <c r="B640" i="4"/>
  <c r="CH784" i="4" l="1"/>
  <c r="BT784" i="4"/>
  <c r="CA784" i="4"/>
  <c r="CE720" i="4"/>
  <c r="BX720" i="4"/>
  <c r="BQ720" i="4"/>
  <c r="F721" i="4"/>
  <c r="I785" i="4"/>
  <c r="B641" i="4"/>
  <c r="BQ721" i="4" l="1"/>
  <c r="BX721" i="4"/>
  <c r="CE721" i="4"/>
  <c r="BT785" i="4"/>
  <c r="CH785" i="4"/>
  <c r="CA785" i="4"/>
  <c r="I786" i="4"/>
  <c r="F722" i="4"/>
  <c r="B642" i="4"/>
  <c r="CE722" i="4" l="1"/>
  <c r="BX722" i="4"/>
  <c r="BQ722" i="4"/>
  <c r="CH786" i="4"/>
  <c r="CA786" i="4"/>
  <c r="BT786" i="4"/>
  <c r="B643" i="4" l="1"/>
  <c r="B644" i="4" l="1"/>
  <c r="B645" i="4" l="1"/>
  <c r="B646" i="4" l="1"/>
  <c r="B647" i="4" l="1"/>
  <c r="B648" i="4" l="1"/>
  <c r="B649" i="4" l="1"/>
  <c r="B650" i="4" l="1"/>
  <c r="B651" i="4" l="1"/>
  <c r="B652" i="4" l="1"/>
  <c r="B653" i="4" l="1"/>
  <c r="B654" i="4" l="1"/>
  <c r="B655" i="4" l="1"/>
  <c r="B656" i="4" l="1"/>
  <c r="B657" i="4" l="1"/>
  <c r="B658" i="4" l="1"/>
  <c r="F723" i="4" l="1"/>
  <c r="BX723" i="4" l="1"/>
  <c r="BQ723" i="4"/>
  <c r="CE723" i="4"/>
  <c r="F724" i="4"/>
  <c r="BX724" i="4" l="1"/>
  <c r="BQ724" i="4"/>
  <c r="CE724" i="4"/>
  <c r="F725" i="4"/>
  <c r="CE725" i="4" l="1"/>
  <c r="BX725" i="4"/>
  <c r="BQ725" i="4"/>
  <c r="F726" i="4"/>
  <c r="BQ726" i="4" l="1"/>
  <c r="CE726" i="4"/>
  <c r="BX726" i="4"/>
  <c r="F727" i="4" l="1"/>
  <c r="BX727" i="4" l="1"/>
  <c r="BQ727" i="4"/>
  <c r="CE727" i="4"/>
  <c r="F728" i="4"/>
  <c r="CE728" i="4" l="1"/>
  <c r="BX728" i="4"/>
  <c r="BQ728" i="4"/>
  <c r="F729" i="4"/>
  <c r="BQ729" i="4" l="1"/>
  <c r="CE729" i="4"/>
  <c r="BX729" i="4"/>
  <c r="F730" i="4"/>
  <c r="BX730" i="4" l="1"/>
  <c r="BQ730" i="4"/>
  <c r="CE730" i="4"/>
  <c r="F731" i="4" l="1"/>
  <c r="CE731" i="4" l="1"/>
  <c r="BX731" i="4"/>
  <c r="BQ731" i="4"/>
  <c r="F732" i="4"/>
  <c r="CE732" i="4" l="1"/>
  <c r="BX732" i="4"/>
  <c r="BQ732" i="4"/>
  <c r="F733" i="4"/>
  <c r="BX733" i="4" l="1"/>
  <c r="BQ733" i="4"/>
  <c r="CE733" i="4"/>
  <c r="F734" i="4"/>
  <c r="CE734" i="4" l="1"/>
  <c r="BX734" i="4"/>
  <c r="BQ734" i="4"/>
  <c r="F735" i="4" l="1"/>
  <c r="BQ735" i="4" l="1"/>
  <c r="CE735" i="4"/>
  <c r="BX735" i="4"/>
  <c r="F736" i="4"/>
  <c r="BX736" i="4" l="1"/>
  <c r="BQ736" i="4"/>
  <c r="CE736" i="4"/>
  <c r="F737" i="4"/>
  <c r="CE737" i="4" l="1"/>
  <c r="BX737" i="4"/>
  <c r="BQ737" i="4"/>
  <c r="F738" i="4"/>
  <c r="BQ738" i="4" l="1"/>
  <c r="CE738" i="4"/>
  <c r="BX738" i="4"/>
  <c r="F739" i="4" l="1"/>
  <c r="B659" i="4"/>
  <c r="BX739" i="4" l="1"/>
  <c r="BQ739" i="4"/>
  <c r="CE739" i="4"/>
  <c r="F740" i="4"/>
  <c r="B660" i="4"/>
  <c r="CE740" i="4" l="1"/>
  <c r="BQ740" i="4"/>
  <c r="BX740" i="4"/>
  <c r="F741" i="4"/>
  <c r="B661" i="4"/>
  <c r="BQ741" i="4" l="1"/>
  <c r="CE741" i="4"/>
  <c r="BX741" i="4"/>
  <c r="F742" i="4"/>
  <c r="B662" i="4"/>
  <c r="BX742" i="4" l="1"/>
  <c r="BQ742" i="4"/>
  <c r="CE742" i="4"/>
  <c r="F743" i="4" l="1"/>
  <c r="B663" i="4"/>
  <c r="CE743" i="4" l="1"/>
  <c r="BX743" i="4"/>
  <c r="BQ743" i="4"/>
  <c r="F744" i="4"/>
  <c r="B664" i="4"/>
  <c r="BQ744" i="4" l="1"/>
  <c r="BX744" i="4"/>
  <c r="CE744" i="4"/>
  <c r="F745" i="4"/>
  <c r="B665" i="4"/>
  <c r="CE745" i="4" l="1"/>
  <c r="BX745" i="4"/>
  <c r="BQ745" i="4"/>
  <c r="F746" i="4"/>
  <c r="B666" i="4"/>
  <c r="CE746" i="4" l="1"/>
  <c r="BX746" i="4"/>
  <c r="BQ746" i="4"/>
  <c r="F747" i="4" l="1"/>
  <c r="B667" i="4"/>
  <c r="BQ747" i="4" l="1"/>
  <c r="CE747" i="4"/>
  <c r="BX747" i="4"/>
  <c r="F748" i="4"/>
  <c r="B668" i="4"/>
  <c r="CE748" i="4" l="1"/>
  <c r="BX748" i="4"/>
  <c r="BQ748" i="4"/>
  <c r="F749" i="4"/>
  <c r="B669" i="4"/>
  <c r="CE749" i="4" l="1"/>
  <c r="BQ749" i="4"/>
  <c r="BX749" i="4"/>
  <c r="F750" i="4"/>
  <c r="B670" i="4"/>
  <c r="BQ750" i="4" l="1"/>
  <c r="BX750" i="4"/>
  <c r="CE750" i="4"/>
  <c r="F751" i="4" l="1"/>
  <c r="B671" i="4"/>
  <c r="CE751" i="4" l="1"/>
  <c r="BX751" i="4"/>
  <c r="BQ751" i="4"/>
  <c r="F752" i="4"/>
  <c r="B672" i="4"/>
  <c r="CE752" i="4" l="1"/>
  <c r="BX752" i="4"/>
  <c r="BQ752" i="4"/>
  <c r="F753" i="4"/>
  <c r="B673" i="4"/>
  <c r="BQ753" i="4" l="1"/>
  <c r="BX753" i="4"/>
  <c r="CE753" i="4"/>
  <c r="F754" i="4"/>
  <c r="B674" i="4"/>
  <c r="CE754" i="4" l="1"/>
  <c r="BX754" i="4"/>
  <c r="BQ754" i="4"/>
  <c r="F755" i="4" l="1"/>
  <c r="B675" i="4"/>
  <c r="BX755" i="4" l="1"/>
  <c r="BQ755" i="4"/>
  <c r="CE755" i="4"/>
  <c r="F756" i="4"/>
  <c r="B676" i="4"/>
  <c r="BX756" i="4" l="1"/>
  <c r="BQ756" i="4"/>
  <c r="CE756" i="4"/>
  <c r="F757" i="4"/>
  <c r="B677" i="4"/>
  <c r="CE757" i="4" l="1"/>
  <c r="BX757" i="4"/>
  <c r="BQ757" i="4"/>
  <c r="F758" i="4"/>
  <c r="B678" i="4"/>
  <c r="BQ758" i="4" l="1"/>
  <c r="CE758" i="4"/>
  <c r="BX758" i="4"/>
  <c r="F759" i="4" l="1"/>
  <c r="B679" i="4"/>
  <c r="BX759" i="4" l="1"/>
  <c r="BQ759" i="4"/>
  <c r="CE759" i="4"/>
  <c r="F760" i="4"/>
  <c r="B680" i="4"/>
  <c r="CE760" i="4" l="1"/>
  <c r="BX760" i="4"/>
  <c r="BQ760" i="4"/>
  <c r="F761" i="4"/>
  <c r="B681" i="4"/>
  <c r="BQ761" i="4" l="1"/>
  <c r="CE761" i="4"/>
  <c r="BX761" i="4"/>
  <c r="F762" i="4"/>
  <c r="B682" i="4"/>
  <c r="BX762" i="4" l="1"/>
  <c r="BQ762" i="4"/>
  <c r="CE762" i="4"/>
  <c r="F763" i="4" l="1"/>
  <c r="B683" i="4"/>
  <c r="CE763" i="4" l="1"/>
  <c r="BX763" i="4"/>
  <c r="BQ763" i="4"/>
  <c r="F764" i="4"/>
  <c r="B684" i="4"/>
  <c r="CE764" i="4" l="1"/>
  <c r="BX764" i="4"/>
  <c r="BQ764" i="4"/>
  <c r="F765" i="4"/>
  <c r="B685" i="4"/>
  <c r="BX765" i="4" l="1"/>
  <c r="BQ765" i="4"/>
  <c r="CE765" i="4"/>
  <c r="F766" i="4"/>
  <c r="B686" i="4"/>
  <c r="CE766" i="4" l="1"/>
  <c r="BX766" i="4"/>
  <c r="BQ766" i="4"/>
  <c r="F767" i="4" l="1"/>
  <c r="B687" i="4"/>
  <c r="BQ767" i="4" l="1"/>
  <c r="CE767" i="4"/>
  <c r="BX767" i="4"/>
  <c r="F768" i="4"/>
  <c r="B688" i="4"/>
  <c r="BX768" i="4" l="1"/>
  <c r="BQ768" i="4"/>
  <c r="CE768" i="4"/>
  <c r="F769" i="4"/>
  <c r="B689" i="4"/>
  <c r="CE769" i="4" l="1"/>
  <c r="BQ769" i="4"/>
  <c r="BX769" i="4"/>
  <c r="F770" i="4"/>
  <c r="B690" i="4"/>
  <c r="BQ770" i="4" l="1"/>
  <c r="CE770" i="4"/>
  <c r="BX770" i="4"/>
  <c r="F771" i="4" l="1"/>
  <c r="B691" i="4"/>
  <c r="BX771" i="4" l="1"/>
  <c r="BQ771" i="4"/>
  <c r="CE771" i="4"/>
  <c r="F772" i="4"/>
  <c r="B692" i="4"/>
  <c r="CE1608" i="4" l="1"/>
  <c r="BQ1608" i="4"/>
  <c r="BX1608" i="4"/>
  <c r="CE772" i="4"/>
  <c r="BX772" i="4"/>
  <c r="BQ772" i="4"/>
  <c r="F773" i="4"/>
  <c r="B693" i="4"/>
  <c r="BX1609" i="4" l="1"/>
  <c r="BQ1609" i="4"/>
  <c r="CE1609" i="4"/>
  <c r="BX1508" i="4"/>
  <c r="CE1508" i="4"/>
  <c r="BQ1508" i="4"/>
  <c r="BQ773" i="4"/>
  <c r="BX773" i="4"/>
  <c r="CE773" i="4"/>
  <c r="F774" i="4"/>
  <c r="B694" i="4"/>
  <c r="CE1610" i="4" l="1"/>
  <c r="CE1630" i="4"/>
  <c r="CE1618" i="4"/>
  <c r="BQ1610" i="4"/>
  <c r="BQ1630" i="4"/>
  <c r="BQ1618" i="4"/>
  <c r="BX1610" i="4"/>
  <c r="BX1630" i="4"/>
  <c r="BX1618" i="4"/>
  <c r="BQ1509" i="4"/>
  <c r="CE1509" i="4"/>
  <c r="BX1509" i="4"/>
  <c r="BX774" i="4"/>
  <c r="BQ774" i="4"/>
  <c r="CE774" i="4"/>
  <c r="BX1619" i="4" l="1"/>
  <c r="BX1631" i="4"/>
  <c r="BX1611" i="4"/>
  <c r="BQ1619" i="4"/>
  <c r="BQ1631" i="4"/>
  <c r="BQ1611" i="4"/>
  <c r="CE1619" i="4"/>
  <c r="CE1631" i="4"/>
  <c r="CE1611" i="4"/>
  <c r="BX1510" i="4"/>
  <c r="BX1530" i="4"/>
  <c r="BX1518" i="4"/>
  <c r="CE1510" i="4"/>
  <c r="CE1530" i="4"/>
  <c r="CE1518" i="4"/>
  <c r="BQ1510" i="4"/>
  <c r="BQ1530" i="4"/>
  <c r="BQ1518" i="4"/>
  <c r="F775" i="4"/>
  <c r="B695" i="4"/>
  <c r="CE1612" i="4" l="1"/>
  <c r="CE1632" i="4"/>
  <c r="CE1620" i="4"/>
  <c r="BQ1612" i="4"/>
  <c r="BQ1632" i="4"/>
  <c r="BQ1620" i="4"/>
  <c r="BX1612" i="4"/>
  <c r="BX1632" i="4"/>
  <c r="BX1620" i="4"/>
  <c r="BQ1511" i="4"/>
  <c r="BX1519" i="4"/>
  <c r="BX1531" i="4"/>
  <c r="BX1511" i="4"/>
  <c r="BQ1519" i="4"/>
  <c r="BQ1531" i="4"/>
  <c r="CE1519" i="4"/>
  <c r="CE1531" i="4"/>
  <c r="CE1511" i="4"/>
  <c r="CE775" i="4"/>
  <c r="BX775" i="4"/>
  <c r="BQ775" i="4"/>
  <c r="F776" i="4"/>
  <c r="B696" i="4"/>
  <c r="BQ1621" i="4" l="1"/>
  <c r="BQ1613" i="4"/>
  <c r="CE1613" i="4"/>
  <c r="BX1621" i="4"/>
  <c r="CE1621" i="4"/>
  <c r="BX1613" i="4"/>
  <c r="BQ1532" i="4"/>
  <c r="BX1512" i="4"/>
  <c r="BX1532" i="4"/>
  <c r="BQ1520" i="4"/>
  <c r="CE1512" i="4"/>
  <c r="BX1520" i="4"/>
  <c r="CE1532" i="4"/>
  <c r="CE1520" i="4"/>
  <c r="BQ1512" i="4"/>
  <c r="BQ776" i="4"/>
  <c r="CE776" i="4"/>
  <c r="BX776" i="4"/>
  <c r="F777" i="4"/>
  <c r="B697" i="4"/>
  <c r="BX1622" i="4" l="1"/>
  <c r="CE1614" i="4"/>
  <c r="BQ1614" i="4"/>
  <c r="BX1614" i="4"/>
  <c r="CE1622" i="4"/>
  <c r="BQ1622" i="4"/>
  <c r="CE1513" i="4"/>
  <c r="BX1513" i="4"/>
  <c r="BQ1521" i="4"/>
  <c r="BQ1513" i="4"/>
  <c r="CE1521" i="4"/>
  <c r="BX1521" i="4"/>
  <c r="CE777" i="4"/>
  <c r="BX777" i="4"/>
  <c r="BQ777" i="4"/>
  <c r="F778" i="4"/>
  <c r="B698" i="4"/>
  <c r="BQ1615" i="4" l="1"/>
  <c r="CE1615" i="4"/>
  <c r="BX1623" i="4"/>
  <c r="BQ1623" i="4"/>
  <c r="CE1623" i="4"/>
  <c r="BX1615" i="4"/>
  <c r="CE1522" i="4"/>
  <c r="BQ1522" i="4"/>
  <c r="BQ1514" i="4"/>
  <c r="BX1514" i="4"/>
  <c r="CE1514" i="4"/>
  <c r="BX1522" i="4"/>
  <c r="CE778" i="4"/>
  <c r="BX778" i="4"/>
  <c r="BQ778" i="4"/>
  <c r="CE1624" i="4" l="1"/>
  <c r="BQ1624" i="4"/>
  <c r="BX1624" i="4"/>
  <c r="CE1515" i="4"/>
  <c r="BQ1515" i="4"/>
  <c r="BQ1523" i="4"/>
  <c r="BX1515" i="4"/>
  <c r="CE1523" i="4"/>
  <c r="BX1523" i="4"/>
  <c r="F779" i="4"/>
  <c r="B699" i="4"/>
  <c r="BX1625" i="4" l="1"/>
  <c r="BQ1625" i="4"/>
  <c r="CE1625" i="4"/>
  <c r="CE1524" i="4"/>
  <c r="BX1524" i="4"/>
  <c r="BQ1524" i="4"/>
  <c r="BQ779" i="4"/>
  <c r="CE779" i="4"/>
  <c r="BX779" i="4"/>
  <c r="F780" i="4"/>
  <c r="B700" i="4"/>
  <c r="CE1626" i="4" l="1"/>
  <c r="BQ1626" i="4"/>
  <c r="BX1626" i="4"/>
  <c r="BQ1525" i="4"/>
  <c r="BX1525" i="4"/>
  <c r="CE1525" i="4"/>
  <c r="CE780" i="4"/>
  <c r="BX780" i="4"/>
  <c r="BQ780" i="4"/>
  <c r="F781" i="4"/>
  <c r="B701" i="4"/>
  <c r="BX1627" i="4" l="1"/>
  <c r="BQ1627" i="4"/>
  <c r="CE1627" i="4"/>
  <c r="CE1526" i="4"/>
  <c r="BX1526" i="4"/>
  <c r="BQ1526" i="4"/>
  <c r="CE781" i="4"/>
  <c r="BX781" i="4"/>
  <c r="BQ781" i="4"/>
  <c r="F782" i="4"/>
  <c r="B702" i="4"/>
  <c r="CE1628" i="4" l="1"/>
  <c r="BQ1628" i="4"/>
  <c r="BX1628" i="4"/>
  <c r="BQ1527" i="4"/>
  <c r="BX1527" i="4"/>
  <c r="CE1527" i="4"/>
  <c r="BQ782" i="4"/>
  <c r="CE782" i="4"/>
  <c r="BX782" i="4"/>
  <c r="CE1528" i="4" l="1"/>
  <c r="BX1528" i="4"/>
  <c r="BQ1528" i="4"/>
  <c r="F783" i="4"/>
  <c r="B703" i="4"/>
  <c r="CE783" i="4" l="1"/>
  <c r="BX783" i="4"/>
  <c r="BQ783" i="4"/>
  <c r="F784" i="4"/>
  <c r="B704" i="4"/>
  <c r="CE784" i="4" l="1"/>
  <c r="BQ784" i="4"/>
  <c r="BX784" i="4"/>
  <c r="F785" i="4"/>
  <c r="B705" i="4"/>
  <c r="BQ785" i="4" l="1"/>
  <c r="CE785" i="4"/>
  <c r="BX785" i="4"/>
  <c r="F786" i="4"/>
  <c r="B706" i="4"/>
  <c r="CE786" i="4" l="1"/>
  <c r="BX786" i="4"/>
  <c r="BQ786" i="4"/>
  <c r="B707" i="4" l="1"/>
  <c r="B708" i="4" l="1"/>
  <c r="B709" i="4" l="1"/>
  <c r="B710" i="4" l="1"/>
  <c r="B711" i="4" l="1"/>
  <c r="B712" i="4" l="1"/>
  <c r="B713" i="4" l="1"/>
  <c r="B714" i="4" l="1"/>
  <c r="B715" i="4" l="1"/>
  <c r="B716" i="4" l="1"/>
  <c r="B717" i="4" l="1"/>
  <c r="B718" i="4" l="1"/>
  <c r="B719" i="4" l="1"/>
  <c r="B720" i="4" l="1"/>
  <c r="B721" i="4" l="1"/>
  <c r="B722" i="4" l="1"/>
  <c r="B723" i="4" l="1"/>
  <c r="B724" i="4" l="1"/>
  <c r="B725" i="4" l="1"/>
  <c r="B726" i="4" l="1"/>
  <c r="B727" i="4" l="1"/>
  <c r="B728" i="4" l="1"/>
  <c r="B729" i="4" l="1"/>
  <c r="B730" i="4" l="1"/>
  <c r="B731" i="4" l="1"/>
  <c r="B732" i="4" l="1"/>
  <c r="B733" i="4" l="1"/>
  <c r="B734" i="4" l="1"/>
  <c r="B735" i="4" l="1"/>
  <c r="B736" i="4" l="1"/>
  <c r="B737" i="4" l="1"/>
  <c r="B738" i="4" l="1"/>
  <c r="B739" i="4" l="1"/>
  <c r="B740" i="4" l="1"/>
  <c r="B741" i="4" l="1"/>
  <c r="B742" i="4" l="1"/>
  <c r="B743" i="4" l="1"/>
  <c r="B744" i="4" l="1"/>
  <c r="B745" i="4" l="1"/>
  <c r="B746" i="4" l="1"/>
  <c r="B747" i="4" l="1"/>
  <c r="B748" i="4" l="1"/>
  <c r="B749" i="4" l="1"/>
  <c r="B750" i="4" l="1"/>
  <c r="B751" i="4" l="1"/>
  <c r="B752" i="4" l="1"/>
  <c r="B753" i="4" l="1"/>
  <c r="B754" i="4" l="1"/>
  <c r="B755" i="4" l="1"/>
  <c r="B756" i="4" l="1"/>
  <c r="B757" i="4" l="1"/>
  <c r="B758" i="4" l="1"/>
  <c r="B759" i="4" l="1"/>
  <c r="B760" i="4" l="1"/>
  <c r="B761" i="4" l="1"/>
  <c r="B762" i="4" l="1"/>
  <c r="B763" i="4" l="1"/>
  <c r="B764" i="4" l="1"/>
  <c r="B765" i="4" l="1"/>
  <c r="B766" i="4" l="1"/>
  <c r="B767" i="4" l="1"/>
  <c r="B768" i="4" l="1"/>
  <c r="B769" i="4" l="1"/>
  <c r="B770" i="4" l="1"/>
  <c r="B771" i="4" l="1"/>
  <c r="B772" i="4" l="1"/>
  <c r="B773" i="4" l="1"/>
  <c r="B774" i="4" l="1"/>
  <c r="B775" i="4" l="1"/>
  <c r="B776" i="4" l="1"/>
  <c r="B777" i="4" l="1"/>
  <c r="B778" i="4" l="1"/>
  <c r="LK9" i="1"/>
  <c r="LK7" i="1"/>
  <c r="LK11" i="1" l="1"/>
  <c r="LK10" i="1"/>
  <c r="LK12" i="1"/>
  <c r="LJ7" i="1"/>
  <c r="LJ9" i="1"/>
  <c r="LJ11" i="1" l="1"/>
  <c r="LJ10" i="1"/>
  <c r="LJ12" i="1"/>
  <c r="B779" i="4"/>
  <c r="B780" i="4" l="1"/>
  <c r="B781" i="4" l="1"/>
  <c r="B782" i="4" l="1"/>
  <c r="B783" i="4" l="1"/>
  <c r="B784" i="4" l="1"/>
  <c r="B785" i="4" l="1"/>
  <c r="B786" i="4" l="1"/>
  <c r="LZ24" i="1" l="1"/>
  <c r="MK24" i="1"/>
  <c r="MJ24" i="1"/>
  <c r="LO24" i="1"/>
  <c r="MF24" i="1"/>
  <c r="AW24" i="1"/>
  <c r="LK24" i="1"/>
  <c r="LM24" i="1"/>
  <c r="LI24" i="1"/>
  <c r="LN24" i="1"/>
  <c r="MB24" i="1"/>
  <c r="AS24" i="1"/>
  <c r="LL24" i="1"/>
  <c r="MC24" i="1"/>
  <c r="MA24" i="1"/>
  <c r="V24" i="1" l="1"/>
  <c r="U24" i="1"/>
  <c r="AJ24" i="1" l="1"/>
  <c r="AK24" i="1"/>
  <c r="AI24" i="1"/>
  <c r="BQ24" i="1" l="1"/>
  <c r="NA24" i="1"/>
  <c r="KQ24" i="1"/>
  <c r="LD24" i="1"/>
  <c r="LR24" i="1"/>
  <c r="X24" i="1"/>
  <c r="MU24" i="1"/>
  <c r="MZ24" i="1"/>
  <c r="MR24" i="1"/>
  <c r="MS24" i="1"/>
  <c r="KL24" i="1"/>
  <c r="AF24" i="1"/>
  <c r="ML24" i="1"/>
  <c r="KU24" i="1"/>
  <c r="MX24" i="1"/>
  <c r="JV24" i="1"/>
  <c r="KS24" i="1"/>
  <c r="KW24" i="1"/>
  <c r="KR24" i="1"/>
  <c r="KX24" i="1"/>
  <c r="AL24" i="1"/>
  <c r="AE24" i="1"/>
  <c r="AR24" i="1"/>
  <c r="KA24" i="1"/>
  <c r="LF24" i="1"/>
  <c r="LE24" i="1"/>
  <c r="AM24" i="1"/>
  <c r="KJ24" i="1"/>
  <c r="W24" i="1"/>
  <c r="LP24" i="1"/>
  <c r="KH24" i="1"/>
  <c r="KY24" i="1"/>
  <c r="AZ24" i="1"/>
  <c r="AN24" i="1"/>
  <c r="LA24" i="1"/>
  <c r="AQ24" i="1"/>
  <c r="LT24" i="1"/>
  <c r="KO24" i="1"/>
  <c r="AG24" i="1"/>
  <c r="KZ24" i="1"/>
  <c r="MW24" i="1"/>
  <c r="NH24" i="1"/>
  <c r="LH24" i="1"/>
  <c r="KT24" i="1"/>
  <c r="NL24" i="1"/>
  <c r="LG24" i="1"/>
  <c r="NI24" i="1"/>
  <c r="KM24" i="1"/>
  <c r="LQ24" i="1"/>
  <c r="KE24" i="1"/>
  <c r="AY24" i="1"/>
  <c r="NB24" i="1"/>
  <c r="KK24" i="1"/>
  <c r="LS24" i="1"/>
  <c r="BA24" i="1"/>
  <c r="BR24" i="1"/>
  <c r="KV24" i="1"/>
  <c r="NJ24" i="1"/>
  <c r="AC24" i="1"/>
  <c r="AP24" i="1"/>
  <c r="KC24" i="1"/>
  <c r="KD24" i="1"/>
  <c r="MV24" i="1"/>
  <c r="AO24" i="1"/>
  <c r="KN24" i="1"/>
  <c r="MM24" i="1"/>
  <c r="NK24" i="1"/>
  <c r="AA24" i="1"/>
  <c r="KB24" i="1"/>
  <c r="LJ24" i="1"/>
  <c r="JU24" i="1"/>
  <c r="NF24" i="1"/>
  <c r="MH24" i="1"/>
  <c r="MY24" i="1"/>
  <c r="Z24" i="1"/>
  <c r="KP24" i="1"/>
  <c r="KI24" i="1"/>
  <c r="MI24" i="1"/>
  <c r="MD24" i="1"/>
  <c r="LU24" i="1"/>
  <c r="F25" i="4" l="1"/>
  <c r="K25" i="4"/>
  <c r="D1011" i="4" l="1"/>
  <c r="E891" i="4"/>
  <c r="C891" i="4"/>
  <c r="H891" i="4"/>
  <c r="I891" i="4"/>
  <c r="K891" i="4"/>
  <c r="F891" i="4"/>
  <c r="F1011" i="4"/>
  <c r="G1011" i="4"/>
  <c r="D951" i="4"/>
  <c r="G891" i="4"/>
  <c r="E1011" i="4"/>
  <c r="E951" i="4"/>
  <c r="C1011" i="4"/>
  <c r="I1011" i="4"/>
  <c r="H951" i="4"/>
  <c r="J891" i="4"/>
  <c r="F951" i="4"/>
  <c r="I951" i="4"/>
  <c r="J951" i="4"/>
  <c r="G951" i="4"/>
  <c r="J1011" i="4"/>
  <c r="K951" i="4"/>
  <c r="K1011" i="4"/>
  <c r="C951" i="4"/>
  <c r="D891" i="4"/>
  <c r="H1011" i="4"/>
  <c r="D1012" i="4" l="1"/>
  <c r="D1009" i="4"/>
  <c r="D1013" i="4"/>
  <c r="D1010" i="4"/>
  <c r="G1010" i="4"/>
  <c r="F1012" i="4"/>
  <c r="E1010" i="4"/>
  <c r="K889" i="4"/>
  <c r="C893" i="4"/>
  <c r="H889" i="4"/>
  <c r="E892" i="4"/>
  <c r="E890" i="4"/>
  <c r="E889" i="4"/>
  <c r="E893" i="4"/>
  <c r="H893" i="4"/>
  <c r="F893" i="4"/>
  <c r="C889" i="4"/>
  <c r="C892" i="4"/>
  <c r="F889" i="4"/>
  <c r="F890" i="4"/>
  <c r="G1012" i="4"/>
  <c r="G1009" i="4"/>
  <c r="F892" i="4"/>
  <c r="I889" i="4"/>
  <c r="I893" i="4"/>
  <c r="G1013" i="4"/>
  <c r="F1009" i="4"/>
  <c r="F1010" i="4"/>
  <c r="F1013" i="4"/>
  <c r="C1009" i="4"/>
  <c r="C1010" i="4"/>
  <c r="D950" i="4"/>
  <c r="D949" i="4"/>
  <c r="E1013" i="4"/>
  <c r="I1013" i="4"/>
  <c r="D953" i="4"/>
  <c r="I1009" i="4"/>
  <c r="E949" i="4"/>
  <c r="G892" i="4"/>
  <c r="E950" i="4"/>
  <c r="G889" i="4"/>
  <c r="E953" i="4"/>
  <c r="G893" i="4"/>
  <c r="K893" i="4"/>
  <c r="D952" i="4"/>
  <c r="E1012" i="4"/>
  <c r="E1009" i="4"/>
  <c r="C1012" i="4"/>
  <c r="C890" i="4"/>
  <c r="E952" i="4"/>
  <c r="G890" i="4"/>
  <c r="C1013" i="4"/>
  <c r="D890" i="4"/>
  <c r="D893" i="4"/>
  <c r="D892" i="4"/>
  <c r="D889" i="4"/>
  <c r="H1013" i="4"/>
  <c r="H1009" i="4"/>
  <c r="J1009" i="4"/>
  <c r="J1013" i="4"/>
  <c r="K1013" i="4"/>
  <c r="K1009" i="4"/>
  <c r="G953" i="4"/>
  <c r="G950" i="4"/>
  <c r="G952" i="4"/>
  <c r="G949" i="4"/>
  <c r="H953" i="4"/>
  <c r="H949" i="4"/>
  <c r="C953" i="4"/>
  <c r="C950" i="4"/>
  <c r="C949" i="4"/>
  <c r="C952" i="4"/>
  <c r="J949" i="4"/>
  <c r="J953" i="4"/>
  <c r="I953" i="4"/>
  <c r="I949" i="4"/>
  <c r="K953" i="4"/>
  <c r="K949" i="4"/>
  <c r="F950" i="4"/>
  <c r="F952" i="4"/>
  <c r="F949" i="4"/>
  <c r="F953" i="4"/>
  <c r="J889" i="4"/>
  <c r="J893" i="4"/>
  <c r="J1012" i="4" l="1"/>
  <c r="H1012" i="4"/>
  <c r="H890" i="4"/>
  <c r="H892" i="4"/>
  <c r="I890" i="4"/>
  <c r="K1012" i="4"/>
  <c r="I1012" i="4"/>
  <c r="K890" i="4"/>
  <c r="K952" i="4"/>
  <c r="I892" i="4"/>
  <c r="I1010" i="4"/>
  <c r="J892" i="4"/>
  <c r="K892" i="4"/>
  <c r="J952" i="4"/>
  <c r="J950" i="4"/>
  <c r="I950" i="4"/>
  <c r="I952" i="4"/>
  <c r="H950" i="4"/>
  <c r="H952" i="4"/>
  <c r="K1010" i="4"/>
  <c r="J1010" i="4"/>
  <c r="H1010" i="4"/>
  <c r="K950" i="4"/>
  <c r="J890" i="4"/>
  <c r="K30" i="4" l="1"/>
  <c r="F30" i="4"/>
  <c r="K29" i="4"/>
  <c r="F29" i="4"/>
  <c r="K27" i="4"/>
  <c r="F27" i="4"/>
  <c r="K28" i="4"/>
  <c r="F28" i="4"/>
  <c r="K33" i="4"/>
  <c r="F33" i="4"/>
  <c r="K26" i="4"/>
  <c r="F26" i="4"/>
  <c r="K32" i="4"/>
  <c r="F32" i="4"/>
  <c r="K31" i="4"/>
  <c r="F31" i="4"/>
  <c r="J931" i="4" l="1"/>
  <c r="F1051" i="4"/>
  <c r="F1049" i="4" s="1"/>
  <c r="G1031" i="4"/>
  <c r="G1032" i="4" s="1"/>
  <c r="F971" i="4"/>
  <c r="H991" i="4"/>
  <c r="J1031" i="4"/>
  <c r="C971" i="4"/>
  <c r="H971" i="4"/>
  <c r="K1031" i="4"/>
  <c r="J991" i="4"/>
  <c r="K1051" i="4"/>
  <c r="H1031" i="4"/>
  <c r="K971" i="4"/>
  <c r="D1031" i="4"/>
  <c r="E991" i="4"/>
  <c r="J911" i="4"/>
  <c r="D931" i="4"/>
  <c r="K911" i="4"/>
  <c r="G931" i="4"/>
  <c r="C911" i="4"/>
  <c r="I911" i="4"/>
  <c r="D1051" i="4"/>
  <c r="H911" i="4"/>
  <c r="I1031" i="4"/>
  <c r="F1031" i="4"/>
  <c r="I991" i="4"/>
  <c r="F911" i="4"/>
  <c r="E911" i="4"/>
  <c r="D911" i="4"/>
  <c r="D971" i="4"/>
  <c r="I971" i="4"/>
  <c r="C1031" i="4"/>
  <c r="E1051" i="4"/>
  <c r="E1031" i="4"/>
  <c r="E931" i="4"/>
  <c r="F991" i="4"/>
  <c r="I1051" i="4"/>
  <c r="C991" i="4"/>
  <c r="H1051" i="4"/>
  <c r="G1051" i="4"/>
  <c r="E971" i="4"/>
  <c r="D991" i="4"/>
  <c r="J1051" i="4"/>
  <c r="C1051" i="4"/>
  <c r="G971" i="4"/>
  <c r="C931" i="4"/>
  <c r="J971" i="4"/>
  <c r="G991" i="4"/>
  <c r="K931" i="4"/>
  <c r="I931" i="4"/>
  <c r="F931" i="4"/>
  <c r="H931" i="4"/>
  <c r="K991" i="4"/>
  <c r="G911" i="4"/>
  <c r="G1030" i="4" l="1"/>
  <c r="G1029" i="4"/>
  <c r="F1053" i="4"/>
  <c r="F1052" i="4"/>
  <c r="J929" i="4"/>
  <c r="J933" i="4"/>
  <c r="E993" i="4"/>
  <c r="K969" i="4"/>
  <c r="H1029" i="4"/>
  <c r="K1029" i="4"/>
  <c r="H969" i="4"/>
  <c r="C970" i="4"/>
  <c r="J1029" i="4"/>
  <c r="H993" i="4"/>
  <c r="F970" i="4"/>
  <c r="G1033" i="4"/>
  <c r="F1050" i="4"/>
  <c r="F969" i="4"/>
  <c r="H1033" i="4"/>
  <c r="J1033" i="4"/>
  <c r="F972" i="4"/>
  <c r="F973" i="4"/>
  <c r="J993" i="4"/>
  <c r="J989" i="4"/>
  <c r="C973" i="4"/>
  <c r="C969" i="4"/>
  <c r="C972" i="4"/>
  <c r="K1033" i="4"/>
  <c r="H973" i="4"/>
  <c r="E990" i="4"/>
  <c r="D1032" i="4"/>
  <c r="D1030" i="4"/>
  <c r="K973" i="4"/>
  <c r="E989" i="4"/>
  <c r="E992" i="4"/>
  <c r="D1029" i="4"/>
  <c r="D1033" i="4"/>
  <c r="K1049" i="4"/>
  <c r="K1053" i="4"/>
  <c r="H989" i="4"/>
  <c r="D1050" i="4"/>
  <c r="D1053" i="4"/>
  <c r="D1049" i="4"/>
  <c r="D1052" i="4"/>
  <c r="G1050" i="4"/>
  <c r="G1053" i="4"/>
  <c r="G1052" i="4"/>
  <c r="G1049" i="4"/>
  <c r="I993" i="4"/>
  <c r="I989" i="4"/>
  <c r="I913" i="4"/>
  <c r="I909" i="4"/>
  <c r="F1029" i="4"/>
  <c r="F1033" i="4"/>
  <c r="F1032" i="4"/>
  <c r="F1030" i="4"/>
  <c r="I1029" i="4"/>
  <c r="I1033" i="4"/>
  <c r="C909" i="4"/>
  <c r="C910" i="4"/>
  <c r="C912" i="4"/>
  <c r="C913" i="4"/>
  <c r="I1053" i="4"/>
  <c r="I1049" i="4"/>
  <c r="C1049" i="4"/>
  <c r="C1050" i="4"/>
  <c r="C1053" i="4"/>
  <c r="C1052" i="4"/>
  <c r="E1029" i="4"/>
  <c r="E1032" i="4"/>
  <c r="E1033" i="4"/>
  <c r="E1030" i="4"/>
  <c r="G929" i="4"/>
  <c r="G933" i="4"/>
  <c r="G932" i="4"/>
  <c r="G930" i="4"/>
  <c r="C989" i="4"/>
  <c r="C992" i="4"/>
  <c r="C990" i="4"/>
  <c r="C993" i="4"/>
  <c r="K993" i="4"/>
  <c r="K989" i="4"/>
  <c r="J1053" i="4"/>
  <c r="J1049" i="4"/>
  <c r="E1053" i="4"/>
  <c r="E1049" i="4"/>
  <c r="E1050" i="4"/>
  <c r="E1052" i="4"/>
  <c r="K909" i="4"/>
  <c r="K913" i="4"/>
  <c r="C932" i="4"/>
  <c r="C933" i="4"/>
  <c r="C929" i="4"/>
  <c r="C930" i="4"/>
  <c r="G972" i="4"/>
  <c r="G973" i="4"/>
  <c r="G970" i="4"/>
  <c r="G969" i="4"/>
  <c r="F989" i="4"/>
  <c r="F993" i="4"/>
  <c r="F992" i="4"/>
  <c r="F990" i="4"/>
  <c r="C1032" i="4"/>
  <c r="C1030" i="4"/>
  <c r="C1029" i="4"/>
  <c r="C1033" i="4"/>
  <c r="D932" i="4"/>
  <c r="D930" i="4"/>
  <c r="D929" i="4"/>
  <c r="D933" i="4"/>
  <c r="E932" i="4"/>
  <c r="E929" i="4"/>
  <c r="E930" i="4"/>
  <c r="E933" i="4"/>
  <c r="I929" i="4"/>
  <c r="I933" i="4"/>
  <c r="I973" i="4"/>
  <c r="I969" i="4"/>
  <c r="G989" i="4"/>
  <c r="G993" i="4"/>
  <c r="G992" i="4"/>
  <c r="G990" i="4"/>
  <c r="J913" i="4"/>
  <c r="J909" i="4"/>
  <c r="H1049" i="4"/>
  <c r="H1053" i="4"/>
  <c r="J973" i="4"/>
  <c r="J969" i="4"/>
  <c r="D970" i="4"/>
  <c r="D973" i="4"/>
  <c r="D969" i="4"/>
  <c r="D972" i="4"/>
  <c r="G909" i="4"/>
  <c r="G912" i="4"/>
  <c r="G913" i="4"/>
  <c r="G910" i="4"/>
  <c r="D913" i="4"/>
  <c r="D909" i="4"/>
  <c r="D912" i="4"/>
  <c r="D910" i="4"/>
  <c r="K929" i="4"/>
  <c r="K933" i="4"/>
  <c r="D993" i="4"/>
  <c r="D992" i="4"/>
  <c r="D989" i="4"/>
  <c r="D990" i="4"/>
  <c r="E969" i="4"/>
  <c r="E973" i="4"/>
  <c r="E970" i="4"/>
  <c r="E972" i="4"/>
  <c r="H929" i="4"/>
  <c r="H933" i="4"/>
  <c r="E912" i="4"/>
  <c r="E910" i="4"/>
  <c r="E913" i="4"/>
  <c r="E909" i="4"/>
  <c r="F930" i="4"/>
  <c r="F932" i="4"/>
  <c r="F933" i="4"/>
  <c r="F929" i="4"/>
  <c r="F912" i="4"/>
  <c r="F910" i="4"/>
  <c r="F909" i="4"/>
  <c r="F913" i="4"/>
  <c r="H913" i="4"/>
  <c r="H909" i="4"/>
  <c r="H992" i="4" l="1"/>
  <c r="J1030" i="4"/>
  <c r="K1030" i="4"/>
  <c r="K970" i="4"/>
  <c r="J932" i="4"/>
  <c r="J930" i="4"/>
  <c r="H970" i="4"/>
  <c r="J990" i="4"/>
  <c r="I1052" i="4"/>
  <c r="H1030" i="4"/>
  <c r="J1032" i="4"/>
  <c r="J992" i="4"/>
  <c r="H1032" i="4"/>
  <c r="K1032" i="4"/>
  <c r="H972" i="4"/>
  <c r="I992" i="4"/>
  <c r="K972" i="4"/>
  <c r="J912" i="4"/>
  <c r="I932" i="4"/>
  <c r="H990" i="4"/>
  <c r="K1052" i="4"/>
  <c r="K1050" i="4"/>
  <c r="K932" i="4"/>
  <c r="J970" i="4"/>
  <c r="I1030" i="4"/>
  <c r="J972" i="4"/>
  <c r="I930" i="4"/>
  <c r="I910" i="4"/>
  <c r="K912" i="4"/>
  <c r="I1032" i="4"/>
  <c r="I912" i="4"/>
  <c r="K910" i="4"/>
  <c r="I990" i="4"/>
  <c r="H930" i="4"/>
  <c r="I1050" i="4"/>
  <c r="J1050" i="4"/>
  <c r="I970" i="4"/>
  <c r="H932" i="4"/>
  <c r="J1052" i="4"/>
  <c r="I972" i="4"/>
  <c r="H1052" i="4"/>
  <c r="J910" i="4"/>
  <c r="H1050" i="4"/>
  <c r="K930" i="4"/>
  <c r="H912" i="4"/>
  <c r="K992" i="4"/>
  <c r="H910" i="4"/>
  <c r="K990" i="4"/>
  <c r="O1096" i="4" l="1"/>
  <c r="O1097" i="4" s="1"/>
  <c r="O1098" i="4" l="1"/>
  <c r="BO24" i="1" l="1"/>
  <c r="BP24" i="1"/>
  <c r="BM24" i="1"/>
  <c r="BN24" i="1"/>
  <c r="O1099" i="4"/>
  <c r="O1100" i="4" l="1"/>
  <c r="O1101" i="4" l="1"/>
  <c r="LY24" i="1" l="1"/>
  <c r="B3" i="1" l="1"/>
  <c r="D4" i="1" l="1"/>
  <c r="E4" i="1"/>
  <c r="F4" i="1"/>
  <c r="I19" i="1" l="1"/>
  <c r="I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John</author>
  </authors>
  <commentList>
    <comment ref="A1" authorId="0" shapeId="0" xr:uid="{37D6CE8F-CE51-4B7D-8E5C-A1A0A18133AE}">
      <text>
        <r>
          <rPr>
            <b/>
            <sz val="9"/>
            <color indexed="81"/>
            <rFont val="Tahoma"/>
            <family val="2"/>
          </rPr>
          <t xml:space="preserve">Michael Young (21512438): 
</t>
        </r>
        <r>
          <rPr>
            <sz val="9"/>
            <color indexed="81"/>
            <rFont val="Tahoma"/>
            <family val="2"/>
          </rPr>
          <t>Can add cols that are just for personal use (eg not used by code) by adding the word Drop in the top row.
Might also be able to drop columns if all the trial values are defaults. Tricky because row 1 value is used in the calculation of the default.</t>
        </r>
      </text>
    </comment>
    <comment ref="D1" authorId="1" shapeId="0" xr:uid="{CCB77013-F05A-42FB-A15C-BBB0BA6C23F4}">
      <text>
        <r>
          <rPr>
            <b/>
            <sz val="9"/>
            <color indexed="81"/>
            <rFont val="Tahoma"/>
            <family val="2"/>
          </rPr>
          <t>Michael Young:</t>
        </r>
        <r>
          <rPr>
            <sz val="9"/>
            <color indexed="81"/>
            <rFont val="Tahoma"/>
            <family val="2"/>
          </rPr>
          <t xml:space="preserve">
to keep the conditional formatting rules tidy, you can only insert a blank row or column (can't copy and insert paste) then you can copy and paste the formulas from a given row or column it into your newly inserted row or column. </t>
        </r>
      </text>
    </comment>
    <comment ref="H1" authorId="0" shapeId="0" xr:uid="{10B3F34B-4772-43FF-8769-97F5228546B0}">
      <text>
        <r>
          <rPr>
            <b/>
            <sz val="9"/>
            <color indexed="81"/>
            <rFont val="Tahoma"/>
            <family val="2"/>
          </rPr>
          <t>Michael Young (21512438):</t>
        </r>
        <r>
          <rPr>
            <sz val="9"/>
            <color indexed="81"/>
            <rFont val="Tahoma"/>
            <family val="2"/>
          </rPr>
          <t xml:space="preserve">
Pandas doesn’t like it if you use special characters (eg  %, /)  in the trial name description. The code will run fine you just wont be able to view the df.</t>
        </r>
      </text>
    </comment>
    <comment ref="C2" authorId="0" shapeId="0" xr:uid="{5F9AC758-6FF0-4899-A9B7-5D51B3F86847}">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2" authorId="0" shapeId="0" xr:uid="{28A87732-DFBE-4E72-8AD9-CC58CDE1082B}">
      <text>
        <r>
          <rPr>
            <b/>
            <sz val="9"/>
            <color indexed="81"/>
            <rFont val="Tahoma"/>
            <family val="2"/>
          </rPr>
          <t>Michael Young (21512438):</t>
        </r>
        <r>
          <rPr>
            <sz val="9"/>
            <color indexed="81"/>
            <rFont val="Tahoma"/>
            <family val="2"/>
          </rPr>
          <t xml:space="preserve">
Must match the key assigned in Sensitivity.py</t>
        </r>
      </text>
    </comment>
    <comment ref="K2" authorId="2" shapeId="0" xr:uid="{53B5AA8E-FB63-4B2F-8EF9-EA8D35628CBB}">
      <text>
        <r>
          <rPr>
            <b/>
            <sz val="9"/>
            <color indexed="81"/>
            <rFont val="Tahoma"/>
            <family val="2"/>
          </rPr>
          <t>John:</t>
        </r>
        <r>
          <rPr>
            <sz val="9"/>
            <color indexed="81"/>
            <rFont val="Tahoma"/>
            <family val="2"/>
          </rPr>
          <t xml:space="preserve">
comment: are season nodes included in steady state model, note: they always are for dsp model)</t>
        </r>
      </text>
    </comment>
    <comment ref="L2" authorId="0" shapeId="0" xr:uid="{C5FDFAA8-13CB-410E-A335-6899C0FFD9B1}">
      <text>
        <r>
          <rPr>
            <b/>
            <sz val="9"/>
            <color indexed="81"/>
            <rFont val="Tahoma"/>
            <family val="2"/>
          </rPr>
          <t>Michael Young (21512438):</t>
        </r>
        <r>
          <rPr>
            <sz val="9"/>
            <color indexed="81"/>
            <rFont val="Tahoma"/>
            <family val="2"/>
          </rPr>
          <t xml:space="preserve">
boolean to control if t axis exists in generator loops</t>
        </r>
      </text>
    </comment>
    <comment ref="M2" authorId="0" shapeId="0" xr:uid="{E673AA4B-B155-4193-8D08-43797D6A5B0E}">
      <text>
        <r>
          <rPr>
            <b/>
            <sz val="9"/>
            <color indexed="81"/>
            <rFont val="Tahoma"/>
            <family val="2"/>
          </rPr>
          <t>Michael Young (21512438):</t>
        </r>
        <r>
          <rPr>
            <sz val="9"/>
            <color indexed="81"/>
            <rFont val="Tahoma"/>
            <family val="2"/>
          </rPr>
          <t xml:space="preserve">
bool - overwrite the optimal pkl fs</t>
        </r>
      </text>
    </comment>
    <comment ref="N2" authorId="0" shapeId="0" xr:uid="{1E004F54-C433-4773-B076-5724DE055BB3}">
      <text>
        <r>
          <rPr>
            <b/>
            <sz val="9"/>
            <color indexed="81"/>
            <rFont val="Tahoma"/>
            <family val="2"/>
          </rPr>
          <t>Michael Young (21512438):</t>
        </r>
        <r>
          <rPr>
            <sz val="9"/>
            <color indexed="81"/>
            <rFont val="Tahoma"/>
            <family val="2"/>
          </rPr>
          <t xml:space="preserve">
bool - use pkl fs or excel input fs</t>
        </r>
      </text>
    </comment>
    <comment ref="U2" authorId="2" shapeId="0" xr:uid="{3E186CD7-563A-41CC-8AB1-470D77560870}">
      <text>
        <r>
          <rPr>
            <b/>
            <sz val="9"/>
            <color indexed="81"/>
            <rFont val="Tahoma"/>
            <family val="2"/>
          </rPr>
          <t>John:</t>
        </r>
        <r>
          <rPr>
            <sz val="9"/>
            <color indexed="81"/>
            <rFont val="Tahoma"/>
            <family val="2"/>
          </rPr>
          <t xml:space="preserve">
Scale the effect of the dam LW profile on the progeny CFW &amp; FD as expressed by the dams</t>
        </r>
      </text>
    </comment>
    <comment ref="V2" authorId="2" shapeId="0" xr:uid="{48EB5ADF-032E-4559-830C-06020C1FF217}">
      <text>
        <r>
          <rPr>
            <b/>
            <sz val="9"/>
            <color indexed="81"/>
            <rFont val="Tahoma"/>
            <family val="2"/>
          </rPr>
          <t>John:</t>
        </r>
        <r>
          <rPr>
            <sz val="9"/>
            <color indexed="81"/>
            <rFont val="Tahoma"/>
            <family val="2"/>
          </rPr>
          <t xml:space="preserve">
Scale the effect of the dam LW profile on the progeny CFW &amp; FD as expressed by the offspring</t>
        </r>
      </text>
    </comment>
    <comment ref="W2" authorId="0" shapeId="0" xr:uid="{6B20CBBF-FE37-4758-9C3D-4E97AA91AE21}">
      <text>
        <r>
          <rPr>
            <b/>
            <sz val="9"/>
            <color indexed="81"/>
            <rFont val="Tahoma"/>
            <family val="2"/>
          </rPr>
          <t xml:space="preserve">John:
</t>
        </r>
        <r>
          <rPr>
            <sz val="9"/>
            <color indexed="81"/>
            <rFont val="Tahoma"/>
            <family val="2"/>
          </rPr>
          <t>Coefficients that vary with litter size in utero</t>
        </r>
      </text>
    </comment>
    <comment ref="X2" authorId="0" shapeId="0" xr:uid="{A7C229C3-0B1F-49C9-A849-631076273045}">
      <text>
        <r>
          <rPr>
            <b/>
            <sz val="9"/>
            <color indexed="81"/>
            <rFont val="Tahoma"/>
            <family val="2"/>
          </rPr>
          <t xml:space="preserve">John:
</t>
        </r>
        <r>
          <rPr>
            <sz val="9"/>
            <color indexed="81"/>
            <rFont val="Tahoma"/>
            <family val="2"/>
          </rPr>
          <t>Coefficients that vary with litter size in utero</t>
        </r>
      </text>
    </comment>
    <comment ref="AT2" authorId="2" shapeId="0" xr:uid="{66E81D6A-9422-4C23-BCB6-830B70B7BCAA}">
      <text>
        <r>
          <rPr>
            <b/>
            <sz val="9"/>
            <color indexed="81"/>
            <rFont val="Tahoma"/>
            <family val="2"/>
          </rPr>
          <t>John:</t>
        </r>
        <r>
          <rPr>
            <sz val="9"/>
            <color indexed="81"/>
            <rFont val="Tahoma"/>
            <family val="2"/>
          </rPr>
          <t xml:space="preserve">
Minimum return on expenditure. An item of expenditure will only be selected if the return is greater than this value</t>
        </r>
      </text>
    </comment>
    <comment ref="AU2" authorId="0" shapeId="0" xr:uid="{11757278-4598-45C0-BBD7-F018A0B9BF86}">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V2" authorId="0" shapeId="0" xr:uid="{B4E0E8B3-8650-4F0F-81F8-013EB59E6FC3}">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W2" authorId="0" shapeId="0" xr:uid="{E78D51DF-8654-4903-B76F-F074C17EEDEC}">
      <text>
        <r>
          <rPr>
            <b/>
            <sz val="9"/>
            <color indexed="81"/>
            <rFont val="Tahoma"/>
            <family val="2"/>
          </rPr>
          <t>Michael Young:</t>
        </r>
        <r>
          <rPr>
            <sz val="9"/>
            <color indexed="81"/>
            <rFont val="Tahoma"/>
            <family val="2"/>
          </rPr>
          <t xml:space="preserve">
Control if fvp is dvp</t>
        </r>
      </text>
    </comment>
    <comment ref="AX2" authorId="0" shapeId="0" xr:uid="{21EB3164-388F-45FA-941D-77A00D6399EC}">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Y2" authorId="0" shapeId="0" xr:uid="{F3BE25F0-A306-41BC-B1FE-05A4EB76F4F0}">
      <text>
        <r>
          <rPr>
            <b/>
            <sz val="9"/>
            <color indexed="81"/>
            <rFont val="Tahoma"/>
            <family val="2"/>
          </rPr>
          <t>Michael Young:</t>
        </r>
        <r>
          <rPr>
            <sz val="9"/>
            <color indexed="81"/>
            <rFont val="Tahoma"/>
            <family val="2"/>
          </rPr>
          <t xml:space="preserve">
Control if fvp is dvp</t>
        </r>
      </text>
    </comment>
    <comment ref="AZ2" authorId="0" shapeId="0" xr:uid="{E5D01D08-9531-4B7D-A182-69FE9941E7C4}">
      <text>
        <r>
          <rPr>
            <b/>
            <sz val="9"/>
            <color indexed="81"/>
            <rFont val="Tahoma"/>
            <family val="2"/>
          </rPr>
          <t>John:</t>
        </r>
        <r>
          <rPr>
            <sz val="9"/>
            <color indexed="81"/>
            <rFont val="Tahoma"/>
            <family val="2"/>
          </rPr>
          <t xml:space="preserve">
number of  initial (unique) starting LW for dams (only option are either 2 or 3, unless f_condense is changed)</t>
        </r>
      </text>
    </comment>
    <comment ref="BA2" authorId="0" shapeId="0" xr:uid="{2DEBBBDC-7BC3-4847-B076-8C64C4BC09F5}">
      <text>
        <r>
          <rPr>
            <b/>
            <sz val="9"/>
            <color indexed="81"/>
            <rFont val="Tahoma"/>
            <family val="2"/>
          </rPr>
          <t>John:</t>
        </r>
        <r>
          <rPr>
            <sz val="9"/>
            <color indexed="81"/>
            <rFont val="Tahoma"/>
            <family val="2"/>
          </rPr>
          <t xml:space="preserve">
number of  initial (unique) starting LW for offspring (only option are either 2 or 3, unless f_condense is changed)</t>
        </r>
      </text>
    </comment>
    <comment ref="BB2" authorId="2" shapeId="0" xr:uid="{68C29D7D-3159-4B33-AF6D-A7EF222148D6}">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 ref="BS2" authorId="2" shapeId="0" xr:uid="{5C3EAD46-EFD5-4E6F-BC53-FB62A0721574}">
      <text>
        <r>
          <rPr>
            <b/>
            <sz val="9"/>
            <color indexed="81"/>
            <rFont val="Tahoma"/>
            <family val="2"/>
          </rPr>
          <t>John:</t>
        </r>
        <r>
          <rPr>
            <sz val="9"/>
            <color indexed="81"/>
            <rFont val="Tahoma"/>
            <family val="2"/>
          </rPr>
          <t xml:space="preserve">
Alter the standard feed supply options (r1)</t>
        </r>
      </text>
    </comment>
    <comment ref="BU2" authorId="2" shapeId="0" xr:uid="{D59329AA-0232-4D83-8037-6EE1BB1DC4ED}">
      <text>
        <r>
          <rPr>
            <b/>
            <sz val="9"/>
            <color indexed="81"/>
            <rFont val="Tahoma"/>
            <family val="2"/>
          </rPr>
          <t>John:</t>
        </r>
        <r>
          <rPr>
            <sz val="9"/>
            <color indexed="81"/>
            <rFont val="Tahoma"/>
            <family val="2"/>
          </rPr>
          <t xml:space="preserve">
Alter the standard feed supply adjustment options (r2)</t>
        </r>
      </text>
    </comment>
    <comment ref="FT2" authorId="2" shapeId="0" xr:uid="{C4BC7E03-C3C8-4188-A3B7-2EEC07E5CE68}">
      <text>
        <r>
          <rPr>
            <b/>
            <sz val="9"/>
            <color indexed="81"/>
            <rFont val="Tahoma"/>
            <family val="2"/>
          </rPr>
          <t>John:</t>
        </r>
        <r>
          <rPr>
            <sz val="9"/>
            <color indexed="81"/>
            <rFont val="Tahoma"/>
            <family val="2"/>
          </rPr>
          <t xml:space="preserve">
Alter the standard feed supply options (r1)</t>
        </r>
      </text>
    </comment>
    <comment ref="FV2" authorId="2" shapeId="0" xr:uid="{FC5967CB-C8EB-46C2-832E-5B792C192892}">
      <text>
        <r>
          <rPr>
            <b/>
            <sz val="9"/>
            <color indexed="81"/>
            <rFont val="Tahoma"/>
            <family val="2"/>
          </rPr>
          <t>John:</t>
        </r>
        <r>
          <rPr>
            <sz val="9"/>
            <color indexed="81"/>
            <rFont val="Tahoma"/>
            <family val="2"/>
          </rPr>
          <t xml:space="preserve">
Alter the standard feed supply adjustment options (r2)</t>
        </r>
      </text>
    </comment>
    <comment ref="JU2" authorId="2" shapeId="0" xr:uid="{946FE586-B21E-4591-84D8-C3921DF6E1BC}">
      <text>
        <r>
          <rPr>
            <b/>
            <sz val="9"/>
            <color indexed="81"/>
            <rFont val="Tahoma"/>
            <family val="2"/>
          </rPr>
          <t>John:</t>
        </r>
        <r>
          <rPr>
            <sz val="9"/>
            <color indexed="81"/>
            <rFont val="Tahoma"/>
            <family val="2"/>
          </rPr>
          <t xml:space="preserve">
Change the standard feedsupply selected for dams</t>
        </r>
      </text>
    </comment>
    <comment ref="JV2" authorId="2" shapeId="0" xr:uid="{660AE4EA-510C-4C1C-81FD-E865A5678844}">
      <text>
        <r>
          <rPr>
            <b/>
            <sz val="9"/>
            <color indexed="81"/>
            <rFont val="Tahoma"/>
            <family val="2"/>
          </rPr>
          <t>John:</t>
        </r>
        <r>
          <rPr>
            <sz val="9"/>
            <color indexed="81"/>
            <rFont val="Tahoma"/>
            <family val="2"/>
          </rPr>
          <t xml:space="preserve">
Change the standard feedsupply selected for offspring</t>
        </r>
      </text>
    </comment>
    <comment ref="JW2" authorId="2" shapeId="0" xr:uid="{67F22BA5-56E3-4FFB-B94B-734C121485C7}">
      <text>
        <r>
          <rPr>
            <b/>
            <sz val="9"/>
            <color indexed="81"/>
            <rFont val="Tahoma"/>
            <family val="2"/>
          </rPr>
          <t>John:</t>
        </r>
        <r>
          <rPr>
            <sz val="9"/>
            <color indexed="81"/>
            <rFont val="Tahoma"/>
            <family val="2"/>
          </rPr>
          <t xml:space="preserve">
Change the standard feedsupply selected for dams</t>
        </r>
      </text>
    </comment>
    <comment ref="JX2" authorId="2" shapeId="0" xr:uid="{DE2F29C1-B702-488A-A8BC-623139D16484}">
      <text>
        <r>
          <rPr>
            <b/>
            <sz val="9"/>
            <color indexed="81"/>
            <rFont val="Tahoma"/>
            <family val="2"/>
          </rPr>
          <t>John:</t>
        </r>
        <r>
          <rPr>
            <sz val="9"/>
            <color indexed="81"/>
            <rFont val="Tahoma"/>
            <family val="2"/>
          </rPr>
          <t xml:space="preserve">
Change the standard feedsupply selected for offspring</t>
        </r>
      </text>
    </comment>
    <comment ref="JY2" authorId="2" shapeId="0" xr:uid="{DEF17DA2-1208-4D48-BD19-3656D1FC1E13}">
      <text>
        <r>
          <rPr>
            <b/>
            <sz val="9"/>
            <color indexed="81"/>
            <rFont val="Tahoma"/>
            <family val="2"/>
          </rPr>
          <t>John:</t>
        </r>
        <r>
          <rPr>
            <sz val="9"/>
            <color indexed="81"/>
            <rFont val="Tahoma"/>
            <family val="2"/>
          </rPr>
          <t xml:space="preserve">
Change the standard feedsupply selected for dams</t>
        </r>
      </text>
    </comment>
    <comment ref="JZ2" authorId="2" shapeId="0" xr:uid="{DD81C362-F559-4922-B23A-6DE3553B8628}">
      <text>
        <r>
          <rPr>
            <b/>
            <sz val="9"/>
            <color indexed="81"/>
            <rFont val="Tahoma"/>
            <family val="2"/>
          </rPr>
          <t>John:</t>
        </r>
        <r>
          <rPr>
            <sz val="9"/>
            <color indexed="81"/>
            <rFont val="Tahoma"/>
            <family val="2"/>
          </rPr>
          <t xml:space="preserve">
Change the standard feedsupply selected for offspring</t>
        </r>
      </text>
    </comment>
    <comment ref="KA2" authorId="2" shapeId="0" xr:uid="{303BC9E9-4408-4FDA-A876-192E9D21110B}">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B2" authorId="2" shapeId="0" xr:uid="{191A5240-15F1-432E-8921-1E8A564B6E1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C2" authorId="2" shapeId="0" xr:uid="{3B8C8CE6-B08D-4AC1-B4B8-B6D1F7A5FFC6}">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D2" authorId="2" shapeId="0" xr:uid="{4E7CA2EB-DBB3-4897-A907-FBB6A73DA002}">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E2" authorId="2" shapeId="0" xr:uid="{F3E18D13-FECC-45B1-878D-F4C094ADF2F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F2" authorId="2" shapeId="0" xr:uid="{F14199F7-A613-4481-BF74-0F70FA0AB8E4}">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G2" authorId="2" shapeId="0" xr:uid="{46BE1594-C2E5-4DB1-A1AC-728126F13013}">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O2" authorId="2" shapeId="0" xr:uid="{1B6D2EE1-1B14-4733-B885-E0C30EFFFE2C}">
      <text>
        <r>
          <rPr>
            <b/>
            <sz val="9"/>
            <color indexed="81"/>
            <rFont val="Tahoma"/>
            <family val="2"/>
          </rPr>
          <t>John:</t>
        </r>
        <r>
          <rPr>
            <sz val="9"/>
            <color indexed="81"/>
            <rFont val="Tahoma"/>
            <family val="2"/>
          </rPr>
          <t xml:space="preserve">
SA on the standard scanning percentage of a genotype. Used to alter the BTRT of the dams &amp; offs. Also used to determine the scanning percentage of the dams</t>
        </r>
      </text>
    </comment>
    <comment ref="KU2" authorId="0" shapeId="0" xr:uid="{515C1C8A-E667-4684-BB60-C3B15A4DF43D}">
      <text>
        <r>
          <rPr>
            <b/>
            <sz val="9"/>
            <color indexed="81"/>
            <rFont val="Tahoma"/>
            <family val="2"/>
          </rPr>
          <t>Young:</t>
        </r>
        <r>
          <rPr>
            <sz val="9"/>
            <color indexed="81"/>
            <rFont val="Tahoma"/>
            <family val="2"/>
          </rPr>
          <t xml:space="preserve">
potential intake done after the calculation function so the profile is not altered
Note: This sam can lead to problems if appl</t>
        </r>
      </text>
    </comment>
    <comment ref="KX2" authorId="0" shapeId="0" xr:uid="{5A00387E-748B-43AF-A372-742903190611}">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Y2" authorId="0" shapeId="0" xr:uid="{11B8FDAE-95DD-4F00-95B3-BBBC73962B8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B2" authorId="0" shapeId="0" xr:uid="{E82DD257-4B09-4DF6-9570-A67C14744582}">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C2" authorId="0" shapeId="0" xr:uid="{B21C78B9-4748-460D-8B71-199408315DD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D2" authorId="0" shapeId="0" xr:uid="{099AC3EF-0C86-4B3A-9CBD-6CBAB6F64DEF}">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E2" authorId="0" shapeId="0" xr:uid="{8B1C30D6-6A6C-4845-A98A-CC117EE7F415}">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F2" authorId="2" shapeId="0" xr:uid="{C3E27AE7-4993-4E71-A03A-A2634D0BA4F4}">
      <text>
        <r>
          <rPr>
            <b/>
            <sz val="9"/>
            <color indexed="81"/>
            <rFont val="Tahoma"/>
            <family val="2"/>
          </rPr>
          <t>John:</t>
        </r>
        <r>
          <rPr>
            <sz val="9"/>
            <color indexed="81"/>
            <rFont val="Tahoma"/>
            <family val="2"/>
          </rPr>
          <t xml:space="preserve">
Lamb survival (singles and twins), used to alter era trait</t>
        </r>
      </text>
    </comment>
    <comment ref="LH2" authorId="2" shapeId="0" xr:uid="{2CD42F7B-730C-4CD2-B782-80138ECB226E}">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LI2" authorId="2" shapeId="0" xr:uid="{4D0DFB95-80C1-4C09-8285-1E404B6EE18F}">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LJ2" authorId="2" shapeId="0" xr:uid="{9DA4D446-0E65-4312-94A3-6E80C92AC61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K2" authorId="2" shapeId="0" xr:uid="{8CCB4E53-C79D-4370-8694-95449F0304B9}">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L2" authorId="2" shapeId="0" xr:uid="{16D47EDC-FC04-4C7D-8A2B-67A892E4E396}">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M2" authorId="2" shapeId="0" xr:uid="{907654EA-44EA-4A69-999A-DFAFFD4A4DB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N2" authorId="2" shapeId="0" xr:uid="{56DBA9C0-E22C-4AE3-97F4-3DBF821DEE80}">
      <text>
        <r>
          <rPr>
            <b/>
            <sz val="9"/>
            <color indexed="81"/>
            <rFont val="Tahoma"/>
            <family val="2"/>
          </rPr>
          <t>John:</t>
        </r>
        <r>
          <rPr>
            <sz val="9"/>
            <color indexed="81"/>
            <rFont val="Tahoma"/>
            <family val="2"/>
          </rPr>
          <t xml:space="preserve">
Peri-natal (near birth) mortality of progeny due to exposure.
Axis is 'number of foetuses'</t>
        </r>
      </text>
    </comment>
    <comment ref="LO2" authorId="2" shapeId="0" xr:uid="{F6544B3D-095D-4B07-86A1-184AE7F9BE06}">
      <text>
        <r>
          <rPr>
            <b/>
            <sz val="9"/>
            <color indexed="81"/>
            <rFont val="Tahoma"/>
            <family val="2"/>
          </rPr>
          <t>John:</t>
        </r>
        <r>
          <rPr>
            <sz val="9"/>
            <color indexed="81"/>
            <rFont val="Tahoma"/>
            <family val="2"/>
          </rPr>
          <t xml:space="preserve">
Peri-natal (near birth) mortality of progeny due to exposure.
Axis is 'number of foetuses'</t>
        </r>
      </text>
    </comment>
    <comment ref="LR2" authorId="0" shapeId="0" xr:uid="{449AE25A-1915-4B2B-A7EF-55164A4A1417}">
      <text>
        <r>
          <rPr>
            <b/>
            <sz val="9"/>
            <color indexed="81"/>
            <rFont val="Tahoma"/>
            <family val="2"/>
          </rPr>
          <t>Michael Young:</t>
        </r>
        <r>
          <rPr>
            <sz val="9"/>
            <color indexed="81"/>
            <rFont val="Tahoma"/>
            <family val="2"/>
          </rPr>
          <t xml:space="preserve">
Turn on and off the SR bound (True = on)</t>
        </r>
      </text>
    </comment>
    <comment ref="LS2" authorId="0" shapeId="0" xr:uid="{23378959-6700-4AEE-8497-F155605D148A}">
      <text>
        <r>
          <rPr>
            <b/>
            <sz val="9"/>
            <color indexed="81"/>
            <rFont val="Tahoma"/>
            <family val="2"/>
          </rPr>
          <t>Michael Young:</t>
        </r>
        <r>
          <rPr>
            <sz val="9"/>
            <color indexed="81"/>
            <rFont val="Tahoma"/>
            <family val="2"/>
          </rPr>
          <t xml:space="preserve">
set the SR for each pasture. (DSE/ha)</t>
        </r>
      </text>
    </comment>
    <comment ref="LT2" authorId="0" shapeId="0" xr:uid="{8F5E99BB-3CE0-4AA9-88F0-572A2A688250}">
      <text>
        <r>
          <rPr>
            <b/>
            <sz val="9"/>
            <color indexed="81"/>
            <rFont val="Tahoma"/>
            <family val="2"/>
          </rPr>
          <t>Michael Young:</t>
        </r>
        <r>
          <rPr>
            <sz val="9"/>
            <color indexed="81"/>
            <rFont val="Tahoma"/>
            <family val="2"/>
          </rPr>
          <t xml:space="preserve">
lowest age (days) to sell wethers.</t>
        </r>
      </text>
    </comment>
    <comment ref="LU2" authorId="0" shapeId="0" xr:uid="{F08C16DC-5BC9-472A-96EB-0E6CE4BA8DDF}">
      <text>
        <r>
          <rPr>
            <b/>
            <sz val="9"/>
            <color indexed="81"/>
            <rFont val="Tahoma"/>
            <family val="2"/>
          </rPr>
          <t>Michael Young:</t>
        </r>
        <r>
          <rPr>
            <sz val="9"/>
            <color indexed="81"/>
            <rFont val="Tahoma"/>
            <family val="2"/>
          </rPr>
          <t xml:space="preserve">
highest age (days) to sell wethers.</t>
        </r>
      </text>
    </comment>
    <comment ref="LY2" authorId="2" shapeId="0" xr:uid="{426C39DF-3370-4100-927E-0FF0CA7B62E4}">
      <text>
        <r>
          <rPr>
            <b/>
            <sz val="9"/>
            <color indexed="81"/>
            <rFont val="Tahoma"/>
            <family val="2"/>
          </rPr>
          <t>John:</t>
        </r>
        <r>
          <rPr>
            <sz val="9"/>
            <color indexed="81"/>
            <rFont val="Tahoma"/>
            <family val="2"/>
          </rPr>
          <t xml:space="preserve">
Scanning management (0,1,2,3,4) being don't scan, wet/dry, mutliples, litter size, foestal age</t>
        </r>
      </text>
    </comment>
    <comment ref="LZ2" authorId="0" shapeId="0" xr:uid="{153E9D8F-5427-446C-889E-32DC4038154E}">
      <text>
        <r>
          <rPr>
            <b/>
            <sz val="9"/>
            <color indexed="81"/>
            <rFont val="Tahoma"/>
            <family val="2"/>
          </rPr>
          <t>Michael Young:</t>
        </r>
        <r>
          <rPr>
            <sz val="9"/>
            <color indexed="81"/>
            <rFont val="Tahoma"/>
            <family val="2"/>
          </rPr>
          <t xml:space="preserve">
True = force sale of drys
(scan needs to be &gt; 0)</t>
        </r>
      </text>
    </comment>
    <comment ref="MA2" authorId="0" shapeId="0" xr:uid="{7AAF3479-7118-4FF1-8FC0-0546990191DF}">
      <text>
        <r>
          <rPr>
            <b/>
            <sz val="9"/>
            <color indexed="81"/>
            <rFont val="Tahoma"/>
            <family val="2"/>
          </rPr>
          <t>Michael Young:</t>
        </r>
        <r>
          <rPr>
            <sz val="9"/>
            <color indexed="81"/>
            <rFont val="Tahoma"/>
            <family val="2"/>
          </rPr>
          <t xml:space="preserve">
True = force retention of drys at both scanning . (Only active if scan &gt; 0).
Currently this sav needs to be used inconjunction with sav[bnd_upper_dams] which constrains the sale of drys in the t[0] slice.
Todo: finalise code changes that will connect this  sav to a constraint that will only allow drys to be sold at shearing if being sold with pregnant ewes (i.e. not a differntial sale)</t>
        </r>
      </text>
    </comment>
    <comment ref="MB2" authorId="0" shapeId="0" xr:uid="{955275BF-C688-4673-8E06-E78322A70D40}">
      <text>
        <r>
          <rPr>
            <b/>
            <sz val="9"/>
            <color indexed="81"/>
            <rFont val="Tahoma"/>
            <family val="2"/>
          </rPr>
          <t>Michael Young:</t>
        </r>
        <r>
          <rPr>
            <sz val="9"/>
            <color indexed="81"/>
            <rFont val="Tahoma"/>
            <family val="2"/>
          </rPr>
          <t xml:space="preserve">
True = include the bound on selling twice drys
(scan needs to be &gt; 0)</t>
        </r>
      </text>
    </comment>
    <comment ref="MC2" authorId="0" shapeId="0" xr:uid="{5DE3B2E6-BB10-49BD-95C8-385F8C3D6602}">
      <text>
        <r>
          <rPr>
            <b/>
            <sz val="9"/>
            <color indexed="81"/>
            <rFont val="Tahoma"/>
            <family val="2"/>
          </rPr>
          <t xml:space="preserve">Michael Young:
</t>
        </r>
        <r>
          <rPr>
            <sz val="9"/>
            <color indexed="81"/>
            <rFont val="Tahoma"/>
            <family val="2"/>
          </rPr>
          <t>Proportion of the drys that are twice dry. Only active if selling twice drys is True
(scan needs to be &gt; 0)</t>
        </r>
      </text>
    </comment>
    <comment ref="MD2" authorId="0" shapeId="0" xr:uid="{0F2B0F9D-DAA1-419C-8F14-C52ACE393B02}">
      <text>
        <r>
          <rPr>
            <b/>
            <sz val="9"/>
            <color indexed="81"/>
            <rFont val="Tahoma"/>
            <family val="2"/>
          </rPr>
          <t>Michael Young:</t>
        </r>
        <r>
          <rPr>
            <sz val="9"/>
            <color indexed="81"/>
            <rFont val="Tahoma"/>
            <family val="2"/>
          </rPr>
          <t xml:space="preserve">
control if dam lowerbound is on or off.
True=bound on.
The slices and numbers are controlled in bnd_lo_dams input</t>
        </r>
      </text>
    </comment>
    <comment ref="ME2" authorId="0" shapeId="0" xr:uid="{7E4E6306-9396-4FDF-9647-26552C7CE3A7}">
      <text>
        <r>
          <rPr>
            <b/>
            <sz val="9"/>
            <color indexed="81"/>
            <rFont val="Tahoma"/>
            <family val="2"/>
          </rPr>
          <t>Michael Young:</t>
        </r>
        <r>
          <rPr>
            <sz val="9"/>
            <color indexed="81"/>
            <rFont val="Tahoma"/>
            <family val="2"/>
          </rPr>
          <t xml:space="preserve">
min dams</t>
        </r>
      </text>
    </comment>
    <comment ref="MF2" authorId="0" shapeId="0" xr:uid="{812C0D3A-04CF-444B-924A-1DD2D3EAD274}">
      <text>
        <r>
          <rPr>
            <b/>
            <sz val="9"/>
            <color indexed="81"/>
            <rFont val="Tahoma"/>
            <family val="2"/>
          </rPr>
          <t>Michael Young:</t>
        </r>
        <r>
          <rPr>
            <sz val="9"/>
            <color indexed="81"/>
            <rFont val="Tahoma"/>
            <family val="2"/>
          </rPr>
          <t xml:space="preserve">
control if dam upperbound is on or off.
True=bound on.
The slices and numbers are controlled in the variable bnd_up_dams
</t>
        </r>
      </text>
    </comment>
    <comment ref="MG2" authorId="0" shapeId="0" xr:uid="{ADF2F0E6-8026-4913-82E9-F36E2F9832A7}">
      <text>
        <r>
          <rPr>
            <b/>
            <sz val="9"/>
            <color indexed="81"/>
            <rFont val="Tahoma"/>
            <family val="2"/>
          </rPr>
          <t>Michael Young (21512438):</t>
        </r>
        <r>
          <rPr>
            <sz val="9"/>
            <color indexed="81"/>
            <rFont val="Tahoma"/>
            <family val="2"/>
          </rPr>
          <t xml:space="preserve">
max number of dams
Can set to stop sales in the t[0] slice for v[0:14] i.e. only sell at 5.5yo or older and drys at scanning (t[1] slice).
This stops sale of yearlings as dams (must be sold as offspring).</t>
        </r>
      </text>
    </comment>
    <comment ref="MH2" authorId="0" shapeId="0" xr:uid="{AB16C63D-E360-4708-AB39-A2B8EBC2F0C2}">
      <text>
        <r>
          <rPr>
            <b/>
            <sz val="9"/>
            <color indexed="81"/>
            <rFont val="Tahoma"/>
            <family val="2"/>
          </rPr>
          <t>Michael Young:</t>
        </r>
        <r>
          <rPr>
            <sz val="9"/>
            <color indexed="81"/>
            <rFont val="Tahoma"/>
            <family val="2"/>
          </rPr>
          <t xml:space="preserve">
The total number of dams scanned (summed across all dvps). Note if this sav has a value then the bound will be turned on.</t>
        </r>
      </text>
    </comment>
    <comment ref="MI2" authorId="0" shapeId="0" xr:uid="{A437F18F-03E3-4D53-ACEB-76AA0FAD4C9F}">
      <text>
        <r>
          <rPr>
            <b/>
            <sz val="9"/>
            <color indexed="81"/>
            <rFont val="Tahoma"/>
            <family val="2"/>
          </rPr>
          <t xml:space="preserve">John:
</t>
        </r>
        <r>
          <rPr>
            <sz val="9"/>
            <color indexed="81"/>
            <rFont val="Tahoma"/>
            <family val="2"/>
          </rPr>
          <t>Proportion of dams mated for each lambing opportunity of g1.</t>
        </r>
      </text>
    </comment>
    <comment ref="MJ2" authorId="0" shapeId="0" xr:uid="{7B3DFB47-3A6D-4B5D-BECE-B56DEFE9332E}">
      <text>
        <r>
          <rPr>
            <b/>
            <sz val="9"/>
            <color indexed="81"/>
            <rFont val="Tahoma"/>
            <family val="2"/>
          </rPr>
          <t xml:space="preserve">John:
</t>
        </r>
        <r>
          <rPr>
            <sz val="9"/>
            <color indexed="81"/>
            <rFont val="Tahoma"/>
            <family val="2"/>
          </rPr>
          <t>Proportion of dams mated for each lambing opportunity of g1.</t>
        </r>
      </text>
    </comment>
    <comment ref="MK2" authorId="0" shapeId="0" xr:uid="{CBF2B3E3-FAFE-4AF4-8F90-6C0A1A641D4D}">
      <text>
        <r>
          <rPr>
            <b/>
            <sz val="9"/>
            <color indexed="81"/>
            <rFont val="Tahoma"/>
            <family val="2"/>
          </rPr>
          <t>Michael Young:</t>
        </r>
        <r>
          <rPr>
            <sz val="9"/>
            <color indexed="81"/>
            <rFont val="Tahoma"/>
            <family val="2"/>
          </rPr>
          <t xml:space="preserve">
Propn of dams retained in yr5. Note if this sav has a value the bound will be turned on.
Used to control retaining the 'performers'.
Operates on ce[2,d,c2]</t>
        </r>
      </text>
    </comment>
    <comment ref="ML2" authorId="0" shapeId="0" xr:uid="{1DBFA1F9-40D1-4540-9A1B-70C0BE1D1354}">
      <text>
        <r>
          <rPr>
            <b/>
            <sz val="9"/>
            <color indexed="81"/>
            <rFont val="Tahoma"/>
            <family val="2"/>
          </rPr>
          <t>Michael Young:</t>
        </r>
        <r>
          <rPr>
            <sz val="9"/>
            <color indexed="81"/>
            <rFont val="Tahoma"/>
            <family val="2"/>
          </rPr>
          <t xml:space="preserve">
Min sale age (days) of dams.
</t>
        </r>
      </text>
    </comment>
    <comment ref="MM2" authorId="0" shapeId="0" xr:uid="{8E0753C5-772D-4671-95F5-C7049E571AC4}">
      <text>
        <r>
          <rPr>
            <b/>
            <sz val="9"/>
            <color indexed="81"/>
            <rFont val="Tahoma"/>
            <family val="2"/>
          </rPr>
          <t>Michael Young:</t>
        </r>
        <r>
          <rPr>
            <sz val="9"/>
            <color indexed="81"/>
            <rFont val="Tahoma"/>
            <family val="2"/>
          </rPr>
          <t xml:space="preserve">
Min sale age (days) of female sheep, applies to prog &amp; offs.
Merinos are usually retained till a full wool shearing to allow selection for wool quality.
Progeny of ewe lambs are usually sold all sold and therefore don't need to be retained for a full wool shearing.</t>
        </r>
      </text>
    </comment>
    <comment ref="MN2" authorId="0" shapeId="0" xr:uid="{082EA17B-035B-4974-A7EA-7B556045C0CD}">
      <text>
        <r>
          <rPr>
            <b/>
            <sz val="9"/>
            <color indexed="81"/>
            <rFont val="Tahoma"/>
            <family val="2"/>
          </rPr>
          <t>Michael Young:</t>
        </r>
        <r>
          <rPr>
            <sz val="9"/>
            <color indexed="81"/>
            <rFont val="Tahoma"/>
            <family val="2"/>
          </rPr>
          <t xml:space="preserve">
control if dam lowerbound is on or off.
True=bound on.
The slices and numbers are controlled in bnd_lo_dams input</t>
        </r>
      </text>
    </comment>
    <comment ref="MO2" authorId="0" shapeId="0" xr:uid="{CBD300F2-C140-49FF-A3D1-19531521668F}">
      <text>
        <r>
          <rPr>
            <b/>
            <sz val="9"/>
            <color indexed="81"/>
            <rFont val="Tahoma"/>
            <family val="2"/>
          </rPr>
          <t>Michael Young:</t>
        </r>
        <r>
          <rPr>
            <sz val="9"/>
            <color indexed="81"/>
            <rFont val="Tahoma"/>
            <family val="2"/>
          </rPr>
          <t xml:space="preserve">
min dams</t>
        </r>
      </text>
    </comment>
    <comment ref="MP2" authorId="0" shapeId="0" xr:uid="{C5375FEB-6805-4690-81E6-1163E50C9808}">
      <text>
        <r>
          <rPr>
            <b/>
            <sz val="9"/>
            <color indexed="81"/>
            <rFont val="Tahoma"/>
            <family val="2"/>
          </rPr>
          <t>Michael Young:</t>
        </r>
        <r>
          <rPr>
            <sz val="9"/>
            <color indexed="81"/>
            <rFont val="Tahoma"/>
            <family val="2"/>
          </rPr>
          <t xml:space="preserve">
control if dam upperbound is on or off.
True=bound on.
The slices and numbers are controlled in the variable bnd_up_dams
</t>
        </r>
      </text>
    </comment>
    <comment ref="MQ2" authorId="0" shapeId="0" xr:uid="{9473C1F6-30F9-4C23-99EF-4B520030B8A1}">
      <text>
        <r>
          <rPr>
            <b/>
            <sz val="9"/>
            <color indexed="81"/>
            <rFont val="Tahoma"/>
            <family val="2"/>
          </rPr>
          <t>Michael Young (21512438):</t>
        </r>
        <r>
          <rPr>
            <sz val="9"/>
            <color indexed="81"/>
            <rFont val="Tahoma"/>
            <family val="2"/>
          </rPr>
          <t xml:space="preserve">
max number of dams
Can set to stop sales in the t[0] slice for v[0:14] i.e. only sell at 5.5yo or older and drys at scanning (t[1] slice).
This stops sale of yearlings as dams (must be sold as offspring).</t>
        </r>
      </text>
    </comment>
    <comment ref="MR2" authorId="2" shapeId="0" xr:uid="{69EEBD88-76F7-414E-9ADB-A427C7F47EE6}">
      <text>
        <r>
          <rPr>
            <b/>
            <sz val="9"/>
            <color indexed="81"/>
            <rFont val="Tahoma"/>
            <family val="2"/>
          </rPr>
          <t>John:</t>
        </r>
        <r>
          <rPr>
            <sz val="9"/>
            <color indexed="81"/>
            <rFont val="Tahoma"/>
            <family val="2"/>
          </rPr>
          <t xml:space="preserve">
Contract cost of the husbandry operations</t>
        </r>
      </text>
    </comment>
    <comment ref="MS2" authorId="2" shapeId="0" xr:uid="{03FD0CEA-7E8F-4B35-A44A-09CADDCC3153}">
      <text>
        <r>
          <rPr>
            <b/>
            <sz val="9"/>
            <color indexed="81"/>
            <rFont val="Tahoma"/>
            <family val="2"/>
          </rPr>
          <t>John:</t>
        </r>
        <r>
          <rPr>
            <sz val="9"/>
            <color indexed="81"/>
            <rFont val="Tahoma"/>
            <family val="2"/>
          </rPr>
          <t xml:space="preserve">
Contract cost of the husbandry operations</t>
        </r>
      </text>
    </comment>
    <comment ref="MT2" authorId="2" shapeId="0" xr:uid="{6FA084C1-22B8-4889-8F19-1847AC0983AD}">
      <text>
        <r>
          <rPr>
            <b/>
            <sz val="9"/>
            <color indexed="81"/>
            <rFont val="Tahoma"/>
            <family val="2"/>
          </rPr>
          <t>John:</t>
        </r>
        <r>
          <rPr>
            <sz val="9"/>
            <color indexed="81"/>
            <rFont val="Tahoma"/>
            <family val="2"/>
          </rPr>
          <t xml:space="preserve">
Contract cost of the husbandry operations</t>
        </r>
      </text>
    </comment>
    <comment ref="MU2" authorId="2" shapeId="0" xr:uid="{1E0319D9-A78E-4CDE-A24E-1993B4F04F23}">
      <text>
        <r>
          <rPr>
            <b/>
            <sz val="9"/>
            <color indexed="81"/>
            <rFont val="Tahoma"/>
            <family val="2"/>
          </rPr>
          <t>John:</t>
        </r>
        <r>
          <rPr>
            <sz val="9"/>
            <color indexed="81"/>
            <rFont val="Tahoma"/>
            <family val="2"/>
          </rPr>
          <t xml:space="preserve">
units of the job (h2) carried out per husbandry labour hour of each type (l2)</t>
        </r>
      </text>
    </comment>
    <comment ref="MV2" authorId="2" shapeId="0" xr:uid="{814DA5BC-25AE-4912-B8D6-3E9121EB540A}">
      <text>
        <r>
          <rPr>
            <b/>
            <sz val="9"/>
            <color indexed="81"/>
            <rFont val="Tahoma"/>
            <family val="2"/>
          </rPr>
          <t>John:</t>
        </r>
        <r>
          <rPr>
            <sz val="9"/>
            <color indexed="81"/>
            <rFont val="Tahoma"/>
            <family val="2"/>
          </rPr>
          <t xml:space="preserve">
units of the job (h2) carried out per husbandry labour hour of each type (l2)</t>
        </r>
      </text>
    </comment>
    <comment ref="NA2" authorId="2" shapeId="0" xr:uid="{5159B550-5599-4BFC-BEF6-3F85A07BC78C}">
      <text>
        <r>
          <rPr>
            <b/>
            <sz val="9"/>
            <color indexed="81"/>
            <rFont val="Tahoma"/>
            <family val="2"/>
          </rPr>
          <t>John:</t>
        </r>
        <r>
          <rPr>
            <sz val="9"/>
            <color indexed="81"/>
            <rFont val="Tahoma"/>
            <family val="2"/>
          </rPr>
          <t xml:space="preserve">
Scale the monthly change in sale price for each sale grid (s7), for standard price/age threshold (s9) and month (m4)</t>
        </r>
      </text>
    </comment>
    <comment ref="NC2" authorId="2" shapeId="0" xr:uid="{085A7C80-A2B1-4C58-A402-B73743195745}">
      <text>
        <r>
          <rPr>
            <b/>
            <sz val="9"/>
            <color indexed="81"/>
            <rFont val="Tahoma"/>
            <family val="2"/>
          </rPr>
          <t>John:</t>
        </r>
        <r>
          <rPr>
            <sz val="9"/>
            <color indexed="81"/>
            <rFont val="Tahoma"/>
            <family val="2"/>
          </rPr>
          <t xml:space="preserve">
Pasture growth rate by feed period (all LMUs)</t>
        </r>
      </text>
    </comment>
    <comment ref="ND2" authorId="2" shapeId="0" xr:uid="{F59A0EB0-C8BA-4127-A9AE-73B8BCB7D4A6}">
      <text>
        <r>
          <rPr>
            <b/>
            <sz val="9"/>
            <color indexed="81"/>
            <rFont val="Tahoma"/>
            <family val="2"/>
          </rPr>
          <t>John:</t>
        </r>
        <r>
          <rPr>
            <sz val="9"/>
            <color indexed="81"/>
            <rFont val="Tahoma"/>
            <family val="2"/>
          </rPr>
          <t xml:space="preserve">
Pasture growth rate by feed period (all LMUs)</t>
        </r>
      </text>
    </comment>
    <comment ref="NE2" authorId="2" shapeId="0" xr:uid="{83D9C86E-54AD-4EC6-B3E3-86CDE7BAC4EA}">
      <text>
        <r>
          <rPr>
            <b/>
            <sz val="9"/>
            <color indexed="81"/>
            <rFont val="Tahoma"/>
            <family val="2"/>
          </rPr>
          <t>John:</t>
        </r>
        <r>
          <rPr>
            <sz val="9"/>
            <color indexed="81"/>
            <rFont val="Tahoma"/>
            <family val="2"/>
          </rPr>
          <t xml:space="preserve">
Pasture growth rate by feed period (all LMUs)</t>
        </r>
      </text>
    </comment>
    <comment ref="NF2" authorId="2" shapeId="0" xr:uid="{CF4423E2-CE49-45F1-9137-27F529547195}">
      <text>
        <r>
          <rPr>
            <b/>
            <sz val="9"/>
            <color indexed="81"/>
            <rFont val="Tahoma"/>
            <family val="2"/>
          </rPr>
          <t>John:</t>
        </r>
        <r>
          <rPr>
            <sz val="9"/>
            <color indexed="81"/>
            <rFont val="Tahoma"/>
            <family val="2"/>
          </rPr>
          <t xml:space="preserve">
Pasture growth rate by feed period (all LMUs)</t>
        </r>
      </text>
    </comment>
    <comment ref="NG2" authorId="2" shapeId="0" xr:uid="{62CE5666-B379-4F9D-BDEF-7AD693622CBB}">
      <text>
        <r>
          <rPr>
            <b/>
            <sz val="9"/>
            <color indexed="81"/>
            <rFont val="Tahoma"/>
            <family val="2"/>
          </rPr>
          <t>John:</t>
        </r>
        <r>
          <rPr>
            <sz val="9"/>
            <color indexed="81"/>
            <rFont val="Tahoma"/>
            <family val="2"/>
          </rPr>
          <t xml:space="preserve">
Germination of pasture across all lmus</t>
        </r>
      </text>
    </comment>
    <comment ref="NH2" authorId="2" shapeId="0" xr:uid="{B09F6EF1-4A68-4503-8972-A5FE7977B676}">
      <text>
        <r>
          <rPr>
            <b/>
            <sz val="9"/>
            <color indexed="81"/>
            <rFont val="Tahoma"/>
            <family val="2"/>
          </rPr>
          <t>John:</t>
        </r>
        <r>
          <rPr>
            <sz val="9"/>
            <color indexed="81"/>
            <rFont val="Tahoma"/>
            <family val="2"/>
          </rPr>
          <t xml:space="preserve">
This SA does nothing but allows a change to be made so that the trial is re-run (if for example the full report is required without making any change to the other SAs)</t>
        </r>
      </text>
    </comment>
    <comment ref="B3" authorId="2" shapeId="0" xr:uid="{C8A15A74-78CD-4AB4-A8E5-B158603D1CF3}">
      <text>
        <r>
          <rPr>
            <b/>
            <sz val="9"/>
            <color indexed="81"/>
            <rFont val="Tahoma"/>
            <family val="2"/>
          </rPr>
          <t>John:</t>
        </r>
        <r>
          <rPr>
            <sz val="9"/>
            <color indexed="81"/>
            <rFont val="Tahoma"/>
            <family val="2"/>
          </rPr>
          <t xml:space="preserve">
Number of trials to run in the experiment</t>
        </r>
      </text>
    </comment>
    <comment ref="C3" authorId="0" shapeId="0" xr:uid="{7D8017B0-E87C-4167-8723-46E5B3A55905}">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3" authorId="1" shapeId="0" xr:uid="{3BDB7BEB-FC53-4975-ADDB-A81C02A033DC}">
      <text>
        <r>
          <rPr>
            <b/>
            <sz val="9"/>
            <color indexed="81"/>
            <rFont val="Tahoma"/>
            <family val="2"/>
          </rPr>
          <t>Michael Young:</t>
        </r>
        <r>
          <rPr>
            <sz val="9"/>
            <color indexed="81"/>
            <rFont val="Tahoma"/>
            <family val="2"/>
          </rPr>
          <t xml:space="preserve">
Optional
- Needed for pas</t>
        </r>
      </text>
    </comment>
    <comment ref="NC3" authorId="2" shapeId="0" xr:uid="{B954CDF6-1ABF-48D4-9FEA-F3C077148276}">
      <text>
        <r>
          <rPr>
            <b/>
            <sz val="9"/>
            <color indexed="81"/>
            <rFont val="Tahoma"/>
            <family val="2"/>
          </rPr>
          <t>John:</t>
        </r>
        <r>
          <rPr>
            <sz val="9"/>
            <color indexed="81"/>
            <rFont val="Tahoma"/>
            <family val="2"/>
          </rPr>
          <t xml:space="preserve">
Pasture type</t>
        </r>
      </text>
    </comment>
    <comment ref="ND3" authorId="2" shapeId="0" xr:uid="{3DA988A2-87E9-45A7-B00D-99AF0DC99125}">
      <text>
        <r>
          <rPr>
            <b/>
            <sz val="9"/>
            <color indexed="81"/>
            <rFont val="Tahoma"/>
            <family val="2"/>
          </rPr>
          <t>John:</t>
        </r>
        <r>
          <rPr>
            <sz val="9"/>
            <color indexed="81"/>
            <rFont val="Tahoma"/>
            <family val="2"/>
          </rPr>
          <t xml:space="preserve">
Pasture type</t>
        </r>
      </text>
    </comment>
    <comment ref="NE3" authorId="2" shapeId="0" xr:uid="{B1BA6188-A345-4BB4-9DCF-724ACC79178E}">
      <text>
        <r>
          <rPr>
            <b/>
            <sz val="9"/>
            <color indexed="81"/>
            <rFont val="Tahoma"/>
            <family val="2"/>
          </rPr>
          <t>John:</t>
        </r>
        <r>
          <rPr>
            <sz val="9"/>
            <color indexed="81"/>
            <rFont val="Tahoma"/>
            <family val="2"/>
          </rPr>
          <t xml:space="preserve">
Pasture type</t>
        </r>
      </text>
    </comment>
    <comment ref="NF3" authorId="2" shapeId="0" xr:uid="{C31DC06B-1951-4D19-A157-E2EEC72B6D13}">
      <text>
        <r>
          <rPr>
            <b/>
            <sz val="9"/>
            <color indexed="81"/>
            <rFont val="Tahoma"/>
            <family val="2"/>
          </rPr>
          <t>John:</t>
        </r>
        <r>
          <rPr>
            <sz val="9"/>
            <color indexed="81"/>
            <rFont val="Tahoma"/>
            <family val="2"/>
          </rPr>
          <t xml:space="preserve">
Pasture type</t>
        </r>
      </text>
    </comment>
    <comment ref="A4" authorId="2" shapeId="0" xr:uid="{CD85CAB6-9789-4C7A-ADAE-EF4BFD67B6CA}">
      <text>
        <r>
          <rPr>
            <b/>
            <sz val="9"/>
            <color indexed="81"/>
            <rFont val="Tahoma"/>
            <family val="2"/>
          </rPr>
          <t>John:</t>
        </r>
        <r>
          <rPr>
            <sz val="9"/>
            <color indexed="81"/>
            <rFont val="Tahoma"/>
            <family val="2"/>
          </rPr>
          <t xml:space="preserve">
Total number of trials defined.
Note: blank rows are still to be included in the number count.</t>
        </r>
      </text>
    </comment>
    <comment ref="C4" authorId="0" shapeId="0" xr:uid="{F27A7F12-A007-42D5-A75B-5F3CA936C886}">
      <text>
        <r>
          <rPr>
            <b/>
            <sz val="9"/>
            <color indexed="81"/>
            <rFont val="Tahoma"/>
            <family val="2"/>
          </rPr>
          <t>Michael Young (21512438):</t>
        </r>
        <r>
          <rPr>
            <sz val="9"/>
            <color indexed="81"/>
            <rFont val="Tahoma"/>
            <family val="2"/>
          </rPr>
          <t xml:space="preserve">
Trials in the same group/experiment are given the same number. These trials are then run together. The group that is run is controlled by an argument passed in when running the script (check google doc for info on running scripts with args)</t>
        </r>
      </text>
    </comment>
    <comment ref="D4" authorId="2" shapeId="0" xr:uid="{356E8614-0E2F-4117-B344-BA1B78753371}">
      <text>
        <r>
          <rPr>
            <b/>
            <sz val="9"/>
            <color indexed="81"/>
            <rFont val="Tahoma"/>
            <family val="2"/>
          </rPr>
          <t>John:</t>
        </r>
        <r>
          <rPr>
            <sz val="9"/>
            <color indexed="81"/>
            <rFont val="Tahoma"/>
            <family val="2"/>
          </rPr>
          <t xml:space="preserve">
Number of the trials being run (TRUE)
</t>
        </r>
      </text>
    </comment>
    <comment ref="E4" authorId="2" shapeId="0" xr:uid="{3F8B7C71-9F70-474B-BC80-D6D9B8C12D5D}">
      <text>
        <r>
          <rPr>
            <b/>
            <sz val="9"/>
            <color indexed="81"/>
            <rFont val="Tahoma"/>
            <family val="2"/>
          </rPr>
          <t>John:</t>
        </r>
        <r>
          <rPr>
            <sz val="9"/>
            <color indexed="81"/>
            <rFont val="Tahoma"/>
            <family val="2"/>
          </rPr>
          <t xml:space="preserve">
Full output includes storing the .lp file, the Variable summary &amp; the RC &amp; Duals.
(% of the trials being run)</t>
        </r>
      </text>
    </comment>
    <comment ref="F4" authorId="2" shapeId="0" xr:uid="{08A47554-D3C3-4B37-B753-8416C6049C55}">
      <text>
        <r>
          <rPr>
            <b/>
            <sz val="9"/>
            <color indexed="81"/>
            <rFont val="Tahoma"/>
            <family val="2"/>
          </rPr>
          <t>John:</t>
        </r>
        <r>
          <rPr>
            <sz val="9"/>
            <color indexed="81"/>
            <rFont val="Tahoma"/>
            <family val="2"/>
          </rPr>
          <t xml:space="preserve">
Proportion of the trials to report
(% of all the trials) &amp; 
(% of trials that have been run)</t>
        </r>
      </text>
    </comment>
    <comment ref="G4" authorId="2" shapeId="0" xr:uid="{FE751D39-98FE-40CE-9BF0-B851D6F27E09}">
      <text>
        <r>
          <rPr>
            <b/>
            <sz val="9"/>
            <color indexed="81"/>
            <rFont val="Tahoma"/>
            <family val="2"/>
          </rPr>
          <t>John:</t>
        </r>
        <r>
          <rPr>
            <sz val="9"/>
            <color indexed="81"/>
            <rFont val="Tahoma"/>
            <family val="2"/>
          </rPr>
          <t xml:space="preserve">
A pointer to use to refer to the tables in the data sheet.
Allows the formulas in the trials (that are highlighted in shades of green) to be copied down (between trials)</t>
        </r>
      </text>
    </comment>
    <comment ref="H4" authorId="1" shapeId="0" xr:uid="{7875E08E-43A6-4F76-BAD2-431E3C040A9B}">
      <text>
        <r>
          <rPr>
            <b/>
            <sz val="9"/>
            <color indexed="81"/>
            <rFont val="Tahoma"/>
            <family val="2"/>
          </rPr>
          <t>Michael Young:</t>
        </r>
        <r>
          <rPr>
            <sz val="9"/>
            <color indexed="81"/>
            <rFont val="Tahoma"/>
            <family val="2"/>
          </rPr>
          <t xml:space="preserve">
Optional
- needed for arrays
- can handle complex slicing. Use comma between each axis slice. Eg 2:3,1:2</t>
        </r>
      </text>
    </comment>
    <comment ref="I4" authorId="2" shapeId="0" xr:uid="{4F36A228-3F1E-4704-9598-6A61A0F5D5E9}">
      <text>
        <r>
          <rPr>
            <b/>
            <sz val="9"/>
            <color indexed="81"/>
            <rFont val="Tahoma"/>
            <family val="2"/>
          </rPr>
          <t>John:</t>
        </r>
        <r>
          <rPr>
            <sz val="9"/>
            <color indexed="81"/>
            <rFont val="Tahoma"/>
            <family val="2"/>
          </rPr>
          <t xml:space="preserve">
This cell will be '-' or 'Dup' 
Note: Will return Dup if there is an empty cell in a trial above the current trial</t>
        </r>
      </text>
    </comment>
    <comment ref="T4" authorId="0" shapeId="0" xr:uid="{38045A94-16D8-497A-8164-8636D0B9BB22}">
      <text>
        <r>
          <rPr>
            <b/>
            <sz val="9"/>
            <color indexed="81"/>
            <rFont val="Tahoma"/>
            <family val="2"/>
          </rPr>
          <t>Michael Young (21512438):</t>
        </r>
        <r>
          <rPr>
            <sz val="9"/>
            <color indexed="81"/>
            <rFont val="Tahoma"/>
            <family val="2"/>
          </rPr>
          <t xml:space="preserve">
store the infor in generator for the mortality report</t>
        </r>
      </text>
    </comment>
    <comment ref="W4" authorId="0" shapeId="0" xr:uid="{233C0881-C2E6-46E8-9B55-F380130374E3}">
      <text>
        <r>
          <rPr>
            <sz val="9"/>
            <color indexed="81"/>
            <rFont val="Tahoma"/>
            <family val="2"/>
          </rPr>
          <t>LTW Pad level scalar for singles</t>
        </r>
      </text>
    </comment>
    <comment ref="X4" authorId="0" shapeId="0" xr:uid="{4F4BE100-A741-4A0D-8DBF-2C8F18FAA110}">
      <text>
        <r>
          <rPr>
            <sz val="9"/>
            <color indexed="81"/>
            <rFont val="Tahoma"/>
            <family val="2"/>
          </rPr>
          <t xml:space="preserve">LTW Pad level scalar for multiples
</t>
        </r>
      </text>
    </comment>
    <comment ref="Y4" authorId="0" shapeId="0" xr:uid="{7861D19F-916D-408A-A538-198C929599E5}">
      <text>
        <r>
          <rPr>
            <b/>
            <sz val="9"/>
            <color indexed="81"/>
            <rFont val="Tahoma"/>
            <family val="2"/>
          </rPr>
          <t>John:</t>
        </r>
        <r>
          <rPr>
            <sz val="9"/>
            <color indexed="81"/>
            <rFont val="Tahoma"/>
            <family val="2"/>
          </rPr>
          <t xml:space="preserve">
Relative availability</t>
        </r>
      </text>
    </comment>
    <comment ref="Z4" authorId="0" shapeId="0" xr:uid="{F2BDF62F-A2C0-480F-B4A2-37C24BFCFD37}">
      <text>
        <r>
          <rPr>
            <b/>
            <sz val="9"/>
            <color indexed="81"/>
            <rFont val="Tahoma"/>
            <family val="2"/>
          </rPr>
          <t>John:</t>
        </r>
        <r>
          <rPr>
            <sz val="9"/>
            <color indexed="81"/>
            <rFont val="Tahoma"/>
            <family val="2"/>
          </rPr>
          <t xml:space="preserve">
Weaner mortality</t>
        </r>
      </text>
    </comment>
    <comment ref="AA4" authorId="0" shapeId="0" xr:uid="{D8F50781-0506-497E-A15D-0AC6218853A7}">
      <text>
        <r>
          <rPr>
            <b/>
            <sz val="9"/>
            <color indexed="81"/>
            <rFont val="Tahoma"/>
            <family val="2"/>
          </rPr>
          <t>John:</t>
        </r>
        <r>
          <rPr>
            <sz val="9"/>
            <color indexed="81"/>
            <rFont val="Tahoma"/>
            <family val="2"/>
          </rPr>
          <t xml:space="preserve">
Dam mortality</t>
        </r>
      </text>
    </comment>
    <comment ref="AB4" authorId="0" shapeId="0" xr:uid="{1E2CC5AE-FD66-4928-899F-555D857AB655}">
      <text>
        <r>
          <rPr>
            <b/>
            <sz val="9"/>
            <color indexed="81"/>
            <rFont val="Tahoma"/>
            <family val="2"/>
          </rPr>
          <t>John:</t>
        </r>
        <r>
          <rPr>
            <sz val="9"/>
            <color indexed="81"/>
            <rFont val="Tahoma"/>
            <family val="2"/>
          </rPr>
          <t xml:space="preserve">
Relative availability</t>
        </r>
      </text>
    </comment>
    <comment ref="AC4" authorId="0" shapeId="0" xr:uid="{DD1BC7DC-9510-49A0-8CF8-2ACF91E46EB3}">
      <text>
        <r>
          <rPr>
            <sz val="9"/>
            <color indexed="81"/>
            <rFont val="Tahoma"/>
            <family val="2"/>
          </rPr>
          <t>Progeny survival</t>
        </r>
      </text>
    </comment>
    <comment ref="AD4" authorId="0" shapeId="0" xr:uid="{0C4CB34C-52A2-4080-A23E-ADED3301A1F0}">
      <text>
        <r>
          <rPr>
            <b/>
            <sz val="9"/>
            <color indexed="81"/>
            <rFont val="Tahoma"/>
            <family val="2"/>
          </rPr>
          <t>John:</t>
        </r>
        <r>
          <rPr>
            <sz val="9"/>
            <color indexed="81"/>
            <rFont val="Tahoma"/>
            <family val="2"/>
          </rPr>
          <t xml:space="preserve">
Relative availability</t>
        </r>
      </text>
    </comment>
    <comment ref="AE4" authorId="0" shapeId="0" xr:uid="{3F3DB6C4-DE2F-419B-AD18-07785C231917}">
      <text>
        <r>
          <rPr>
            <sz val="9"/>
            <color indexed="81"/>
            <rFont val="Tahoma"/>
            <family val="2"/>
          </rPr>
          <t>Birth weight</t>
        </r>
      </text>
    </comment>
    <comment ref="AF4" authorId="0" shapeId="0" xr:uid="{DA1C078D-AA81-4A78-9DFC-37E0A8AB8B86}">
      <text>
        <r>
          <rPr>
            <sz val="9"/>
            <color indexed="81"/>
            <rFont val="Tahoma"/>
            <family val="2"/>
          </rPr>
          <t>Weaning weight</t>
        </r>
      </text>
    </comment>
    <comment ref="AG4" authorId="0" shapeId="0" xr:uid="{1EC0D7CF-12F9-4F1F-8977-A8F060C09A40}">
      <text>
        <r>
          <rPr>
            <b/>
            <sz val="9"/>
            <color indexed="81"/>
            <rFont val="Tahoma"/>
            <family val="2"/>
          </rPr>
          <t>John:</t>
        </r>
        <r>
          <rPr>
            <sz val="9"/>
            <color indexed="81"/>
            <rFont val="Tahoma"/>
            <family val="2"/>
          </rPr>
          <t xml:space="preserve">
Weaner mortality</t>
        </r>
      </text>
    </comment>
    <comment ref="AH4" authorId="0" shapeId="0" xr:uid="{85ED7518-3248-46F2-BEC1-6F6D2BDF3C8C}">
      <text>
        <r>
          <rPr>
            <b/>
            <sz val="9"/>
            <color indexed="81"/>
            <rFont val="Tahoma"/>
            <family val="2"/>
          </rPr>
          <t>John:</t>
        </r>
        <r>
          <rPr>
            <sz val="9"/>
            <color indexed="81"/>
            <rFont val="Tahoma"/>
            <family val="2"/>
          </rPr>
          <t xml:space="preserve">
Relative availability</t>
        </r>
      </text>
    </comment>
    <comment ref="AI4" authorId="2" shapeId="0" xr:uid="{B8C771FB-1E8C-4969-9D49-FBE8CEBE6467}">
      <text>
        <r>
          <rPr>
            <b/>
            <sz val="9"/>
            <color indexed="81"/>
            <rFont val="Tahoma"/>
            <family val="2"/>
          </rPr>
          <t>John:</t>
        </r>
        <r>
          <rPr>
            <sz val="9"/>
            <color indexed="81"/>
            <rFont val="Tahoma"/>
            <family val="2"/>
          </rPr>
          <t xml:space="preserve">
Equation compare may have unexpected effects if used with rev_create</t>
        </r>
      </text>
    </comment>
    <comment ref="AJ4" authorId="0" shapeId="0" xr:uid="{64816FD5-3F05-4537-B029-13E7C73D5479}">
      <text>
        <r>
          <rPr>
            <b/>
            <sz val="9"/>
            <color indexed="81"/>
            <rFont val="Tahoma"/>
            <family val="2"/>
          </rPr>
          <t>Michael Young (21512438):</t>
        </r>
        <r>
          <rPr>
            <sz val="9"/>
            <color indexed="81"/>
            <rFont val="Tahoma"/>
            <family val="2"/>
          </rPr>
          <t xml:space="preserve">
rev number is appended to std rev pkl file. So you can specify which trial to use as std.
rev_create will not operate as expected if used concurrently with equation compare.</t>
        </r>
      </text>
    </comment>
    <comment ref="AK4" authorId="0" shapeId="0" xr:uid="{B667E63B-B423-49FD-9719-D0D9050B2571}">
      <text>
        <r>
          <rPr>
            <b/>
            <sz val="9"/>
            <color indexed="81"/>
            <rFont val="Tahoma"/>
            <family val="2"/>
          </rPr>
          <t>Michael Young (21512438):</t>
        </r>
        <r>
          <rPr>
            <sz val="9"/>
            <color indexed="81"/>
            <rFont val="Tahoma"/>
            <family val="2"/>
          </rPr>
          <t xml:space="preserve">
rev number is appended to std rev pkl file. So you can specify which trial to use as std.</t>
        </r>
      </text>
    </comment>
    <comment ref="AL4" authorId="2" shapeId="0" xr:uid="{7393AF12-0094-4F60-A7AB-F5D1266D3A77}">
      <text>
        <r>
          <rPr>
            <b/>
            <sz val="9"/>
            <color indexed="81"/>
            <rFont val="Tahoma"/>
            <family val="2"/>
          </rPr>
          <t>John:</t>
        </r>
        <r>
          <rPr>
            <sz val="9"/>
            <color indexed="81"/>
            <rFont val="Tahoma"/>
            <family val="2"/>
          </rPr>
          <t xml:space="preserve">
CFW</t>
        </r>
      </text>
    </comment>
    <comment ref="AM4" authorId="2" shapeId="0" xr:uid="{771484C3-46D6-45C5-A026-7EE24A81FF53}">
      <text>
        <r>
          <rPr>
            <b/>
            <sz val="9"/>
            <color indexed="81"/>
            <rFont val="Tahoma"/>
            <family val="2"/>
          </rPr>
          <t>John:</t>
        </r>
        <r>
          <rPr>
            <sz val="9"/>
            <color indexed="81"/>
            <rFont val="Tahoma"/>
            <family val="2"/>
          </rPr>
          <t xml:space="preserve">
FD</t>
        </r>
      </text>
    </comment>
    <comment ref="AN4" authorId="2" shapeId="0" xr:uid="{ADC52D4F-7C42-4FA7-9F09-55FB9985AC2F}">
      <text>
        <r>
          <rPr>
            <b/>
            <sz val="9"/>
            <color indexed="81"/>
            <rFont val="Tahoma"/>
            <family val="2"/>
          </rPr>
          <t>John:</t>
        </r>
        <r>
          <rPr>
            <sz val="9"/>
            <color indexed="81"/>
            <rFont val="Tahoma"/>
            <family val="2"/>
          </rPr>
          <t xml:space="preserve">
Conception</t>
        </r>
      </text>
    </comment>
    <comment ref="AO4" authorId="2" shapeId="0" xr:uid="{F27BEBBE-D2F8-4576-8FEC-B287BAC0AE61}">
      <text>
        <r>
          <rPr>
            <b/>
            <sz val="9"/>
            <color indexed="81"/>
            <rFont val="Tahoma"/>
            <family val="2"/>
          </rPr>
          <t>John:</t>
        </r>
        <r>
          <rPr>
            <sz val="9"/>
            <color indexed="81"/>
            <rFont val="Tahoma"/>
            <family val="2"/>
          </rPr>
          <t xml:space="preserve">
Litter Size</t>
        </r>
      </text>
    </comment>
    <comment ref="AP4" authorId="2" shapeId="0" xr:uid="{B76CB8D2-5EA3-4378-A655-E215AA4B5F49}">
      <text>
        <r>
          <rPr>
            <b/>
            <sz val="9"/>
            <color indexed="81"/>
            <rFont val="Tahoma"/>
            <family val="2"/>
          </rPr>
          <t>John:</t>
        </r>
        <r>
          <rPr>
            <sz val="9"/>
            <color indexed="81"/>
            <rFont val="Tahoma"/>
            <family val="2"/>
          </rPr>
          <t xml:space="preserve">
ERA (Ewe rearing ability = Lamb survival)</t>
        </r>
      </text>
    </comment>
    <comment ref="AQ4" authorId="2" shapeId="0" xr:uid="{DE7CD090-09BE-40D2-9B12-1E8507B432E6}">
      <text>
        <r>
          <rPr>
            <b/>
            <sz val="9"/>
            <color indexed="81"/>
            <rFont val="Tahoma"/>
            <family val="2"/>
          </rPr>
          <t>John:</t>
        </r>
        <r>
          <rPr>
            <sz val="9"/>
            <color indexed="81"/>
            <rFont val="Tahoma"/>
            <family val="2"/>
          </rPr>
          <t xml:space="preserve">
Mortality</t>
        </r>
      </text>
    </comment>
    <comment ref="AR4" authorId="2" shapeId="0" xr:uid="{6ED1A1EE-0BDB-495F-9681-190BB4699860}">
      <text>
        <r>
          <rPr>
            <b/>
            <sz val="9"/>
            <color indexed="81"/>
            <rFont val="Tahoma"/>
            <family val="2"/>
          </rPr>
          <t>John:</t>
        </r>
        <r>
          <rPr>
            <sz val="9"/>
            <color indexed="81"/>
            <rFont val="Tahoma"/>
            <family val="2"/>
          </rPr>
          <t xml:space="preserve">
LWC (Liveweight change)</t>
        </r>
      </text>
    </comment>
    <comment ref="AS4" authorId="2" shapeId="0" xr:uid="{6D71D5CB-E7C6-4A81-9736-2A0B30A96F03}">
      <text>
        <r>
          <rPr>
            <b/>
            <sz val="9"/>
            <color indexed="81"/>
            <rFont val="Tahoma"/>
            <family val="2"/>
          </rPr>
          <t>John:</t>
        </r>
        <r>
          <rPr>
            <sz val="9"/>
            <color indexed="81"/>
            <rFont val="Tahoma"/>
            <family val="2"/>
          </rPr>
          <t xml:space="preserve">
Random</t>
        </r>
      </text>
    </comment>
    <comment ref="AU4" authorId="0" shapeId="0" xr:uid="{823CD838-0DE7-46A5-A20C-4967BBB8336D}">
      <text>
        <r>
          <rPr>
            <b/>
            <sz val="9"/>
            <color indexed="81"/>
            <rFont val="Tahoma"/>
            <family val="2"/>
          </rPr>
          <t>Michael Young:</t>
        </r>
        <r>
          <rPr>
            <sz val="9"/>
            <color indexed="81"/>
            <rFont val="Tahoma"/>
            <family val="2"/>
          </rPr>
          <t xml:space="preserve">
1:2 is weaning </t>
        </r>
      </text>
    </comment>
    <comment ref="AV4" authorId="0" shapeId="0" xr:uid="{61AFFE9A-0964-4591-AA65-431309B7AC83}">
      <text>
        <r>
          <rPr>
            <b/>
            <sz val="9"/>
            <color indexed="81"/>
            <rFont val="Tahoma"/>
            <family val="2"/>
          </rPr>
          <t>Michael Young:</t>
        </r>
        <r>
          <rPr>
            <sz val="9"/>
            <color indexed="81"/>
            <rFont val="Tahoma"/>
            <family val="2"/>
          </rPr>
          <t xml:space="preserve">
2:3 is user defined extra period</t>
        </r>
      </text>
    </comment>
    <comment ref="AX4" authorId="0" shapeId="0" xr:uid="{513F7AEA-C2A1-457F-B2C9-E7D72D003C9B}">
      <text>
        <r>
          <rPr>
            <b/>
            <sz val="9"/>
            <color indexed="81"/>
            <rFont val="Tahoma"/>
            <family val="2"/>
          </rPr>
          <t>Michael Young:</t>
        </r>
        <r>
          <rPr>
            <sz val="9"/>
            <color indexed="81"/>
            <rFont val="Tahoma"/>
            <family val="2"/>
          </rPr>
          <t xml:space="preserve">
3:4 is season start FVP</t>
        </r>
      </text>
    </comment>
    <comment ref="BC4" authorId="0" shapeId="0" xr:uid="{9017A6B9-0C7A-4BDF-BC47-B9C168B4A859}">
      <text>
        <r>
          <rPr>
            <b/>
            <sz val="9"/>
            <color indexed="81"/>
            <rFont val="Tahoma"/>
            <family val="2"/>
          </rPr>
          <t>Michael Young (21512438):</t>
        </r>
        <r>
          <rPr>
            <sz val="9"/>
            <color indexed="81"/>
            <rFont val="Tahoma"/>
            <family val="2"/>
          </rPr>
          <t xml:space="preserve">
number of nut options</t>
        </r>
      </text>
    </comment>
    <comment ref="BD4" authorId="0" shapeId="0" xr:uid="{78D606A0-901D-463A-89A6-233F77E0CF76}">
      <text>
        <r>
          <rPr>
            <b/>
            <sz val="9"/>
            <color indexed="81"/>
            <rFont val="Tahoma"/>
            <family val="2"/>
          </rPr>
          <t>Michael Young (21512438):</t>
        </r>
        <r>
          <rPr>
            <sz val="9"/>
            <color indexed="81"/>
            <rFont val="Tahoma"/>
            <family val="2"/>
          </rPr>
          <t xml:space="preserve">
number of nut options</t>
        </r>
      </text>
    </comment>
    <comment ref="BE4" authorId="0" shapeId="0" xr:uid="{9648FC39-DD26-4FCB-9715-EA41A6CC1E54}">
      <text>
        <r>
          <rPr>
            <b/>
            <sz val="9"/>
            <color indexed="81"/>
            <rFont val="Tahoma"/>
            <family val="2"/>
          </rPr>
          <t>Michael Young:</t>
        </r>
        <r>
          <rPr>
            <sz val="9"/>
            <color indexed="81"/>
            <rFont val="Tahoma"/>
            <family val="2"/>
          </rPr>
          <t xml:space="preserve">
if n=3: medium nut
if n=2: high nut</t>
        </r>
      </text>
    </comment>
    <comment ref="BF4" authorId="0" shapeId="0" xr:uid="{800BE066-933B-4798-B666-2F7C85E751B1}">
      <text>
        <r>
          <rPr>
            <b/>
            <sz val="9"/>
            <color indexed="81"/>
            <rFont val="Tahoma"/>
            <family val="2"/>
          </rPr>
          <t>Michael Young:</t>
        </r>
        <r>
          <rPr>
            <sz val="9"/>
            <color indexed="81"/>
            <rFont val="Tahoma"/>
            <family val="2"/>
          </rPr>
          <t xml:space="preserve">
if n=3: high nut
if n=2: low nut</t>
        </r>
      </text>
    </comment>
    <comment ref="BG4" authorId="0" shapeId="0" xr:uid="{379C25E9-FF87-4188-9EFA-48F297371AB8}">
      <text>
        <r>
          <rPr>
            <b/>
            <sz val="9"/>
            <color indexed="81"/>
            <rFont val="Tahoma"/>
            <family val="2"/>
          </rPr>
          <t>Michael Young:</t>
        </r>
        <r>
          <rPr>
            <sz val="9"/>
            <color indexed="81"/>
            <rFont val="Tahoma"/>
            <family val="2"/>
          </rPr>
          <t xml:space="preserve">
if n=3: low nut
if n=2: doesn't exist</t>
        </r>
      </text>
    </comment>
    <comment ref="JU4" authorId="2" shapeId="0" xr:uid="{2264C0C6-E70D-43D3-B87A-30EDC2A40F34}">
      <text>
        <r>
          <rPr>
            <b/>
            <sz val="9"/>
            <color indexed="81"/>
            <rFont val="Tahoma"/>
            <family val="2"/>
          </rPr>
          <t>John:</t>
        </r>
        <r>
          <rPr>
            <sz val="9"/>
            <color indexed="81"/>
            <rFont val="Tahoma"/>
            <family val="2"/>
          </rPr>
          <t xml:space="preserve">
All dams</t>
        </r>
      </text>
    </comment>
    <comment ref="JV4" authorId="2" shapeId="0" xr:uid="{0C26DBE4-BD27-4C07-A035-AB2C76262933}">
      <text>
        <r>
          <rPr>
            <b/>
            <sz val="9"/>
            <color indexed="81"/>
            <rFont val="Tahoma"/>
            <family val="2"/>
          </rPr>
          <t>John:</t>
        </r>
        <r>
          <rPr>
            <sz val="9"/>
            <color indexed="81"/>
            <rFont val="Tahoma"/>
            <family val="2"/>
          </rPr>
          <t xml:space="preserve">
All offspring</t>
        </r>
      </text>
    </comment>
    <comment ref="JW4" authorId="2" shapeId="0" xr:uid="{ACD28C0C-AE68-4BD9-9EED-7DD6A7DC9B99}">
      <text>
        <r>
          <rPr>
            <b/>
            <sz val="9"/>
            <color indexed="81"/>
            <rFont val="Tahoma"/>
            <family val="2"/>
          </rPr>
          <t>John:</t>
        </r>
        <r>
          <rPr>
            <sz val="9"/>
            <color indexed="81"/>
            <rFont val="Tahoma"/>
            <family val="2"/>
          </rPr>
          <t xml:space="preserve">
All dams</t>
        </r>
      </text>
    </comment>
    <comment ref="JX4" authorId="2" shapeId="0" xr:uid="{92936E11-8E13-4370-BA01-5A7C64DCB7E6}">
      <text>
        <r>
          <rPr>
            <b/>
            <sz val="9"/>
            <color indexed="81"/>
            <rFont val="Tahoma"/>
            <family val="2"/>
          </rPr>
          <t>John:</t>
        </r>
        <r>
          <rPr>
            <sz val="9"/>
            <color indexed="81"/>
            <rFont val="Tahoma"/>
            <family val="2"/>
          </rPr>
          <t xml:space="preserve">
All offspring</t>
        </r>
      </text>
    </comment>
    <comment ref="JY4" authorId="2" shapeId="0" xr:uid="{47717A62-9B44-40A0-AE13-768647E9BB65}">
      <text>
        <r>
          <rPr>
            <b/>
            <sz val="9"/>
            <color indexed="81"/>
            <rFont val="Tahoma"/>
            <family val="2"/>
          </rPr>
          <t>John:</t>
        </r>
        <r>
          <rPr>
            <sz val="9"/>
            <color indexed="81"/>
            <rFont val="Tahoma"/>
            <family val="2"/>
          </rPr>
          <t xml:space="preserve">
All dams</t>
        </r>
      </text>
    </comment>
    <comment ref="JZ4" authorId="2" shapeId="0" xr:uid="{824A4D46-16F9-434D-92A9-93CDBAFCFE8D}">
      <text>
        <r>
          <rPr>
            <b/>
            <sz val="9"/>
            <color indexed="81"/>
            <rFont val="Tahoma"/>
            <family val="2"/>
          </rPr>
          <t>John:</t>
        </r>
        <r>
          <rPr>
            <sz val="9"/>
            <color indexed="81"/>
            <rFont val="Tahoma"/>
            <family val="2"/>
          </rPr>
          <t xml:space="preserve">
All offspring</t>
        </r>
      </text>
    </comment>
    <comment ref="KA4" authorId="2" shapeId="0" xr:uid="{1FD324B5-731F-4818-8775-5AB906AD49E4}">
      <text>
        <r>
          <rPr>
            <b/>
            <sz val="9"/>
            <color indexed="81"/>
            <rFont val="Tahoma"/>
            <family val="2"/>
          </rPr>
          <t>John:</t>
        </r>
        <r>
          <rPr>
            <sz val="9"/>
            <color indexed="81"/>
            <rFont val="Tahoma"/>
            <family val="2"/>
          </rPr>
          <t xml:space="preserve">
Undifferentiated dams</t>
        </r>
      </text>
    </comment>
    <comment ref="KB4" authorId="2" shapeId="0" xr:uid="{2CCD5A21-A028-4D5C-859A-15011590E0D3}">
      <text>
        <r>
          <rPr>
            <b/>
            <sz val="9"/>
            <color indexed="81"/>
            <rFont val="Tahoma"/>
            <family val="2"/>
          </rPr>
          <t>John:</t>
        </r>
        <r>
          <rPr>
            <sz val="9"/>
            <color indexed="81"/>
            <rFont val="Tahoma"/>
            <family val="2"/>
          </rPr>
          <t xml:space="preserve">
Dry dams </t>
        </r>
      </text>
    </comment>
    <comment ref="KC4" authorId="2" shapeId="0" xr:uid="{CDF6E461-6EFD-4268-BC12-71BD89FEFDD2}">
      <text>
        <r>
          <rPr>
            <b/>
            <sz val="9"/>
            <color indexed="81"/>
            <rFont val="Tahoma"/>
            <family val="2"/>
          </rPr>
          <t>John:</t>
        </r>
        <r>
          <rPr>
            <sz val="9"/>
            <color indexed="81"/>
            <rFont val="Tahoma"/>
            <family val="2"/>
          </rPr>
          <t xml:space="preserve">
Pregnant dams</t>
        </r>
      </text>
    </comment>
    <comment ref="KD4" authorId="2" shapeId="0" xr:uid="{83A44181-CA52-4FE1-8F1C-722C4F31CE68}">
      <text>
        <r>
          <rPr>
            <b/>
            <sz val="9"/>
            <color indexed="81"/>
            <rFont val="Tahoma"/>
            <family val="2"/>
          </rPr>
          <t>John:</t>
        </r>
        <r>
          <rPr>
            <sz val="9"/>
            <color indexed="81"/>
            <rFont val="Tahoma"/>
            <family val="2"/>
          </rPr>
          <t xml:space="preserve">
Single dams</t>
        </r>
      </text>
    </comment>
    <comment ref="KE4" authorId="2" shapeId="0" xr:uid="{4B55BEE9-662E-40B1-815B-DE633A72AFC3}">
      <text>
        <r>
          <rPr>
            <b/>
            <sz val="9"/>
            <color indexed="81"/>
            <rFont val="Tahoma"/>
            <family val="2"/>
          </rPr>
          <t>John:</t>
        </r>
        <r>
          <rPr>
            <sz val="9"/>
            <color indexed="81"/>
            <rFont val="Tahoma"/>
            <family val="2"/>
          </rPr>
          <t xml:space="preserve">
Multiple dams</t>
        </r>
      </text>
    </comment>
    <comment ref="KF4" authorId="2" shapeId="0" xr:uid="{AEB5DD46-8F1F-4D43-AE86-2A2726BC7ED2}">
      <text>
        <r>
          <rPr>
            <b/>
            <sz val="9"/>
            <color indexed="81"/>
            <rFont val="Tahoma"/>
            <family val="2"/>
          </rPr>
          <t>John:</t>
        </r>
        <r>
          <rPr>
            <sz val="9"/>
            <color indexed="81"/>
            <rFont val="Tahoma"/>
            <family val="2"/>
          </rPr>
          <t xml:space="preserve">
Twin dams</t>
        </r>
      </text>
    </comment>
    <comment ref="KG4" authorId="2" shapeId="0" xr:uid="{070358F4-7D23-4E95-A2AB-E657991D714C}">
      <text>
        <r>
          <rPr>
            <b/>
            <sz val="9"/>
            <color indexed="81"/>
            <rFont val="Tahoma"/>
            <family val="2"/>
          </rPr>
          <t>John:</t>
        </r>
        <r>
          <rPr>
            <sz val="9"/>
            <color indexed="81"/>
            <rFont val="Tahoma"/>
            <family val="2"/>
          </rPr>
          <t xml:space="preserve">
Triplet dams</t>
        </r>
      </text>
    </comment>
    <comment ref="KK4" authorId="2" shapeId="0" xr:uid="{EDBA936A-EB3F-47A4-A727-C6F9EF60B6FA}">
      <text>
        <r>
          <rPr>
            <b/>
            <sz val="9"/>
            <color indexed="81"/>
            <rFont val="Tahoma"/>
            <family val="2"/>
          </rPr>
          <t>John:</t>
        </r>
        <r>
          <rPr>
            <sz val="9"/>
            <color indexed="81"/>
            <rFont val="Tahoma"/>
            <family val="2"/>
          </rPr>
          <t xml:space="preserve">
Include BBB</t>
        </r>
      </text>
    </comment>
    <comment ref="KL4" authorId="2" shapeId="0" xr:uid="{8D9B30BF-7807-4CA4-8B4F-461542872E18}">
      <text>
        <r>
          <rPr>
            <b/>
            <sz val="9"/>
            <color indexed="81"/>
            <rFont val="Tahoma"/>
            <family val="2"/>
          </rPr>
          <t>John:</t>
        </r>
        <r>
          <rPr>
            <sz val="9"/>
            <color indexed="81"/>
            <rFont val="Tahoma"/>
            <family val="2"/>
          </rPr>
          <t xml:space="preserve">
Include BBM</t>
        </r>
      </text>
    </comment>
    <comment ref="KM4" authorId="2" shapeId="0" xr:uid="{EA5FCC71-3412-4D05-9092-E3A7BA334AF5}">
      <text>
        <r>
          <rPr>
            <b/>
            <sz val="9"/>
            <color indexed="81"/>
            <rFont val="Tahoma"/>
            <family val="2"/>
          </rPr>
          <t>John:</t>
        </r>
        <r>
          <rPr>
            <sz val="9"/>
            <color indexed="81"/>
            <rFont val="Tahoma"/>
            <family val="2"/>
          </rPr>
          <t xml:space="preserve">
Include BBT</t>
        </r>
      </text>
    </comment>
    <comment ref="KN4" authorId="2" shapeId="0" xr:uid="{FBB5830A-BD65-4BB9-B2EA-685EBA0BC799}">
      <text>
        <r>
          <rPr>
            <b/>
            <sz val="9"/>
            <color indexed="81"/>
            <rFont val="Tahoma"/>
            <family val="2"/>
          </rPr>
          <t>John:</t>
        </r>
        <r>
          <rPr>
            <sz val="9"/>
            <color indexed="81"/>
            <rFont val="Tahoma"/>
            <family val="2"/>
          </rPr>
          <t xml:space="preserve">
Include BMT</t>
        </r>
      </text>
    </comment>
    <comment ref="KQ4" authorId="0" shapeId="0" xr:uid="{13C81614-D294-404F-8AEB-2661A28CF526}">
      <text>
        <r>
          <rPr>
            <b/>
            <sz val="9"/>
            <color indexed="81"/>
            <rFont val="Tahoma"/>
            <family val="2"/>
          </rPr>
          <t>Michael Young:</t>
        </r>
        <r>
          <rPr>
            <sz val="9"/>
            <color indexed="81"/>
            <rFont val="Tahoma"/>
            <family val="2"/>
          </rPr>
          <t xml:space="preserve">
potential intake. Done in the intake function which alters the animal profile</t>
        </r>
      </text>
    </comment>
    <comment ref="KX4" authorId="2" shapeId="0" xr:uid="{FB130362-2347-4565-9BB7-6EAC49766174}">
      <text>
        <r>
          <rPr>
            <b/>
            <sz val="9"/>
            <color indexed="81"/>
            <rFont val="Tahoma"/>
            <family val="2"/>
          </rPr>
          <t>John:</t>
        </r>
        <r>
          <rPr>
            <sz val="9"/>
            <color indexed="81"/>
            <rFont val="Tahoma"/>
            <family val="2"/>
          </rPr>
          <t xml:space="preserve">
CSIRO lamb survival of multiples</t>
        </r>
      </text>
    </comment>
    <comment ref="KY4" authorId="2" shapeId="0" xr:uid="{2B3A8A1C-102C-4B66-A431-BD7DAEF939AB}">
      <text>
        <r>
          <rPr>
            <b/>
            <sz val="9"/>
            <color indexed="81"/>
            <rFont val="Tahoma"/>
            <family val="2"/>
          </rPr>
          <t>John:</t>
        </r>
        <r>
          <rPr>
            <sz val="9"/>
            <color indexed="81"/>
            <rFont val="Tahoma"/>
            <family val="2"/>
          </rPr>
          <t xml:space="preserve">
LTW lamb survival of multiples</t>
        </r>
      </text>
    </comment>
    <comment ref="LB4" authorId="0" shapeId="0" xr:uid="{4FE68CAF-C8AC-49B3-BEC1-4EB69B0FE6C8}">
      <text>
        <r>
          <rPr>
            <b/>
            <sz val="9"/>
            <color indexed="81"/>
            <rFont val="Tahoma"/>
            <family val="2"/>
          </rPr>
          <t>John Young:</t>
        </r>
        <r>
          <rPr>
            <sz val="9"/>
            <color indexed="81"/>
            <rFont val="Tahoma"/>
            <family val="2"/>
          </rPr>
          <t xml:space="preserve">
Used to alter the seasonality of conceiving at least 1:
</t>
        </r>
      </text>
    </comment>
    <comment ref="LC4" authorId="0" shapeId="0" xr:uid="{0FDEE794-39E7-4ACA-903E-4901F2326BBC}">
      <text>
        <r>
          <rPr>
            <b/>
            <sz val="9"/>
            <color indexed="81"/>
            <rFont val="Tahoma"/>
            <family val="2"/>
          </rPr>
          <t>John Young:</t>
        </r>
        <r>
          <rPr>
            <sz val="9"/>
            <color indexed="81"/>
            <rFont val="Tahoma"/>
            <family val="2"/>
          </rPr>
          <t xml:space="preserve">
Used to alter the seasonality of conceiving at least 2 foetuses
</t>
        </r>
      </text>
    </comment>
    <comment ref="LD4" authorId="0" shapeId="0" xr:uid="{B326D098-177C-461D-85E0-A915E55A4969}">
      <text>
        <r>
          <rPr>
            <b/>
            <sz val="9"/>
            <color indexed="81"/>
            <rFont val="Tahoma"/>
            <family val="2"/>
          </rPr>
          <t>Michael Young:</t>
        </r>
        <r>
          <rPr>
            <sz val="9"/>
            <color indexed="81"/>
            <rFont val="Tahoma"/>
            <family val="2"/>
          </rPr>
          <t xml:space="preserve">
Used to alter the proportion of drys:
Coefficient adjusted is (rel cond * rel size) that delivers 95% conception with 1  or more young
Note: only adjusting the upper end of the sigmoid curve</t>
        </r>
      </text>
    </comment>
    <comment ref="LE4" authorId="0" shapeId="0" xr:uid="{4F79B1BA-0287-46DF-95A1-6398C138451F}">
      <text>
        <r>
          <rPr>
            <b/>
            <sz val="9"/>
            <color indexed="81"/>
            <rFont val="Tahoma"/>
            <family val="2"/>
          </rPr>
          <t>Michael Young:</t>
        </r>
        <r>
          <rPr>
            <sz val="9"/>
            <color indexed="81"/>
            <rFont val="Tahoma"/>
            <family val="2"/>
          </rPr>
          <t xml:space="preserve">
Used to alter litter size:
Coefficients changed are the (rel cond * rel size) that delivers 5% and 95% conception with 2 or more young
Note: by adjusting  both the lower &amp; upper end of the sigmoid curve this is a parrallel shift</t>
        </r>
      </text>
    </comment>
    <comment ref="LF4" authorId="2" shapeId="0" xr:uid="{06846820-4CC8-4D12-8178-6B971137CA3B}">
      <text>
        <r>
          <rPr>
            <b/>
            <sz val="9"/>
            <color indexed="81"/>
            <rFont val="Tahoma"/>
            <family val="2"/>
          </rPr>
          <t>John:</t>
        </r>
        <r>
          <rPr>
            <sz val="9"/>
            <color indexed="81"/>
            <rFont val="Tahoma"/>
            <family val="2"/>
          </rPr>
          <t xml:space="preserve">
Lamb survival also used to alter era trait</t>
        </r>
      </text>
    </comment>
    <comment ref="LJ4" authorId="2" shapeId="0" xr:uid="{E895A3D4-CB46-46ED-AE91-BEC2E9D068CA}">
      <text>
        <r>
          <rPr>
            <b/>
            <sz val="9"/>
            <color indexed="81"/>
            <rFont val="Tahoma"/>
            <family val="2"/>
          </rPr>
          <t>John:</t>
        </r>
        <r>
          <rPr>
            <sz val="9"/>
            <color indexed="81"/>
            <rFont val="Tahoma"/>
            <family val="2"/>
          </rPr>
          <t xml:space="preserve">
Adjust repro rate of maidens (to increase the spread between Mdn &amp; 3yo)</t>
        </r>
      </text>
    </comment>
    <comment ref="LK4" authorId="2" shapeId="0" xr:uid="{264B0D27-F120-4AA0-A956-916A7851EF7B}">
      <text>
        <r>
          <rPr>
            <b/>
            <sz val="9"/>
            <color indexed="81"/>
            <rFont val="Tahoma"/>
            <family val="2"/>
          </rPr>
          <t>John:</t>
        </r>
        <r>
          <rPr>
            <sz val="9"/>
            <color indexed="81"/>
            <rFont val="Tahoma"/>
            <family val="2"/>
          </rPr>
          <t xml:space="preserve">
Adjust repro rate of 3yos. To reduce flock repro or adjust RR if selling once dry</t>
        </r>
      </text>
    </comment>
    <comment ref="LL4" authorId="2" shapeId="0" xr:uid="{5AD01B32-63DB-4925-A148-EE50CAD011B3}">
      <text>
        <r>
          <rPr>
            <b/>
            <sz val="9"/>
            <color indexed="81"/>
            <rFont val="Tahoma"/>
            <family val="2"/>
          </rPr>
          <t>John:</t>
        </r>
        <r>
          <rPr>
            <sz val="9"/>
            <color indexed="81"/>
            <rFont val="Tahoma"/>
            <family val="2"/>
          </rPr>
          <t xml:space="preserve">
Adjust repro rate of 4yo &amp; 5yos if selling once dry or twice dry</t>
        </r>
      </text>
    </comment>
    <comment ref="LM4" authorId="2" shapeId="0" xr:uid="{2500DD76-08B3-4D1B-A38E-7731B475AF2A}">
      <text>
        <r>
          <rPr>
            <b/>
            <sz val="9"/>
            <color indexed="81"/>
            <rFont val="Tahoma"/>
            <family val="2"/>
          </rPr>
          <t>John:</t>
        </r>
        <r>
          <rPr>
            <sz val="9"/>
            <color indexed="81"/>
            <rFont val="Tahoma"/>
            <family val="2"/>
          </rPr>
          <t xml:space="preserve">
Adjust repro rate of 6yos and older if retaining 'performers'</t>
        </r>
      </text>
    </comment>
    <comment ref="LN4" authorId="2" shapeId="0" xr:uid="{6894B36D-9763-43B1-B7B3-D874B037C01A}">
      <text>
        <r>
          <rPr>
            <b/>
            <sz val="9"/>
            <color indexed="81"/>
            <rFont val="Tahoma"/>
            <family val="2"/>
          </rPr>
          <t>John:</t>
        </r>
        <r>
          <rPr>
            <sz val="9"/>
            <color indexed="81"/>
            <rFont val="Tahoma"/>
            <family val="2"/>
          </rPr>
          <t xml:space="preserve">
Singles</t>
        </r>
      </text>
    </comment>
    <comment ref="LO4" authorId="2" shapeId="0" xr:uid="{B8F6071A-7144-4766-AF63-2FB7A8DD7C68}">
      <text>
        <r>
          <rPr>
            <b/>
            <sz val="9"/>
            <color indexed="81"/>
            <rFont val="Tahoma"/>
            <family val="2"/>
          </rPr>
          <t>John:</t>
        </r>
        <r>
          <rPr>
            <sz val="9"/>
            <color indexed="81"/>
            <rFont val="Tahoma"/>
            <family val="2"/>
          </rPr>
          <t xml:space="preserve">
Multiples</t>
        </r>
      </text>
    </comment>
    <comment ref="LS4" authorId="0" shapeId="0" xr:uid="{75BF48CE-723C-411B-9631-014B4D886458}">
      <text>
        <r>
          <rPr>
            <b/>
            <sz val="9"/>
            <color indexed="81"/>
            <rFont val="Tahoma"/>
            <family val="2"/>
          </rPr>
          <t>Michael Young:</t>
        </r>
        <r>
          <rPr>
            <sz val="9"/>
            <color indexed="81"/>
            <rFont val="Tahoma"/>
            <family val="2"/>
          </rPr>
          <t xml:space="preserve">
All pastures</t>
        </r>
      </text>
    </comment>
    <comment ref="LT4" authorId="0" shapeId="0" xr:uid="{52421814-D997-4985-A01D-EEF1A61544FA}">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LU4" authorId="0" shapeId="0" xr:uid="{2805483B-8CDC-4B1B-A33F-3C509D84F137}">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LV4" authorId="2" shapeId="0" xr:uid="{90C07E8A-2A5C-4510-B26D-109EE346383F}">
      <text>
        <r>
          <rPr>
            <b/>
            <sz val="9"/>
            <color indexed="81"/>
            <rFont val="Tahoma"/>
            <family val="2"/>
          </rPr>
          <t>John:</t>
        </r>
        <r>
          <rPr>
            <sz val="9"/>
            <color indexed="81"/>
            <rFont val="Tahoma"/>
            <family val="2"/>
          </rPr>
          <t xml:space="preserve">
Autumn lambing included</t>
        </r>
      </text>
    </comment>
    <comment ref="LW4" authorId="2" shapeId="0" xr:uid="{DDC4B732-0724-4618-967C-94830644C7C0}">
      <text>
        <r>
          <rPr>
            <b/>
            <sz val="9"/>
            <color indexed="81"/>
            <rFont val="Tahoma"/>
            <family val="2"/>
          </rPr>
          <t>John:</t>
        </r>
        <r>
          <rPr>
            <sz val="9"/>
            <color indexed="81"/>
            <rFont val="Tahoma"/>
            <family val="2"/>
          </rPr>
          <t xml:space="preserve">
Winter lambing included</t>
        </r>
      </text>
    </comment>
    <comment ref="LX4" authorId="2" shapeId="0" xr:uid="{E5BCC9AA-3746-43B7-A671-B947067682D5}">
      <text>
        <r>
          <rPr>
            <b/>
            <sz val="9"/>
            <color indexed="81"/>
            <rFont val="Tahoma"/>
            <family val="2"/>
          </rPr>
          <t>John:</t>
        </r>
        <r>
          <rPr>
            <sz val="9"/>
            <color indexed="81"/>
            <rFont val="Tahoma"/>
            <family val="2"/>
          </rPr>
          <t xml:space="preserve">
Spring lambing included</t>
        </r>
      </text>
    </comment>
    <comment ref="LY4" authorId="2" shapeId="0" xr:uid="{3511C1E8-E6AA-42E2-9CD5-C986D5020559}">
      <text>
        <r>
          <rPr>
            <b/>
            <sz val="9"/>
            <color indexed="81"/>
            <rFont val="Tahoma"/>
            <family val="2"/>
          </rPr>
          <t>John:</t>
        </r>
        <r>
          <rPr>
            <sz val="9"/>
            <color indexed="81"/>
            <rFont val="Tahoma"/>
            <family val="2"/>
          </rPr>
          <t xml:space="preserve">
Maidens &amp; Adults for all genotypes</t>
        </r>
      </text>
    </comment>
    <comment ref="MC4" authorId="0" shapeId="0" xr:uid="{52E35CCD-A9B5-48EF-9F7B-E633F0FED6F6}">
      <text>
        <r>
          <rPr>
            <b/>
            <sz val="9"/>
            <color indexed="81"/>
            <rFont val="Tahoma"/>
            <family val="2"/>
          </rPr>
          <t xml:space="preserve">Michael Young:
</t>
        </r>
        <r>
          <rPr>
            <sz val="9"/>
            <color indexed="81"/>
            <rFont val="Tahoma"/>
            <family val="2"/>
          </rPr>
          <t>This sav is applied to i_ce_c2[2,…] so the axes are: d ,c2</t>
        </r>
      </text>
    </comment>
    <comment ref="MG4" authorId="0" shapeId="0" xr:uid="{80C45920-F882-4AD0-8AF3-2D9C26960DBB}">
      <text>
        <r>
          <rPr>
            <b/>
            <sz val="9"/>
            <color indexed="81"/>
            <rFont val="Tahoma"/>
            <family val="2"/>
          </rPr>
          <t>Michael Young (21512438):</t>
        </r>
        <r>
          <rPr>
            <sz val="9"/>
            <color indexed="81"/>
            <rFont val="Tahoma"/>
            <family val="2"/>
          </rPr>
          <t xml:space="preserve">
dam sales in 0-4yrs of age
</t>
        </r>
      </text>
    </comment>
    <comment ref="MI4" authorId="0" shapeId="0" xr:uid="{71894F8E-3B62-4AB5-846A-161ECA9D492C}">
      <text>
        <r>
          <rPr>
            <b/>
            <sz val="9"/>
            <color indexed="81"/>
            <rFont val="Tahoma"/>
            <family val="2"/>
          </rPr>
          <t xml:space="preserve">John:
</t>
        </r>
        <r>
          <rPr>
            <sz val="9"/>
            <color indexed="81"/>
            <rFont val="Tahoma"/>
            <family val="2"/>
          </rPr>
          <t>0:1, 0:3 is yearlings BBB, BBM &amp; BBT (yearling BMT can be mated)</t>
        </r>
      </text>
    </comment>
    <comment ref="MJ4" authorId="0" shapeId="0" xr:uid="{45011FBE-C7D8-4383-8F68-AFF71A3E23F7}">
      <text>
        <r>
          <rPr>
            <b/>
            <sz val="9"/>
            <color indexed="81"/>
            <rFont val="Tahoma"/>
            <family val="2"/>
          </rPr>
          <t xml:space="preserve">John:
</t>
        </r>
        <r>
          <rPr>
            <sz val="9"/>
            <color indexed="81"/>
            <rFont val="Tahoma"/>
            <family val="2"/>
          </rPr>
          <t>1:2, : is maidens of all genotypes</t>
        </r>
      </text>
    </comment>
    <comment ref="ML4" authorId="0" shapeId="0" xr:uid="{AB6DF029-F17A-41B5-BB71-59D05AD310ED}">
      <text>
        <r>
          <rPr>
            <b/>
            <sz val="9"/>
            <color indexed="81"/>
            <rFont val="Tahoma"/>
            <family val="2"/>
          </rPr>
          <t>Michael Young:</t>
        </r>
        <r>
          <rPr>
            <sz val="9"/>
            <color indexed="81"/>
            <rFont val="Tahoma"/>
            <family val="2"/>
          </rPr>
          <t xml:space="preserve">
0:3 is BBB, BBM &amp; BBT which are the BB dams.</t>
        </r>
      </text>
    </comment>
    <comment ref="MM4" authorId="0" shapeId="0" xr:uid="{E6909F37-35C3-478D-B5C8-4F0ECFEE9492}">
      <text>
        <r>
          <rPr>
            <b/>
            <sz val="9"/>
            <color indexed="81"/>
            <rFont val="Tahoma"/>
            <family val="2"/>
          </rPr>
          <t>Michael Young:</t>
        </r>
        <r>
          <rPr>
            <sz val="9"/>
            <color indexed="81"/>
            <rFont val="Tahoma"/>
            <family val="2"/>
          </rPr>
          <t xml:space="preserve">
0:1 is BBB.
Would not usually use this if the BBB is a maternal genotype</t>
        </r>
      </text>
    </comment>
    <comment ref="MQ4" authorId="0" shapeId="0" xr:uid="{50F4BCB2-3740-4268-8C48-F855F5033DBB}">
      <text>
        <r>
          <rPr>
            <b/>
            <sz val="9"/>
            <color indexed="81"/>
            <rFont val="Tahoma"/>
            <family val="2"/>
          </rPr>
          <t>Michael Young (21512438):</t>
        </r>
        <r>
          <rPr>
            <sz val="9"/>
            <color indexed="81"/>
            <rFont val="Tahoma"/>
            <family val="2"/>
          </rPr>
          <t xml:space="preserve">
dam sales in 0-4yrs of age
</t>
        </r>
      </text>
    </comment>
    <comment ref="MR4" authorId="2" shapeId="0" xr:uid="{204634B6-E6F5-4DB3-A2CE-CAA77F27A9AA}">
      <text>
        <r>
          <rPr>
            <b/>
            <sz val="9"/>
            <color indexed="81"/>
            <rFont val="Tahoma"/>
            <family val="2"/>
          </rPr>
          <t>John:</t>
        </r>
        <r>
          <rPr>
            <sz val="9"/>
            <color indexed="81"/>
            <rFont val="Tahoma"/>
            <family val="2"/>
          </rPr>
          <t xml:space="preserve">
Scanning cost (all levels of scanning) </t>
        </r>
      </text>
    </comment>
    <comment ref="MS4" authorId="2" shapeId="0" xr:uid="{96D9F4A7-180C-435C-BDAB-74F6D5012617}">
      <text>
        <r>
          <rPr>
            <b/>
            <sz val="9"/>
            <color indexed="81"/>
            <rFont val="Tahoma"/>
            <family val="2"/>
          </rPr>
          <t>John:</t>
        </r>
        <r>
          <rPr>
            <sz val="9"/>
            <color indexed="81"/>
            <rFont val="Tahoma"/>
            <family val="2"/>
          </rPr>
          <t xml:space="preserve">
Scanning cost (multiples and higher) </t>
        </r>
      </text>
    </comment>
    <comment ref="MT4" authorId="2" shapeId="0" xr:uid="{38D1F1E8-267E-49DD-A2DF-EF097E808304}">
      <text>
        <r>
          <rPr>
            <b/>
            <sz val="9"/>
            <color indexed="81"/>
            <rFont val="Tahoma"/>
            <family val="2"/>
          </rPr>
          <t>John:</t>
        </r>
        <r>
          <rPr>
            <sz val="9"/>
            <color indexed="81"/>
            <rFont val="Tahoma"/>
            <family val="2"/>
          </rPr>
          <t xml:space="preserve">
Scanning cost (all levels of scanning) </t>
        </r>
      </text>
    </comment>
    <comment ref="MU4" authorId="2" shapeId="0" xr:uid="{C171DA17-FE50-45DE-9244-3796703173FB}">
      <text>
        <r>
          <rPr>
            <b/>
            <sz val="9"/>
            <color indexed="81"/>
            <rFont val="Tahoma"/>
            <family val="2"/>
          </rPr>
          <t>John:</t>
        </r>
        <r>
          <rPr>
            <sz val="9"/>
            <color indexed="81"/>
            <rFont val="Tahoma"/>
            <family val="2"/>
          </rPr>
          <t xml:space="preserve">
Scanning labour (all levels of scanning) for all types of labour</t>
        </r>
      </text>
    </comment>
    <comment ref="MV4" authorId="2" shapeId="0" xr:uid="{029FDAD0-A7ED-4DBA-9B93-DF5A11790DB6}">
      <text>
        <r>
          <rPr>
            <b/>
            <sz val="9"/>
            <color indexed="81"/>
            <rFont val="Tahoma"/>
            <family val="2"/>
          </rPr>
          <t>John:</t>
        </r>
        <r>
          <rPr>
            <sz val="9"/>
            <color indexed="81"/>
            <rFont val="Tahoma"/>
            <family val="2"/>
          </rPr>
          <t xml:space="preserve">
Scanning labour (multiples and higher) for casual labour only</t>
        </r>
      </text>
    </comment>
    <comment ref="NA4" authorId="2" shapeId="0" xr:uid="{9B7DD0F8-8441-4352-B782-D9AB7C46D92D}">
      <text>
        <r>
          <rPr>
            <b/>
            <sz val="9"/>
            <color indexed="81"/>
            <rFont val="Tahoma"/>
            <family val="2"/>
          </rPr>
          <t>John:</t>
        </r>
        <r>
          <rPr>
            <sz val="9"/>
            <color indexed="81"/>
            <rFont val="Tahoma"/>
            <family val="2"/>
          </rPr>
          <t xml:space="preserve">
To capture sale price of scanned dry. Breeder and Mutton
Std prices in March to June.</t>
        </r>
      </text>
    </comment>
    <comment ref="NC4" authorId="2" shapeId="0" xr:uid="{9FF18E70-2FD1-43CB-8641-ADCD53C9CB5A}">
      <text>
        <r>
          <rPr>
            <b/>
            <sz val="9"/>
            <color indexed="81"/>
            <rFont val="Tahoma"/>
            <family val="2"/>
          </rPr>
          <t>John:</t>
        </r>
        <r>
          <rPr>
            <sz val="9"/>
            <color indexed="81"/>
            <rFont val="Tahoma"/>
            <family val="2"/>
          </rPr>
          <t xml:space="preserve">
Feed period 1</t>
        </r>
      </text>
    </comment>
    <comment ref="ND4" authorId="2" shapeId="0" xr:uid="{6675EA85-5679-483A-BADA-32EA95612E0C}">
      <text>
        <r>
          <rPr>
            <b/>
            <sz val="9"/>
            <color indexed="81"/>
            <rFont val="Tahoma"/>
            <family val="2"/>
          </rPr>
          <t>John:</t>
        </r>
        <r>
          <rPr>
            <sz val="9"/>
            <color indexed="81"/>
            <rFont val="Tahoma"/>
            <family val="2"/>
          </rPr>
          <t xml:space="preserve">
Feed period 4</t>
        </r>
      </text>
    </comment>
    <comment ref="NE4" authorId="2" shapeId="0" xr:uid="{CFBA63DF-C67F-4815-B1B2-876471F6D252}">
      <text>
        <r>
          <rPr>
            <b/>
            <sz val="9"/>
            <color indexed="81"/>
            <rFont val="Tahoma"/>
            <family val="2"/>
          </rPr>
          <t>John:</t>
        </r>
        <r>
          <rPr>
            <sz val="9"/>
            <color indexed="81"/>
            <rFont val="Tahoma"/>
            <family val="2"/>
          </rPr>
          <t xml:space="preserve">
Feed period 5</t>
        </r>
      </text>
    </comment>
    <comment ref="NF4" authorId="2" shapeId="0" xr:uid="{267F6D08-8FFA-494E-9D25-06DFE013C866}">
      <text>
        <r>
          <rPr>
            <b/>
            <sz val="9"/>
            <color indexed="81"/>
            <rFont val="Tahoma"/>
            <family val="2"/>
          </rPr>
          <t>John:</t>
        </r>
        <r>
          <rPr>
            <sz val="9"/>
            <color indexed="81"/>
            <rFont val="Tahoma"/>
            <family val="2"/>
          </rPr>
          <t xml:space="preserve">
Feed period 6</t>
        </r>
      </text>
    </comment>
    <comment ref="H5" authorId="1" shapeId="0" xr:uid="{86423575-3B9D-46A2-9D4D-B5C8EEE47047}">
      <text>
        <r>
          <rPr>
            <b/>
            <sz val="9"/>
            <color indexed="81"/>
            <rFont val="Tahoma"/>
            <family val="2"/>
          </rPr>
          <t>Michael Young:</t>
        </r>
        <r>
          <rPr>
            <sz val="9"/>
            <color indexed="81"/>
            <rFont val="Tahoma"/>
            <family val="2"/>
          </rPr>
          <t xml:space="preserve">
This trial uses a formula to select the defalut values
'-' for SAV
1 for SAM
0 for SAA and SAP</t>
        </r>
      </text>
    </comment>
    <comment ref="H6" authorId="2" shapeId="0" xr:uid="{A01C5BCD-93E1-40A5-B9C3-27FD48F00349}">
      <text>
        <r>
          <rPr>
            <b/>
            <sz val="9"/>
            <color indexed="81"/>
            <rFont val="Tahoma"/>
            <family val="2"/>
          </rPr>
          <t>John:</t>
        </r>
        <r>
          <rPr>
            <sz val="9"/>
            <color indexed="81"/>
            <rFont val="Tahoma"/>
            <family val="2"/>
          </rPr>
          <t xml:space="preserve">
Run this trial to create the pkl file for the 'Standard'.
It can then be compared with the new standard when model is being updated.
After the update is accepted run this trial again to overwrite the 'Standard' then set to False so that it is retained for later comparisons.</t>
        </r>
      </text>
    </comment>
    <comment ref="C13" authorId="2" shapeId="0" xr:uid="{796B4651-B965-42D7-A813-6AFC982B12B9}">
      <text>
        <r>
          <rPr>
            <b/>
            <sz val="9"/>
            <color indexed="81"/>
            <rFont val="Tahoma"/>
            <family val="2"/>
          </rPr>
          <t>John:</t>
        </r>
        <r>
          <rPr>
            <sz val="9"/>
            <color indexed="81"/>
            <rFont val="Tahoma"/>
            <family val="2"/>
          </rPr>
          <t xml:space="preserve">
Controls the expt numbers for all the bulk trials.
Designed for use with the 4 Nimbus machines
0 - Each experiment has individual number for reporting or running separately
1 - Common number across trials for bulk processing over one instance with enough processors to mix BBB &amp; BBT together (eg Google cloud)
2 (or more)- Separate the BBT so that the number of multi processes can be customised
3 - Common number across trials for bulk processing over 4 instances (eg Nimbus)
</t>
        </r>
      </text>
    </comment>
    <comment ref="H18" authorId="2" shapeId="0" xr:uid="{9D5452B3-55E2-4CCF-AD86-94C5E6E99633}">
      <text>
        <r>
          <rPr>
            <b/>
            <sz val="9"/>
            <color indexed="81"/>
            <rFont val="Tahoma"/>
            <family val="2"/>
          </rPr>
          <t>John:</t>
        </r>
        <r>
          <rPr>
            <sz val="9"/>
            <color indexed="81"/>
            <rFont val="Tahoma"/>
            <family val="2"/>
          </rPr>
          <t xml:space="preserve">
Define the standard values for the farm, flock &amp; prices.
Include the genotype production calibration values in this experiment</t>
        </r>
      </text>
    </comment>
    <comment ref="LV18" authorId="2" shapeId="0" xr:uid="{70C09E47-6D28-43B6-8512-5D0CA0D363EC}">
      <text>
        <r>
          <rPr>
            <b/>
            <sz val="9"/>
            <color indexed="81"/>
            <rFont val="Tahoma"/>
            <family val="2"/>
          </rPr>
          <t>John:</t>
        </r>
        <r>
          <rPr>
            <sz val="9"/>
            <color indexed="81"/>
            <rFont val="Tahoma"/>
            <family val="2"/>
          </rPr>
          <t xml:space="preserve">
Values to convert TOL True?False to an index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I1" authorId="0" shapeId="0" xr:uid="{9989616B-6ED4-42B9-8282-2CF928F6B149}">
      <text>
        <r>
          <rPr>
            <b/>
            <sz val="9"/>
            <color indexed="81"/>
            <rFont val="Tahoma"/>
            <family val="2"/>
          </rPr>
          <t>John:</t>
        </r>
        <r>
          <rPr>
            <sz val="9"/>
            <color indexed="81"/>
            <rFont val="Tahoma"/>
            <family val="2"/>
          </rPr>
          <t xml:space="preserve">
Perhaps 2 different tables MM &amp; Mat. And different formulas in Experiment.xl</t>
        </r>
      </text>
    </comment>
    <comment ref="M8" authorId="0" shapeId="0" xr:uid="{B9920FB3-ABA2-4ADA-9A7C-D110E8659961}">
      <text>
        <r>
          <rPr>
            <b/>
            <sz val="9"/>
            <color indexed="81"/>
            <rFont val="Tahoma"/>
            <family val="2"/>
          </rPr>
          <t>John:</t>
        </r>
        <r>
          <rPr>
            <sz val="9"/>
            <color indexed="81"/>
            <rFont val="Tahoma"/>
            <family val="2"/>
          </rPr>
          <t xml:space="preserve">
Adjust twin survival (independent of single survival) to achieve 67% survival</t>
        </r>
      </text>
    </comment>
    <comment ref="N8" authorId="0" shapeId="0" xr:uid="{FC21CFAB-1277-4A0A-9690-E078993499F1}">
      <text>
        <r>
          <rPr>
            <b/>
            <sz val="9"/>
            <color indexed="81"/>
            <rFont val="Tahoma"/>
            <family val="2"/>
          </rPr>
          <t>John:</t>
        </r>
        <r>
          <rPr>
            <sz val="9"/>
            <color indexed="81"/>
            <rFont val="Tahoma"/>
            <family val="2"/>
          </rPr>
          <t xml:space="preserve">
Adjust the adult single ewe GFW to 5.5kg</t>
        </r>
      </text>
    </comment>
    <comment ref="O8" authorId="0" shapeId="0" xr:uid="{D2C71138-5DA2-4C22-A743-02243F91A2EA}">
      <text>
        <r>
          <rPr>
            <b/>
            <sz val="9"/>
            <color indexed="81"/>
            <rFont val="Tahoma"/>
            <family val="2"/>
          </rPr>
          <t>John:</t>
        </r>
        <r>
          <rPr>
            <sz val="9"/>
            <color indexed="81"/>
            <rFont val="Tahoma"/>
            <family val="2"/>
          </rPr>
          <t xml:space="preserve">
FD of adult ewes 19u
</t>
        </r>
      </text>
    </comment>
    <comment ref="P8" authorId="0" shapeId="0" xr:uid="{C84D3D39-24A3-4212-A085-8D1860CDAD3E}">
      <text>
        <r>
          <rPr>
            <b/>
            <sz val="9"/>
            <color indexed="81"/>
            <rFont val="Tahoma"/>
            <family val="2"/>
          </rPr>
          <t>John:</t>
        </r>
        <r>
          <rPr>
            <sz val="9"/>
            <color indexed="81"/>
            <rFont val="Tahoma"/>
            <family val="2"/>
          </rPr>
          <t xml:space="preserve">
No change of seasonality of the merinos</t>
        </r>
      </text>
    </comment>
    <comment ref="Q8" authorId="0" shapeId="0" xr:uid="{C3AFE304-65B6-49D0-AB51-A6D89BF46046}">
      <text>
        <r>
          <rPr>
            <b/>
            <sz val="9"/>
            <color indexed="81"/>
            <rFont val="Tahoma"/>
            <family val="2"/>
          </rPr>
          <t>John:</t>
        </r>
        <r>
          <rPr>
            <sz val="9"/>
            <color indexed="81"/>
            <rFont val="Tahoma"/>
            <family val="2"/>
          </rPr>
          <t xml:space="preserve">
No change of seasonality of the merinos</t>
        </r>
      </text>
    </comment>
    <comment ref="R8" authorId="0" shapeId="0" xr:uid="{F430DA5A-678B-4453-AF41-9C72BB819E13}">
      <text>
        <r>
          <rPr>
            <b/>
            <sz val="9"/>
            <color indexed="81"/>
            <rFont val="Tahoma"/>
            <family val="2"/>
          </rPr>
          <t>John:</t>
        </r>
        <r>
          <rPr>
            <sz val="9"/>
            <color indexed="81"/>
            <rFont val="Tahoma"/>
            <family val="2"/>
          </rPr>
          <t xml:space="preserve">
Adjust proportion of drys to 12%</t>
        </r>
      </text>
    </comment>
    <comment ref="S8" authorId="0" shapeId="0" xr:uid="{04DE3EF2-34E8-4DFE-ACD8-837ED5909756}">
      <text>
        <r>
          <rPr>
            <b/>
            <sz val="9"/>
            <color indexed="81"/>
            <rFont val="Tahoma"/>
            <family val="2"/>
          </rPr>
          <t>John:</t>
        </r>
        <r>
          <rPr>
            <sz val="9"/>
            <color indexed="81"/>
            <rFont val="Tahoma"/>
            <family val="2"/>
          </rPr>
          <t xml:space="preserve">
Reduce reproduction to scan 128%</t>
        </r>
      </text>
    </comment>
    <comment ref="T8" authorId="0" shapeId="0" xr:uid="{81F22164-FD5B-463F-9095-9DAAE22B1490}">
      <text>
        <r>
          <rPr>
            <b/>
            <sz val="9"/>
            <color indexed="81"/>
            <rFont val="Tahoma"/>
            <family val="2"/>
          </rPr>
          <t>John:</t>
        </r>
        <r>
          <rPr>
            <sz val="9"/>
            <color indexed="81"/>
            <rFont val="Tahoma"/>
            <family val="2"/>
          </rPr>
          <t xml:space="preserve">
Adjust single survival to 88%</t>
        </r>
      </text>
    </comment>
    <comment ref="U8" authorId="0" shapeId="0" xr:uid="{17265981-F560-4F69-9795-132F6ED331ED}">
      <text>
        <r>
          <rPr>
            <b/>
            <sz val="9"/>
            <color indexed="81"/>
            <rFont val="Tahoma"/>
            <family val="2"/>
          </rPr>
          <t>John:</t>
        </r>
        <r>
          <rPr>
            <sz val="9"/>
            <color indexed="81"/>
            <rFont val="Tahoma"/>
            <family val="2"/>
          </rPr>
          <t xml:space="preserve">
Adjust single survival to 88%</t>
        </r>
      </text>
    </comment>
    <comment ref="V8" authorId="0" shapeId="0" xr:uid="{F323F6CD-550B-41F0-B05C-517F13A94406}">
      <text>
        <r>
          <rPr>
            <b/>
            <sz val="9"/>
            <color indexed="81"/>
            <rFont val="Tahoma"/>
            <family val="2"/>
          </rPr>
          <t>John:</t>
        </r>
        <r>
          <rPr>
            <sz val="9"/>
            <color indexed="81"/>
            <rFont val="Tahoma"/>
            <family val="2"/>
          </rPr>
          <t xml:space="preserve">
Adjust single survival to 88%</t>
        </r>
      </text>
    </comment>
    <comment ref="W8" authorId="0" shapeId="0" xr:uid="{7EF9EEC8-BA10-4EBD-A060-4D81D7118EA2}">
      <text>
        <r>
          <rPr>
            <b/>
            <sz val="9"/>
            <color indexed="81"/>
            <rFont val="Tahoma"/>
            <family val="2"/>
          </rPr>
          <t>John:</t>
        </r>
        <r>
          <rPr>
            <sz val="9"/>
            <color indexed="81"/>
            <rFont val="Tahoma"/>
            <family val="2"/>
          </rPr>
          <t xml:space="preserve">
Adjust twin survival (independent of single survival) to achieve 67% survival</t>
        </r>
      </text>
    </comment>
    <comment ref="X8" authorId="0" shapeId="0" xr:uid="{6DC38DBF-46A0-4C8B-8CAC-156399D38469}">
      <text>
        <r>
          <rPr>
            <b/>
            <sz val="9"/>
            <color indexed="81"/>
            <rFont val="Tahoma"/>
            <family val="2"/>
          </rPr>
          <t>John:</t>
        </r>
        <r>
          <rPr>
            <sz val="9"/>
            <color indexed="81"/>
            <rFont val="Tahoma"/>
            <family val="2"/>
          </rPr>
          <t xml:space="preserve">
Adjust the adult single ewe GFW to 5.8kg</t>
        </r>
      </text>
    </comment>
    <comment ref="Y8" authorId="0" shapeId="0" xr:uid="{0A7F77C7-B0DF-48F6-AF98-19EDD8C594CD}">
      <text>
        <r>
          <rPr>
            <b/>
            <sz val="9"/>
            <color indexed="81"/>
            <rFont val="Tahoma"/>
            <family val="2"/>
          </rPr>
          <t>John:</t>
        </r>
        <r>
          <rPr>
            <sz val="9"/>
            <color indexed="81"/>
            <rFont val="Tahoma"/>
            <family val="2"/>
          </rPr>
          <t xml:space="preserve">
FD of adult ewes 19.5u
</t>
        </r>
      </text>
    </comment>
    <comment ref="Z8" authorId="0" shapeId="0" xr:uid="{33490A5D-E5A5-4A3B-B814-B128B4D5EAFC}">
      <text>
        <r>
          <rPr>
            <b/>
            <sz val="9"/>
            <color indexed="81"/>
            <rFont val="Tahoma"/>
            <family val="2"/>
          </rPr>
          <t>John:</t>
        </r>
        <r>
          <rPr>
            <sz val="9"/>
            <color indexed="81"/>
            <rFont val="Tahoma"/>
            <family val="2"/>
          </rPr>
          <t xml:space="preserve">
No change of seasonality of the merinos</t>
        </r>
      </text>
    </comment>
    <comment ref="AA8" authorId="0" shapeId="0" xr:uid="{A71CD485-2A04-42E0-BFC9-A4DA81C2E697}">
      <text>
        <r>
          <rPr>
            <b/>
            <sz val="9"/>
            <color indexed="81"/>
            <rFont val="Tahoma"/>
            <family val="2"/>
          </rPr>
          <t>John:</t>
        </r>
        <r>
          <rPr>
            <sz val="9"/>
            <color indexed="81"/>
            <rFont val="Tahoma"/>
            <family val="2"/>
          </rPr>
          <t xml:space="preserve">
No change of seasonality of the merinos</t>
        </r>
      </text>
    </comment>
    <comment ref="AB8" authorId="0" shapeId="0" xr:uid="{D410083C-C66C-488C-9441-C2194B0641F4}">
      <text>
        <r>
          <rPr>
            <b/>
            <sz val="9"/>
            <color indexed="81"/>
            <rFont val="Tahoma"/>
            <family val="2"/>
          </rPr>
          <t>John:</t>
        </r>
        <r>
          <rPr>
            <sz val="9"/>
            <color indexed="81"/>
            <rFont val="Tahoma"/>
            <family val="2"/>
          </rPr>
          <t xml:space="preserve">
Adjust proportion of drys to 12%</t>
        </r>
      </text>
    </comment>
    <comment ref="AC8" authorId="0" shapeId="0" xr:uid="{A42E977B-ED68-417A-A08E-2365707A3FE4}">
      <text>
        <r>
          <rPr>
            <b/>
            <sz val="9"/>
            <color indexed="81"/>
            <rFont val="Tahoma"/>
            <family val="2"/>
          </rPr>
          <t>John:</t>
        </r>
        <r>
          <rPr>
            <sz val="9"/>
            <color indexed="81"/>
            <rFont val="Tahoma"/>
            <family val="2"/>
          </rPr>
          <t xml:space="preserve">
Reduce reproduction to scan 128%</t>
        </r>
      </text>
    </comment>
    <comment ref="AD8" authorId="0" shapeId="0" xr:uid="{9CD88926-45A5-43D0-8528-72D1946F718D}">
      <text>
        <r>
          <rPr>
            <b/>
            <sz val="9"/>
            <color indexed="81"/>
            <rFont val="Tahoma"/>
            <family val="2"/>
          </rPr>
          <t>John:</t>
        </r>
        <r>
          <rPr>
            <sz val="9"/>
            <color indexed="81"/>
            <rFont val="Tahoma"/>
            <family val="2"/>
          </rPr>
          <t xml:space="preserve">
Adjust single survival to 88%</t>
        </r>
      </text>
    </comment>
    <comment ref="AE8" authorId="0" shapeId="0" xr:uid="{A8A76209-9A7B-486A-8B91-654681BD5430}">
      <text>
        <r>
          <rPr>
            <b/>
            <sz val="9"/>
            <color indexed="81"/>
            <rFont val="Tahoma"/>
            <family val="2"/>
          </rPr>
          <t>John:</t>
        </r>
        <r>
          <rPr>
            <sz val="9"/>
            <color indexed="81"/>
            <rFont val="Tahoma"/>
            <family val="2"/>
          </rPr>
          <t xml:space="preserve">
Adjust single survival to 88%</t>
        </r>
      </text>
    </comment>
    <comment ref="AF8" authorId="0" shapeId="0" xr:uid="{846BEE13-5B90-433B-9A20-744858A50475}">
      <text>
        <r>
          <rPr>
            <b/>
            <sz val="9"/>
            <color indexed="81"/>
            <rFont val="Tahoma"/>
            <family val="2"/>
          </rPr>
          <t>John:</t>
        </r>
        <r>
          <rPr>
            <sz val="9"/>
            <color indexed="81"/>
            <rFont val="Tahoma"/>
            <family val="2"/>
          </rPr>
          <t xml:space="preserve">
Adjust single survival to 88%</t>
        </r>
      </text>
    </comment>
    <comment ref="AG8" authorId="0" shapeId="0" xr:uid="{DE9B6128-879F-4CCA-9DE2-EAA85235C2A1}">
      <text>
        <r>
          <rPr>
            <b/>
            <sz val="9"/>
            <color indexed="81"/>
            <rFont val="Tahoma"/>
            <family val="2"/>
          </rPr>
          <t>John:</t>
        </r>
        <r>
          <rPr>
            <sz val="9"/>
            <color indexed="81"/>
            <rFont val="Tahoma"/>
            <family val="2"/>
          </rPr>
          <t xml:space="preserve">
Adjust twin survival (independent of single survival) to achieve 67% survival</t>
        </r>
      </text>
    </comment>
    <comment ref="AH8" authorId="0" shapeId="0" xr:uid="{27F0089C-33FA-4FCC-97AD-0C745ADE0766}">
      <text>
        <r>
          <rPr>
            <b/>
            <sz val="9"/>
            <color indexed="81"/>
            <rFont val="Tahoma"/>
            <family val="2"/>
          </rPr>
          <t>John:</t>
        </r>
        <r>
          <rPr>
            <sz val="9"/>
            <color indexed="81"/>
            <rFont val="Tahoma"/>
            <family val="2"/>
          </rPr>
          <t xml:space="preserve">
Adjust the adult single ewe GFW to 5.5kg</t>
        </r>
      </text>
    </comment>
    <comment ref="AI8" authorId="0" shapeId="0" xr:uid="{5F863B10-C37D-47D2-B9DF-759640D7DA5D}">
      <text>
        <r>
          <rPr>
            <b/>
            <sz val="9"/>
            <color indexed="81"/>
            <rFont val="Tahoma"/>
            <family val="2"/>
          </rPr>
          <t>John:</t>
        </r>
        <r>
          <rPr>
            <sz val="9"/>
            <color indexed="81"/>
            <rFont val="Tahoma"/>
            <family val="2"/>
          </rPr>
          <t xml:space="preserve">
FD of adult ewes 19u
</t>
        </r>
      </text>
    </comment>
    <comment ref="AJ8" authorId="0" shapeId="0" xr:uid="{96B47E5F-BBF1-4BCE-8581-9979A3295319}">
      <text>
        <r>
          <rPr>
            <b/>
            <sz val="9"/>
            <color indexed="81"/>
            <rFont val="Tahoma"/>
            <family val="2"/>
          </rPr>
          <t>John:</t>
        </r>
        <r>
          <rPr>
            <sz val="9"/>
            <color indexed="81"/>
            <rFont val="Tahoma"/>
            <family val="2"/>
          </rPr>
          <t xml:space="preserve">
No change of seasonality of the merinos</t>
        </r>
      </text>
    </comment>
    <comment ref="AK8" authorId="0" shapeId="0" xr:uid="{23DDA277-4EDD-4AB8-9CA8-F2D18EC0FCD4}">
      <text>
        <r>
          <rPr>
            <b/>
            <sz val="9"/>
            <color indexed="81"/>
            <rFont val="Tahoma"/>
            <family val="2"/>
          </rPr>
          <t>John:</t>
        </r>
        <r>
          <rPr>
            <sz val="9"/>
            <color indexed="81"/>
            <rFont val="Tahoma"/>
            <family val="2"/>
          </rPr>
          <t xml:space="preserve">
No change of seasonality of the merinos</t>
        </r>
      </text>
    </comment>
    <comment ref="AL8" authorId="0" shapeId="0" xr:uid="{0A7A1500-BE4F-4C4F-BAAB-F09D77C39B12}">
      <text>
        <r>
          <rPr>
            <b/>
            <sz val="9"/>
            <color indexed="81"/>
            <rFont val="Tahoma"/>
            <family val="2"/>
          </rPr>
          <t>John:</t>
        </r>
        <r>
          <rPr>
            <sz val="9"/>
            <color indexed="81"/>
            <rFont val="Tahoma"/>
            <family val="2"/>
          </rPr>
          <t xml:space="preserve">
Adjust proportion of drys to 12%</t>
        </r>
      </text>
    </comment>
    <comment ref="AM8" authorId="0" shapeId="0" xr:uid="{5CED4D01-9D08-4C2F-AFF4-3B8948E7BB50}">
      <text>
        <r>
          <rPr>
            <b/>
            <sz val="9"/>
            <color indexed="81"/>
            <rFont val="Tahoma"/>
            <family val="2"/>
          </rPr>
          <t>John:</t>
        </r>
        <r>
          <rPr>
            <sz val="9"/>
            <color indexed="81"/>
            <rFont val="Tahoma"/>
            <family val="2"/>
          </rPr>
          <t xml:space="preserve">
Reduce reproduction to scan 128%</t>
        </r>
      </text>
    </comment>
    <comment ref="AN8" authorId="0" shapeId="0" xr:uid="{BE9AB3CE-A75D-4989-8838-E197760B92A4}">
      <text>
        <r>
          <rPr>
            <b/>
            <sz val="9"/>
            <color indexed="81"/>
            <rFont val="Tahoma"/>
            <family val="2"/>
          </rPr>
          <t>John:</t>
        </r>
        <r>
          <rPr>
            <sz val="9"/>
            <color indexed="81"/>
            <rFont val="Tahoma"/>
            <family val="2"/>
          </rPr>
          <t xml:space="preserve">
Adjust single survival to 88%</t>
        </r>
      </text>
    </comment>
    <comment ref="AO8" authorId="0" shapeId="0" xr:uid="{07D0B1BF-EEE6-422A-B03A-0C078EAD1DB6}">
      <text>
        <r>
          <rPr>
            <b/>
            <sz val="9"/>
            <color indexed="81"/>
            <rFont val="Tahoma"/>
            <family val="2"/>
          </rPr>
          <t>John:</t>
        </r>
        <r>
          <rPr>
            <sz val="9"/>
            <color indexed="81"/>
            <rFont val="Tahoma"/>
            <family val="2"/>
          </rPr>
          <t xml:space="preserve">
Adjust single survival to 88%</t>
        </r>
      </text>
    </comment>
    <comment ref="AP8" authorId="0" shapeId="0" xr:uid="{C94DCA5B-3A7A-4CA1-906E-66E615E25849}">
      <text>
        <r>
          <rPr>
            <b/>
            <sz val="9"/>
            <color indexed="81"/>
            <rFont val="Tahoma"/>
            <family val="2"/>
          </rPr>
          <t>John:</t>
        </r>
        <r>
          <rPr>
            <sz val="9"/>
            <color indexed="81"/>
            <rFont val="Tahoma"/>
            <family val="2"/>
          </rPr>
          <t xml:space="preserve">
Adjust single survival to 88%</t>
        </r>
      </text>
    </comment>
    <comment ref="AJ11" authorId="0" shapeId="0" xr:uid="{CB6412D4-DCF1-4D8B-A26B-101AC61CE47D}">
      <text>
        <r>
          <rPr>
            <b/>
            <sz val="9"/>
            <color indexed="81"/>
            <rFont val="Tahoma"/>
            <family val="2"/>
          </rPr>
          <t>John:</t>
        </r>
        <r>
          <rPr>
            <sz val="9"/>
            <color indexed="81"/>
            <rFont val="Tahoma"/>
            <family val="2"/>
          </rPr>
          <t xml:space="preserve">
Reduce seasonality pf meat breeds to same as merinos</t>
        </r>
      </text>
    </comment>
    <comment ref="AK11" authorId="0" shapeId="0" xr:uid="{EBC95ABC-861D-41C2-8B43-86B1225B8BBC}">
      <text>
        <r>
          <rPr>
            <b/>
            <sz val="9"/>
            <color indexed="81"/>
            <rFont val="Tahoma"/>
            <family val="2"/>
          </rPr>
          <t>John:</t>
        </r>
        <r>
          <rPr>
            <sz val="9"/>
            <color indexed="81"/>
            <rFont val="Tahoma"/>
            <family val="2"/>
          </rPr>
          <t xml:space="preserve">
Reduce seasonality pf meat breeds to same as merinos</t>
        </r>
      </text>
    </comment>
    <comment ref="AQ13" authorId="0" shapeId="0" xr:uid="{71506570-EB34-4F37-B6E3-CBFCF306A1E9}">
      <text>
        <r>
          <rPr>
            <b/>
            <sz val="9"/>
            <color indexed="81"/>
            <rFont val="Tahoma"/>
            <family val="2"/>
          </rPr>
          <t>John:</t>
        </r>
        <r>
          <rPr>
            <sz val="9"/>
            <color indexed="81"/>
            <rFont val="Tahoma"/>
            <family val="2"/>
          </rPr>
          <t xml:space="preserve">
This is value determined in calibration iter 1. But appeared to be causing problems.</t>
        </r>
      </text>
    </comment>
    <comment ref="E42" authorId="0" shapeId="0" xr:uid="{A179C77C-B0C3-4B26-AFCB-A07A65E584B6}">
      <text>
        <r>
          <rPr>
            <b/>
            <sz val="9"/>
            <color indexed="81"/>
            <rFont val="Tahoma"/>
            <family val="2"/>
          </rPr>
          <t>John:</t>
        </r>
        <r>
          <rPr>
            <sz val="9"/>
            <color indexed="81"/>
            <rFont val="Tahoma"/>
            <family val="2"/>
          </rPr>
          <t xml:space="preserve">
The number of feedoptions slices for each TOL
(Dams &amp; Offspring = 2)</t>
        </r>
      </text>
    </comment>
    <comment ref="F42" authorId="0" shapeId="0" xr:uid="{4319DF1F-0A22-4E52-A358-4D1580650972}">
      <text>
        <r>
          <rPr>
            <b/>
            <sz val="9"/>
            <color indexed="81"/>
            <rFont val="Tahoma"/>
            <family val="2"/>
          </rPr>
          <t>John:</t>
        </r>
        <r>
          <rPr>
            <sz val="9"/>
            <color indexed="81"/>
            <rFont val="Tahoma"/>
            <family val="2"/>
          </rPr>
          <t xml:space="preserve">
The number of feedoptions_adj slices for each TOL</t>
        </r>
      </text>
    </comment>
    <comment ref="C48" authorId="0" shapeId="0" xr:uid="{49EC5D33-AEA7-4581-B86C-32318DA5867A}">
      <text>
        <r>
          <rPr>
            <b/>
            <sz val="9"/>
            <color indexed="81"/>
            <rFont val="Tahoma"/>
            <family val="2"/>
          </rPr>
          <t>John:</t>
        </r>
        <r>
          <rPr>
            <sz val="9"/>
            <color indexed="81"/>
            <rFont val="Tahoma"/>
            <family val="2"/>
          </rPr>
          <t xml:space="preserve">
r1 feed supply option for this TOL &amp; flock</t>
        </r>
      </text>
    </comment>
    <comment ref="E48" authorId="0" shapeId="0" xr:uid="{9FD9646D-D752-42E0-A23F-AA94E12D8ECD}">
      <text>
        <r>
          <rPr>
            <b/>
            <sz val="9"/>
            <color indexed="81"/>
            <rFont val="Tahoma"/>
            <family val="2"/>
          </rPr>
          <t>John:</t>
        </r>
        <r>
          <rPr>
            <sz val="9"/>
            <color indexed="81"/>
            <rFont val="Tahoma"/>
            <family val="2"/>
          </rPr>
          <t xml:space="preserve">
Feed supply adj options for Drys</t>
        </r>
      </text>
    </comment>
    <comment ref="F48" authorId="0" shapeId="0" xr:uid="{8A6D37C2-324B-4E2B-B11F-901E5FC686B8}">
      <text>
        <r>
          <rPr>
            <b/>
            <sz val="9"/>
            <color indexed="81"/>
            <rFont val="Tahoma"/>
            <family val="2"/>
          </rPr>
          <t>John:</t>
        </r>
        <r>
          <rPr>
            <sz val="9"/>
            <color indexed="81"/>
            <rFont val="Tahoma"/>
            <family val="2"/>
          </rPr>
          <t xml:space="preserve">
Feed supply adj options for Singles</t>
        </r>
      </text>
    </comment>
    <comment ref="G48" authorId="0" shapeId="0" xr:uid="{8328F316-4FED-4E47-8855-BFDC6DFAD6C5}">
      <text>
        <r>
          <rPr>
            <b/>
            <sz val="9"/>
            <color indexed="81"/>
            <rFont val="Tahoma"/>
            <family val="2"/>
          </rPr>
          <t>John:</t>
        </r>
        <r>
          <rPr>
            <sz val="9"/>
            <color indexed="81"/>
            <rFont val="Tahoma"/>
            <family val="2"/>
          </rPr>
          <t xml:space="preserve">
Feed supply adj options for Drys</t>
        </r>
      </text>
    </comment>
    <comment ref="H48" authorId="0" shapeId="0" xr:uid="{B5A6749E-80E4-42FC-AD91-6CAD6E2D27CB}">
      <text>
        <r>
          <rPr>
            <b/>
            <sz val="9"/>
            <color indexed="81"/>
            <rFont val="Tahoma"/>
            <family val="2"/>
          </rPr>
          <t>John:</t>
        </r>
        <r>
          <rPr>
            <sz val="9"/>
            <color indexed="81"/>
            <rFont val="Tahoma"/>
            <family val="2"/>
          </rPr>
          <t xml:space="preserve">
Feed supply adj options for Singles</t>
        </r>
      </text>
    </comment>
    <comment ref="I48" authorId="0" shapeId="0" xr:uid="{781DD0C0-A72F-43D3-8BBF-6BB3682795FD}">
      <text>
        <r>
          <rPr>
            <b/>
            <sz val="9"/>
            <color indexed="81"/>
            <rFont val="Tahoma"/>
            <family val="2"/>
          </rPr>
          <t>John:</t>
        </r>
        <r>
          <rPr>
            <sz val="9"/>
            <color indexed="81"/>
            <rFont val="Tahoma"/>
            <family val="2"/>
          </rPr>
          <t xml:space="preserve">
Feed supply adj options for Multiples</t>
        </r>
      </text>
    </comment>
    <comment ref="BN49" authorId="0" shapeId="0" xr:uid="{B4D5904A-6C4B-4F33-8E25-D0393E78E426}">
      <text>
        <r>
          <rPr>
            <b/>
            <sz val="9"/>
            <color indexed="81"/>
            <rFont val="Tahoma"/>
            <family val="2"/>
          </rPr>
          <t>John:</t>
        </r>
        <r>
          <rPr>
            <sz val="9"/>
            <color indexed="81"/>
            <rFont val="Tahoma"/>
            <family val="2"/>
          </rPr>
          <t xml:space="preserve">
Just the standard slice of the j axis (so that the min &amp; max don't go out of range)</t>
        </r>
      </text>
    </comment>
    <comment ref="BO49" authorId="0" shapeId="0" xr:uid="{7A10DCA5-7E7E-4B0C-A0F8-E834C3415CFC}">
      <text>
        <r>
          <rPr>
            <b/>
            <sz val="9"/>
            <color indexed="81"/>
            <rFont val="Tahoma"/>
            <family val="2"/>
          </rPr>
          <t>John:</t>
        </r>
        <r>
          <rPr>
            <sz val="9"/>
            <color indexed="81"/>
            <rFont val="Tahoma"/>
            <family val="2"/>
          </rPr>
          <t xml:space="preserve">
Just the standard slice of the j axis (so that the min &amp; max don't go out of range)</t>
        </r>
      </text>
    </comment>
    <comment ref="BU49" authorId="0" shapeId="0" xr:uid="{9BC7D529-80BB-4C55-A652-A99CCEACBC2F}">
      <text>
        <r>
          <rPr>
            <b/>
            <sz val="9"/>
            <color indexed="81"/>
            <rFont val="Tahoma"/>
            <family val="2"/>
          </rPr>
          <t>John:</t>
        </r>
        <r>
          <rPr>
            <sz val="9"/>
            <color indexed="81"/>
            <rFont val="Tahoma"/>
            <family val="2"/>
          </rPr>
          <t xml:space="preserve">
Just the standard slice of the j axis (so that the min &amp; max don't go out of range)</t>
        </r>
      </text>
    </comment>
    <comment ref="BV49" authorId="0" shapeId="0" xr:uid="{7A965790-B1DB-4713-8684-D36CC0DD35B0}">
      <text>
        <r>
          <rPr>
            <b/>
            <sz val="9"/>
            <color indexed="81"/>
            <rFont val="Tahoma"/>
            <family val="2"/>
          </rPr>
          <t>John:</t>
        </r>
        <r>
          <rPr>
            <sz val="9"/>
            <color indexed="81"/>
            <rFont val="Tahoma"/>
            <family val="2"/>
          </rPr>
          <t xml:space="preserve">
Just the standard slice of the j axis (so that the min &amp; max don't go out of range)</t>
        </r>
      </text>
    </comment>
    <comment ref="CB49" authorId="0" shapeId="0" xr:uid="{8200215E-A59D-41B9-A136-26F35BC40F8E}">
      <text>
        <r>
          <rPr>
            <b/>
            <sz val="9"/>
            <color indexed="81"/>
            <rFont val="Tahoma"/>
            <family val="2"/>
          </rPr>
          <t>John:</t>
        </r>
        <r>
          <rPr>
            <sz val="9"/>
            <color indexed="81"/>
            <rFont val="Tahoma"/>
            <family val="2"/>
          </rPr>
          <t xml:space="preserve">
Just the standard slice of the j axis (so that the min &amp; max don't go out of range)</t>
        </r>
      </text>
    </comment>
    <comment ref="CC49" authorId="0" shapeId="0" xr:uid="{278F8BD9-3F51-4C19-86DE-03D2C9148983}">
      <text>
        <r>
          <rPr>
            <b/>
            <sz val="9"/>
            <color indexed="81"/>
            <rFont val="Tahoma"/>
            <family val="2"/>
          </rPr>
          <t>John:</t>
        </r>
        <r>
          <rPr>
            <sz val="9"/>
            <color indexed="81"/>
            <rFont val="Tahoma"/>
            <family val="2"/>
          </rPr>
          <t xml:space="preserve">
Just the standard slice of the j axis (so that the min &amp; max don't go out of range)</t>
        </r>
      </text>
    </comment>
    <comment ref="CI49" authorId="0" shapeId="0" xr:uid="{E2F986E5-F984-4D8F-9FD9-253B5EBC442A}">
      <text>
        <r>
          <rPr>
            <b/>
            <sz val="9"/>
            <color indexed="81"/>
            <rFont val="Tahoma"/>
            <family val="2"/>
          </rPr>
          <t>John:</t>
        </r>
        <r>
          <rPr>
            <sz val="9"/>
            <color indexed="81"/>
            <rFont val="Tahoma"/>
            <family val="2"/>
          </rPr>
          <t xml:space="preserve">
Just the standard slice of the j axis (so that the min &amp; max don't go out of range)</t>
        </r>
      </text>
    </comment>
    <comment ref="CJ49" authorId="0" shapeId="0" xr:uid="{DB1BDB50-E788-4610-8FF4-AF4A5027AD4F}">
      <text>
        <r>
          <rPr>
            <b/>
            <sz val="9"/>
            <color indexed="81"/>
            <rFont val="Tahoma"/>
            <family val="2"/>
          </rPr>
          <t>John:</t>
        </r>
        <r>
          <rPr>
            <sz val="9"/>
            <color indexed="81"/>
            <rFont val="Tahoma"/>
            <family val="2"/>
          </rPr>
          <t xml:space="preserve">
Just the standard slice of the j axis (so that the min &amp; max don't go out of range)</t>
        </r>
      </text>
    </comment>
    <comment ref="CP49" authorId="0" shapeId="0" xr:uid="{6036D0B0-76FB-45C1-AEBD-1D0310EBD314}">
      <text>
        <r>
          <rPr>
            <b/>
            <sz val="9"/>
            <color indexed="81"/>
            <rFont val="Tahoma"/>
            <family val="2"/>
          </rPr>
          <t>John:</t>
        </r>
        <r>
          <rPr>
            <sz val="9"/>
            <color indexed="81"/>
            <rFont val="Tahoma"/>
            <family val="2"/>
          </rPr>
          <t xml:space="preserve">
Just the standard slice of the j axis (so that the min &amp; max don't go out of range)</t>
        </r>
      </text>
    </comment>
    <comment ref="CQ49" authorId="0" shapeId="0" xr:uid="{EC38F530-993E-45DD-A443-CC284F6705BE}">
      <text>
        <r>
          <rPr>
            <b/>
            <sz val="9"/>
            <color indexed="81"/>
            <rFont val="Tahoma"/>
            <family val="2"/>
          </rPr>
          <t>John:</t>
        </r>
        <r>
          <rPr>
            <sz val="9"/>
            <color indexed="81"/>
            <rFont val="Tahoma"/>
            <family val="2"/>
          </rPr>
          <t xml:space="preserve">
Just the standard slice of the j axis (so that the min &amp; max don't go out of range)</t>
        </r>
      </text>
    </comment>
    <comment ref="CW49" authorId="0" shapeId="0" xr:uid="{64569100-C68B-42B2-85F6-723A21BA7EEA}">
      <text>
        <r>
          <rPr>
            <b/>
            <sz val="9"/>
            <color indexed="81"/>
            <rFont val="Tahoma"/>
            <family val="2"/>
          </rPr>
          <t>John:</t>
        </r>
        <r>
          <rPr>
            <sz val="9"/>
            <color indexed="81"/>
            <rFont val="Tahoma"/>
            <family val="2"/>
          </rPr>
          <t xml:space="preserve">
Just the standard slice of the j axis (so that the min &amp; max don't go out of range)</t>
        </r>
      </text>
    </comment>
    <comment ref="CX49" authorId="0" shapeId="0" xr:uid="{A90DB9F8-269E-4278-B611-BE0A5612F7CC}">
      <text>
        <r>
          <rPr>
            <b/>
            <sz val="9"/>
            <color indexed="81"/>
            <rFont val="Tahoma"/>
            <family val="2"/>
          </rPr>
          <t>John:</t>
        </r>
        <r>
          <rPr>
            <sz val="9"/>
            <color indexed="81"/>
            <rFont val="Tahoma"/>
            <family val="2"/>
          </rPr>
          <t xml:space="preserve">
Just the standard slice of the j axis (so that the min &amp; max don't go out of range)</t>
        </r>
      </text>
    </comment>
    <comment ref="DD49" authorId="0" shapeId="0" xr:uid="{9F1ACD2A-6092-4482-A902-3192CA913333}">
      <text>
        <r>
          <rPr>
            <b/>
            <sz val="9"/>
            <color indexed="81"/>
            <rFont val="Tahoma"/>
            <family val="2"/>
          </rPr>
          <t>John:</t>
        </r>
        <r>
          <rPr>
            <sz val="9"/>
            <color indexed="81"/>
            <rFont val="Tahoma"/>
            <family val="2"/>
          </rPr>
          <t xml:space="preserve">
Just the standard slice of the j axis (so that the min &amp; max don't go out of range)</t>
        </r>
      </text>
    </comment>
    <comment ref="DE49" authorId="0" shapeId="0" xr:uid="{13FE6C5B-7E37-423A-8D16-55E92E093FEB}">
      <text>
        <r>
          <rPr>
            <b/>
            <sz val="9"/>
            <color indexed="81"/>
            <rFont val="Tahoma"/>
            <family val="2"/>
          </rPr>
          <t>John:</t>
        </r>
        <r>
          <rPr>
            <sz val="9"/>
            <color indexed="81"/>
            <rFont val="Tahoma"/>
            <family val="2"/>
          </rPr>
          <t xml:space="preserve">
Just the standard slice of the j axis (so that the min &amp; max don't go out of range)</t>
        </r>
      </text>
    </comment>
    <comment ref="DK49" authorId="0" shapeId="0" xr:uid="{0500C2D8-F726-4037-88AF-B3B4541067B0}">
      <text>
        <r>
          <rPr>
            <b/>
            <sz val="9"/>
            <color indexed="81"/>
            <rFont val="Tahoma"/>
            <family val="2"/>
          </rPr>
          <t>John:</t>
        </r>
        <r>
          <rPr>
            <sz val="9"/>
            <color indexed="81"/>
            <rFont val="Tahoma"/>
            <family val="2"/>
          </rPr>
          <t xml:space="preserve">
Just the standard slice of the j axis (so that the min &amp; max don't go out of range)</t>
        </r>
      </text>
    </comment>
    <comment ref="DL49" authorId="0" shapeId="0" xr:uid="{549F9DAF-143C-490F-835C-6193E1E435F8}">
      <text>
        <r>
          <rPr>
            <b/>
            <sz val="9"/>
            <color indexed="81"/>
            <rFont val="Tahoma"/>
            <family val="2"/>
          </rPr>
          <t>John:</t>
        </r>
        <r>
          <rPr>
            <sz val="9"/>
            <color indexed="81"/>
            <rFont val="Tahoma"/>
            <family val="2"/>
          </rPr>
          <t xml:space="preserve">
Just the standard slice of the j axis (so that the min &amp; max don't go out of range)</t>
        </r>
      </text>
    </comment>
    <comment ref="DR49" authorId="0" shapeId="0" xr:uid="{450C702E-B565-468E-ABFE-4A0FC1690E1B}">
      <text>
        <r>
          <rPr>
            <b/>
            <sz val="9"/>
            <color indexed="81"/>
            <rFont val="Tahoma"/>
            <family val="2"/>
          </rPr>
          <t>John:</t>
        </r>
        <r>
          <rPr>
            <sz val="9"/>
            <color indexed="81"/>
            <rFont val="Tahoma"/>
            <family val="2"/>
          </rPr>
          <t xml:space="preserve">
Just the standard slice of the j axis (so that the min &amp; max don't go out of range)</t>
        </r>
      </text>
    </comment>
    <comment ref="DS49" authorId="0" shapeId="0" xr:uid="{6BDF7AB3-8286-4FC7-A550-45A3C0BF06A4}">
      <text>
        <r>
          <rPr>
            <b/>
            <sz val="9"/>
            <color indexed="81"/>
            <rFont val="Tahoma"/>
            <family val="2"/>
          </rPr>
          <t>John:</t>
        </r>
        <r>
          <rPr>
            <sz val="9"/>
            <color indexed="81"/>
            <rFont val="Tahoma"/>
            <family val="2"/>
          </rPr>
          <t xml:space="preserve">
Just the standard slice of the j axis (so that the min &amp; max don't go out of range)</t>
        </r>
      </text>
    </comment>
    <comment ref="DY49" authorId="0" shapeId="0" xr:uid="{D7BAC00E-C314-4137-BB00-08A509ECB889}">
      <text>
        <r>
          <rPr>
            <b/>
            <sz val="9"/>
            <color indexed="81"/>
            <rFont val="Tahoma"/>
            <family val="2"/>
          </rPr>
          <t>John:</t>
        </r>
        <r>
          <rPr>
            <sz val="9"/>
            <color indexed="81"/>
            <rFont val="Tahoma"/>
            <family val="2"/>
          </rPr>
          <t xml:space="preserve">
Just the standard slice of the j axis (so that the min &amp; max don't go out of range)</t>
        </r>
      </text>
    </comment>
    <comment ref="DZ49" authorId="0" shapeId="0" xr:uid="{231CE1D2-DFB4-4FC1-A04B-7C3A865C0867}">
      <text>
        <r>
          <rPr>
            <b/>
            <sz val="9"/>
            <color indexed="81"/>
            <rFont val="Tahoma"/>
            <family val="2"/>
          </rPr>
          <t>John:</t>
        </r>
        <r>
          <rPr>
            <sz val="9"/>
            <color indexed="81"/>
            <rFont val="Tahoma"/>
            <family val="2"/>
          </rPr>
          <t xml:space="preserve">
Just the standard slice of the j axis (so that the min &amp; max don't go out of range)</t>
        </r>
      </text>
    </comment>
    <comment ref="EF49" authorId="0" shapeId="0" xr:uid="{256E858A-B200-4462-9C61-DF2C5F9EA2A8}">
      <text>
        <r>
          <rPr>
            <b/>
            <sz val="9"/>
            <color indexed="81"/>
            <rFont val="Tahoma"/>
            <family val="2"/>
          </rPr>
          <t>John:</t>
        </r>
        <r>
          <rPr>
            <sz val="9"/>
            <color indexed="81"/>
            <rFont val="Tahoma"/>
            <family val="2"/>
          </rPr>
          <t xml:space="preserve">
Just the standard slice of the j axis (so that the min &amp; max don't go out of range)</t>
        </r>
      </text>
    </comment>
    <comment ref="EG49" authorId="0" shapeId="0" xr:uid="{418905BD-66D2-4BD4-BF3D-32F8B4747A6B}">
      <text>
        <r>
          <rPr>
            <b/>
            <sz val="9"/>
            <color indexed="81"/>
            <rFont val="Tahoma"/>
            <family val="2"/>
          </rPr>
          <t>John:</t>
        </r>
        <r>
          <rPr>
            <sz val="9"/>
            <color indexed="81"/>
            <rFont val="Tahoma"/>
            <family val="2"/>
          </rPr>
          <t xml:space="preserve">
Just the standard slice of the j axis (so that the min &amp; max don't go out of range)</t>
        </r>
      </text>
    </comment>
    <comment ref="EM49" authorId="0" shapeId="0" xr:uid="{E00060C6-B18A-4BCC-BEA6-F220DEF6059C}">
      <text>
        <r>
          <rPr>
            <b/>
            <sz val="9"/>
            <color indexed="81"/>
            <rFont val="Tahoma"/>
            <family val="2"/>
          </rPr>
          <t>John:</t>
        </r>
        <r>
          <rPr>
            <sz val="9"/>
            <color indexed="81"/>
            <rFont val="Tahoma"/>
            <family val="2"/>
          </rPr>
          <t xml:space="preserve">
Just the standard slice of the j axis (so that the min &amp; max don't go out of range)</t>
        </r>
      </text>
    </comment>
    <comment ref="EN49" authorId="0" shapeId="0" xr:uid="{33270393-5D74-4ABE-9C17-67EACB9DFBD2}">
      <text>
        <r>
          <rPr>
            <b/>
            <sz val="9"/>
            <color indexed="81"/>
            <rFont val="Tahoma"/>
            <family val="2"/>
          </rPr>
          <t>John:</t>
        </r>
        <r>
          <rPr>
            <sz val="9"/>
            <color indexed="81"/>
            <rFont val="Tahoma"/>
            <family val="2"/>
          </rPr>
          <t xml:space="preserve">
Just the standard slice of the j axis (so that the min &amp; max don't go out of range)</t>
        </r>
      </text>
    </comment>
    <comment ref="ET49" authorId="0" shapeId="0" xr:uid="{1E22817F-AA53-4334-9022-AFF0447333C1}">
      <text>
        <r>
          <rPr>
            <b/>
            <sz val="9"/>
            <color indexed="81"/>
            <rFont val="Tahoma"/>
            <family val="2"/>
          </rPr>
          <t>John:</t>
        </r>
        <r>
          <rPr>
            <sz val="9"/>
            <color indexed="81"/>
            <rFont val="Tahoma"/>
            <family val="2"/>
          </rPr>
          <t xml:space="preserve">
Just the standard slice of the j axis (so that the min &amp; max don't go out of range)</t>
        </r>
      </text>
    </comment>
    <comment ref="EU49" authorId="0" shapeId="0" xr:uid="{2FCD37B9-A32F-43F5-BF12-56C7DCC844F8}">
      <text>
        <r>
          <rPr>
            <b/>
            <sz val="9"/>
            <color indexed="81"/>
            <rFont val="Tahoma"/>
            <family val="2"/>
          </rPr>
          <t>John:</t>
        </r>
        <r>
          <rPr>
            <sz val="9"/>
            <color indexed="81"/>
            <rFont val="Tahoma"/>
            <family val="2"/>
          </rPr>
          <t xml:space="preserve">
Just the standard slice of the j axis (so that the min &amp; max don't go out of range)</t>
        </r>
      </text>
    </comment>
    <comment ref="FA49" authorId="0" shapeId="0" xr:uid="{94BEFA2F-558B-40AF-B769-ED6671458218}">
      <text>
        <r>
          <rPr>
            <b/>
            <sz val="9"/>
            <color indexed="81"/>
            <rFont val="Tahoma"/>
            <family val="2"/>
          </rPr>
          <t>John:</t>
        </r>
        <r>
          <rPr>
            <sz val="9"/>
            <color indexed="81"/>
            <rFont val="Tahoma"/>
            <family val="2"/>
          </rPr>
          <t xml:space="preserve">
Just the standard slice of the j axis (so that the min &amp; max don't go out of range)</t>
        </r>
      </text>
    </comment>
    <comment ref="FB49" authorId="0" shapeId="0" xr:uid="{687499BB-D985-43A5-9CA7-451A7850B9CB}">
      <text>
        <r>
          <rPr>
            <b/>
            <sz val="9"/>
            <color indexed="81"/>
            <rFont val="Tahoma"/>
            <family val="2"/>
          </rPr>
          <t>John:</t>
        </r>
        <r>
          <rPr>
            <sz val="9"/>
            <color indexed="81"/>
            <rFont val="Tahoma"/>
            <family val="2"/>
          </rPr>
          <t xml:space="preserve">
Just the standard slice of the j axis (so that the min &amp; max don't go out of range)</t>
        </r>
      </text>
    </comment>
    <comment ref="FH49" authorId="0" shapeId="0" xr:uid="{5167CB20-421F-4E8E-B733-4E550396DAD9}">
      <text>
        <r>
          <rPr>
            <b/>
            <sz val="9"/>
            <color indexed="81"/>
            <rFont val="Tahoma"/>
            <family val="2"/>
          </rPr>
          <t>John:</t>
        </r>
        <r>
          <rPr>
            <sz val="9"/>
            <color indexed="81"/>
            <rFont val="Tahoma"/>
            <family val="2"/>
          </rPr>
          <t xml:space="preserve">
Just the standard slice of the j axis (so that the min &amp; max don't go out of range)</t>
        </r>
      </text>
    </comment>
    <comment ref="FI49" authorId="0" shapeId="0" xr:uid="{94F2C2B6-B007-4D38-9123-B5F0EAB48F1D}">
      <text>
        <r>
          <rPr>
            <b/>
            <sz val="9"/>
            <color indexed="81"/>
            <rFont val="Tahoma"/>
            <family val="2"/>
          </rPr>
          <t>John:</t>
        </r>
        <r>
          <rPr>
            <sz val="9"/>
            <color indexed="81"/>
            <rFont val="Tahoma"/>
            <family val="2"/>
          </rPr>
          <t xml:space="preserve">
Just the standard slice of the j axis (so that the min &amp; max don't go out of range)</t>
        </r>
      </text>
    </comment>
    <comment ref="E442" authorId="0" shapeId="0" xr:uid="{A0238016-B740-46AB-8083-39DBE5D823D3}">
      <text>
        <r>
          <rPr>
            <b/>
            <sz val="9"/>
            <color indexed="81"/>
            <rFont val="Tahoma"/>
            <family val="2"/>
          </rPr>
          <t>John:</t>
        </r>
        <r>
          <rPr>
            <sz val="9"/>
            <color indexed="81"/>
            <rFont val="Tahoma"/>
            <family val="2"/>
          </rPr>
          <t xml:space="preserve">
The number of feedsupply options between BBB &amp; BMT</t>
        </r>
      </text>
    </comment>
    <comment ref="F442" authorId="0" shapeId="0" xr:uid="{CCAE046D-4183-4F4F-8781-6ECAD55B9335}">
      <text>
        <r>
          <rPr>
            <b/>
            <sz val="9"/>
            <color indexed="81"/>
            <rFont val="Tahoma"/>
            <family val="2"/>
          </rPr>
          <t>John:</t>
        </r>
        <r>
          <rPr>
            <sz val="9"/>
            <color indexed="81"/>
            <rFont val="Tahoma"/>
            <family val="2"/>
          </rPr>
          <t xml:space="preserve">
The number of feedsupply_adj options between BBB (merino) &amp; BMT (maternal)</t>
        </r>
      </text>
    </comment>
    <comment ref="BN449" authorId="0" shapeId="0" xr:uid="{DA3EB2EB-9BC0-4DFC-9F60-7124276DAA42}">
      <text>
        <r>
          <rPr>
            <b/>
            <sz val="9"/>
            <color indexed="81"/>
            <rFont val="Tahoma"/>
            <family val="2"/>
          </rPr>
          <t>John:</t>
        </r>
        <r>
          <rPr>
            <sz val="9"/>
            <color indexed="81"/>
            <rFont val="Tahoma"/>
            <family val="2"/>
          </rPr>
          <t xml:space="preserve">
Just the standard slice of the j axis (so that the min &amp; max don't go out of range)</t>
        </r>
      </text>
    </comment>
    <comment ref="BO449" authorId="0" shapeId="0" xr:uid="{8D4A220D-6EB1-4BDF-9007-0375DE3076D9}">
      <text>
        <r>
          <rPr>
            <b/>
            <sz val="9"/>
            <color indexed="81"/>
            <rFont val="Tahoma"/>
            <family val="2"/>
          </rPr>
          <t>John:</t>
        </r>
        <r>
          <rPr>
            <sz val="9"/>
            <color indexed="81"/>
            <rFont val="Tahoma"/>
            <family val="2"/>
          </rPr>
          <t xml:space="preserve">
Just the standard slice of the j axis (so that the min &amp; max don't go out of range)</t>
        </r>
      </text>
    </comment>
    <comment ref="BU449" authorId="0" shapeId="0" xr:uid="{71CFBEBC-B93F-47CA-81E7-E9D838578660}">
      <text>
        <r>
          <rPr>
            <b/>
            <sz val="9"/>
            <color indexed="81"/>
            <rFont val="Tahoma"/>
            <family val="2"/>
          </rPr>
          <t>John:</t>
        </r>
        <r>
          <rPr>
            <sz val="9"/>
            <color indexed="81"/>
            <rFont val="Tahoma"/>
            <family val="2"/>
          </rPr>
          <t xml:space="preserve">
Just the standard slice of the j axis (so that the min &amp; max don't go out of range)</t>
        </r>
      </text>
    </comment>
    <comment ref="BV449" authorId="0" shapeId="0" xr:uid="{4BFB650D-46E6-487B-A5D6-7A90AEC5ADE0}">
      <text>
        <r>
          <rPr>
            <b/>
            <sz val="9"/>
            <color indexed="81"/>
            <rFont val="Tahoma"/>
            <family val="2"/>
          </rPr>
          <t>John:</t>
        </r>
        <r>
          <rPr>
            <sz val="9"/>
            <color indexed="81"/>
            <rFont val="Tahoma"/>
            <family val="2"/>
          </rPr>
          <t xml:space="preserve">
Just the standard slice of the j axis (so that the min &amp; max don't go out of range)</t>
        </r>
      </text>
    </comment>
    <comment ref="CB449" authorId="0" shapeId="0" xr:uid="{8A55ABF9-CF3D-4838-8106-DD9C209B5EB0}">
      <text>
        <r>
          <rPr>
            <b/>
            <sz val="9"/>
            <color indexed="81"/>
            <rFont val="Tahoma"/>
            <family val="2"/>
          </rPr>
          <t>John:</t>
        </r>
        <r>
          <rPr>
            <sz val="9"/>
            <color indexed="81"/>
            <rFont val="Tahoma"/>
            <family val="2"/>
          </rPr>
          <t xml:space="preserve">
Just the standard slice of the j axis (so that the min &amp; max don't go out of range)</t>
        </r>
      </text>
    </comment>
    <comment ref="CC449" authorId="0" shapeId="0" xr:uid="{3000BC2F-181B-4CA6-B2CC-6161562766CE}">
      <text>
        <r>
          <rPr>
            <b/>
            <sz val="9"/>
            <color indexed="81"/>
            <rFont val="Tahoma"/>
            <family val="2"/>
          </rPr>
          <t>John:</t>
        </r>
        <r>
          <rPr>
            <sz val="9"/>
            <color indexed="81"/>
            <rFont val="Tahoma"/>
            <family val="2"/>
          </rPr>
          <t xml:space="preserve">
Just the standard slice of the j axis (so that the min &amp; max don't go out of range)</t>
        </r>
      </text>
    </comment>
    <comment ref="CI449" authorId="0" shapeId="0" xr:uid="{ED593B0D-97E6-4227-8C55-565981007750}">
      <text>
        <r>
          <rPr>
            <b/>
            <sz val="9"/>
            <color indexed="81"/>
            <rFont val="Tahoma"/>
            <family val="2"/>
          </rPr>
          <t>John:</t>
        </r>
        <r>
          <rPr>
            <sz val="9"/>
            <color indexed="81"/>
            <rFont val="Tahoma"/>
            <family val="2"/>
          </rPr>
          <t xml:space="preserve">
Just the standard slice of the j axis (so that the min &amp; max don't go out of range)</t>
        </r>
      </text>
    </comment>
    <comment ref="CJ449" authorId="0" shapeId="0" xr:uid="{D5D0CC55-CFB1-43D2-A524-EC22C87526E7}">
      <text>
        <r>
          <rPr>
            <b/>
            <sz val="9"/>
            <color indexed="81"/>
            <rFont val="Tahoma"/>
            <family val="2"/>
          </rPr>
          <t>John:</t>
        </r>
        <r>
          <rPr>
            <sz val="9"/>
            <color indexed="81"/>
            <rFont val="Tahoma"/>
            <family val="2"/>
          </rPr>
          <t xml:space="preserve">
Just the standard slice of the j axis (so that the min &amp; max don't go out of range)</t>
        </r>
      </text>
    </comment>
    <comment ref="CP449" authorId="0" shapeId="0" xr:uid="{E15475C6-4FE3-4A40-B4E2-E5516A5EEFDE}">
      <text>
        <r>
          <rPr>
            <b/>
            <sz val="9"/>
            <color indexed="81"/>
            <rFont val="Tahoma"/>
            <family val="2"/>
          </rPr>
          <t>John:</t>
        </r>
        <r>
          <rPr>
            <sz val="9"/>
            <color indexed="81"/>
            <rFont val="Tahoma"/>
            <family val="2"/>
          </rPr>
          <t xml:space="preserve">
Just the standard slice of the j axis (so that the min &amp; max don't go out of range)</t>
        </r>
      </text>
    </comment>
    <comment ref="CQ449" authorId="0" shapeId="0" xr:uid="{C984613F-3497-40C7-88F9-838B39A0D539}">
      <text>
        <r>
          <rPr>
            <b/>
            <sz val="9"/>
            <color indexed="81"/>
            <rFont val="Tahoma"/>
            <family val="2"/>
          </rPr>
          <t>John:</t>
        </r>
        <r>
          <rPr>
            <sz val="9"/>
            <color indexed="81"/>
            <rFont val="Tahoma"/>
            <family val="2"/>
          </rPr>
          <t xml:space="preserve">
Just the standard slice of the j axis (so that the min &amp; max don't go out of range)</t>
        </r>
      </text>
    </comment>
    <comment ref="CW449" authorId="0" shapeId="0" xr:uid="{7CBB601B-1186-4B62-9F0E-BFB1C30A9644}">
      <text>
        <r>
          <rPr>
            <b/>
            <sz val="9"/>
            <color indexed="81"/>
            <rFont val="Tahoma"/>
            <family val="2"/>
          </rPr>
          <t>John:</t>
        </r>
        <r>
          <rPr>
            <sz val="9"/>
            <color indexed="81"/>
            <rFont val="Tahoma"/>
            <family val="2"/>
          </rPr>
          <t xml:space="preserve">
Just the standard slice of the j axis (so that the min &amp; max don't go out of range)</t>
        </r>
      </text>
    </comment>
    <comment ref="CX449" authorId="0" shapeId="0" xr:uid="{176267F5-66A6-4328-BF89-E6C86F999DA1}">
      <text>
        <r>
          <rPr>
            <b/>
            <sz val="9"/>
            <color indexed="81"/>
            <rFont val="Tahoma"/>
            <family val="2"/>
          </rPr>
          <t>John:</t>
        </r>
        <r>
          <rPr>
            <sz val="9"/>
            <color indexed="81"/>
            <rFont val="Tahoma"/>
            <family val="2"/>
          </rPr>
          <t xml:space="preserve">
Just the standard slice of the j axis (so that the min &amp; max don't go out of range)</t>
        </r>
      </text>
    </comment>
    <comment ref="DD449" authorId="0" shapeId="0" xr:uid="{9DA0EE9B-E5F7-4D42-B66D-1149E59D15EC}">
      <text>
        <r>
          <rPr>
            <b/>
            <sz val="9"/>
            <color indexed="81"/>
            <rFont val="Tahoma"/>
            <family val="2"/>
          </rPr>
          <t>John:</t>
        </r>
        <r>
          <rPr>
            <sz val="9"/>
            <color indexed="81"/>
            <rFont val="Tahoma"/>
            <family val="2"/>
          </rPr>
          <t xml:space="preserve">
Just the standard slice of the j axis (so that the min &amp; max don't go out of range)</t>
        </r>
      </text>
    </comment>
    <comment ref="DE449" authorId="0" shapeId="0" xr:uid="{255B29B1-6929-4637-A291-38CE68CEAEF3}">
      <text>
        <r>
          <rPr>
            <b/>
            <sz val="9"/>
            <color indexed="81"/>
            <rFont val="Tahoma"/>
            <family val="2"/>
          </rPr>
          <t>John:</t>
        </r>
        <r>
          <rPr>
            <sz val="9"/>
            <color indexed="81"/>
            <rFont val="Tahoma"/>
            <family val="2"/>
          </rPr>
          <t xml:space="preserve">
Just the standard slice of the j axis (so that the min &amp; max don't go out of range)</t>
        </r>
      </text>
    </comment>
    <comment ref="DK449" authorId="0" shapeId="0" xr:uid="{4B18195F-6409-45D3-AA14-F09EA16DBFD5}">
      <text>
        <r>
          <rPr>
            <b/>
            <sz val="9"/>
            <color indexed="81"/>
            <rFont val="Tahoma"/>
            <family val="2"/>
          </rPr>
          <t>John:</t>
        </r>
        <r>
          <rPr>
            <sz val="9"/>
            <color indexed="81"/>
            <rFont val="Tahoma"/>
            <family val="2"/>
          </rPr>
          <t xml:space="preserve">
Just the standard slice of the j axis (so that the min &amp; max don't go out of range)</t>
        </r>
      </text>
    </comment>
    <comment ref="DL449" authorId="0" shapeId="0" xr:uid="{DD326E42-D147-4F66-AF18-73B740D5E2CC}">
      <text>
        <r>
          <rPr>
            <b/>
            <sz val="9"/>
            <color indexed="81"/>
            <rFont val="Tahoma"/>
            <family val="2"/>
          </rPr>
          <t>John:</t>
        </r>
        <r>
          <rPr>
            <sz val="9"/>
            <color indexed="81"/>
            <rFont val="Tahoma"/>
            <family val="2"/>
          </rPr>
          <t xml:space="preserve">
Just the standard slice of the j axis (so that the min &amp; max don't go out of range)</t>
        </r>
      </text>
    </comment>
    <comment ref="DR449" authorId="0" shapeId="0" xr:uid="{3A8FC721-F409-42C6-91AB-57BE188AB411}">
      <text>
        <r>
          <rPr>
            <b/>
            <sz val="9"/>
            <color indexed="81"/>
            <rFont val="Tahoma"/>
            <family val="2"/>
          </rPr>
          <t>John:</t>
        </r>
        <r>
          <rPr>
            <sz val="9"/>
            <color indexed="81"/>
            <rFont val="Tahoma"/>
            <family val="2"/>
          </rPr>
          <t xml:space="preserve">
Just the standard slice of the j axis (so that the min &amp; max don't go out of range)</t>
        </r>
      </text>
    </comment>
    <comment ref="DS449" authorId="0" shapeId="0" xr:uid="{25044A69-6391-47D1-BA29-DBD524E524C5}">
      <text>
        <r>
          <rPr>
            <b/>
            <sz val="9"/>
            <color indexed="81"/>
            <rFont val="Tahoma"/>
            <family val="2"/>
          </rPr>
          <t>John:</t>
        </r>
        <r>
          <rPr>
            <sz val="9"/>
            <color indexed="81"/>
            <rFont val="Tahoma"/>
            <family val="2"/>
          </rPr>
          <t xml:space="preserve">
Just the standard slice of the j axis (so that the min &amp; max don't go out of range)</t>
        </r>
      </text>
    </comment>
    <comment ref="DY449" authorId="0" shapeId="0" xr:uid="{F989291B-2B64-4265-9D4B-726C335440F3}">
      <text>
        <r>
          <rPr>
            <b/>
            <sz val="9"/>
            <color indexed="81"/>
            <rFont val="Tahoma"/>
            <family val="2"/>
          </rPr>
          <t>John:</t>
        </r>
        <r>
          <rPr>
            <sz val="9"/>
            <color indexed="81"/>
            <rFont val="Tahoma"/>
            <family val="2"/>
          </rPr>
          <t xml:space="preserve">
Just the standard slice of the j axis (so that the min &amp; max don't go out of range)</t>
        </r>
      </text>
    </comment>
    <comment ref="DZ449" authorId="0" shapeId="0" xr:uid="{02C519B0-BCB1-40C4-BD32-286D9DFAC98C}">
      <text>
        <r>
          <rPr>
            <b/>
            <sz val="9"/>
            <color indexed="81"/>
            <rFont val="Tahoma"/>
            <family val="2"/>
          </rPr>
          <t>John:</t>
        </r>
        <r>
          <rPr>
            <sz val="9"/>
            <color indexed="81"/>
            <rFont val="Tahoma"/>
            <family val="2"/>
          </rPr>
          <t xml:space="preserve">
Just the standard slice of the j axis (so that the min &amp; max don't go out of range)</t>
        </r>
      </text>
    </comment>
    <comment ref="EF449" authorId="0" shapeId="0" xr:uid="{F16578F2-FCF3-4CD3-8C74-D6268DC5EA66}">
      <text>
        <r>
          <rPr>
            <b/>
            <sz val="9"/>
            <color indexed="81"/>
            <rFont val="Tahoma"/>
            <family val="2"/>
          </rPr>
          <t>John:</t>
        </r>
        <r>
          <rPr>
            <sz val="9"/>
            <color indexed="81"/>
            <rFont val="Tahoma"/>
            <family val="2"/>
          </rPr>
          <t xml:space="preserve">
Just the standard slice of the j axis (so that the min &amp; max don't go out of range)</t>
        </r>
      </text>
    </comment>
    <comment ref="EG449" authorId="0" shapeId="0" xr:uid="{09C98D8E-000F-404E-AF92-F052438B1883}">
      <text>
        <r>
          <rPr>
            <b/>
            <sz val="9"/>
            <color indexed="81"/>
            <rFont val="Tahoma"/>
            <family val="2"/>
          </rPr>
          <t>John:</t>
        </r>
        <r>
          <rPr>
            <sz val="9"/>
            <color indexed="81"/>
            <rFont val="Tahoma"/>
            <family val="2"/>
          </rPr>
          <t xml:space="preserve">
Just the standard slice of the j axis (so that the min &amp; max don't go out of range)</t>
        </r>
      </text>
    </comment>
    <comment ref="EM449" authorId="0" shapeId="0" xr:uid="{DAB565DD-71D9-4B8C-80E3-DA5C2D2DDC48}">
      <text>
        <r>
          <rPr>
            <b/>
            <sz val="9"/>
            <color indexed="81"/>
            <rFont val="Tahoma"/>
            <family val="2"/>
          </rPr>
          <t>John:</t>
        </r>
        <r>
          <rPr>
            <sz val="9"/>
            <color indexed="81"/>
            <rFont val="Tahoma"/>
            <family val="2"/>
          </rPr>
          <t xml:space="preserve">
Just the standard slice of the j axis (so that the min &amp; max don't go out of range)</t>
        </r>
      </text>
    </comment>
    <comment ref="EN449" authorId="0" shapeId="0" xr:uid="{1254B0F2-2B98-4034-BC9D-98FA4C219169}">
      <text>
        <r>
          <rPr>
            <b/>
            <sz val="9"/>
            <color indexed="81"/>
            <rFont val="Tahoma"/>
            <family val="2"/>
          </rPr>
          <t>John:</t>
        </r>
        <r>
          <rPr>
            <sz val="9"/>
            <color indexed="81"/>
            <rFont val="Tahoma"/>
            <family val="2"/>
          </rPr>
          <t xml:space="preserve">
Just the standard slice of the j axis (so that the min &amp; max don't go out of range)</t>
        </r>
      </text>
    </comment>
    <comment ref="ET449" authorId="0" shapeId="0" xr:uid="{959800E6-793D-4454-AE52-B0A1B7C9203F}">
      <text>
        <r>
          <rPr>
            <b/>
            <sz val="9"/>
            <color indexed="81"/>
            <rFont val="Tahoma"/>
            <family val="2"/>
          </rPr>
          <t>John:</t>
        </r>
        <r>
          <rPr>
            <sz val="9"/>
            <color indexed="81"/>
            <rFont val="Tahoma"/>
            <family val="2"/>
          </rPr>
          <t xml:space="preserve">
Just the standard slice of the j axis (so that the min &amp; max don't go out of range)</t>
        </r>
      </text>
    </comment>
    <comment ref="EU449" authorId="0" shapeId="0" xr:uid="{0134CABC-793E-4E38-8FE0-EDEDCBA99B53}">
      <text>
        <r>
          <rPr>
            <b/>
            <sz val="9"/>
            <color indexed="81"/>
            <rFont val="Tahoma"/>
            <family val="2"/>
          </rPr>
          <t>John:</t>
        </r>
        <r>
          <rPr>
            <sz val="9"/>
            <color indexed="81"/>
            <rFont val="Tahoma"/>
            <family val="2"/>
          </rPr>
          <t xml:space="preserve">
Just the standard slice of the j axis (so that the min &amp; max don't go out of range)</t>
        </r>
      </text>
    </comment>
    <comment ref="FA449" authorId="0" shapeId="0" xr:uid="{EBF9E3D8-7176-45F9-9F39-732D31DE78D2}">
      <text>
        <r>
          <rPr>
            <b/>
            <sz val="9"/>
            <color indexed="81"/>
            <rFont val="Tahoma"/>
            <family val="2"/>
          </rPr>
          <t>John:</t>
        </r>
        <r>
          <rPr>
            <sz val="9"/>
            <color indexed="81"/>
            <rFont val="Tahoma"/>
            <family val="2"/>
          </rPr>
          <t xml:space="preserve">
Just the standard slice of the j axis (so that the min &amp; max don't go out of range)</t>
        </r>
      </text>
    </comment>
    <comment ref="FB449" authorId="0" shapeId="0" xr:uid="{9AA48D5D-4112-40D0-8A92-92FA4B46AB3C}">
      <text>
        <r>
          <rPr>
            <b/>
            <sz val="9"/>
            <color indexed="81"/>
            <rFont val="Tahoma"/>
            <family val="2"/>
          </rPr>
          <t>John:</t>
        </r>
        <r>
          <rPr>
            <sz val="9"/>
            <color indexed="81"/>
            <rFont val="Tahoma"/>
            <family val="2"/>
          </rPr>
          <t xml:space="preserve">
Just the standard slice of the j axis (so that the min &amp; max don't go out of range)</t>
        </r>
      </text>
    </comment>
    <comment ref="FH449" authorId="0" shapeId="0" xr:uid="{6964D1B5-D2E1-407B-9ACD-081D91BF987C}">
      <text>
        <r>
          <rPr>
            <b/>
            <sz val="9"/>
            <color indexed="81"/>
            <rFont val="Tahoma"/>
            <family val="2"/>
          </rPr>
          <t>John:</t>
        </r>
        <r>
          <rPr>
            <sz val="9"/>
            <color indexed="81"/>
            <rFont val="Tahoma"/>
            <family val="2"/>
          </rPr>
          <t xml:space="preserve">
Just the standard slice of the j axis (so that the min &amp; max don't go out of range)</t>
        </r>
      </text>
    </comment>
    <comment ref="FI449" authorId="0" shapeId="0" xr:uid="{2554076E-6386-476A-97EF-A668A2755762}">
      <text>
        <r>
          <rPr>
            <b/>
            <sz val="9"/>
            <color indexed="81"/>
            <rFont val="Tahoma"/>
            <family val="2"/>
          </rPr>
          <t>John:</t>
        </r>
        <r>
          <rPr>
            <sz val="9"/>
            <color indexed="81"/>
            <rFont val="Tahoma"/>
            <family val="2"/>
          </rPr>
          <t xml:space="preserve">
Just the standard slice of the j axis (so that the min &amp; max don't go out of range)</t>
        </r>
      </text>
    </comment>
    <comment ref="O791" authorId="0" shapeId="0" xr:uid="{6594E994-6F79-48BF-ABA6-E0AC19DCFE3A}">
      <text>
        <r>
          <rPr>
            <b/>
            <sz val="9"/>
            <color indexed="81"/>
            <rFont val="Tahoma"/>
            <family val="2"/>
          </rPr>
          <t>John:</t>
        </r>
        <r>
          <rPr>
            <sz val="9"/>
            <color indexed="81"/>
            <rFont val="Tahoma"/>
            <family val="2"/>
          </rPr>
          <t xml:space="preserve">
Minimum of the number of DSE of twins in the poor paddock or the number of DSE of singles in the good paddock</t>
        </r>
      </text>
    </comment>
    <comment ref="P791" authorId="0" shapeId="0" xr:uid="{0B9B5121-F6A4-4ED3-ACDC-10AF4EF039D4}">
      <text>
        <r>
          <rPr>
            <b/>
            <sz val="9"/>
            <color indexed="81"/>
            <rFont val="Tahoma"/>
            <family val="2"/>
          </rPr>
          <t>John:</t>
        </r>
        <r>
          <rPr>
            <sz val="9"/>
            <color indexed="81"/>
            <rFont val="Tahoma"/>
            <family val="2"/>
          </rPr>
          <t xml:space="preserve">
Number of singles moving is the number of twins scaled by the relative DSE/hd</t>
        </r>
      </text>
    </comment>
    <comment ref="G793" authorId="0" shapeId="0" xr:uid="{26802BF9-BED0-4C55-9C55-DC975958A3D8}">
      <text>
        <r>
          <rPr>
            <b/>
            <sz val="9"/>
            <color indexed="81"/>
            <rFont val="Tahoma"/>
            <family val="2"/>
          </rPr>
          <t>John:</t>
        </r>
        <r>
          <rPr>
            <sz val="9"/>
            <color indexed="81"/>
            <rFont val="Tahoma"/>
            <family val="2"/>
          </rPr>
          <t xml:space="preserve">
Based on allocating twins to a mob that is half the size of singles</t>
        </r>
      </text>
    </comment>
    <comment ref="Y793" authorId="0" shapeId="0" xr:uid="{F09E5B1C-5302-45FD-B462-FC01D62D6045}">
      <text>
        <r>
          <rPr>
            <b/>
            <sz val="9"/>
            <color indexed="81"/>
            <rFont val="Tahoma"/>
            <family val="2"/>
          </rPr>
          <t>John:</t>
        </r>
        <r>
          <rPr>
            <sz val="9"/>
            <color indexed="81"/>
            <rFont val="Tahoma"/>
            <family val="2"/>
          </rPr>
          <t xml:space="preserve">
Change in mortlaity when mob size increases</t>
        </r>
      </text>
    </comment>
    <comment ref="C794" authorId="0" shapeId="0" xr:uid="{FC28DA22-EE01-4AA5-9D4A-BF1E594DD2D6}">
      <text>
        <r>
          <rPr>
            <b/>
            <sz val="9"/>
            <color indexed="81"/>
            <rFont val="Tahoma"/>
            <family val="2"/>
          </rPr>
          <t>John:</t>
        </r>
        <r>
          <rPr>
            <sz val="9"/>
            <color indexed="81"/>
            <rFont val="Tahoma"/>
            <family val="2"/>
          </rPr>
          <t xml:space="preserve">
Also used in the components analysis</t>
        </r>
      </text>
    </comment>
    <comment ref="G797" authorId="0" shapeId="0" xr:uid="{CD9D0B37-DDF6-4F4C-BC4C-66FCBDC58B32}">
      <text>
        <r>
          <rPr>
            <b/>
            <sz val="9"/>
            <color indexed="81"/>
            <rFont val="Tahoma"/>
            <family val="2"/>
          </rPr>
          <t>John:</t>
        </r>
        <r>
          <rPr>
            <sz val="9"/>
            <color indexed="81"/>
            <rFont val="Tahoma"/>
            <family val="2"/>
          </rPr>
          <t xml:space="preserve">
Based on allocating twins to a mob that is half the size of singles</t>
        </r>
      </text>
    </comment>
    <comment ref="Y797" authorId="0" shapeId="0" xr:uid="{27E5BAE7-879A-418F-808D-88942CD7E085}">
      <text>
        <r>
          <rPr>
            <b/>
            <sz val="9"/>
            <color indexed="81"/>
            <rFont val="Tahoma"/>
            <family val="2"/>
          </rPr>
          <t>John:</t>
        </r>
        <r>
          <rPr>
            <sz val="9"/>
            <color indexed="81"/>
            <rFont val="Tahoma"/>
            <family val="2"/>
          </rPr>
          <t xml:space="preserve">
Change in mortlaity when mob size increases</t>
        </r>
      </text>
    </comment>
    <comment ref="C798" authorId="0" shapeId="0" xr:uid="{587A26D0-6841-47E0-9E0F-4EAE171F2DB7}">
      <text>
        <r>
          <rPr>
            <b/>
            <sz val="9"/>
            <color indexed="81"/>
            <rFont val="Tahoma"/>
            <family val="2"/>
          </rPr>
          <t>John:</t>
        </r>
        <r>
          <rPr>
            <sz val="9"/>
            <color indexed="81"/>
            <rFont val="Tahoma"/>
            <family val="2"/>
          </rPr>
          <t xml:space="preserve">
Also used in the components analysis</t>
        </r>
      </text>
    </comment>
    <comment ref="F852" authorId="0" shapeId="0" xr:uid="{ACF1C757-0E8B-44A7-B810-E0172BEF8EF5}">
      <text>
        <r>
          <rPr>
            <b/>
            <sz val="9"/>
            <color indexed="81"/>
            <rFont val="Tahoma"/>
            <family val="2"/>
          </rPr>
          <t>John:</t>
        </r>
        <r>
          <rPr>
            <sz val="9"/>
            <color indexed="81"/>
            <rFont val="Tahoma"/>
            <family val="2"/>
          </rPr>
          <t xml:space="preserve">
Default is 33% of the drys are twice dry</t>
        </r>
      </text>
    </comment>
    <comment ref="H856" authorId="0" shapeId="0" xr:uid="{3FE9CD0A-1DBD-4519-A146-799AD5527FD7}">
      <text>
        <r>
          <rPr>
            <b/>
            <sz val="9"/>
            <color indexed="81"/>
            <rFont val="Tahoma"/>
            <family val="2"/>
          </rPr>
          <t>John:</t>
        </r>
        <r>
          <rPr>
            <sz val="9"/>
            <color indexed="81"/>
            <rFont val="Tahoma"/>
            <family val="2"/>
          </rPr>
          <t xml:space="preserve">
1.7 is the scalar for the response in the current genertion from SA PvP dataset - used for genetic gain too.</t>
        </r>
      </text>
    </comment>
    <comment ref="H857" authorId="0" shapeId="0" xr:uid="{57685CFC-2323-427B-A93D-F817A749F22E}">
      <text>
        <r>
          <rPr>
            <b/>
            <sz val="9"/>
            <color indexed="81"/>
            <rFont val="Tahoma"/>
            <family val="2"/>
          </rPr>
          <t>John:</t>
        </r>
        <r>
          <rPr>
            <sz val="9"/>
            <color indexed="81"/>
            <rFont val="Tahoma"/>
            <family val="2"/>
          </rPr>
          <t xml:space="preserve">
Genetic benefit of culling passengers</t>
        </r>
      </text>
    </comment>
    <comment ref="H858" authorId="0" shapeId="0" xr:uid="{03B14098-5E76-4F88-922A-E8D6D27C8C5B}">
      <text>
        <r>
          <rPr>
            <b/>
            <sz val="9"/>
            <color indexed="81"/>
            <rFont val="Tahoma"/>
            <family val="2"/>
          </rPr>
          <t>John:</t>
        </r>
        <r>
          <rPr>
            <sz val="9"/>
            <color indexed="81"/>
            <rFont val="Tahoma"/>
            <family val="2"/>
          </rPr>
          <t xml:space="preserve">
Genetic benefit of retaining performers</t>
        </r>
      </text>
    </comment>
    <comment ref="G867" authorId="0" shapeId="0" xr:uid="{9C8AF1DB-44D3-42E8-803E-4FEDDA3F670E}">
      <text>
        <r>
          <rPr>
            <b/>
            <sz val="9"/>
            <color indexed="81"/>
            <rFont val="Tahoma"/>
            <family val="2"/>
          </rPr>
          <t>John:</t>
        </r>
        <r>
          <rPr>
            <sz val="9"/>
            <color indexed="81"/>
            <rFont val="Tahoma"/>
            <family val="2"/>
          </rPr>
          <t xml:space="preserve">
This value is (1 - mortality), with a little to spare</t>
        </r>
      </text>
    </comment>
    <comment ref="G1088" authorId="0" shapeId="0" xr:uid="{255E9F93-F906-4161-BE53-9EEA851C885B}">
      <text>
        <r>
          <rPr>
            <b/>
            <sz val="9"/>
            <color indexed="81"/>
            <rFont val="Tahoma"/>
            <family val="2"/>
          </rPr>
          <t>John:</t>
        </r>
        <r>
          <rPr>
            <sz val="9"/>
            <color indexed="81"/>
            <rFont val="Tahoma"/>
            <family val="2"/>
          </rPr>
          <t xml:space="preserve">
CFW</t>
        </r>
      </text>
    </comment>
    <comment ref="H1088" authorId="0" shapeId="0" xr:uid="{986C0C21-6963-4F48-8D5D-776A60F55DB5}">
      <text>
        <r>
          <rPr>
            <b/>
            <sz val="9"/>
            <color indexed="81"/>
            <rFont val="Tahoma"/>
            <family val="2"/>
          </rPr>
          <t>John:</t>
        </r>
        <r>
          <rPr>
            <sz val="9"/>
            <color indexed="81"/>
            <rFont val="Tahoma"/>
            <family val="2"/>
          </rPr>
          <t xml:space="preserve">
FD</t>
        </r>
      </text>
    </comment>
    <comment ref="I1088" authorId="0" shapeId="0" xr:uid="{AD255BA0-4873-4334-B8BA-A8C80C64F38B}">
      <text>
        <r>
          <rPr>
            <b/>
            <sz val="9"/>
            <color indexed="81"/>
            <rFont val="Tahoma"/>
            <family val="2"/>
          </rPr>
          <t>John:</t>
        </r>
        <r>
          <rPr>
            <sz val="9"/>
            <color indexed="81"/>
            <rFont val="Tahoma"/>
            <family val="2"/>
          </rPr>
          <t xml:space="preserve">
Conc</t>
        </r>
      </text>
    </comment>
    <comment ref="J1088" authorId="0" shapeId="0" xr:uid="{CFDF81DC-ABF0-4A08-8B19-9BCF6C52028A}">
      <text>
        <r>
          <rPr>
            <b/>
            <sz val="9"/>
            <color indexed="81"/>
            <rFont val="Tahoma"/>
            <family val="2"/>
          </rPr>
          <t>John:</t>
        </r>
        <r>
          <rPr>
            <sz val="9"/>
            <color indexed="81"/>
            <rFont val="Tahoma"/>
            <family val="2"/>
          </rPr>
          <t xml:space="preserve">
Lit Sz</t>
        </r>
      </text>
    </comment>
    <comment ref="K1088" authorId="0" shapeId="0" xr:uid="{42FFC417-D700-4F14-8E92-60C6DE9ABA56}">
      <text>
        <r>
          <rPr>
            <b/>
            <sz val="9"/>
            <color indexed="81"/>
            <rFont val="Tahoma"/>
            <family val="2"/>
          </rPr>
          <t>John:</t>
        </r>
        <r>
          <rPr>
            <sz val="9"/>
            <color indexed="81"/>
            <rFont val="Tahoma"/>
            <family val="2"/>
          </rPr>
          <t xml:space="preserve">
ERA (Ewe rearing ability = Lamb survival)</t>
        </r>
      </text>
    </comment>
    <comment ref="L1088" authorId="0" shapeId="0" xr:uid="{863A4167-BFE1-4DEC-A81F-676E4D9EC12B}">
      <text>
        <r>
          <rPr>
            <b/>
            <sz val="9"/>
            <color indexed="81"/>
            <rFont val="Tahoma"/>
            <family val="2"/>
          </rPr>
          <t>John:</t>
        </r>
        <r>
          <rPr>
            <sz val="9"/>
            <color indexed="81"/>
            <rFont val="Tahoma"/>
            <family val="2"/>
          </rPr>
          <t xml:space="preserve">
Mortality</t>
        </r>
      </text>
    </comment>
    <comment ref="M1088" authorId="0" shapeId="0" xr:uid="{2A5AB83B-E8C5-468C-A3A5-757B1301504E}">
      <text>
        <r>
          <rPr>
            <b/>
            <sz val="9"/>
            <color indexed="81"/>
            <rFont val="Tahoma"/>
            <family val="2"/>
          </rPr>
          <t>John:</t>
        </r>
        <r>
          <rPr>
            <sz val="9"/>
            <color indexed="81"/>
            <rFont val="Tahoma"/>
            <family val="2"/>
          </rPr>
          <t xml:space="preserve">
Sale value using random REV (replacing LWC)</t>
        </r>
      </text>
    </comment>
    <comment ref="AF1088" authorId="0" shapeId="0" xr:uid="{E597BE56-5CB7-442C-BFBA-18964E65FD4D}">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088" authorId="0" shapeId="0" xr:uid="{7E1ED773-B78E-4164-931C-70070ED13B85}">
      <text>
        <r>
          <rPr>
            <b/>
            <sz val="9"/>
            <color indexed="81"/>
            <rFont val="Tahoma"/>
            <family val="2"/>
          </rPr>
          <t>John:</t>
        </r>
        <r>
          <rPr>
            <sz val="9"/>
            <color indexed="81"/>
            <rFont val="Tahoma"/>
            <family val="2"/>
          </rPr>
          <t xml:space="preserve">
Alter the standard feed supply options (r1)</t>
        </r>
      </text>
    </comment>
    <comment ref="A1098" authorId="0" shapeId="0" xr:uid="{2C18D854-9739-4EDB-A631-A3473D410D3E}">
      <text>
        <r>
          <rPr>
            <b/>
            <sz val="9"/>
            <color indexed="81"/>
            <rFont val="Tahoma"/>
            <family val="2"/>
          </rPr>
          <t>John:</t>
        </r>
        <r>
          <rPr>
            <sz val="9"/>
            <color indexed="81"/>
            <rFont val="Tahoma"/>
            <family val="2"/>
          </rPr>
          <t xml:space="preserve">
The optimum PvP management</t>
        </r>
      </text>
    </comment>
    <comment ref="A1105" authorId="0" shapeId="0" xr:uid="{F148E51B-3BE0-42F9-A20A-0182339E03C1}">
      <text>
        <r>
          <rPr>
            <b/>
            <sz val="9"/>
            <color indexed="81"/>
            <rFont val="Tahoma"/>
            <family val="2"/>
          </rPr>
          <t>John:</t>
        </r>
        <r>
          <rPr>
            <sz val="9"/>
            <color indexed="81"/>
            <rFont val="Tahoma"/>
            <family val="2"/>
          </rPr>
          <t xml:space="preserve">
The best PvP management that includes selling drys
</t>
        </r>
      </text>
    </comment>
    <comment ref="AL1106" authorId="0" shapeId="0" xr:uid="{5FB6C611-7DDA-4ACB-B331-2581696CECDD}">
      <text>
        <r>
          <rPr>
            <b/>
            <sz val="9"/>
            <color indexed="81"/>
            <rFont val="Tahoma"/>
            <family val="2"/>
          </rPr>
          <t>John:</t>
        </r>
        <r>
          <rPr>
            <sz val="9"/>
            <color indexed="81"/>
            <rFont val="Tahoma"/>
            <family val="2"/>
          </rPr>
          <t xml:space="preserve">
5% premium depending on TOL (&amp; sale month)</t>
        </r>
      </text>
    </comment>
    <comment ref="A1115" authorId="0" shapeId="0" xr:uid="{BEFA3469-8A24-453D-A7F8-08B062E425BA}">
      <text>
        <r>
          <rPr>
            <b/>
            <sz val="9"/>
            <color indexed="81"/>
            <rFont val="Tahoma"/>
            <family val="2"/>
          </rPr>
          <t>John:</t>
        </r>
        <r>
          <rPr>
            <sz val="9"/>
            <color indexed="81"/>
            <rFont val="Tahoma"/>
            <family val="2"/>
          </rPr>
          <t xml:space="preserve">
The optimum PvP management</t>
        </r>
      </text>
    </comment>
    <comment ref="B1116" authorId="0" shapeId="0" xr:uid="{5C2FF94C-0EC8-4B61-956D-37C77DD2B74D}">
      <text>
        <r>
          <rPr>
            <b/>
            <sz val="9"/>
            <color indexed="81"/>
            <rFont val="Tahoma"/>
            <family val="2"/>
          </rPr>
          <t>John:</t>
        </r>
        <r>
          <rPr>
            <sz val="9"/>
            <color indexed="81"/>
            <rFont val="Tahoma"/>
            <family val="2"/>
          </rPr>
          <t xml:space="preserve">
The effect of not optimising the FS to capture the benefits of progeny fleece value.
Assumes that the LTW relationships on progeny fleece are correct</t>
        </r>
      </text>
    </comment>
    <comment ref="B1117" authorId="0" shapeId="0" xr:uid="{94A856FC-53D9-40F4-8136-C10D7B3F40D7}">
      <text>
        <r>
          <rPr>
            <b/>
            <sz val="9"/>
            <color indexed="81"/>
            <rFont val="Tahoma"/>
            <family val="2"/>
          </rPr>
          <t>John:</t>
        </r>
        <r>
          <rPr>
            <sz val="9"/>
            <color indexed="81"/>
            <rFont val="Tahoma"/>
            <family val="2"/>
          </rPr>
          <t xml:space="preserve">
The comparison of ignoring LTW in an analysis. Don't optimise the profile for LTW and don't include progeny fleece value effects.</t>
        </r>
      </text>
    </comment>
    <comment ref="AI1118" authorId="0" shapeId="0" xr:uid="{A580BC22-1204-41DA-9C2F-A5164268B137}">
      <text>
        <r>
          <rPr>
            <b/>
            <sz val="9"/>
            <color indexed="81"/>
            <rFont val="Tahoma"/>
            <family val="2"/>
          </rPr>
          <t>John:</t>
        </r>
        <r>
          <rPr>
            <sz val="9"/>
            <color indexed="81"/>
            <rFont val="Tahoma"/>
            <family val="2"/>
          </rPr>
          <t xml:space="preserve">
Negate the price increase associated with Scan 2 cf Scan 1</t>
        </r>
      </text>
    </comment>
    <comment ref="AK1118" authorId="0" shapeId="0" xr:uid="{4F6E9DB1-48D5-41F4-B4FC-035A8804C215}">
      <text>
        <r>
          <rPr>
            <b/>
            <sz val="9"/>
            <color indexed="81"/>
            <rFont val="Tahoma"/>
            <family val="2"/>
          </rPr>
          <t>John:</t>
        </r>
        <r>
          <rPr>
            <sz val="9"/>
            <color indexed="81"/>
            <rFont val="Tahoma"/>
            <family val="2"/>
          </rPr>
          <t xml:space="preserve">
Negate the extra time required with Scan 2 cf Scan 1</t>
        </r>
      </text>
    </comment>
    <comment ref="A1131" authorId="0" shapeId="0" xr:uid="{2913A8DA-F10A-4BFF-86B3-661F39179635}">
      <text>
        <r>
          <rPr>
            <b/>
            <sz val="9"/>
            <color indexed="81"/>
            <rFont val="Tahoma"/>
            <family val="2"/>
          </rPr>
          <t>John:</t>
        </r>
        <r>
          <rPr>
            <sz val="9"/>
            <color indexed="81"/>
            <rFont val="Tahoma"/>
            <family val="2"/>
          </rPr>
          <t xml:space="preserve">
The optimum PvP management with performers included.
Take the mod and then add 4</t>
        </r>
      </text>
    </comment>
    <comment ref="G1188" authorId="0" shapeId="0" xr:uid="{4B28B684-541E-4509-ACC8-47D7EFB17ABE}">
      <text>
        <r>
          <rPr>
            <b/>
            <sz val="9"/>
            <color indexed="81"/>
            <rFont val="Tahoma"/>
            <family val="2"/>
          </rPr>
          <t>John:</t>
        </r>
        <r>
          <rPr>
            <sz val="9"/>
            <color indexed="81"/>
            <rFont val="Tahoma"/>
            <family val="2"/>
          </rPr>
          <t xml:space="preserve">
CFW</t>
        </r>
      </text>
    </comment>
    <comment ref="H1188" authorId="0" shapeId="0" xr:uid="{A83581BD-8084-4A75-B4CE-BE94B75F069C}">
      <text>
        <r>
          <rPr>
            <b/>
            <sz val="9"/>
            <color indexed="81"/>
            <rFont val="Tahoma"/>
            <family val="2"/>
          </rPr>
          <t>John:</t>
        </r>
        <r>
          <rPr>
            <sz val="9"/>
            <color indexed="81"/>
            <rFont val="Tahoma"/>
            <family val="2"/>
          </rPr>
          <t xml:space="preserve">
FD</t>
        </r>
      </text>
    </comment>
    <comment ref="I1188" authorId="0" shapeId="0" xr:uid="{C3727550-62C9-44F3-855F-1CD3C2B579F4}">
      <text>
        <r>
          <rPr>
            <b/>
            <sz val="9"/>
            <color indexed="81"/>
            <rFont val="Tahoma"/>
            <family val="2"/>
          </rPr>
          <t>John:</t>
        </r>
        <r>
          <rPr>
            <sz val="9"/>
            <color indexed="81"/>
            <rFont val="Tahoma"/>
            <family val="2"/>
          </rPr>
          <t xml:space="preserve">
FD</t>
        </r>
      </text>
    </comment>
    <comment ref="J1188" authorId="0" shapeId="0" xr:uid="{780DAAFC-44D0-4FC9-914C-7E977D30C690}">
      <text>
        <r>
          <rPr>
            <b/>
            <sz val="9"/>
            <color indexed="81"/>
            <rFont val="Tahoma"/>
            <family val="2"/>
          </rPr>
          <t>John:</t>
        </r>
        <r>
          <rPr>
            <sz val="9"/>
            <color indexed="81"/>
            <rFont val="Tahoma"/>
            <family val="2"/>
          </rPr>
          <t xml:space="preserve">
FD</t>
        </r>
      </text>
    </comment>
    <comment ref="K1188" authorId="0" shapeId="0" xr:uid="{5154681C-E04F-4889-A1F7-23E564E7B351}">
      <text>
        <r>
          <rPr>
            <b/>
            <sz val="9"/>
            <color indexed="81"/>
            <rFont val="Tahoma"/>
            <family val="2"/>
          </rPr>
          <t>John:</t>
        </r>
        <r>
          <rPr>
            <sz val="9"/>
            <color indexed="81"/>
            <rFont val="Tahoma"/>
            <family val="2"/>
          </rPr>
          <t xml:space="preserve">
ERA (Ewe rearing ability = Lamb survival)</t>
        </r>
      </text>
    </comment>
    <comment ref="L1188" authorId="0" shapeId="0" xr:uid="{C820A361-FD2F-4AB9-BE14-E37541BF560F}">
      <text>
        <r>
          <rPr>
            <b/>
            <sz val="9"/>
            <color indexed="81"/>
            <rFont val="Tahoma"/>
            <family val="2"/>
          </rPr>
          <t>John:</t>
        </r>
        <r>
          <rPr>
            <sz val="9"/>
            <color indexed="81"/>
            <rFont val="Tahoma"/>
            <family val="2"/>
          </rPr>
          <t xml:space="preserve">
Mortality</t>
        </r>
      </text>
    </comment>
    <comment ref="M1188" authorId="0" shapeId="0" xr:uid="{5180F19C-8AB8-4D36-8CA3-DC810B0E521C}">
      <text>
        <r>
          <rPr>
            <b/>
            <sz val="9"/>
            <color indexed="81"/>
            <rFont val="Tahoma"/>
            <family val="2"/>
          </rPr>
          <t>John:</t>
        </r>
        <r>
          <rPr>
            <sz val="9"/>
            <color indexed="81"/>
            <rFont val="Tahoma"/>
            <family val="2"/>
          </rPr>
          <t xml:space="preserve">
LWC (Liveweight change)</t>
        </r>
      </text>
    </comment>
    <comment ref="AF1188" authorId="0" shapeId="0" xr:uid="{45DEEA36-0D39-43B0-87F6-5BC7F721ACF9}">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188" authorId="0" shapeId="0" xr:uid="{CF093633-5902-4DB2-89C3-EBC23E1B1409}">
      <text>
        <r>
          <rPr>
            <b/>
            <sz val="9"/>
            <color indexed="81"/>
            <rFont val="Tahoma"/>
            <family val="2"/>
          </rPr>
          <t>John:</t>
        </r>
        <r>
          <rPr>
            <sz val="9"/>
            <color indexed="81"/>
            <rFont val="Tahoma"/>
            <family val="2"/>
          </rPr>
          <t xml:space="preserve">
Alter the standard feed supply options (r1)</t>
        </r>
      </text>
    </comment>
    <comment ref="A1198" authorId="0" shapeId="0" xr:uid="{8C03C23C-9578-4696-B08C-358BEEA18757}">
      <text>
        <r>
          <rPr>
            <b/>
            <sz val="9"/>
            <color indexed="81"/>
            <rFont val="Tahoma"/>
            <family val="2"/>
          </rPr>
          <t>John:</t>
        </r>
        <r>
          <rPr>
            <sz val="9"/>
            <color indexed="81"/>
            <rFont val="Tahoma"/>
            <family val="2"/>
          </rPr>
          <t xml:space="preserve">
The optimum PvP management</t>
        </r>
      </text>
    </comment>
    <comment ref="A1205" authorId="0" shapeId="0" xr:uid="{14CE6883-8A4F-4DD0-AA69-26F1C7E52AE1}">
      <text>
        <r>
          <rPr>
            <b/>
            <sz val="9"/>
            <color indexed="81"/>
            <rFont val="Tahoma"/>
            <family val="2"/>
          </rPr>
          <t>John:</t>
        </r>
        <r>
          <rPr>
            <sz val="9"/>
            <color indexed="81"/>
            <rFont val="Tahoma"/>
            <family val="2"/>
          </rPr>
          <t xml:space="preserve">
The best PvP management that includes selling drys
</t>
        </r>
      </text>
    </comment>
    <comment ref="AL1206" authorId="0" shapeId="0" xr:uid="{14F4BB8C-2392-44E3-B87C-B3F2939D245A}">
      <text>
        <r>
          <rPr>
            <b/>
            <sz val="9"/>
            <color indexed="81"/>
            <rFont val="Tahoma"/>
            <family val="2"/>
          </rPr>
          <t>John:</t>
        </r>
        <r>
          <rPr>
            <sz val="9"/>
            <color indexed="81"/>
            <rFont val="Tahoma"/>
            <family val="2"/>
          </rPr>
          <t xml:space="preserve">
5% premium depending on TOL (&amp; sale month)</t>
        </r>
      </text>
    </comment>
    <comment ref="A1215" authorId="0" shapeId="0" xr:uid="{DD5A34CE-A10C-40E2-AA1C-F3AA9060896D}">
      <text>
        <r>
          <rPr>
            <b/>
            <sz val="9"/>
            <color indexed="81"/>
            <rFont val="Tahoma"/>
            <family val="2"/>
          </rPr>
          <t>John:</t>
        </r>
        <r>
          <rPr>
            <sz val="9"/>
            <color indexed="81"/>
            <rFont val="Tahoma"/>
            <family val="2"/>
          </rPr>
          <t xml:space="preserve">
The optimum PvP management</t>
        </r>
      </text>
    </comment>
    <comment ref="AI1218" authorId="0" shapeId="0" xr:uid="{86C893B5-2101-4F2E-8FE5-CC64B4F1F1B3}">
      <text>
        <r>
          <rPr>
            <b/>
            <sz val="9"/>
            <color indexed="81"/>
            <rFont val="Tahoma"/>
            <family val="2"/>
          </rPr>
          <t>John:</t>
        </r>
        <r>
          <rPr>
            <sz val="9"/>
            <color indexed="81"/>
            <rFont val="Tahoma"/>
            <family val="2"/>
          </rPr>
          <t xml:space="preserve">
Negate the price increase associated with Scan 2 cf Scan 1</t>
        </r>
      </text>
    </comment>
    <comment ref="AK1218" authorId="0" shapeId="0" xr:uid="{CE670556-2922-4816-BABF-2FE50F46CE6B}">
      <text>
        <r>
          <rPr>
            <b/>
            <sz val="9"/>
            <color indexed="81"/>
            <rFont val="Tahoma"/>
            <family val="2"/>
          </rPr>
          <t>John:</t>
        </r>
        <r>
          <rPr>
            <sz val="9"/>
            <color indexed="81"/>
            <rFont val="Tahoma"/>
            <family val="2"/>
          </rPr>
          <t xml:space="preserve">
Negate the extra time required with Scan 2 cf Scan 1</t>
        </r>
      </text>
    </comment>
    <comment ref="A1231" authorId="0" shapeId="0" xr:uid="{86841FE4-B697-42BB-B38D-1C4776908BD2}">
      <text>
        <r>
          <rPr>
            <b/>
            <sz val="9"/>
            <color indexed="81"/>
            <rFont val="Tahoma"/>
            <family val="2"/>
          </rPr>
          <t>John:</t>
        </r>
        <r>
          <rPr>
            <sz val="9"/>
            <color indexed="81"/>
            <rFont val="Tahoma"/>
            <family val="2"/>
          </rPr>
          <t xml:space="preserve">
The optimum PvP management with performers included.
Take the mod and then add 4</t>
        </r>
      </text>
    </comment>
    <comment ref="G1288" authorId="0" shapeId="0" xr:uid="{0CAEEE5A-780E-412F-A8E2-2EB1EBB34CD5}">
      <text>
        <r>
          <rPr>
            <b/>
            <sz val="9"/>
            <color indexed="81"/>
            <rFont val="Tahoma"/>
            <family val="2"/>
          </rPr>
          <t>John:</t>
        </r>
        <r>
          <rPr>
            <sz val="9"/>
            <color indexed="81"/>
            <rFont val="Tahoma"/>
            <family val="2"/>
          </rPr>
          <t xml:space="preserve">
CFW</t>
        </r>
      </text>
    </comment>
    <comment ref="H1288" authorId="0" shapeId="0" xr:uid="{DD08E178-49C5-4619-9E17-28AB584B01FE}">
      <text>
        <r>
          <rPr>
            <b/>
            <sz val="9"/>
            <color indexed="81"/>
            <rFont val="Tahoma"/>
            <family val="2"/>
          </rPr>
          <t>John:</t>
        </r>
        <r>
          <rPr>
            <sz val="9"/>
            <color indexed="81"/>
            <rFont val="Tahoma"/>
            <family val="2"/>
          </rPr>
          <t xml:space="preserve">
FD</t>
        </r>
      </text>
    </comment>
    <comment ref="I1288" authorId="0" shapeId="0" xr:uid="{B4D7C302-4B4E-488A-BDE8-3C20EB91D534}">
      <text>
        <r>
          <rPr>
            <b/>
            <sz val="9"/>
            <color indexed="81"/>
            <rFont val="Tahoma"/>
            <family val="2"/>
          </rPr>
          <t>John:</t>
        </r>
        <r>
          <rPr>
            <sz val="9"/>
            <color indexed="81"/>
            <rFont val="Tahoma"/>
            <family val="2"/>
          </rPr>
          <t xml:space="preserve">
FD</t>
        </r>
      </text>
    </comment>
    <comment ref="J1288" authorId="0" shapeId="0" xr:uid="{5182D4C6-E56A-4FBD-892C-3047662E6565}">
      <text>
        <r>
          <rPr>
            <b/>
            <sz val="9"/>
            <color indexed="81"/>
            <rFont val="Tahoma"/>
            <family val="2"/>
          </rPr>
          <t>John:</t>
        </r>
        <r>
          <rPr>
            <sz val="9"/>
            <color indexed="81"/>
            <rFont val="Tahoma"/>
            <family val="2"/>
          </rPr>
          <t xml:space="preserve">
FD</t>
        </r>
      </text>
    </comment>
    <comment ref="K1288" authorId="0" shapeId="0" xr:uid="{A5796F9D-816B-4312-9825-426749C2910C}">
      <text>
        <r>
          <rPr>
            <b/>
            <sz val="9"/>
            <color indexed="81"/>
            <rFont val="Tahoma"/>
            <family val="2"/>
          </rPr>
          <t>John:</t>
        </r>
        <r>
          <rPr>
            <sz val="9"/>
            <color indexed="81"/>
            <rFont val="Tahoma"/>
            <family val="2"/>
          </rPr>
          <t xml:space="preserve">
ERA (Ewe rearing ability = Lamb survival)</t>
        </r>
      </text>
    </comment>
    <comment ref="L1288" authorId="0" shapeId="0" xr:uid="{8A61425E-17EF-4FF2-AD62-C2468DB5D936}">
      <text>
        <r>
          <rPr>
            <b/>
            <sz val="9"/>
            <color indexed="81"/>
            <rFont val="Tahoma"/>
            <family val="2"/>
          </rPr>
          <t>John:</t>
        </r>
        <r>
          <rPr>
            <sz val="9"/>
            <color indexed="81"/>
            <rFont val="Tahoma"/>
            <family val="2"/>
          </rPr>
          <t xml:space="preserve">
Mortality</t>
        </r>
      </text>
    </comment>
    <comment ref="M1288" authorId="0" shapeId="0" xr:uid="{6A49AEC7-779F-4CED-BFBB-D937FB5D15AB}">
      <text>
        <r>
          <rPr>
            <b/>
            <sz val="9"/>
            <color indexed="81"/>
            <rFont val="Tahoma"/>
            <family val="2"/>
          </rPr>
          <t>John:</t>
        </r>
        <r>
          <rPr>
            <sz val="9"/>
            <color indexed="81"/>
            <rFont val="Tahoma"/>
            <family val="2"/>
          </rPr>
          <t xml:space="preserve">
LWC (Liveweight change)</t>
        </r>
      </text>
    </comment>
    <comment ref="AF1288" authorId="0" shapeId="0" xr:uid="{1A3CECBF-43B6-4D6F-B267-E7A64C3579EC}">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288" authorId="0" shapeId="0" xr:uid="{BAD3E15C-D6FF-4CA7-AFDD-3C56F7047B82}">
      <text>
        <r>
          <rPr>
            <b/>
            <sz val="9"/>
            <color indexed="81"/>
            <rFont val="Tahoma"/>
            <family val="2"/>
          </rPr>
          <t>John:</t>
        </r>
        <r>
          <rPr>
            <sz val="9"/>
            <color indexed="81"/>
            <rFont val="Tahoma"/>
            <family val="2"/>
          </rPr>
          <t xml:space="preserve">
Alter the standard feed supply options (r1)</t>
        </r>
      </text>
    </comment>
    <comment ref="A1298" authorId="0" shapeId="0" xr:uid="{2D8B6F34-3C9C-4E49-AC3F-078549FE90FF}">
      <text>
        <r>
          <rPr>
            <b/>
            <sz val="9"/>
            <color indexed="81"/>
            <rFont val="Tahoma"/>
            <family val="2"/>
          </rPr>
          <t>John:</t>
        </r>
        <r>
          <rPr>
            <sz val="9"/>
            <color indexed="81"/>
            <rFont val="Tahoma"/>
            <family val="2"/>
          </rPr>
          <t xml:space="preserve">
The optimum PvP management</t>
        </r>
      </text>
    </comment>
    <comment ref="A1305" authorId="0" shapeId="0" xr:uid="{13D07ED9-7800-4190-AD57-8437042214F0}">
      <text>
        <r>
          <rPr>
            <b/>
            <sz val="9"/>
            <color indexed="81"/>
            <rFont val="Tahoma"/>
            <family val="2"/>
          </rPr>
          <t>John:</t>
        </r>
        <r>
          <rPr>
            <sz val="9"/>
            <color indexed="81"/>
            <rFont val="Tahoma"/>
            <family val="2"/>
          </rPr>
          <t xml:space="preserve">
The best PvP management that includes selling drys
</t>
        </r>
      </text>
    </comment>
    <comment ref="AL1306" authorId="0" shapeId="0" xr:uid="{884321F0-5BD1-46BC-9A5E-F3BD12938DE0}">
      <text>
        <r>
          <rPr>
            <b/>
            <sz val="9"/>
            <color indexed="81"/>
            <rFont val="Tahoma"/>
            <family val="2"/>
          </rPr>
          <t>John:</t>
        </r>
        <r>
          <rPr>
            <sz val="9"/>
            <color indexed="81"/>
            <rFont val="Tahoma"/>
            <family val="2"/>
          </rPr>
          <t xml:space="preserve">
5% premium depending on TOL (&amp; sale month)</t>
        </r>
      </text>
    </comment>
    <comment ref="A1315" authorId="0" shapeId="0" xr:uid="{69E3187F-6AF3-4477-9875-24F72EA74057}">
      <text>
        <r>
          <rPr>
            <b/>
            <sz val="9"/>
            <color indexed="81"/>
            <rFont val="Tahoma"/>
            <family val="2"/>
          </rPr>
          <t>John:</t>
        </r>
        <r>
          <rPr>
            <sz val="9"/>
            <color indexed="81"/>
            <rFont val="Tahoma"/>
            <family val="2"/>
          </rPr>
          <t xml:space="preserve">
The optimum PvP management</t>
        </r>
      </text>
    </comment>
    <comment ref="AI1318" authorId="0" shapeId="0" xr:uid="{5905B22E-D962-44EA-8E32-33B30140DEAE}">
      <text>
        <r>
          <rPr>
            <b/>
            <sz val="9"/>
            <color indexed="81"/>
            <rFont val="Tahoma"/>
            <family val="2"/>
          </rPr>
          <t>John:</t>
        </r>
        <r>
          <rPr>
            <sz val="9"/>
            <color indexed="81"/>
            <rFont val="Tahoma"/>
            <family val="2"/>
          </rPr>
          <t xml:space="preserve">
Negate the price increase associated with Scan 2 cf Scan 1</t>
        </r>
      </text>
    </comment>
    <comment ref="AK1318" authorId="0" shapeId="0" xr:uid="{3112322B-323B-4FBD-BB6C-3B6F4848E5AA}">
      <text>
        <r>
          <rPr>
            <b/>
            <sz val="9"/>
            <color indexed="81"/>
            <rFont val="Tahoma"/>
            <family val="2"/>
          </rPr>
          <t>John:</t>
        </r>
        <r>
          <rPr>
            <sz val="9"/>
            <color indexed="81"/>
            <rFont val="Tahoma"/>
            <family val="2"/>
          </rPr>
          <t xml:space="preserve">
Negate the extra time required with Scan 2 cf Scan 1</t>
        </r>
      </text>
    </comment>
    <comment ref="A1331" authorId="0" shapeId="0" xr:uid="{0BE01E60-D6F8-4B0A-A401-8845C7E8EBB3}">
      <text>
        <r>
          <rPr>
            <b/>
            <sz val="9"/>
            <color indexed="81"/>
            <rFont val="Tahoma"/>
            <family val="2"/>
          </rPr>
          <t>John:</t>
        </r>
        <r>
          <rPr>
            <sz val="9"/>
            <color indexed="81"/>
            <rFont val="Tahoma"/>
            <family val="2"/>
          </rPr>
          <t xml:space="preserve">
The optimum PvP management with performers included.
Take the mod and then add 4</t>
        </r>
      </text>
    </comment>
    <comment ref="G1388" authorId="0" shapeId="0" xr:uid="{36A48BF8-C730-4D04-B5A5-A89E08993B9A}">
      <text>
        <r>
          <rPr>
            <b/>
            <sz val="9"/>
            <color indexed="81"/>
            <rFont val="Tahoma"/>
            <family val="2"/>
          </rPr>
          <t>John:</t>
        </r>
        <r>
          <rPr>
            <sz val="9"/>
            <color indexed="81"/>
            <rFont val="Tahoma"/>
            <family val="2"/>
          </rPr>
          <t xml:space="preserve">
CFW</t>
        </r>
      </text>
    </comment>
    <comment ref="H1388" authorId="0" shapeId="0" xr:uid="{80203AF1-2D55-448F-9F8B-FA1295420A8F}">
      <text>
        <r>
          <rPr>
            <b/>
            <sz val="9"/>
            <color indexed="81"/>
            <rFont val="Tahoma"/>
            <family val="2"/>
          </rPr>
          <t>John:</t>
        </r>
        <r>
          <rPr>
            <sz val="9"/>
            <color indexed="81"/>
            <rFont val="Tahoma"/>
            <family val="2"/>
          </rPr>
          <t xml:space="preserve">
FD</t>
        </r>
      </text>
    </comment>
    <comment ref="I1388" authorId="0" shapeId="0" xr:uid="{19029D6F-8603-4171-8AB7-3A54A69FA2B6}">
      <text>
        <r>
          <rPr>
            <b/>
            <sz val="9"/>
            <color indexed="81"/>
            <rFont val="Tahoma"/>
            <family val="2"/>
          </rPr>
          <t>John:</t>
        </r>
        <r>
          <rPr>
            <sz val="9"/>
            <color indexed="81"/>
            <rFont val="Tahoma"/>
            <family val="2"/>
          </rPr>
          <t xml:space="preserve">
FD</t>
        </r>
      </text>
    </comment>
    <comment ref="J1388" authorId="0" shapeId="0" xr:uid="{F53D6ED1-3C9C-4705-944D-857C54A2559E}">
      <text>
        <r>
          <rPr>
            <b/>
            <sz val="9"/>
            <color indexed="81"/>
            <rFont val="Tahoma"/>
            <family val="2"/>
          </rPr>
          <t>John:</t>
        </r>
        <r>
          <rPr>
            <sz val="9"/>
            <color indexed="81"/>
            <rFont val="Tahoma"/>
            <family val="2"/>
          </rPr>
          <t xml:space="preserve">
FD</t>
        </r>
      </text>
    </comment>
    <comment ref="K1388" authorId="0" shapeId="0" xr:uid="{86CF483C-F607-4446-B50A-B2D58EC638BA}">
      <text>
        <r>
          <rPr>
            <b/>
            <sz val="9"/>
            <color indexed="81"/>
            <rFont val="Tahoma"/>
            <family val="2"/>
          </rPr>
          <t>John:</t>
        </r>
        <r>
          <rPr>
            <sz val="9"/>
            <color indexed="81"/>
            <rFont val="Tahoma"/>
            <family val="2"/>
          </rPr>
          <t xml:space="preserve">
ERA (Ewe rearing ability = Lamb survival)</t>
        </r>
      </text>
    </comment>
    <comment ref="L1388" authorId="0" shapeId="0" xr:uid="{8288E4C5-B63C-447F-B52A-4DFE123568F8}">
      <text>
        <r>
          <rPr>
            <b/>
            <sz val="9"/>
            <color indexed="81"/>
            <rFont val="Tahoma"/>
            <family val="2"/>
          </rPr>
          <t>John:</t>
        </r>
        <r>
          <rPr>
            <sz val="9"/>
            <color indexed="81"/>
            <rFont val="Tahoma"/>
            <family val="2"/>
          </rPr>
          <t xml:space="preserve">
Mortality</t>
        </r>
      </text>
    </comment>
    <comment ref="M1388" authorId="0" shapeId="0" xr:uid="{BD3F1FDB-2B47-41D8-8782-9B0EEB98A166}">
      <text>
        <r>
          <rPr>
            <b/>
            <sz val="9"/>
            <color indexed="81"/>
            <rFont val="Tahoma"/>
            <family val="2"/>
          </rPr>
          <t>John:</t>
        </r>
        <r>
          <rPr>
            <sz val="9"/>
            <color indexed="81"/>
            <rFont val="Tahoma"/>
            <family val="2"/>
          </rPr>
          <t xml:space="preserve">
LWC (Liveweight change)</t>
        </r>
      </text>
    </comment>
    <comment ref="AF1388" authorId="0" shapeId="0" xr:uid="{30F0136B-D28A-416A-91EC-C3859EFDA9F2}">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388" authorId="0" shapeId="0" xr:uid="{A670B046-8872-4244-979C-4795F573BD92}">
      <text>
        <r>
          <rPr>
            <b/>
            <sz val="9"/>
            <color indexed="81"/>
            <rFont val="Tahoma"/>
            <family val="2"/>
          </rPr>
          <t>John:</t>
        </r>
        <r>
          <rPr>
            <sz val="9"/>
            <color indexed="81"/>
            <rFont val="Tahoma"/>
            <family val="2"/>
          </rPr>
          <t xml:space="preserve">
Alter the standard feed supply options (r1)</t>
        </r>
      </text>
    </comment>
    <comment ref="A1398" authorId="0" shapeId="0" xr:uid="{5FDE83BA-9D8C-4C0A-979F-D2DC232911F4}">
      <text>
        <r>
          <rPr>
            <b/>
            <sz val="9"/>
            <color indexed="81"/>
            <rFont val="Tahoma"/>
            <family val="2"/>
          </rPr>
          <t>John:</t>
        </r>
        <r>
          <rPr>
            <sz val="9"/>
            <color indexed="81"/>
            <rFont val="Tahoma"/>
            <family val="2"/>
          </rPr>
          <t xml:space="preserve">
The optimum PvP management</t>
        </r>
      </text>
    </comment>
    <comment ref="A1405" authorId="0" shapeId="0" xr:uid="{8DEE53E5-64B5-409A-9106-6A08B94DB574}">
      <text>
        <r>
          <rPr>
            <b/>
            <sz val="9"/>
            <color indexed="81"/>
            <rFont val="Tahoma"/>
            <family val="2"/>
          </rPr>
          <t>John:</t>
        </r>
        <r>
          <rPr>
            <sz val="9"/>
            <color indexed="81"/>
            <rFont val="Tahoma"/>
            <family val="2"/>
          </rPr>
          <t xml:space="preserve">
The best PvP management that includes selling drys
</t>
        </r>
      </text>
    </comment>
    <comment ref="AL1406" authorId="0" shapeId="0" xr:uid="{7408E7E0-65EB-4DDF-9871-D9A144B7E672}">
      <text>
        <r>
          <rPr>
            <b/>
            <sz val="9"/>
            <color indexed="81"/>
            <rFont val="Tahoma"/>
            <family val="2"/>
          </rPr>
          <t>John:</t>
        </r>
        <r>
          <rPr>
            <sz val="9"/>
            <color indexed="81"/>
            <rFont val="Tahoma"/>
            <family val="2"/>
          </rPr>
          <t xml:space="preserve">
5% premium depending on TOL (&amp; sale month)</t>
        </r>
      </text>
    </comment>
    <comment ref="A1415" authorId="0" shapeId="0" xr:uid="{E334406F-D63F-48DC-AE54-3A419266D3C9}">
      <text>
        <r>
          <rPr>
            <b/>
            <sz val="9"/>
            <color indexed="81"/>
            <rFont val="Tahoma"/>
            <family val="2"/>
          </rPr>
          <t>John:</t>
        </r>
        <r>
          <rPr>
            <sz val="9"/>
            <color indexed="81"/>
            <rFont val="Tahoma"/>
            <family val="2"/>
          </rPr>
          <t xml:space="preserve">
The optimum PvP management</t>
        </r>
      </text>
    </comment>
    <comment ref="AI1418" authorId="0" shapeId="0" xr:uid="{5053DA37-D048-49FD-AB80-50DC5571E7DA}">
      <text>
        <r>
          <rPr>
            <b/>
            <sz val="9"/>
            <color indexed="81"/>
            <rFont val="Tahoma"/>
            <family val="2"/>
          </rPr>
          <t>John:</t>
        </r>
        <r>
          <rPr>
            <sz val="9"/>
            <color indexed="81"/>
            <rFont val="Tahoma"/>
            <family val="2"/>
          </rPr>
          <t xml:space="preserve">
Negate the price increase associated with Scan 2 cf Scan 1</t>
        </r>
      </text>
    </comment>
    <comment ref="AK1418" authorId="0" shapeId="0" xr:uid="{3D71657F-F92A-4EDE-B4F9-4A4B35E8925B}">
      <text>
        <r>
          <rPr>
            <b/>
            <sz val="9"/>
            <color indexed="81"/>
            <rFont val="Tahoma"/>
            <family val="2"/>
          </rPr>
          <t>John:</t>
        </r>
        <r>
          <rPr>
            <sz val="9"/>
            <color indexed="81"/>
            <rFont val="Tahoma"/>
            <family val="2"/>
          </rPr>
          <t xml:space="preserve">
Negate the extra time required with Scan 2 cf Scan 1</t>
        </r>
      </text>
    </comment>
    <comment ref="A1431" authorId="0" shapeId="0" xr:uid="{415D2474-FC47-49FE-B95D-67C731651399}">
      <text>
        <r>
          <rPr>
            <b/>
            <sz val="9"/>
            <color indexed="81"/>
            <rFont val="Tahoma"/>
            <family val="2"/>
          </rPr>
          <t>John:</t>
        </r>
        <r>
          <rPr>
            <sz val="9"/>
            <color indexed="81"/>
            <rFont val="Tahoma"/>
            <family val="2"/>
          </rPr>
          <t xml:space="preserve">
The optimum PvP management with performers included.
Take the mod and then add 4</t>
        </r>
      </text>
    </comment>
    <comment ref="G1488" authorId="0" shapeId="0" xr:uid="{65E4E473-3730-4324-B9F2-0BD633EF27F4}">
      <text>
        <r>
          <rPr>
            <b/>
            <sz val="9"/>
            <color indexed="81"/>
            <rFont val="Tahoma"/>
            <family val="2"/>
          </rPr>
          <t>John:</t>
        </r>
        <r>
          <rPr>
            <sz val="9"/>
            <color indexed="81"/>
            <rFont val="Tahoma"/>
            <family val="2"/>
          </rPr>
          <t xml:space="preserve">
CFW</t>
        </r>
      </text>
    </comment>
    <comment ref="H1488" authorId="0" shapeId="0" xr:uid="{BE03280D-799A-4280-ABE6-C4D4B0B2C00F}">
      <text>
        <r>
          <rPr>
            <b/>
            <sz val="9"/>
            <color indexed="81"/>
            <rFont val="Tahoma"/>
            <family val="2"/>
          </rPr>
          <t>John:</t>
        </r>
        <r>
          <rPr>
            <sz val="9"/>
            <color indexed="81"/>
            <rFont val="Tahoma"/>
            <family val="2"/>
          </rPr>
          <t xml:space="preserve">
FD</t>
        </r>
      </text>
    </comment>
    <comment ref="I1488" authorId="0" shapeId="0" xr:uid="{58EF2D54-3F7A-42A0-94DD-35991D38FC74}">
      <text>
        <r>
          <rPr>
            <b/>
            <sz val="9"/>
            <color indexed="81"/>
            <rFont val="Tahoma"/>
            <family val="2"/>
          </rPr>
          <t>John:</t>
        </r>
        <r>
          <rPr>
            <sz val="9"/>
            <color indexed="81"/>
            <rFont val="Tahoma"/>
            <family val="2"/>
          </rPr>
          <t xml:space="preserve">
FD</t>
        </r>
      </text>
    </comment>
    <comment ref="J1488" authorId="0" shapeId="0" xr:uid="{763DFDE1-4D7D-408E-A87A-F507763C083A}">
      <text>
        <r>
          <rPr>
            <b/>
            <sz val="9"/>
            <color indexed="81"/>
            <rFont val="Tahoma"/>
            <family val="2"/>
          </rPr>
          <t>John:</t>
        </r>
        <r>
          <rPr>
            <sz val="9"/>
            <color indexed="81"/>
            <rFont val="Tahoma"/>
            <family val="2"/>
          </rPr>
          <t xml:space="preserve">
FD</t>
        </r>
      </text>
    </comment>
    <comment ref="K1488" authorId="0" shapeId="0" xr:uid="{04E07C30-E141-41C9-9E12-9BB58EDF6AE4}">
      <text>
        <r>
          <rPr>
            <b/>
            <sz val="9"/>
            <color indexed="81"/>
            <rFont val="Tahoma"/>
            <family val="2"/>
          </rPr>
          <t>John:</t>
        </r>
        <r>
          <rPr>
            <sz val="9"/>
            <color indexed="81"/>
            <rFont val="Tahoma"/>
            <family val="2"/>
          </rPr>
          <t xml:space="preserve">
ERA (Ewe rearing ability = Lamb survival)</t>
        </r>
      </text>
    </comment>
    <comment ref="L1488" authorId="0" shapeId="0" xr:uid="{E19077D6-FE19-4041-8570-BD1F6EB200F9}">
      <text>
        <r>
          <rPr>
            <b/>
            <sz val="9"/>
            <color indexed="81"/>
            <rFont val="Tahoma"/>
            <family val="2"/>
          </rPr>
          <t>John:</t>
        </r>
        <r>
          <rPr>
            <sz val="9"/>
            <color indexed="81"/>
            <rFont val="Tahoma"/>
            <family val="2"/>
          </rPr>
          <t xml:space="preserve">
Mortality</t>
        </r>
      </text>
    </comment>
    <comment ref="M1488" authorId="0" shapeId="0" xr:uid="{00EC3107-3DB9-41E2-BC23-1C6B965BF66F}">
      <text>
        <r>
          <rPr>
            <b/>
            <sz val="9"/>
            <color indexed="81"/>
            <rFont val="Tahoma"/>
            <family val="2"/>
          </rPr>
          <t>John:</t>
        </r>
        <r>
          <rPr>
            <sz val="9"/>
            <color indexed="81"/>
            <rFont val="Tahoma"/>
            <family val="2"/>
          </rPr>
          <t xml:space="preserve">
LWC (Liveweight change)</t>
        </r>
      </text>
    </comment>
    <comment ref="AF1488" authorId="0" shapeId="0" xr:uid="{4252FCE6-5FE2-4FB1-89D7-8D2AEA95B20E}">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488" authorId="0" shapeId="0" xr:uid="{091A1236-01E4-4582-AC42-996037028833}">
      <text>
        <r>
          <rPr>
            <b/>
            <sz val="9"/>
            <color indexed="81"/>
            <rFont val="Tahoma"/>
            <family val="2"/>
          </rPr>
          <t>John:</t>
        </r>
        <r>
          <rPr>
            <sz val="9"/>
            <color indexed="81"/>
            <rFont val="Tahoma"/>
            <family val="2"/>
          </rPr>
          <t xml:space="preserve">
Alter the standard feed supply options (r1)</t>
        </r>
      </text>
    </comment>
    <comment ref="A1498" authorId="0" shapeId="0" xr:uid="{D3F9B071-99EE-4DA4-9577-E15580037DF8}">
      <text>
        <r>
          <rPr>
            <b/>
            <sz val="9"/>
            <color indexed="81"/>
            <rFont val="Tahoma"/>
            <family val="2"/>
          </rPr>
          <t>John:</t>
        </r>
        <r>
          <rPr>
            <sz val="9"/>
            <color indexed="81"/>
            <rFont val="Tahoma"/>
            <family val="2"/>
          </rPr>
          <t xml:space="preserve">
The optimum PvP management</t>
        </r>
      </text>
    </comment>
    <comment ref="A1505" authorId="0" shapeId="0" xr:uid="{F49E102F-83C2-4353-9C3B-B930AA60F2E0}">
      <text>
        <r>
          <rPr>
            <b/>
            <sz val="9"/>
            <color indexed="81"/>
            <rFont val="Tahoma"/>
            <family val="2"/>
          </rPr>
          <t>John:</t>
        </r>
        <r>
          <rPr>
            <sz val="9"/>
            <color indexed="81"/>
            <rFont val="Tahoma"/>
            <family val="2"/>
          </rPr>
          <t xml:space="preserve">
The best PvP management that includes selling drys
</t>
        </r>
      </text>
    </comment>
    <comment ref="AL1506" authorId="0" shapeId="0" xr:uid="{F216F52E-13EE-4D4A-B31E-E9642CAEC7E0}">
      <text>
        <r>
          <rPr>
            <b/>
            <sz val="9"/>
            <color indexed="81"/>
            <rFont val="Tahoma"/>
            <family val="2"/>
          </rPr>
          <t>John:</t>
        </r>
        <r>
          <rPr>
            <sz val="9"/>
            <color indexed="81"/>
            <rFont val="Tahoma"/>
            <family val="2"/>
          </rPr>
          <t xml:space="preserve">
5% premium depending on TOL (&amp; sale month)</t>
        </r>
      </text>
    </comment>
    <comment ref="A1515" authorId="0" shapeId="0" xr:uid="{021BFBFE-2D77-4FF4-8B68-CF20EAA672C0}">
      <text>
        <r>
          <rPr>
            <b/>
            <sz val="9"/>
            <color indexed="81"/>
            <rFont val="Tahoma"/>
            <family val="2"/>
          </rPr>
          <t>John:</t>
        </r>
        <r>
          <rPr>
            <sz val="9"/>
            <color indexed="81"/>
            <rFont val="Tahoma"/>
            <family val="2"/>
          </rPr>
          <t xml:space="preserve">
The optimum PvP management</t>
        </r>
      </text>
    </comment>
    <comment ref="AI1518" authorId="0" shapeId="0" xr:uid="{DA1DAE36-2D6E-4124-B08A-30511BDD705F}">
      <text>
        <r>
          <rPr>
            <b/>
            <sz val="9"/>
            <color indexed="81"/>
            <rFont val="Tahoma"/>
            <family val="2"/>
          </rPr>
          <t>John:</t>
        </r>
        <r>
          <rPr>
            <sz val="9"/>
            <color indexed="81"/>
            <rFont val="Tahoma"/>
            <family val="2"/>
          </rPr>
          <t xml:space="preserve">
Negate the price increase associated with Scan 2 cf Scan 1</t>
        </r>
      </text>
    </comment>
    <comment ref="AK1518" authorId="0" shapeId="0" xr:uid="{24982F5C-1502-4BF2-80B9-9DC213CD64A5}">
      <text>
        <r>
          <rPr>
            <b/>
            <sz val="9"/>
            <color indexed="81"/>
            <rFont val="Tahoma"/>
            <family val="2"/>
          </rPr>
          <t>John:</t>
        </r>
        <r>
          <rPr>
            <sz val="9"/>
            <color indexed="81"/>
            <rFont val="Tahoma"/>
            <family val="2"/>
          </rPr>
          <t xml:space="preserve">
Negate the extra time required with Scan 2 cf Scan 1</t>
        </r>
      </text>
    </comment>
    <comment ref="A1531" authorId="0" shapeId="0" xr:uid="{C367AC44-FE49-47DB-A439-CF476B499C39}">
      <text>
        <r>
          <rPr>
            <b/>
            <sz val="9"/>
            <color indexed="81"/>
            <rFont val="Tahoma"/>
            <family val="2"/>
          </rPr>
          <t>John:</t>
        </r>
        <r>
          <rPr>
            <sz val="9"/>
            <color indexed="81"/>
            <rFont val="Tahoma"/>
            <family val="2"/>
          </rPr>
          <t xml:space="preserve">
The optimum PvP management with performers included.
Take the mod and then add 4</t>
        </r>
      </text>
    </comment>
    <comment ref="G1588" authorId="0" shapeId="0" xr:uid="{6145B404-B84D-40B2-ABE4-B9E8DDF4BCF5}">
      <text>
        <r>
          <rPr>
            <b/>
            <sz val="9"/>
            <color indexed="81"/>
            <rFont val="Tahoma"/>
            <family val="2"/>
          </rPr>
          <t>John:</t>
        </r>
        <r>
          <rPr>
            <sz val="9"/>
            <color indexed="81"/>
            <rFont val="Tahoma"/>
            <family val="2"/>
          </rPr>
          <t xml:space="preserve">
CFW</t>
        </r>
      </text>
    </comment>
    <comment ref="H1588" authorId="0" shapeId="0" xr:uid="{5ADEFD96-1B2C-4CDE-8E10-A55271279D10}">
      <text>
        <r>
          <rPr>
            <b/>
            <sz val="9"/>
            <color indexed="81"/>
            <rFont val="Tahoma"/>
            <family val="2"/>
          </rPr>
          <t>John:</t>
        </r>
        <r>
          <rPr>
            <sz val="9"/>
            <color indexed="81"/>
            <rFont val="Tahoma"/>
            <family val="2"/>
          </rPr>
          <t xml:space="preserve">
FD</t>
        </r>
      </text>
    </comment>
    <comment ref="I1588" authorId="0" shapeId="0" xr:uid="{A7AD0F1D-8D33-4FA1-A36A-927A3C6DB157}">
      <text>
        <r>
          <rPr>
            <b/>
            <sz val="9"/>
            <color indexed="81"/>
            <rFont val="Tahoma"/>
            <family val="2"/>
          </rPr>
          <t>John:</t>
        </r>
        <r>
          <rPr>
            <sz val="9"/>
            <color indexed="81"/>
            <rFont val="Tahoma"/>
            <family val="2"/>
          </rPr>
          <t xml:space="preserve">
FD</t>
        </r>
      </text>
    </comment>
    <comment ref="J1588" authorId="0" shapeId="0" xr:uid="{1B35A33A-ECC3-48CA-8691-91EB46230B11}">
      <text>
        <r>
          <rPr>
            <b/>
            <sz val="9"/>
            <color indexed="81"/>
            <rFont val="Tahoma"/>
            <family val="2"/>
          </rPr>
          <t>John:</t>
        </r>
        <r>
          <rPr>
            <sz val="9"/>
            <color indexed="81"/>
            <rFont val="Tahoma"/>
            <family val="2"/>
          </rPr>
          <t xml:space="preserve">
FD</t>
        </r>
      </text>
    </comment>
    <comment ref="K1588" authorId="0" shapeId="0" xr:uid="{660ACAE9-9E86-4E3D-81D0-4FC4B8BD4BCC}">
      <text>
        <r>
          <rPr>
            <b/>
            <sz val="9"/>
            <color indexed="81"/>
            <rFont val="Tahoma"/>
            <family val="2"/>
          </rPr>
          <t>John:</t>
        </r>
        <r>
          <rPr>
            <sz val="9"/>
            <color indexed="81"/>
            <rFont val="Tahoma"/>
            <family val="2"/>
          </rPr>
          <t xml:space="preserve">
ERA (Ewe rearing ability = Lamb survival)</t>
        </r>
      </text>
    </comment>
    <comment ref="L1588" authorId="0" shapeId="0" xr:uid="{73FE0555-FEA1-4F74-8BC7-221D8058C333}">
      <text>
        <r>
          <rPr>
            <b/>
            <sz val="9"/>
            <color indexed="81"/>
            <rFont val="Tahoma"/>
            <family val="2"/>
          </rPr>
          <t>John:</t>
        </r>
        <r>
          <rPr>
            <sz val="9"/>
            <color indexed="81"/>
            <rFont val="Tahoma"/>
            <family val="2"/>
          </rPr>
          <t xml:space="preserve">
Mortality</t>
        </r>
      </text>
    </comment>
    <comment ref="M1588" authorId="0" shapeId="0" xr:uid="{2A0363C9-1F14-43CE-8B27-108182020507}">
      <text>
        <r>
          <rPr>
            <b/>
            <sz val="9"/>
            <color indexed="81"/>
            <rFont val="Tahoma"/>
            <family val="2"/>
          </rPr>
          <t>John:</t>
        </r>
        <r>
          <rPr>
            <sz val="9"/>
            <color indexed="81"/>
            <rFont val="Tahoma"/>
            <family val="2"/>
          </rPr>
          <t xml:space="preserve">
LWC (Liveweight change)</t>
        </r>
      </text>
    </comment>
    <comment ref="AF1588" authorId="0" shapeId="0" xr:uid="{8BB07EA7-A37A-410A-86A8-C01762C76841}">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588" authorId="0" shapeId="0" xr:uid="{0A80AD53-455B-4729-90FF-BEA88B4BCE28}">
      <text>
        <r>
          <rPr>
            <b/>
            <sz val="9"/>
            <color indexed="81"/>
            <rFont val="Tahoma"/>
            <family val="2"/>
          </rPr>
          <t>John:</t>
        </r>
        <r>
          <rPr>
            <sz val="9"/>
            <color indexed="81"/>
            <rFont val="Tahoma"/>
            <family val="2"/>
          </rPr>
          <t xml:space="preserve">
Alter the standard feed supply options (r1)</t>
        </r>
      </text>
    </comment>
    <comment ref="A1598" authorId="0" shapeId="0" xr:uid="{43CA6F4E-D25D-449E-BF6D-C03F23C04A8E}">
      <text>
        <r>
          <rPr>
            <b/>
            <sz val="9"/>
            <color indexed="81"/>
            <rFont val="Tahoma"/>
            <family val="2"/>
          </rPr>
          <t>John:</t>
        </r>
        <r>
          <rPr>
            <sz val="9"/>
            <color indexed="81"/>
            <rFont val="Tahoma"/>
            <family val="2"/>
          </rPr>
          <t xml:space="preserve">
The optimum PvP management</t>
        </r>
      </text>
    </comment>
    <comment ref="A1605" authorId="0" shapeId="0" xr:uid="{FD2A29C9-FA81-4541-9932-28340385F1ED}">
      <text>
        <r>
          <rPr>
            <b/>
            <sz val="9"/>
            <color indexed="81"/>
            <rFont val="Tahoma"/>
            <family val="2"/>
          </rPr>
          <t>John:</t>
        </r>
        <r>
          <rPr>
            <sz val="9"/>
            <color indexed="81"/>
            <rFont val="Tahoma"/>
            <family val="2"/>
          </rPr>
          <t xml:space="preserve">
The best PvP management that includes selling drys
</t>
        </r>
      </text>
    </comment>
    <comment ref="AL1606" authorId="0" shapeId="0" xr:uid="{B57345FE-10CC-45C8-B27F-4921A9AAC8FD}">
      <text>
        <r>
          <rPr>
            <b/>
            <sz val="9"/>
            <color indexed="81"/>
            <rFont val="Tahoma"/>
            <family val="2"/>
          </rPr>
          <t>John:</t>
        </r>
        <r>
          <rPr>
            <sz val="9"/>
            <color indexed="81"/>
            <rFont val="Tahoma"/>
            <family val="2"/>
          </rPr>
          <t xml:space="preserve">
5% premium depending on TOL (&amp; sale month)</t>
        </r>
      </text>
    </comment>
    <comment ref="A1615" authorId="0" shapeId="0" xr:uid="{A1E72428-E382-4BBB-9611-86ED69630BDE}">
      <text>
        <r>
          <rPr>
            <b/>
            <sz val="9"/>
            <color indexed="81"/>
            <rFont val="Tahoma"/>
            <family val="2"/>
          </rPr>
          <t>John:</t>
        </r>
        <r>
          <rPr>
            <sz val="9"/>
            <color indexed="81"/>
            <rFont val="Tahoma"/>
            <family val="2"/>
          </rPr>
          <t xml:space="preserve">
The optimum PvP management</t>
        </r>
      </text>
    </comment>
    <comment ref="AI1618" authorId="0" shapeId="0" xr:uid="{3454A641-03F6-430C-A5B3-15FE71D68BA4}">
      <text>
        <r>
          <rPr>
            <b/>
            <sz val="9"/>
            <color indexed="81"/>
            <rFont val="Tahoma"/>
            <family val="2"/>
          </rPr>
          <t>John:</t>
        </r>
        <r>
          <rPr>
            <sz val="9"/>
            <color indexed="81"/>
            <rFont val="Tahoma"/>
            <family val="2"/>
          </rPr>
          <t xml:space="preserve">
Negate the price increase associated with Scan 2 cf Scan 1</t>
        </r>
      </text>
    </comment>
    <comment ref="AK1618" authorId="0" shapeId="0" xr:uid="{262E00CD-63EB-4943-B397-B28A19BCA5FA}">
      <text>
        <r>
          <rPr>
            <b/>
            <sz val="9"/>
            <color indexed="81"/>
            <rFont val="Tahoma"/>
            <family val="2"/>
          </rPr>
          <t>John:</t>
        </r>
        <r>
          <rPr>
            <sz val="9"/>
            <color indexed="81"/>
            <rFont val="Tahoma"/>
            <family val="2"/>
          </rPr>
          <t xml:space="preserve">
Negate the extra time required with Scan 2 cf Scan 1</t>
        </r>
      </text>
    </comment>
    <comment ref="A1631" authorId="0" shapeId="0" xr:uid="{CD6478FB-9DCC-4C19-AEE4-B04EF9039214}">
      <text>
        <r>
          <rPr>
            <b/>
            <sz val="9"/>
            <color indexed="81"/>
            <rFont val="Tahoma"/>
            <family val="2"/>
          </rPr>
          <t>John:</t>
        </r>
        <r>
          <rPr>
            <sz val="9"/>
            <color indexed="81"/>
            <rFont val="Tahoma"/>
            <family val="2"/>
          </rPr>
          <t xml:space="preserve">
The optimum PvP management with performers included.
Take the mod and then add 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398" authorId="0" shapeId="0" xr:uid="{8B5846BF-7FFD-4EC5-9FA2-A341B930DAAD}">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2" authorId="0" shapeId="0" xr:uid="{77F0482A-894C-4966-90FC-A8FCCE18E0EC}">
      <text>
        <r>
          <rPr>
            <b/>
            <sz val="9"/>
            <color indexed="81"/>
            <rFont val="Tahoma"/>
            <family val="2"/>
          </rPr>
          <t>John:</t>
        </r>
        <r>
          <rPr>
            <sz val="9"/>
            <color indexed="81"/>
            <rFont val="Tahoma"/>
            <family val="2"/>
          </rPr>
          <t xml:space="preserve">
Maximum output without including special variables in rvals.
Excluding the LW, FEC and numbers with p axis</t>
        </r>
      </text>
    </comment>
    <comment ref="C2" authorId="0" shapeId="0" xr:uid="{4F49EC50-1310-4AE0-B9DA-594808854674}">
      <text>
        <r>
          <rPr>
            <b/>
            <sz val="9"/>
            <color indexed="81"/>
            <rFont val="Tahoma"/>
            <family val="2"/>
          </rPr>
          <t>John:</t>
        </r>
        <r>
          <rPr>
            <sz val="9"/>
            <color indexed="81"/>
            <rFont val="Tahoma"/>
            <family val="2"/>
          </rPr>
          <t xml:space="preserve">
All reports except profitarea</t>
        </r>
      </text>
    </comment>
    <comment ref="D2" authorId="0" shapeId="0" xr:uid="{453FF591-768C-482D-B860-3A4BCA40F3F1}">
      <text>
        <r>
          <rPr>
            <b/>
            <sz val="9"/>
            <color indexed="81"/>
            <rFont val="Tahoma"/>
            <family val="2"/>
          </rPr>
          <t>John:</t>
        </r>
        <r>
          <rPr>
            <sz val="9"/>
            <color indexed="81"/>
            <rFont val="Tahoma"/>
            <family val="2"/>
          </rPr>
          <t xml:space="preserve">
Minimum info - little feed budget info</t>
        </r>
      </text>
    </comment>
    <comment ref="E2" authorId="0" shapeId="0" xr:uid="{546AC4FB-772A-4E8E-BB7A-F07DC79FF780}">
      <text>
        <r>
          <rPr>
            <b/>
            <sz val="9"/>
            <color indexed="81"/>
            <rFont val="Tahoma"/>
            <family val="2"/>
          </rPr>
          <t>John:</t>
        </r>
        <r>
          <rPr>
            <sz val="9"/>
            <color indexed="81"/>
            <rFont val="Tahoma"/>
            <family val="2"/>
          </rPr>
          <t xml:space="preserve">
Default plus Area graph</t>
        </r>
      </text>
    </comment>
    <comment ref="F2" authorId="0" shapeId="0" xr:uid="{9D0BBB64-A507-4B05-9183-ED775DE8C61C}">
      <text>
        <r>
          <rPr>
            <b/>
            <sz val="9"/>
            <color indexed="81"/>
            <rFont val="Tahoma"/>
            <family val="2"/>
          </rPr>
          <t>John:</t>
        </r>
        <r>
          <rPr>
            <sz val="9"/>
            <color indexed="81"/>
            <rFont val="Tahoma"/>
            <family val="2"/>
          </rPr>
          <t xml:space="preserve">
For PS feed calibration</t>
        </r>
      </text>
    </comment>
    <comment ref="G2" authorId="0" shapeId="0" xr:uid="{1703B8D5-0937-41AD-9B22-A8B0733475F0}">
      <text>
        <r>
          <rPr>
            <b/>
            <sz val="9"/>
            <color indexed="81"/>
            <rFont val="Tahoma"/>
            <family val="2"/>
          </rPr>
          <t>John:</t>
        </r>
        <r>
          <rPr>
            <sz val="9"/>
            <color indexed="81"/>
            <rFont val="Tahoma"/>
            <family val="2"/>
          </rPr>
          <t xml:space="preserve">
For PS feed calibration with extra numbers info</t>
        </r>
      </text>
    </comment>
    <comment ref="B22" authorId="0" shapeId="0" xr:uid="{C1773C77-DC46-465E-9F33-8BFA92764DB2}">
      <text>
        <r>
          <rPr>
            <b/>
            <sz val="9"/>
            <color indexed="81"/>
            <rFont val="Tahoma"/>
            <family val="2"/>
          </rPr>
          <t>John:</t>
        </r>
        <r>
          <rPr>
            <sz val="9"/>
            <color indexed="81"/>
            <rFont val="Tahoma"/>
            <family val="2"/>
          </rPr>
          <t xml:space="preserve">
These are the detailed results that require extra r_vals to be stored during the soultion</t>
        </r>
      </text>
    </comment>
    <comment ref="C22" authorId="0" shapeId="0" xr:uid="{332F42E0-4055-469C-A2AA-7D3C98E83494}">
      <text>
        <r>
          <rPr>
            <b/>
            <sz val="9"/>
            <color indexed="81"/>
            <rFont val="Tahoma"/>
            <family val="2"/>
          </rPr>
          <t>John:</t>
        </r>
        <r>
          <rPr>
            <sz val="9"/>
            <color indexed="81"/>
            <rFont val="Tahoma"/>
            <family val="2"/>
          </rPr>
          <t xml:space="preserve">
These are the detailed results that require extra r_vals to be stored during the soultion</t>
        </r>
      </text>
    </comment>
    <comment ref="D22" authorId="0" shapeId="0" xr:uid="{7C5119D5-99EB-4AB5-9F6A-AF17F05F8AFC}">
      <text>
        <r>
          <rPr>
            <b/>
            <sz val="9"/>
            <color indexed="81"/>
            <rFont val="Tahoma"/>
            <family val="2"/>
          </rPr>
          <t>John:</t>
        </r>
        <r>
          <rPr>
            <sz val="9"/>
            <color indexed="81"/>
            <rFont val="Tahoma"/>
            <family val="2"/>
          </rPr>
          <t xml:space="preserve">
These are the detailed results that require extra r_vals to be stored during the soultion</t>
        </r>
      </text>
    </comment>
    <comment ref="E22" authorId="0" shapeId="0" xr:uid="{549A68C9-F18A-430A-AB3F-6DA860599229}">
      <text>
        <r>
          <rPr>
            <b/>
            <sz val="9"/>
            <color indexed="81"/>
            <rFont val="Tahoma"/>
            <family val="2"/>
          </rPr>
          <t>John:</t>
        </r>
        <r>
          <rPr>
            <sz val="9"/>
            <color indexed="81"/>
            <rFont val="Tahoma"/>
            <family val="2"/>
          </rPr>
          <t xml:space="preserve">
These are the detailed results that require extra r_vals to be stored during the soultion</t>
        </r>
      </text>
    </comment>
    <comment ref="F22" authorId="0" shapeId="0" xr:uid="{BF762F1B-5514-4F33-A9A2-7772E3C826DE}">
      <text>
        <r>
          <rPr>
            <b/>
            <sz val="9"/>
            <color indexed="81"/>
            <rFont val="Tahoma"/>
            <family val="2"/>
          </rPr>
          <t>John:</t>
        </r>
        <r>
          <rPr>
            <sz val="9"/>
            <color indexed="81"/>
            <rFont val="Tahoma"/>
            <family val="2"/>
          </rPr>
          <t xml:space="preserve">
These are the detailed results that require extra r_vals to be stored during the soultion</t>
        </r>
      </text>
    </comment>
    <comment ref="G22" authorId="0" shapeId="0" xr:uid="{4AB32019-A895-42E1-B393-9FC8EC8F2761}">
      <text>
        <r>
          <rPr>
            <b/>
            <sz val="9"/>
            <color indexed="81"/>
            <rFont val="Tahoma"/>
            <family val="2"/>
          </rPr>
          <t>John:</t>
        </r>
        <r>
          <rPr>
            <sz val="9"/>
            <color indexed="81"/>
            <rFont val="Tahoma"/>
            <family val="2"/>
          </rPr>
          <t xml:space="preserve">
These are the detailed results that require extra r_vals to be stored during the soultion</t>
        </r>
      </text>
    </comment>
    <comment ref="B40" authorId="0" shapeId="0" xr:uid="{4BCDD0F3-1950-4643-8EB2-E59CA6998311}">
      <text>
        <r>
          <rPr>
            <b/>
            <sz val="9"/>
            <color indexed="81"/>
            <rFont val="Tahoma"/>
            <family val="2"/>
          </rPr>
          <t>John:</t>
        </r>
        <r>
          <rPr>
            <sz val="9"/>
            <color indexed="81"/>
            <rFont val="Tahoma"/>
            <family val="2"/>
          </rPr>
          <t xml:space="preserve">
These are the detailed results that require extra r_vals to be stored during the soultion</t>
        </r>
      </text>
    </comment>
    <comment ref="C40" authorId="0" shapeId="0" xr:uid="{DDB0178D-45BB-4576-821A-ED4486E97A5E}">
      <text>
        <r>
          <rPr>
            <b/>
            <sz val="9"/>
            <color indexed="81"/>
            <rFont val="Tahoma"/>
            <family val="2"/>
          </rPr>
          <t>John:</t>
        </r>
        <r>
          <rPr>
            <sz val="9"/>
            <color indexed="81"/>
            <rFont val="Tahoma"/>
            <family val="2"/>
          </rPr>
          <t xml:space="preserve">
These are the detailed results that require extra r_vals to be stored during the soultion</t>
        </r>
      </text>
    </comment>
    <comment ref="D40" authorId="0" shapeId="0" xr:uid="{3BCA6EC6-D6D8-429C-8332-78F519DBB8D9}">
      <text>
        <r>
          <rPr>
            <b/>
            <sz val="9"/>
            <color indexed="81"/>
            <rFont val="Tahoma"/>
            <family val="2"/>
          </rPr>
          <t>John:</t>
        </r>
        <r>
          <rPr>
            <sz val="9"/>
            <color indexed="81"/>
            <rFont val="Tahoma"/>
            <family val="2"/>
          </rPr>
          <t xml:space="preserve">
These are the detailed results that require extra r_vals to be stored during the soultion</t>
        </r>
      </text>
    </comment>
    <comment ref="E40" authorId="0" shapeId="0" xr:uid="{A9D8019A-8EA0-459E-995B-7E6522E2347F}">
      <text>
        <r>
          <rPr>
            <b/>
            <sz val="9"/>
            <color indexed="81"/>
            <rFont val="Tahoma"/>
            <family val="2"/>
          </rPr>
          <t>John:</t>
        </r>
        <r>
          <rPr>
            <sz val="9"/>
            <color indexed="81"/>
            <rFont val="Tahoma"/>
            <family val="2"/>
          </rPr>
          <t xml:space="preserve">
These are the detailed results that require extra r_vals to be stored during the soultion</t>
        </r>
      </text>
    </comment>
    <comment ref="F40" authorId="0" shapeId="0" xr:uid="{8B35E9C1-833F-4813-8BBE-A5279006877B}">
      <text>
        <r>
          <rPr>
            <b/>
            <sz val="9"/>
            <color indexed="81"/>
            <rFont val="Tahoma"/>
            <family val="2"/>
          </rPr>
          <t>John:</t>
        </r>
        <r>
          <rPr>
            <sz val="9"/>
            <color indexed="81"/>
            <rFont val="Tahoma"/>
            <family val="2"/>
          </rPr>
          <t xml:space="preserve">
These are the detailed results that require extra r_vals to be stored during the soultion</t>
        </r>
      </text>
    </comment>
    <comment ref="G40" authorId="0" shapeId="0" xr:uid="{701F5130-075D-4585-962B-40739581365E}">
      <text>
        <r>
          <rPr>
            <b/>
            <sz val="9"/>
            <color indexed="81"/>
            <rFont val="Tahoma"/>
            <family val="2"/>
          </rPr>
          <t>John:</t>
        </r>
        <r>
          <rPr>
            <sz val="9"/>
            <color indexed="81"/>
            <rFont val="Tahoma"/>
            <family val="2"/>
          </rPr>
          <t xml:space="preserve">
These are the detailed results that require extra r_vals to be stored during the soultion</t>
        </r>
      </text>
    </comment>
    <comment ref="F44" authorId="0" shapeId="0" xr:uid="{7BEDFA36-C75D-41EA-A182-33B97FF100F4}">
      <text>
        <r>
          <rPr>
            <b/>
            <sz val="9"/>
            <color indexed="81"/>
            <rFont val="Tahoma"/>
            <family val="2"/>
          </rPr>
          <t>John:</t>
        </r>
        <r>
          <rPr>
            <sz val="9"/>
            <color indexed="81"/>
            <rFont val="Tahoma"/>
            <family val="2"/>
          </rPr>
          <t xml:space="preserve">
Can only access this in an automated way if the report is not multi processed.
The sires, dams and offs reports are different lengths and they are concatenated differently if multiprocessed.</t>
        </r>
      </text>
    </comment>
  </commentList>
</comments>
</file>

<file path=xl/sharedStrings.xml><?xml version="1.0" encoding="utf-8"?>
<sst xmlns="http://schemas.openxmlformats.org/spreadsheetml/2006/main" count="3611" uniqueCount="1094">
  <si>
    <t>sam</t>
  </si>
  <si>
    <t>Dict</t>
  </si>
  <si>
    <t>Key1</t>
  </si>
  <si>
    <t>Key2</t>
  </si>
  <si>
    <t>slice</t>
  </si>
  <si>
    <t>Default</t>
  </si>
  <si>
    <t>0:1</t>
  </si>
  <si>
    <t>1:2</t>
  </si>
  <si>
    <t>2:3</t>
  </si>
  <si>
    <t>saa</t>
  </si>
  <si>
    <t>sav</t>
  </si>
  <si>
    <t>sap</t>
  </si>
  <si>
    <t>Note on formatting</t>
  </si>
  <si>
    <t>eqn_compare</t>
  </si>
  <si>
    <t>TOL_inc</t>
  </si>
  <si>
    <t>g3_included</t>
  </si>
  <si>
    <t>bnd_total_pas_area</t>
  </si>
  <si>
    <t>bnd_pasarea_inc</t>
  </si>
  <si>
    <t>Drop</t>
  </si>
  <si>
    <t>scan_og1</t>
  </si>
  <si>
    <t>eqn_used_g3_q1p7</t>
  </si>
  <si>
    <t>eqn_used_g2_q1p7</t>
  </si>
  <si>
    <t>eqn_used_g1_q1p7</t>
  </si>
  <si>
    <t>steady_state</t>
  </si>
  <si>
    <t>Description of this experiment</t>
  </si>
  <si>
    <t>lw_inc</t>
  </si>
  <si>
    <t>ffcfw_inc</t>
  </si>
  <si>
    <t>BlankLast</t>
  </si>
  <si>
    <t>srw_c2</t>
  </si>
  <si>
    <t>cl0_c2</t>
  </si>
  <si>
    <t>sfw_c2</t>
  </si>
  <si>
    <t>sfd_c2</t>
  </si>
  <si>
    <t>kg</t>
  </si>
  <si>
    <t>mortalityp</t>
  </si>
  <si>
    <t>3:4,1:2,:</t>
  </si>
  <si>
    <t>genotype</t>
  </si>
  <si>
    <t>nut_spread_n1</t>
  </si>
  <si>
    <t>-</t>
  </si>
  <si>
    <t>nut_spread_n3</t>
  </si>
  <si>
    <t>Report</t>
  </si>
  <si>
    <t>Run</t>
  </si>
  <si>
    <t>Description</t>
  </si>
  <si>
    <t>run_summary</t>
  </si>
  <si>
    <t>run_areasum</t>
  </si>
  <si>
    <t>run_daily_mei_dams</t>
  </si>
  <si>
    <t>run_pnl</t>
  </si>
  <si>
    <t>run_profitarea</t>
  </si>
  <si>
    <t>run_saleprice</t>
  </si>
  <si>
    <t>run_cfw_dams</t>
  </si>
  <si>
    <t>run_lw_dams</t>
  </si>
  <si>
    <t>run_ffcfw_dams</t>
  </si>
  <si>
    <t>run_ffcfw_prog</t>
  </si>
  <si>
    <t>run_weanper</t>
  </si>
  <si>
    <t>run_scanper</t>
  </si>
  <si>
    <t>run_lamb_survival</t>
  </si>
  <si>
    <t>run_daily_pi_dams</t>
  </si>
  <si>
    <t>run_numbers_dams</t>
  </si>
  <si>
    <t>run_numbers_prog</t>
  </si>
  <si>
    <t>run_numbers_offs</t>
  </si>
  <si>
    <t>run_dse</t>
  </si>
  <si>
    <t>run_grnfoo</t>
  </si>
  <si>
    <t>run_dryfoo</t>
  </si>
  <si>
    <t>run_napfoo</t>
  </si>
  <si>
    <t>run_grncon</t>
  </si>
  <si>
    <t>run_drycon</t>
  </si>
  <si>
    <t>run_napcon</t>
  </si>
  <si>
    <t>run_poccon</t>
  </si>
  <si>
    <t>run_supcon</t>
  </si>
  <si>
    <t>run_stubcon</t>
  </si>
  <si>
    <t>Exp Group</t>
  </si>
  <si>
    <t>blank</t>
  </si>
  <si>
    <t>run_saledate_offs</t>
  </si>
  <si>
    <t>Expt 2: Calibration of the GEPEP genotypes. Starting with SRW, PI, kg &amp; EVG. Then testing a range of SFW, SFD, repro &amp; lamb survival</t>
  </si>
  <si>
    <t>Trial to copy</t>
  </si>
  <si>
    <t>run_fd_dams</t>
  </si>
  <si>
    <t>run_dry_propn</t>
  </si>
  <si>
    <t>propn of drys</t>
  </si>
  <si>
    <t>evg</t>
  </si>
  <si>
    <t>Fix error with saa that still had sav default value</t>
  </si>
  <si>
    <t>All Genotype trials reported without lw, ffcfw &amp; fec</t>
  </si>
  <si>
    <t>woolp_mpg_percentile</t>
  </si>
  <si>
    <t>salep_percentile</t>
  </si>
  <si>
    <t>Change lamb mortality from sar to sat</t>
  </si>
  <si>
    <t>sat</t>
  </si>
  <si>
    <t>Add sar &amp; sat conditional formatting</t>
  </si>
  <si>
    <t>Use saa on cl0 to alter the LTW lamb survival parameters to adjust twin lamb survival of the standard genotype</t>
  </si>
  <si>
    <t>Increase wool mpg to 80th percentile, increase sale sheep price to 90th percentile</t>
  </si>
  <si>
    <t>Date Time</t>
  </si>
  <si>
    <t>Alter range of calibration to give range in ASBVs</t>
  </si>
  <si>
    <t>Turn off the LW, FFCFW &amp; FEC reporting</t>
  </si>
  <si>
    <t>Only run G0 (as a check of the updated parameters). Report lw, ffcfw &amp; fec</t>
  </si>
  <si>
    <t>Add trials for G1 to G29, SRW only &amp; All data</t>
  </si>
  <si>
    <t>Set LW, FFCFW &amp; FEC report to FALSE</t>
  </si>
  <si>
    <t>Update the genotypes sfw, sfd, conc, ls &amp; era based on 1st run. Also adjusted the range of the sa for G0</t>
  </si>
  <si>
    <t>Adjust range of the G0 calibration</t>
  </si>
  <si>
    <t>Update calibration using 2nd attempt values. Only run the genotypes g0-G29. (To be done with 5 FVP) &amp; save FFCFW &amp; FEC for the Opt feed profile for each.</t>
  </si>
  <si>
    <t>Report first 7 genotypes only</t>
  </si>
  <si>
    <t>Only calculate results for genotypes 8 onwards</t>
  </si>
  <si>
    <t>2:4,2:3,:</t>
  </si>
  <si>
    <t>Fix position of comments on the sensitivities</t>
  </si>
  <si>
    <t>Change the litter size saa to adjust both the 5% &amp; 95% parameter</t>
  </si>
  <si>
    <t>Altered Trial number formula so that it aligns with the Trial numbers displayed when reporting trials. Added extra column for the formula in body of the table.</t>
  </si>
  <si>
    <t>Remove runs that were done overnight prior to power failure and full HD</t>
  </si>
  <si>
    <t>Copy in GEPEP parameters received from Sarah.</t>
  </si>
  <si>
    <t>Set saving and reporting LW, FFCFW &amp; FEC to FALSE</t>
  </si>
  <si>
    <t>Changed the Equations sav from the dam array to progeny array for BW &amp; lamb survival</t>
  </si>
  <si>
    <t>Set FVP to 3 and run analysis with all genotypes turned on.                Note: old CFW, FD &amp; repro calibration (needs upating with 1N runs with Property calibration)</t>
  </si>
  <si>
    <t>All genotypes and all the calibration levels turned on</t>
  </si>
  <si>
    <t>Calibration runs using FVP3 and 1N. Pulled MRY changes that exclude mating yearlings and selling yearlings</t>
  </si>
  <si>
    <t>Set wool &amp; meat to 80th percentiles</t>
  </si>
  <si>
    <t>Model is solving without sheep</t>
  </si>
  <si>
    <t>Just TRUE for Default and standard to see if it calibration</t>
  </si>
  <si>
    <t>Remove the eqn groups that aren't specific to this analysis (leaves only 8:9)</t>
  </si>
  <si>
    <t>3:4,:</t>
  </si>
  <si>
    <t>Add trial to test MU dam mortality &amp; set G00 to TRUE too</t>
  </si>
  <si>
    <t>Change Standard to use all the default settings except TOL. Change G0 to use the MU eqns for evg (To make the Standard run independent of the analysis standard)</t>
  </si>
  <si>
    <t>Set all trials to true. Report all trials. Running with GEPEP cal for property &amp; Structure. With new basal mortality</t>
  </si>
  <si>
    <t>Run G04 because missed in previous run. Still wouldn't run, maybe the FD is too low and no income</t>
  </si>
  <si>
    <t>Change the calibrations for CFW, FD &amp; repro. Associated with halving the FBVs to represent F1 progeny, and altering some of the sa calcs</t>
  </si>
  <si>
    <t>Change to 50th percentile for wool price, FD premium and meat price</t>
  </si>
  <si>
    <t>woolp_fdprem_percentile</t>
  </si>
  <si>
    <t>Start fresh with calibration. Set sfw &amp; sfd as per the FBV/2. Set repro to 0.</t>
  </si>
  <si>
    <t>Added FD premium percentile sa (at 50% which was the default i.e. no change)</t>
  </si>
  <si>
    <t>Report all</t>
  </si>
  <si>
    <t>Run everything because the prices have changed.</t>
  </si>
  <si>
    <t>Change description of the calibration runs to ensure not losing decimal places</t>
  </si>
  <si>
    <t>Update the genotype calibrations</t>
  </si>
  <si>
    <t>Change the range for prolif &amp; era</t>
  </si>
  <si>
    <t>Reduce range for prolif to +- 0.35</t>
  </si>
  <si>
    <t>Change extreme low ERA to -0.3 and rerun just the above 3 trials.</t>
  </si>
  <si>
    <t>Copy in cal3 values (SFW, SFD</t>
  </si>
  <si>
    <t>Change of tack</t>
  </si>
  <si>
    <t>Calibrating the genotype based on the the production values not based on the generated values. SFW is adjusted by FBV &amp; intake. All others just FBV</t>
  </si>
  <si>
    <t>Run for all the genotypes with N1</t>
  </si>
  <si>
    <t>Add no PI, no EVG &amp; no kg runs for all genotypes.</t>
  </si>
  <si>
    <t>Run all genotype runs with N3 with the current standard analyiss model</t>
  </si>
  <si>
    <t>Altered macro to record the column that was changed rather than date:time. Also added AutoSave macro to clear the column - so only rows that have been chaged since the save are recorded</t>
  </si>
  <si>
    <t>run_wbe_dams</t>
  </si>
  <si>
    <t>run_wbe_offs</t>
  </si>
  <si>
    <t>Add controls for WBE (dams &amp; offs)</t>
  </si>
  <si>
    <t>Save the full solution for each team with the optimum (and remove from the other scenarios)</t>
  </si>
  <si>
    <t>Run &amp; report just G0 for calibration of the feed supply. With 3N and multiple levels of the N in different trials.</t>
  </si>
  <si>
    <t>Report FFCFW, LW &amp; FEC for the runs</t>
  </si>
  <si>
    <t>Include the high price scenario</t>
  </si>
  <si>
    <t>Added nutrtion range for the progeny too (Set up for progeny to be 0,1,-1 in Property)</t>
  </si>
  <si>
    <t>Corrected SFW &amp; SFD for Link sire</t>
  </si>
  <si>
    <t>Added other experiments to test individually adding traits. Set run &amp; report to True.</t>
  </si>
  <si>
    <t>Temporary change to Dam nutspread, so that can start the model.</t>
  </si>
  <si>
    <t>Pushed</t>
  </si>
  <si>
    <t>Just run SRW &amp; All to test impact of LWP and mortality tweaks - memory error with 12 runs</t>
  </si>
  <si>
    <t>New LWP pattern for the high mortality coefficients</t>
  </si>
  <si>
    <t>Change Save event macro to include sheetname for the ClearContents.</t>
  </si>
  <si>
    <t>Add proportion of trials being run that are being reported</t>
  </si>
  <si>
    <t>Turn on the trials for the low prices and the standard with high prices with FVP3 &amp; 3N with 0,1,-1</t>
  </si>
  <si>
    <t>Turn off running for trials that were completed prior to memory error</t>
  </si>
  <si>
    <t>run_numbers_dams_p</t>
  </si>
  <si>
    <t>run_numbers_offs_p</t>
  </si>
  <si>
    <t>Add inclusion of numbers with a p axis in the r_vals</t>
  </si>
  <si>
    <t>Add MR column with data from Act 3</t>
  </si>
  <si>
    <t>Checked Sarahs equations and checked all coefficients in the experiment</t>
  </si>
  <si>
    <t>Remove mention of experiment numbers in the comment under 'Run Trial'</t>
  </si>
  <si>
    <t>Change Reported trials for the FFCFW</t>
  </si>
  <si>
    <t>Run trials SRW + prodn &amp; All to generate the ffcfw &amp; FEC</t>
  </si>
  <si>
    <t>Turn on FFCFW weights for the SRW trials</t>
  </si>
  <si>
    <t>Fix error in MR column (was values of kg). Run the effected trials &amp; set the reports to True for the set of trials (Experiment)</t>
  </si>
  <si>
    <t>Added trials to test PI, EVG, MR, kg separately at 2 levels.</t>
  </si>
  <si>
    <t>Run above trials plus the intake trials</t>
  </si>
  <si>
    <t>Add % to Run Trials (proportion of all trials being run). This can be aligned with proportion of the trials being reported to see if more trials reported than have been run</t>
  </si>
  <si>
    <t>mr</t>
  </si>
  <si>
    <t>Fix error in name of maintenance requirement sam (was MR needs to be mr). Only run the MR trials</t>
  </si>
  <si>
    <t>Add MR+Eff run</t>
  </si>
  <si>
    <t>pi</t>
  </si>
  <si>
    <t>Changed the ci_c2 sam to pi. SO that it can be altered to only operate on the adult PI</t>
  </si>
  <si>
    <t>Run the trials that evaluate SRW &amp; All for low &amp; high prices and without EVG for low. Don't report FFCFW or numbers with p</t>
  </si>
  <si>
    <t>Model has selling ewe lambs removed</t>
  </si>
  <si>
    <t>3:4</t>
  </si>
  <si>
    <t>Added Exp 2 with the calibration range for G00 (to be run with Calibration model and N1)</t>
  </si>
  <si>
    <t>Added Exp 3 with inputs for production parameters (to be run with N1)</t>
  </si>
  <si>
    <t>Updated the MLP fleece and repro data with the data from Bron (12 Apr 21)</t>
  </si>
  <si>
    <t>Deleted trials that were +PI with SFW adjusted (because now done in the code)</t>
  </si>
  <si>
    <t>Added a small amount to the starting repro calibrations to remove Dup error.</t>
  </si>
  <si>
    <t>Added Exp1 to top of Exp2 so that the standard run gets done with the calibration</t>
  </si>
  <si>
    <t>Add production calibration for G01-G29 to Exp2. And report after the Calibration results for G00</t>
  </si>
  <si>
    <t>Move the G00 production calibration below the G01-G29 SRW &amp; All</t>
  </si>
  <si>
    <t>3rd iteration of the production information for G01 to G29</t>
  </si>
  <si>
    <t>Alter G07 SRW to 60.44. Removing the extra dp allowed the LP to solve that otherwise was caught in a loop</t>
  </si>
  <si>
    <t>2nd iteration of the production information for G01 to G29</t>
  </si>
  <si>
    <t>4th iteration of the production information for G01 to G29. Added formula to control proportion of the change that is implemented. Still not perfect but will continue anyway</t>
  </si>
  <si>
    <t>Improved Experiment 4 for calibration of LW profiles.</t>
  </si>
  <si>
    <t>Set expt 1 for the big analysis with prices 70, 50 &amp; 70. With nut spread set for N5 and N4</t>
  </si>
  <si>
    <t>4:5</t>
  </si>
  <si>
    <t>run_ffcfw_offs</t>
  </si>
  <si>
    <t>Changed reporting the FFCFW &amp; FEC to True</t>
  </si>
  <si>
    <t>Setup Exp4 for the feed supply check for G00. Altered the standard price percentiles to 70 &amp; 70 (same as Universal now, so could just be default)</t>
  </si>
  <si>
    <t>Fixed that Exp4 had nutspread for 5 levels for dams</t>
  </si>
  <si>
    <t>Created Exp5, 6 &amp; 7 with G01-G29 with all factors and optimising LW pattern (for Best bet)</t>
  </si>
  <si>
    <t>Improve description of experiments and outline all the experiments</t>
  </si>
  <si>
    <t>0</t>
  </si>
  <si>
    <t>Finalised experiments 7, 8 &amp; 9 which are the main results for GEPEP (use a FVP43 N44 model)</t>
  </si>
  <si>
    <t>Changed report to suit Exp 7, 8 &amp; 9</t>
  </si>
  <si>
    <t>add exp10 - to examine nut of some groups</t>
  </si>
  <si>
    <t>mort_inc</t>
  </si>
  <si>
    <t>run_mort_offs</t>
  </si>
  <si>
    <t>run_mort_dams</t>
  </si>
  <si>
    <t>Add exp13 that is removing components of Act3 individually</t>
  </si>
  <si>
    <t>Increment each trial number. Make Exp1 the single G00 trial. Set report detailed out put to False</t>
  </si>
  <si>
    <t>Add calibration trials for G01-G29 with 9 control knobs (SRW, PI, Con, Litter size, MortalityP, Mortality tbc, sfw &amp; sfd)</t>
  </si>
  <si>
    <t>Group --&gt;</t>
  </si>
  <si>
    <t>mortalityb</t>
  </si>
  <si>
    <t>Added sap.mortalityb. Altered sat.mortalityp to sap (and changed sa values to 0)</t>
  </si>
  <si>
    <t>Removed duplicate names</t>
  </si>
  <si>
    <t>Include G00 in the calibration run so there is a base case to calibrate against</t>
  </si>
  <si>
    <t>Set inputs to initial values</t>
  </si>
  <si>
    <t>Set up an Exp3 report</t>
  </si>
  <si>
    <t>Changed Exp4 to number 3 so it could be reported with Exp3. Set Exp3 to Run=False because it had just been run</t>
  </si>
  <si>
    <t>Combined Exp3 &amp; 4 for the next iteration (that requires both)</t>
  </si>
  <si>
    <t>scan_std_c2</t>
  </si>
  <si>
    <t>husb_labour_l2h2</t>
  </si>
  <si>
    <t>husb_cost_h2</t>
  </si>
  <si>
    <t>Added saa['husb_cost_h2'] and saa['husb_labour_l2h2']</t>
  </si>
  <si>
    <t>Altered comments describing the sa on % dry and litter size</t>
  </si>
  <si>
    <t>Added saa['scan_std'] for each team to adjust the proportion of single/multiple progeny that are required as replacements. Data from GEPEP raw data</t>
  </si>
  <si>
    <t>Remove the other unused reports from Exp3</t>
  </si>
  <si>
    <t>Increase range for the ERA calibration because teams were not covered by the spread</t>
  </si>
  <si>
    <t>Reduce range for mortalityb because over ran on the top side</t>
  </si>
  <si>
    <t>Reduce FD range because the AFD is a close estimate</t>
  </si>
  <si>
    <t>Changed the SRW-Prodn and the Act3 calibration values for iter2</t>
  </si>
  <si>
    <t>Include numbers_dams in the report for Exp3</t>
  </si>
  <si>
    <t>Changed the SRW-Prodn and the Act3 calibration values for iter3</t>
  </si>
  <si>
    <t>Changed the SRW-Prodn and the Act3 calibration values for iter4</t>
  </si>
  <si>
    <t>Add tweak to G25 P-- SRW (-1g) to overcome solving trouble</t>
  </si>
  <si>
    <t>Iteration 7 with run dse included</t>
  </si>
  <si>
    <t>Iteration 8 with mei included</t>
  </si>
  <si>
    <t>With wbe_dams included</t>
  </si>
  <si>
    <t>Iteration 9 coefficients included.</t>
  </si>
  <si>
    <t>Removed macro (Change event &amp; Save event)</t>
  </si>
  <si>
    <t>Altered experiments for the headline results. Old style (N1) with price SA, Old (N4) and Best (N4) with price SA.</t>
  </si>
  <si>
    <t>Alter the reports for the Exp11 to 15</t>
  </si>
  <si>
    <t>Changed the Old-style to be calibrated by altering SRW (rather than PI). Calibrated with 4 iterations.</t>
  </si>
  <si>
    <t>Calibrated to measured LW rather than to ALW. Using SRW for Old Style &amp; PI for Best bet</t>
  </si>
  <si>
    <t>n_fs_dams</t>
  </si>
  <si>
    <t>n_fs_offs</t>
  </si>
  <si>
    <t>rev_create</t>
  </si>
  <si>
    <t>rev_number</t>
  </si>
  <si>
    <t>rev_trait_inc</t>
  </si>
  <si>
    <t>mask_fvp_dams</t>
  </si>
  <si>
    <t>fvp_is_dvp_dams</t>
  </si>
  <si>
    <t>mask_fvp_offs</t>
  </si>
  <si>
    <t>fvp_is_dvp_offs</t>
  </si>
  <si>
    <t>pi_post</t>
  </si>
  <si>
    <t>kg_post</t>
  </si>
  <si>
    <t>mr_post</t>
  </si>
  <si>
    <t>Added REV sensitivities and nFVP &amp; nN sa</t>
  </si>
  <si>
    <t>Added post loop sensitivity variables</t>
  </si>
  <si>
    <t>r1_izg1</t>
  </si>
  <si>
    <t>Added sav_r1_zig1 (to control when there are multiple feed supply options)</t>
  </si>
  <si>
    <t>5:6</t>
  </si>
  <si>
    <t>Add REV trials</t>
  </si>
  <si>
    <t>6:7</t>
  </si>
  <si>
    <t>Add nut_spread control for_g3[4:6]</t>
  </si>
  <si>
    <t>Changed the Trial Number back to being based on the row number (not missing the blanks) &amp; removed associated column</t>
  </si>
  <si>
    <t>Changed the cell style for column 2 &amp; 7 to Overwrittable (formula) so can search for '=' in the input style. Altered Calculation style to have different background</t>
  </si>
  <si>
    <t>Added Exp 201 to include 2 trials with N12 &amp; N56 with full report info. Added sav for r1_izg for the calibration runs (=6)</t>
  </si>
  <si>
    <t>Removed nut_spread sa from REV trials (because new LW pattern should not need it)</t>
  </si>
  <si>
    <t>Change REV trial to base off G0 (trial 2) rather than standard (trial 1). Also gets feedlotting for offspring</t>
  </si>
  <si>
    <t>Only report N12 from exp201. Change exp number for detailed report to 201</t>
  </si>
  <si>
    <t>Change exp202 to not report the extra detail and run N56 (0,1,-1,0.5,-0.5,3.9)</t>
  </si>
  <si>
    <t>2:,:</t>
  </si>
  <si>
    <t>Change scanning to adults (2:) and add comment</t>
  </si>
  <si>
    <t>Moved the columns so Eqn Compare was next to REV create</t>
  </si>
  <si>
    <t>Changed N3 for offspring to 0, -0.5,3.9</t>
  </si>
  <si>
    <t>Added N11 trial (wouldn't solve)</t>
  </si>
  <si>
    <t>Added run_grnfoo &amp; run_dryfoo to the RunReport sheet</t>
  </si>
  <si>
    <t>Turn off running &amp; reporting for the N55 trials in exp 202</t>
  </si>
  <si>
    <t>Rebadged some of the RunReport definitions for the new system (Default - 0: All except the detailed reports, 1: All, 2: no feed supply info, 3: with crop % graph, 4: GEPEP calibation info, 5: unused atm).</t>
  </si>
  <si>
    <t>Added sam['pgr_fl']. Used in pasture slack experiment</t>
  </si>
  <si>
    <t>pgr_f</t>
  </si>
  <si>
    <t>Alter the layout of the sa variables in the experiment and outline in levels</t>
  </si>
  <si>
    <t>Added 2nd part of exp202 to be run after pasarea is set to ==</t>
  </si>
  <si>
    <t>annual</t>
  </si>
  <si>
    <t>Alter N55 to be +ve  nutspread for the offspring (to generate a new optimum pattern now that the LW condense fn has been fixed) - changed to exp203</t>
  </si>
  <si>
    <t>Generate a full solution for N55</t>
  </si>
  <si>
    <t>run_salevalue_offs</t>
  </si>
  <si>
    <t>run_salevalue_dams</t>
  </si>
  <si>
    <t>run_woolvalue_offs</t>
  </si>
  <si>
    <t>run_woolvalue_dams</t>
  </si>
  <si>
    <t>run_cfw_offs</t>
  </si>
  <si>
    <t>run_fd_offs</t>
  </si>
  <si>
    <t>wool value per hd</t>
  </si>
  <si>
    <t>sale value of offs per hd</t>
  </si>
  <si>
    <t>sale value of dams per hd</t>
  </si>
  <si>
    <t>Include exp202</t>
  </si>
  <si>
    <t>Add reports for WoolValue and SaleValue</t>
  </si>
  <si>
    <t>Change exp numbers so the pasarea &amp; N size could be reported together</t>
  </si>
  <si>
    <t>7:8</t>
  </si>
  <si>
    <t>Add comments to the REV sensitivity analyses</t>
  </si>
  <si>
    <t xml:space="preserve">Add SR sav </t>
  </si>
  <si>
    <t>bnd_sr_inc</t>
  </si>
  <si>
    <t>bnd_sr_t</t>
  </si>
  <si>
    <t>bnd_drys_retained</t>
  </si>
  <si>
    <t>bnd_drys_sold</t>
  </si>
  <si>
    <t>bnd_min_sale_age_wether_g3</t>
  </si>
  <si>
    <t>bnd_max_sale_age_wether_g3</t>
  </si>
  <si>
    <t>:</t>
  </si>
  <si>
    <t>Add sav for wether and female sale</t>
  </si>
  <si>
    <t>Added trials to test the old cal and report with the new cal</t>
  </si>
  <si>
    <t>Fix r1_izg for GEPEP calibration</t>
  </si>
  <si>
    <t>Move the sale age controls to the management section</t>
  </si>
  <si>
    <t>Add 500days min age for the dams to the standard trial</t>
  </si>
  <si>
    <t>Add the change of TOL to the calibration trials</t>
  </si>
  <si>
    <t>Remove bnd_sellyearlings_inc (and remove from code)</t>
  </si>
  <si>
    <t>run_daily_mei_offs</t>
  </si>
  <si>
    <t>run_daily_pi_offs</t>
  </si>
  <si>
    <t>Add run_daily_mei+offs &amp; pi to the Reports</t>
  </si>
  <si>
    <t>Add exp211 N31 GEPEP calibration - to sort out dead animals problem. With extra details stored</t>
  </si>
  <si>
    <t>:,:,:</t>
  </si>
  <si>
    <t>Change r1_izg to be :,:,: so it picks up both slices of the i axis</t>
  </si>
  <si>
    <t>Add run_ffcfw_yatf to the Reports</t>
  </si>
  <si>
    <t>run_ffcfw_yatf</t>
  </si>
  <si>
    <t>Set up exp2 for the calibration of G00</t>
  </si>
  <si>
    <t>r1_izg3</t>
  </si>
  <si>
    <t>Add sav r1_izg3 to control the feed supply for the offspring</t>
  </si>
  <si>
    <t>Fixed error in haivng included both the pre and post calcuation sa on pi, mr &amp; kg</t>
  </si>
  <si>
    <t>Remove a couple more reports from #4 the Calibration reports</t>
  </si>
  <si>
    <t>Added bnd_propn_mated_yearling_g1 = 0 for BBB</t>
  </si>
  <si>
    <t>bnd_propn_dams_mated_og1</t>
  </si>
  <si>
    <t>Fix problems with PI post scalar included in the exp3 &amp; exp4</t>
  </si>
  <si>
    <t>Drop bnd_propn_dams_mated_og1 until code is ready</t>
  </si>
  <si>
    <t>Tweak G2 &amp; G13 std and G25 All to get a result for the standard trait level</t>
  </si>
  <si>
    <t>Add bnd_propn_dams_mated back in</t>
  </si>
  <si>
    <t>Added calibration for iter3</t>
  </si>
  <si>
    <t>Arrange exp12 &amp; 13 for FVP33N54 with saving detailed output and rev create</t>
  </si>
  <si>
    <t>Change to N64</t>
  </si>
  <si>
    <t>Add experiments for GEPEP with REVs of PI, MR, kg, cfw, fd &amp; repro</t>
  </si>
  <si>
    <t>Add experiments with post sa of PI, MR &amp; kg</t>
  </si>
  <si>
    <t>Fix errors in Exp16 &amp; 17</t>
  </si>
  <si>
    <t>Separate Exp17 for reporting</t>
  </si>
  <si>
    <t>Fix mr error in Ex17</t>
  </si>
  <si>
    <t>Add post calc sa to Exp16</t>
  </si>
  <si>
    <t>Change exp17 to N12 (for comparison with Exp11)</t>
  </si>
  <si>
    <t>Add trial to test that pi_post == pi_pre with lower nut_spread (except tht nut_spread is affecting young animals too)</t>
  </si>
  <si>
    <t>Add N33 versions of both pre and post sa for PI, MR and kg</t>
  </si>
  <si>
    <t>Change exp16 to operate on std devn rather than range. Fix the nut spread for the pi_post test</t>
  </si>
  <si>
    <t>Added bound on pasture at 60% for exp16</t>
  </si>
  <si>
    <t>Make Exp17 N12</t>
  </si>
  <si>
    <t>Add Exp18 that is copy of Exp17 with N54</t>
  </si>
  <si>
    <t>Change Exp5 &amp; 6 to N12</t>
  </si>
  <si>
    <t>Alter trials to make prices explicit for all trials. Remove all the preliminary trials that included and excluded different traits.</t>
  </si>
  <si>
    <t>Change the r1_izg to point to the altered feed supply</t>
  </si>
  <si>
    <t>Add Exps 131, 141 &amp; 151 that is the Post sa equivalent of 13, 14 &amp; 15</t>
  </si>
  <si>
    <t>Set Exp16 so runs that test post SA are False (these trials require code changes for ZF2)</t>
  </si>
  <si>
    <t>n_initial_lw_dams</t>
  </si>
  <si>
    <t>n_initial_lw_offs</t>
  </si>
  <si>
    <t>Add extra exp for each instance &amp; the cloud. Exp 131, 132 &amp; 133</t>
  </si>
  <si>
    <t>Calibrate WBE using latest info from Sarah</t>
  </si>
  <si>
    <t>Add data for iter4</t>
  </si>
  <si>
    <t>Use estimated SRW from GEPEP for exp4 (rather than the calibrated SRW from exp3)</t>
  </si>
  <si>
    <t>Change FVP &amp; N to formulas (because some descriptions were wrong)</t>
  </si>
  <si>
    <t>Add data for iter5</t>
  </si>
  <si>
    <t>Check over the experiments for the re-run</t>
  </si>
  <si>
    <t>Tweaks for Exp17</t>
  </si>
  <si>
    <t>Remove formulas linking the experiments together for calibrations. Tweaks for Exp131, 141 &amp; 151</t>
  </si>
  <si>
    <t>Tweaks Exp151 (team 3 &amp; 11)</t>
  </si>
  <si>
    <t>Final version as used for the GEPEP report sent on 16May21</t>
  </si>
  <si>
    <t>Set up initial Preg Scan trials. Alter Exp1 to do up to N33</t>
  </si>
  <si>
    <t>Change Exp3 to N33 (run with 9)</t>
  </si>
  <si>
    <t>0:1,0:3</t>
  </si>
  <si>
    <t>bnd_min_sale_age_female_g1</t>
  </si>
  <si>
    <t>0:3</t>
  </si>
  <si>
    <t>Add sale age bound for dams separate from the progeny &amp; offspring (because BBT dams are BB so can't be sold).</t>
  </si>
  <si>
    <t>Set up trials in Exp3 to generate the FS by scan x genotype x TOL</t>
  </si>
  <si>
    <t>Revert changes made to test Autumn BBT</t>
  </si>
  <si>
    <t>Add sam[scanper] and saa[scanper]</t>
  </si>
  <si>
    <t>11:12,:</t>
  </si>
  <si>
    <t>Add weaning weight equation system (11:12) to yatf</t>
  </si>
  <si>
    <t>Add bnd_sale_twice_dry</t>
  </si>
  <si>
    <t>bnd_sale_twice_dry_inc</t>
  </si>
  <si>
    <t>bnd_twice_dry_propn</t>
  </si>
  <si>
    <t>chill</t>
  </si>
  <si>
    <t>Add sam for chill. Add sav for including dam upperbound</t>
  </si>
  <si>
    <t>Add sav for grain percentile</t>
  </si>
  <si>
    <t>grain_percentile</t>
  </si>
  <si>
    <t>Update comments on bound for twice drys</t>
  </si>
  <si>
    <t>Alter the experiment structure for Preg Scanning analysis</t>
  </si>
  <si>
    <t>LTW_dams</t>
  </si>
  <si>
    <t>LTW_offs</t>
  </si>
  <si>
    <t>Add sam[LTW_dams &amp; offs]</t>
  </si>
  <si>
    <t>mortalityx</t>
  </si>
  <si>
    <t>Add paddock allocation experiment and Add saa[mortalityx]</t>
  </si>
  <si>
    <t>This sheet is to store data for the Experiment</t>
  </si>
  <si>
    <t>Standard</t>
  </si>
  <si>
    <t>singles</t>
  </si>
  <si>
    <t>multiples</t>
  </si>
  <si>
    <t>High</t>
  </si>
  <si>
    <t>Low</t>
  </si>
  <si>
    <t>Useful for coefficients that need to be altered in the middle of an experiment (makes it easier to adjust the value after the experiment is set up)</t>
  </si>
  <si>
    <t>rr</t>
  </si>
  <si>
    <t>Exp1 Model quick test</t>
  </si>
  <si>
    <t>Model Standard Original</t>
  </si>
  <si>
    <t>Model Standard New</t>
  </si>
  <si>
    <t>Add 2 levels of standard experiment (one as the standard model N33 (exp0) and other for testing N11 (exp1))</t>
  </si>
  <si>
    <t>sam['rr']</t>
  </si>
  <si>
    <t>Med low</t>
  </si>
  <si>
    <t>Med high</t>
  </si>
  <si>
    <t>Change scanper to rr (repro rate) to get some consistency in the terminology. Add SA on RR experiment</t>
  </si>
  <si>
    <t>Revert to f_lwc_cs for sires, dams &amp; offs (yatf always were cs))</t>
  </si>
  <si>
    <t>2:3,:</t>
  </si>
  <si>
    <t>10:11,:</t>
  </si>
  <si>
    <t>1:2,:</t>
  </si>
  <si>
    <t>Add eqn system sav as required and set to the default values</t>
  </si>
  <si>
    <t>progeny surv[1:2]</t>
  </si>
  <si>
    <t>birth weight[10:11]</t>
  </si>
  <si>
    <t>Std: LTW plot scale</t>
  </si>
  <si>
    <t>LTW paddock scale</t>
  </si>
  <si>
    <t>GrazPlan</t>
  </si>
  <si>
    <t>cl0[9:10, 1:2]</t>
  </si>
  <si>
    <t>cl0[9:10, 2:4]</t>
  </si>
  <si>
    <t>9:10,1:2,:</t>
  </si>
  <si>
    <t>Chill scalar</t>
  </si>
  <si>
    <t>Std</t>
  </si>
  <si>
    <t>Wool - Low</t>
  </si>
  <si>
    <t>Meat - Low</t>
  </si>
  <si>
    <t>Grain - Low</t>
  </si>
  <si>
    <t xml:space="preserve">             - High</t>
  </si>
  <si>
    <t>Add LTW paddock level scalar sav in Exp53</t>
  </si>
  <si>
    <t>Add Exp54 Weaner eqn system</t>
  </si>
  <si>
    <t>Weaning wt[11:12]</t>
  </si>
  <si>
    <t>Added sav for r2_ik2p (feed variation selected for the k2 axis)</t>
  </si>
  <si>
    <t>Added saa for feedoptions (to alter the feed supplies that can be selected)</t>
  </si>
  <si>
    <t>Changed Exp1 (Quick Test) to include Full Output and all report details</t>
  </si>
  <si>
    <t>Propn better pdks</t>
  </si>
  <si>
    <t>Propn of twin moving</t>
  </si>
  <si>
    <t>Propn of singles moving</t>
  </si>
  <si>
    <t>Twins</t>
  </si>
  <si>
    <t>Singles</t>
  </si>
  <si>
    <t>Mob size</t>
  </si>
  <si>
    <t>Shelter allocation</t>
  </si>
  <si>
    <t>Mob size change</t>
  </si>
  <si>
    <t>Current Mob size</t>
  </si>
  <si>
    <t>Single change</t>
  </si>
  <si>
    <t>Twin change</t>
  </si>
  <si>
    <t>Add calculation details to paddock allocation</t>
  </si>
  <si>
    <t>Tweak the trial offset (to remove input formula when r[-1]c+1 will work</t>
  </si>
  <si>
    <t>bnd_total_dams_scanned</t>
  </si>
  <si>
    <t>bnd_propn_dam5_retained</t>
  </si>
  <si>
    <t>Add bnd_total_dams_scanned &amp; bnd_propn_dam5_retained</t>
  </si>
  <si>
    <t>Start separating comments between the sa name (with a description of the sa) and the index (with a description of the specific slices selected)</t>
  </si>
  <si>
    <t>Add ewe profile as a set of calibration trials (Exp43)</t>
  </si>
  <si>
    <t>GSM</t>
  </si>
  <si>
    <t>Aut</t>
  </si>
  <si>
    <t>EP</t>
  </si>
  <si>
    <t>LP-S</t>
  </si>
  <si>
    <t>LP-M</t>
  </si>
  <si>
    <t>Winter</t>
  </si>
  <si>
    <t>CWM</t>
  </si>
  <si>
    <t>Spring</t>
  </si>
  <si>
    <t>SWVic</t>
  </si>
  <si>
    <t>Region</t>
  </si>
  <si>
    <t>For a new region
1. Enter region number in the cell below
2. get the period numbers from the Property workbook  and enter in cells in column 56 and beyond</t>
  </si>
  <si>
    <t>Exp Offset</t>
  </si>
  <si>
    <t>Added levels for the feedoptions_var in Data and populated with values for GSM. Add experiment levels and add formulas - completed</t>
  </si>
  <si>
    <t>Variation option to alter</t>
  </si>
  <si>
    <t>Add price SA experiment</t>
  </si>
  <si>
    <t>Add 'Drop' to Exp offset column</t>
  </si>
  <si>
    <t>Lamb survival equation system &amp; Chill (Exp61)</t>
  </si>
  <si>
    <t>Weaner weight equation system (Exp62)</t>
  </si>
  <si>
    <t>Price scenarios (Exp54)</t>
  </si>
  <si>
    <t>Grazing intensity scenarios (Exp53)</t>
  </si>
  <si>
    <t>Paddock allocation scenarios (Exp51)</t>
  </si>
  <si>
    <t>Scanning percentage scenarios (Exp52)</t>
  </si>
  <si>
    <t>Change SR trial to grazing intensity. Bound number of ewes mated, alter winter PGR and allow nutriton profile change for dams (F3N5)</t>
  </si>
  <si>
    <t>CFW</t>
  </si>
  <si>
    <t>FD</t>
  </si>
  <si>
    <t>ERA</t>
  </si>
  <si>
    <t>LWC</t>
  </si>
  <si>
    <t>9:13, :</t>
  </si>
  <si>
    <t>salep_month_adjust_s7s9m4</t>
  </si>
  <si>
    <t>9:13</t>
  </si>
  <si>
    <t>Add comment to the column that is the pointer to the data sheet</t>
  </si>
  <si>
    <t>rr_age_og1</t>
  </si>
  <si>
    <t>3:,:</t>
  </si>
  <si>
    <t>5:,:</t>
  </si>
  <si>
    <t>Add saa['rr_age_og1'] to allow control of rr after culling once and twice drys or retaining the 'performers'</t>
  </si>
  <si>
    <t>10:13</t>
  </si>
  <si>
    <t>10:13,2:3</t>
  </si>
  <si>
    <t>Add a second trial to Exp1 Quick Test</t>
  </si>
  <si>
    <t>Multiple</t>
  </si>
  <si>
    <t>Preg</t>
  </si>
  <si>
    <t>Dry</t>
  </si>
  <si>
    <t>Med-Low</t>
  </si>
  <si>
    <t>Med-high</t>
  </si>
  <si>
    <t>Add component experiment to Data &amp; Experiment (ready to test)</t>
  </si>
  <si>
    <t>Add drys SA exp to data (not added to Experiment yet)</t>
  </si>
  <si>
    <t>Temporary addition of 0.2 to nutspread to allow for distribution increasing mortality</t>
  </si>
  <si>
    <t>Change name of the component experiment</t>
  </si>
  <si>
    <t>9:13,:</t>
  </si>
  <si>
    <t>Expand component experiment to cover all dry management options (so that it doesn't have to be run in 2 stages)</t>
  </si>
  <si>
    <t>Management of drys (the options)</t>
  </si>
  <si>
    <t>Drys                                                5yo</t>
  </si>
  <si>
    <t>Forced retention               Retain none</t>
  </si>
  <si>
    <t>Once dry                               Retain none</t>
  </si>
  <si>
    <t>Twice dry                              Retain none</t>
  </si>
  <si>
    <t>Forced retention                  Retain all</t>
  </si>
  <si>
    <t>Once dry                                  Retain all</t>
  </si>
  <si>
    <t>Twice dry                                 Retain all</t>
  </si>
  <si>
    <t>Forced retention           Retain performers</t>
  </si>
  <si>
    <t>Once dry                           Retain performers</t>
  </si>
  <si>
    <t>Twice dry                          Retain performers</t>
  </si>
  <si>
    <t>Add experiments for management of drys, the rr response and the sale price received</t>
  </si>
  <si>
    <t>Add TOL offsets for the LTW calibration trial for CWM &amp; SWVic</t>
  </si>
  <si>
    <t>Alter Report4 for feed calibration for Preg scanning</t>
  </si>
  <si>
    <t>Add 3:4 to FVP control sa. Alter comments of the FVP sa's</t>
  </si>
  <si>
    <t>Add sam['GLPK_fix']</t>
  </si>
  <si>
    <t>Exp42: Dropped (False) the Maternal trials, leaving Mat + EL. To reduce the amount of time required on the google cloud</t>
  </si>
  <si>
    <t>ffcfw of prog</t>
  </si>
  <si>
    <t>1 row summary for each trial</t>
  </si>
  <si>
    <t>area summary for each landuse</t>
  </si>
  <si>
    <t>graph profit by crop area</t>
  </si>
  <si>
    <t>Feed energy concentration of dams (by generator period)</t>
  </si>
  <si>
    <t>Feed energy concentration of offspring (by generator period)</t>
  </si>
  <si>
    <t>green FOO at end of period</t>
  </si>
  <si>
    <t>consumption of green pasture</t>
  </si>
  <si>
    <t>dry FOO at end of period</t>
  </si>
  <si>
    <t>consumption of dry pasture</t>
  </si>
  <si>
    <t>nap FOO at end of period</t>
  </si>
  <si>
    <t>consumption of pasture on the non-arable area of crop paddocks</t>
  </si>
  <si>
    <t>consumption of pasture on the crop paddocks prior to seeding</t>
  </si>
  <si>
    <t>consumption of suppllement</t>
  </si>
  <si>
    <t>consumption of stubble</t>
  </si>
  <si>
    <t>lamb survival</t>
  </si>
  <si>
    <t>ME intake of the dams</t>
  </si>
  <si>
    <t>potential intake of the dams</t>
  </si>
  <si>
    <t>numbers of Dams in each DVP</t>
  </si>
  <si>
    <t>numbers of progeny</t>
  </si>
  <si>
    <t>ME intake of the offspring</t>
  </si>
  <si>
    <t>potential intake of the offspring</t>
  </si>
  <si>
    <t>numbers of Offspring in each DVP</t>
  </si>
  <si>
    <t>WBE of dams</t>
  </si>
  <si>
    <t>WBE of offspring</t>
  </si>
  <si>
    <t>dam liveweight (by generator period)</t>
  </si>
  <si>
    <t>dam FFCFW weight (by generator period)</t>
  </si>
  <si>
    <t>yatf FFCFW (by generator period)</t>
  </si>
  <si>
    <t>offspring FFCFW weight (by generator period)</t>
  </si>
  <si>
    <t>weaning percent</t>
  </si>
  <si>
    <t>scanning percent (reproductive rate)</t>
  </si>
  <si>
    <t>profit and loss</t>
  </si>
  <si>
    <t>gross sale prices</t>
  </si>
  <si>
    <t>sales date for offs</t>
  </si>
  <si>
    <t>CFW of dams</t>
  </si>
  <si>
    <t>FD of dams</t>
  </si>
  <si>
    <t>CFW of offspring</t>
  </si>
  <si>
    <t>FD of offspring</t>
  </si>
  <si>
    <t>numbers of Dams in each generator period</t>
  </si>
  <si>
    <t>numbers of Offspring in each generator period</t>
  </si>
  <si>
    <t>mortality of offspring (with p axis)</t>
  </si>
  <si>
    <t>mortality of dams (with p axis)</t>
  </si>
  <si>
    <t>DSE of each sheep group (either by hd or mei)</t>
  </si>
  <si>
    <t>average FOO during the feed period</t>
  </si>
  <si>
    <t>run_avegrnfoo</t>
  </si>
  <si>
    <t>run_grndmd</t>
  </si>
  <si>
    <t>DMD of green FOO during the feed period</t>
  </si>
  <si>
    <t>DMD of dry FOO during the feed period</t>
  </si>
  <si>
    <t>run_avedryfoo</t>
  </si>
  <si>
    <t>run_drydmd</t>
  </si>
  <si>
    <t>Added extra reports to RunReport</t>
  </si>
  <si>
    <t>Change BBT &amp; Maternal EL to F4 in Exp41 because model was too large (BBB &amp; Mat are FVP 5)</t>
  </si>
  <si>
    <t>Add Report5 which is Report4 plus numbers_dams_p &amp; Mort</t>
  </si>
  <si>
    <t>Add saving on-hand for Exp41 &amp; 42 (turned off in exp 43)</t>
  </si>
  <si>
    <t>Add sav[bnd_dams_lowbound_inc]</t>
  </si>
  <si>
    <t>onhand_mort_p_inc</t>
  </si>
  <si>
    <t>Changed name of the sav on including on hand to sav['onhand_mort_p_inc'] to describe the change made to separate on-hand with and without mortality weighting</t>
  </si>
  <si>
    <r>
      <t>Component contribution (Exp)</t>
    </r>
    <r>
      <rPr>
        <b/>
        <sz val="11"/>
        <color rgb="FFFF0000"/>
        <rFont val="Calibri"/>
        <family val="2"/>
      </rPr>
      <t xml:space="preserve"> - Note can't carry this out for BBT because the experiment is not controlling the BBB &amp; BBT nutrition separately</t>
    </r>
  </si>
  <si>
    <t>Added controls for r2 in Data! so that the Maternals could have a component analysis.</t>
  </si>
  <si>
    <t>Changed the r1 sensitivity to saa (was sav), so that the maternals (BBB) could use the BMT inputs. Saa was more universal than sav</t>
  </si>
  <si>
    <t>Added LTW calibration experiment (exp44) for Maternals (note: No calibration for BBT because not there for lifetime production)</t>
  </si>
  <si>
    <t>Altered nut spread for analysis to have a base of 0.</t>
  </si>
  <si>
    <t>LTW calibration Maternal (Exp44)</t>
  </si>
  <si>
    <t>Fix error in Maternals saa[r1_izg]. Was 16 should have been 12</t>
  </si>
  <si>
    <t>Fix conditional formatting that was getting slow (removed and starterd again)</t>
  </si>
  <si>
    <t>Set glpk fix to 0</t>
  </si>
  <si>
    <t>random</t>
  </si>
  <si>
    <t>Changed Exp42 BBT to N64 so similar expt size as BBB &amp; maternals</t>
  </si>
  <si>
    <t>Fix errors in the Grazing Intensity experiment (N54 wasn't transferring down, and SR was being fixed whereas meant to be dam numbers)</t>
  </si>
  <si>
    <t>Include lower bound for dams for BBT. It is forcing in 50 BBT for dvps 4:14</t>
  </si>
  <si>
    <t>Forced mating ewe lambs for the Maternal calibration by setting propn to 1. Removed for the analysis - so that EL were optional</t>
  </si>
  <si>
    <t>Set trials with Mat (without EL) to False. Left expt 41 as True though</t>
  </si>
  <si>
    <t>Alter sam[sfw] (to 0.9), saa[sfd] (to -0.5). Add saa[rr_age][1:2,…] to reduce maiden repro and spread the gap between maiden and adult.</t>
  </si>
  <si>
    <t>Fix error in the location of the pointers for the Maternal LTW experiment (formulas still pointing to R142 whereas should have been R336)</t>
  </si>
  <si>
    <r>
      <t xml:space="preserve">Added RR response to the dry sale price SA (which is based on selling twice dry &amp; retaining performers) </t>
    </r>
    <r>
      <rPr>
        <b/>
        <sz val="11"/>
        <color theme="1"/>
        <rFont val="Calibri"/>
        <family val="2"/>
      </rPr>
      <t>- Not complete, add formulas. Add response to the dry man trial too</t>
    </r>
  </si>
  <si>
    <t>Removed calibration values (for CFW, FD &amp; RR) from Maternals</t>
  </si>
  <si>
    <t>Set up Trial 41 with F54N34 with 0, .3 -.3</t>
  </si>
  <si>
    <t>Drop Maternals from Exp41 so that 9 trials could be run concurrently on 768GB</t>
  </si>
  <si>
    <t>Added Exp32 which is calibration for Maternals (EL Spring)</t>
  </si>
  <si>
    <t>Moved Exp31 down to below Exp43 (so that could access the full range of scenarios to calibrate production for). Set for MM Spr</t>
  </si>
  <si>
    <t>r2_isk2g1</t>
  </si>
  <si>
    <t>Change sav on r2 to include scan axis sav['r2_isk2g1']. Update the slices. Update the experiments that use it.</t>
  </si>
  <si>
    <t>Update the values in Data! To reflect the change in r2 with the scan axis in the inputs</t>
  </si>
  <si>
    <t>:,:,2:3,:</t>
  </si>
  <si>
    <t>:,:,3:4,:</t>
  </si>
  <si>
    <t>Genetic</t>
  </si>
  <si>
    <t>Updated the formula referencing Data! in Exp to use pointers (rather than hard wired offsets in the INDEX formulas) - required to align with the new rr saa's</t>
  </si>
  <si>
    <t>Edit the Component data to align with the new 'k2 input cluster' axis.</t>
  </si>
  <si>
    <t>Add force joining of the maidens. In some scenarios they were not being mated. Not mating means they can't be calibrated, also not very common on farm.</t>
  </si>
  <si>
    <t>Adjusted the nut spread of the N8 experiment to expand the range (based on the BBB runs using the full range for dry &amp; twin). Was max of 0.5 now max of 1.</t>
  </si>
  <si>
    <t>Add formulas to handle the LTW feedoptions adjustment for singles and twins - input in column 7</t>
  </si>
  <si>
    <t>Period numbers (Join, mid preg, scan)</t>
  </si>
  <si>
    <t>For a new region
1. Enter region number in the cell below
2. get the period numbers from the Property workbook  and enter in the input cells in row 10</t>
  </si>
  <si>
    <t>LTW calibration Merino (Exp43) - Nutrition of Single &amp; Twin bearing ewes during pregnancy (Scan 2)</t>
  </si>
  <si>
    <t>LP(S)</t>
  </si>
  <si>
    <t>LP(M)</t>
  </si>
  <si>
    <t>BBB to BMT offset</t>
  </si>
  <si>
    <t>Fix feedoptions_var offsets for TOL &amp; flocktype (to allow for the extra slices in the 'k2 input cluster'</t>
  </si>
  <si>
    <t>Inputs for the calculations (either due to mob size or exposure)</t>
  </si>
  <si>
    <t>Add the impact of dry management on the starting values for RR (note the formulas need to be adjusted for scanning level in the scanning level experiment that is referenced by the other trials)</t>
  </si>
  <si>
    <t>The impact of dry management was difficult because the rr is also adjusted as a calibration value.</t>
  </si>
  <si>
    <t>Scan 0</t>
  </si>
  <si>
    <t>Scan 1</t>
  </si>
  <si>
    <t>Scan 2</t>
  </si>
  <si>
    <t>Fix some errors in the Components data. Some repro effects were missing</t>
  </si>
  <si>
    <t>Adjust the INDEX formula for i_mortlaityx to only apply if sav[scan] &gt; 2</t>
  </si>
  <si>
    <t>Scan</t>
  </si>
  <si>
    <t>Expanded the RR SA tables to include a Scan axis. Connected the inputs in the experiment to include the scan axis.</t>
  </si>
  <si>
    <t>Scan 3</t>
  </si>
  <si>
    <t xml:space="preserve">Flexible (no RR)                   Flexible (no RR)   </t>
  </si>
  <si>
    <t xml:space="preserve">Forced retention                 Flexible (no RR)   </t>
  </si>
  <si>
    <t xml:space="preserve">Once dry                                 Flexible (no RR)   </t>
  </si>
  <si>
    <t xml:space="preserve">Twice dry                                Flexible (no RR)   </t>
  </si>
  <si>
    <t>Flexible (no RR)                   Retain none</t>
  </si>
  <si>
    <t>Flexible (no RR)                    Retain all</t>
  </si>
  <si>
    <t>Flexible (no RR)             Retain performers</t>
  </si>
  <si>
    <t>Note:</t>
  </si>
  <si>
    <t>Retaining performers is only possible if scanning for multiples</t>
  </si>
  <si>
    <r>
      <t xml:space="preserve">Formula in Experiment! Points to </t>
    </r>
    <r>
      <rPr>
        <i/>
        <sz val="11"/>
        <color theme="1"/>
        <rFont val="Calibri"/>
        <family val="2"/>
      </rPr>
      <t>Retain All</t>
    </r>
    <r>
      <rPr>
        <sz val="11"/>
        <color theme="1"/>
        <rFont val="Calibri"/>
        <family val="2"/>
        <scheme val="minor"/>
      </rPr>
      <t xml:space="preserve"> if scan &lt; 2</t>
    </r>
  </si>
  <si>
    <t>Adjust the INDEX formula for i_dryman, i_dryrr_response and i_dry_salep to apply differently depending on sav[scan]</t>
  </si>
  <si>
    <t>Connect the scanning level to the standard levels in the 'defn' experiment</t>
  </si>
  <si>
    <t>feedsupply_adj_r2p</t>
  </si>
  <si>
    <t>feedsupply_r1jp</t>
  </si>
  <si>
    <t>TOL offset
(r1 &amp; r2)</t>
  </si>
  <si>
    <t>Change saa name from feedoptions_var_rp to feedsupply_adj_r2p</t>
  </si>
  <si>
    <t>Add saa[feedsupply_r1jp] to alter the nutriton option in early pregnancy</t>
  </si>
  <si>
    <t>5:7, 0:1, 2:6</t>
  </si>
  <si>
    <t>Fix slices of the sale price scalar to hone in on the scanned dry price (Breeders &amp; mutton, std price, March to June)</t>
  </si>
  <si>
    <t>Added the output from Exp 43 to control the optimum LTW pattern to the analysis</t>
  </si>
  <si>
    <t>Remove / from Expt72 trial name</t>
  </si>
  <si>
    <t>Remove onhand mort report for Exp5 (the copied column hadn't been reset)</t>
  </si>
  <si>
    <t>Change the compoenent analysis to Merino (was Maternal)</t>
  </si>
  <si>
    <t>In the component experiment (exp72), added trials that were copies of Exp71 so that these were reported together</t>
  </si>
  <si>
    <t>Fix error in rev_create being True for all the Scan2 trials</t>
  </si>
  <si>
    <t>Added pnl output to Report type 5</t>
  </si>
  <si>
    <t>Added "/" to the comment about special characters in the trial name.</t>
  </si>
  <si>
    <t>Set reporting of QuickTest-b to False (to reduce the report size when looking at the detailed output)</t>
  </si>
  <si>
    <t>LP-D</t>
  </si>
  <si>
    <t>LP(D)</t>
  </si>
  <si>
    <t>LP-DSM</t>
  </si>
  <si>
    <t>LP(DSM)</t>
  </si>
  <si>
    <t>EP(DSM)</t>
  </si>
  <si>
    <t>Fixed Exp43 for the LTW profile. 5 levels for each of the D, S &amp; T with Scan 0, 1, &amp; 2</t>
  </si>
  <si>
    <t>Altered the Nutspread for the Offs in Exp43</t>
  </si>
  <si>
    <t>Note: These formulas below are not a copy of the Merino formulas (because they use a different range for the FS adjustment)</t>
  </si>
  <si>
    <t>Sorted the Maternals FeedSupply adjustment in  Data! (still need to add it back into Experiment!)</t>
  </si>
  <si>
    <t>Set all BBT &amp; Mat calibration trials to False (unless it is a separate expt) - Analysis trials were already False</t>
  </si>
  <si>
    <t>Change the LTW adjustment levels so that Late Preg drys have 3 down &amp; 1 up while Late Preg 'pregnants' are 1 down and 3 up</t>
  </si>
  <si>
    <t>Added back the Mat LTW calibration experiment (Ex44)</t>
  </si>
  <si>
    <t>Change Exp31 to examine the level of saa[cl0_c2] that generates a similar result to rr_age_og1 == -0.12</t>
  </si>
  <si>
    <t>Change nut spread for offs to 0.3 in Exp31</t>
  </si>
  <si>
    <t>feedoptions to the right</t>
  </si>
  <si>
    <t>Add feedoptions to Component experiment data</t>
  </si>
  <si>
    <t>Remove saa[rr_age_og1] for maidens from the DryMan experiment (so it is not being altered by the sa)</t>
  </si>
  <si>
    <t>Remove comment about maternals not being automatic from the component data table. Has Comp.Flock to control the feedsupply and the rr is now automatic.</t>
  </si>
  <si>
    <t>Connect TOL &amp; Flock from the Componet intputs to the Experiment. Now the changing of Flock &amp; TOL is fully controlled from Data!</t>
  </si>
  <si>
    <t>Adjust the trial flow to be more sensible and less error prone</t>
  </si>
  <si>
    <t>Remove sam[rr_age_og1] on the 3 yo and replace with calibration using cl0. Simplifies the formulas in the rr_og1 column. Note: Still using rr_age_og1 for the maiden adjustment (Calibration 0.3 &amp; 0.15 for conc &amp; prlf respectively)</t>
  </si>
  <si>
    <t>Fixed error in the sav name for the feedoptions of the Aut lambing Scan2.</t>
  </si>
  <si>
    <t>Region (GSM, CWM, SWVic)</t>
  </si>
  <si>
    <t>Add region to the inputs for mortalityx SA. So that differences in the underlying chill index can be incorporated into the possible benefit</t>
  </si>
  <si>
    <t>Delete column of sav[matedams_inc] because it is now handled automatically</t>
  </si>
  <si>
    <t>Autumn</t>
  </si>
  <si>
    <t>Fix duplicates in Maternal LTW trial names</t>
  </si>
  <si>
    <t>Set up Exp21 to represent the genotype calibration for each flock type (genotype selection, sa of sfw, sfd &amp; repro), flock management (mate or exclude EL), the standard environment (chill, PGR), modelling relationships (the LTW paddock scalars &amp; equations used), standard prices</t>
  </si>
  <si>
    <t xml:space="preserve">Winter </t>
  </si>
  <si>
    <t>Add a TOL axis to i.DryMan - the inputs for the optimum dry management strategy</t>
  </si>
  <si>
    <t>TOL</t>
  </si>
  <si>
    <t>Sensible options for scan 1 are: 3 , 4, 7, 8, 11 &amp; 12 (which are either once dry or twice dry with no identification of the performers)</t>
  </si>
  <si>
    <t>Sensible options for scan 2 are: the above plus 15 &amp; 16 (which are selling once or twice dry with retaining the performers)</t>
  </si>
  <si>
    <t>Differentiate the DryMan for the rr SA (which require selling of drys for anything to happen) and the standard dry management that is used in all the other trials (which can, and should, be the optimum management of the drys which can included retaining</t>
  </si>
  <si>
    <t>There is only one option for scan0 and that is 1 (which is no management and no change in repro)</t>
  </si>
  <si>
    <t>For these trials the best choice is the optimum management as identified in the Dry Management experiment.</t>
  </si>
  <si>
    <t>Add TOL detail for dam numbers in Grazing Intensity experiment (required a method to convert the TOL True/False to an index value)</t>
  </si>
  <si>
    <t>Change the salep data &amp; experiment to remove the scan axis. Connect the dry management to the dry management inputs using TOL &amp; Scan.</t>
  </si>
  <si>
    <t>Set up Exp22 as the standard analysis format. Set TOL * Scan for each genotype (genotype copied from Exp21). Set standard paddock allocation benefits, standard dry management and RR benefits, set the optimum LTW feed supply</t>
  </si>
  <si>
    <t>Mortality change</t>
  </si>
  <si>
    <t>Fix incorrect sign in mortality of lambs associated with paddock allocation</t>
  </si>
  <si>
    <t>2:4</t>
  </si>
  <si>
    <t>Fix incorrect slicing for saa[mortalityx]. Was using b1 slices but it should be sliced based on nfoet</t>
  </si>
  <si>
    <t>Set up Exp41. References Exp22 and changes the 'calibration' settings (the output reqd, the FVP &amp; nutspread, no LTW FS, force retain drys, firce in join mds, minimum number of bbt, set dry management rr &amp; padock alloc mortalityx to 0)</t>
  </si>
  <si>
    <t>Set up Exp411 which is copy of 41 except with 5 FVP for dams.</t>
  </si>
  <si>
    <t>Set up Exp42 which is a copy of Exp22 with the 'calibration' settings referenced from Exp41</t>
  </si>
  <si>
    <t>Set up Exp31. Based on selecting a trial from Exp22. References the 'calibration' settings from Exp41</t>
  </si>
  <si>
    <t>Separate the managing of passengers and performers so that the sale and the RR change can be viewed</t>
  </si>
  <si>
    <t>Update comment on bnd_drys_retained. It is only active on the t1 slice (ie sell at scanning)</t>
  </si>
  <si>
    <t>Fix error in sam[husbcost] pointer. Was 28 should be 27</t>
  </si>
  <si>
    <t>1:,:</t>
  </si>
  <si>
    <t>Change sav[scan_og1] so that it covers slice 1:,:. Was 2:,:. So o it is covering the maidens too</t>
  </si>
  <si>
    <t>Fix the offset for the trials description of the F &amp; N</t>
  </si>
  <si>
    <t>husb_mustering_h2</t>
  </si>
  <si>
    <t>Add sam[husb_mustering_h2]. Set value in the Component Trial to same as husb_labour_l2h2. Change Component descriptions for labour</t>
  </si>
  <si>
    <t>Update the component trial with the labour assumptions from Michelle Cousins</t>
  </si>
  <si>
    <t>Select the adjustment that generated the highest profit in the LTW experiment for Merinos</t>
  </si>
  <si>
    <t>Sensitivity controls (for Dry Management and the LTW FS adjustment)</t>
  </si>
  <si>
    <t>Add a table with the optimum LTW patterns. Connect it to the  component expt and the Exp22 inputs. Set values to last run of Exp43</t>
  </si>
  <si>
    <t>Mortality (base)</t>
  </si>
  <si>
    <t>Remove 'REV create' from component decription where it was not happening</t>
  </si>
  <si>
    <t>Change the detail required for reports in Exp42. Removed ffcfw</t>
  </si>
  <si>
    <t>Change experiment numbers for Exp42. Was 420 &amp; 421</t>
  </si>
  <si>
    <t>Changed the standard nut spread for offspring to 0.3 (to reduce the Mortality warning for Offspring)</t>
  </si>
  <si>
    <t>Fix some errors in the Maternals trial for expt 32 (first trial wasn't reset for the 'calibration values'</t>
  </si>
  <si>
    <r>
      <t xml:space="preserve">Connect </t>
    </r>
    <r>
      <rPr>
        <b/>
        <sz val="11"/>
        <color theme="1"/>
        <rFont val="Calibri"/>
        <family val="2"/>
        <scheme val="minor"/>
      </rPr>
      <t>sav[bnd_upper_dam_inc]</t>
    </r>
    <r>
      <rPr>
        <sz val="11"/>
        <color theme="1"/>
        <rFont val="Calibri"/>
        <family val="2"/>
        <scheme val="minor"/>
      </rPr>
      <t xml:space="preserve"> into the trials with the same value as </t>
    </r>
    <r>
      <rPr>
        <b/>
        <sz val="11"/>
        <color theme="1"/>
        <rFont val="Calibri"/>
        <family val="2"/>
      </rPr>
      <t>sav[bnd_retain_drys]</t>
    </r>
  </si>
  <si>
    <t>Scan level</t>
  </si>
  <si>
    <t>Set the std LTW adjusments to the patterns that are o adj for each period. (12, 92 &amp; 482 for the different scanning levels).</t>
  </si>
  <si>
    <t>Add the LTW adjustments from the short version of Exp43.</t>
  </si>
  <si>
    <t>Separate CFW &amp; FD in the Scan 1 to 2 transition in Exp72.</t>
  </si>
  <si>
    <t>Add an extra triazl to Component to separate out the effects of FS change and production for scan 0 to Scan1</t>
  </si>
  <si>
    <t>Add a LTW transition for the Scan0-1. Requires being a little dodgy then turning off the LTW effect at stat of Scan 1 to 2 transition</t>
  </si>
  <si>
    <t>Separate the LTW feed supply chang from the other FS change</t>
  </si>
  <si>
    <t>Add testing the LTW effect at each scan level (and the reported impact will be the change from the previous level)</t>
  </si>
  <si>
    <t>Added saving the full detail to rvals</t>
  </si>
  <si>
    <t>Fix wording on Component trial description when LTW is turned on</t>
  </si>
  <si>
    <t>Add a LTW1 trial at the top of each section that can be used to calculate change in profit for that section</t>
  </si>
  <si>
    <t>Fix the RR increase values to account for the saa values for the columns on the right overwriting columns from the left.</t>
  </si>
  <si>
    <t>bdn_upper_dams</t>
  </si>
  <si>
    <t>Remove bnd_upper_dams from most experiments (still included in Compnents so that time of sale can be tested)</t>
  </si>
  <si>
    <t>3:5,:</t>
  </si>
  <si>
    <t>Separated selling at scanning and selling at shearing in the component experiment (Exp72)</t>
  </si>
  <si>
    <t>Reallocate the trial numbers in Exp43 to 4 processors</t>
  </si>
  <si>
    <t>Add the LTW adjustments from the full Exp43.</t>
  </si>
  <si>
    <t>To do:</t>
  </si>
  <si>
    <t>Fixed to Exp5 that had some problems with the standard set up (from when it was a calibration experiment)</t>
  </si>
  <si>
    <t>Removed formulas for the upperbound that was referencing the drys retained column (not removed when the drys retained bond was changed)</t>
  </si>
  <si>
    <t>:,:,0:1,:</t>
  </si>
  <si>
    <t>Set standard value of bnd_upper_dams to True. To exclude sale of yearlings in the dam group, exclude sale of ewes younger than 5.5yo.</t>
  </si>
  <si>
    <t>:,:,4:5,:</t>
  </si>
  <si>
    <t>:,:,5:6,:</t>
  </si>
  <si>
    <t>Undiff</t>
  </si>
  <si>
    <t>Fix the r2 slices in Exp72 (Conponent trial) - incorrect slicing of the k2 input cluster in the sav definition</t>
  </si>
  <si>
    <t>Reduced the True trials in Exp43</t>
  </si>
  <si>
    <t>Alter Exp42 to 3 experiments of TOL for BBB with F43N54</t>
  </si>
  <si>
    <t>Remove ffcfw from Report 4 (so R4 can be used for Exp42)</t>
  </si>
  <si>
    <t>Revert Trial 43 to full trial with 4 sub experiments</t>
  </si>
  <si>
    <t>Reduce the scalar for the RR response from selling once dry cf twice dry down to 1.25. This results in a flock response of 1.7 times because of the effect of the extra year of effect.</t>
  </si>
  <si>
    <t>Update the LTW adj patterns using full Exp43</t>
  </si>
  <si>
    <t>Split Exp55 to run across 4 instances (550 551 552 553)</t>
  </si>
  <si>
    <t>V Low PGR</t>
  </si>
  <si>
    <t>Low PGR</t>
  </si>
  <si>
    <t>Med low PGR</t>
  </si>
  <si>
    <t>Standard PGR</t>
  </si>
  <si>
    <t>High PGR</t>
  </si>
  <si>
    <t>Add a region input table for the Dam numbers for Grazing Intensity</t>
  </si>
  <si>
    <t>SW Victoria</t>
  </si>
  <si>
    <t>Great Southern</t>
  </si>
  <si>
    <t>Central Whtbelt</t>
  </si>
  <si>
    <t>3yo</t>
  </si>
  <si>
    <t>4 &amp; 5yo</t>
  </si>
  <si>
    <t>6yo</t>
  </si>
  <si>
    <t>Incorportate optimum dry management from Exp55</t>
  </si>
  <si>
    <t>Fix error in bnd_propn_drys_retained. It was not chainging if scan = 1 because using formula that stopped the Scan1 from getting the RR benefit if 5yo performers were retained</t>
  </si>
  <si>
    <t>Fix effect of LTW on Scan0 profile, that had REV on fleece and repro</t>
  </si>
  <si>
    <t>Add Scan option to the inputs for Ewe numbers constraints - to inputs, to experiment . Add values from Exp5</t>
  </si>
  <si>
    <t>Deleted sav[nut_mask_dams_owi] because causing problems. Note comment copied to this cell for when put back in</t>
  </si>
  <si>
    <t>Adjusted the proportion of twins to 35% in Exp51 (this is the average proportion twins across the TOL). This increases the mortalityx for twins (but is not v1 of report)</t>
  </si>
  <si>
    <t>Set to Spring for Exp72</t>
  </si>
  <si>
    <t>nut_mask_dams_owi</t>
  </si>
  <si>
    <t>Reverted the deletion of sav[nut_mask_dams_owi]</t>
  </si>
  <si>
    <t>Reverted the not running the Scan0 trials in Exp55</t>
  </si>
  <si>
    <t>Changed Exp55 to be all Exp55 (not spread across 550 551, 552 553)</t>
  </si>
  <si>
    <t>Add comment that the Dry price scalar doesn't have a big enough range to the up side. Review these calculations</t>
  </si>
  <si>
    <t>Change the description of the "All bounds test" of Scan 2 to "Optimising replacements", based on that representing the majority of the difference, still a small amount unexplained</t>
  </si>
  <si>
    <t>:,:,6:7,:</t>
  </si>
  <si>
    <t>:,:,7:8,:</t>
  </si>
  <si>
    <t>Twin</t>
  </si>
  <si>
    <t>Triplet</t>
  </si>
  <si>
    <t>Add twins &amp; triplets to Exp72</t>
  </si>
  <si>
    <t>added ":,:,:" in the index cell of sen.sav['nut_mask_dams_owi']</t>
  </si>
  <si>
    <t>Added sav[r1_izg1] to align the columns with the GEPEP trials</t>
  </si>
  <si>
    <t>Renamed to v4</t>
  </si>
  <si>
    <t>salep_month_adjust_s7s9p4</t>
  </si>
  <si>
    <t>Changed 'm4' to 'p4' in sam[salep_month_adjust_s7s9p4]</t>
  </si>
  <si>
    <t>Add REV number to Exp32 (Maternal calibration)</t>
  </si>
  <si>
    <t>run_nv_dams</t>
  </si>
  <si>
    <t>run_nv_offs</t>
  </si>
  <si>
    <t>run_grnnv</t>
  </si>
  <si>
    <t>run_drynv</t>
  </si>
  <si>
    <t>nv_inc</t>
  </si>
  <si>
    <t>dry NV during each generator period</t>
  </si>
  <si>
    <t>green NV during each generator period</t>
  </si>
  <si>
    <t>Change FEC to NV in report names and sa variable names</t>
  </si>
  <si>
    <t>Change the text box in Report.</t>
  </si>
  <si>
    <t>Change the production calibration for Maternals</t>
  </si>
  <si>
    <t>8:9,2:,:</t>
  </si>
  <si>
    <t>11:12,2:,:</t>
  </si>
  <si>
    <t>9:10,2:,:</t>
  </si>
  <si>
    <t>Change the sa on lamb survival (cl0) to alter both twins and triplets</t>
  </si>
  <si>
    <t>Add a production calibration information table for the WA &amp; Vic genotypes</t>
  </si>
  <si>
    <t>Central Wheatbelt</t>
  </si>
  <si>
    <t>Production calibration</t>
  </si>
  <si>
    <t>Merino</t>
  </si>
  <si>
    <t>Maternal</t>
  </si>
  <si>
    <t>cl0[8]
mort twins</t>
  </si>
  <si>
    <t>sfw</t>
  </si>
  <si>
    <t>sfd</t>
  </si>
  <si>
    <t>cl0[1]
drys</t>
  </si>
  <si>
    <t>cl0[2]
litt size</t>
  </si>
  <si>
    <t>mortp</t>
  </si>
  <si>
    <t>Updated the production calibration coefficients with iter3.</t>
  </si>
  <si>
    <t>Set pnl report to FALSE in Report type 0 (because getting error)</t>
  </si>
  <si>
    <t>Final production calibration achieved</t>
  </si>
  <si>
    <t>Simplify the QuickTest name (remove MM &amp; N)</t>
  </si>
  <si>
    <t>Fix Exp44 (LTW for Maternals)</t>
  </si>
  <si>
    <t>Separate exp 4110 (BBT) from Exp411 (BBB &amp; mat)</t>
  </si>
  <si>
    <t>Alter Exp43 to only have 4 levels. EP changed to 2 +ve levels and 1 -ve level</t>
  </si>
  <si>
    <t>Adjust FS in the FS calibration experiments to have max range of +-1 with idea that the range is adjusted in the Feed Supply calculator</t>
  </si>
  <si>
    <t>Deleted the trials that were not longer used in Exp43 &amp; Exp44</t>
  </si>
  <si>
    <t>Edited Exp412 to be as carried out on T7600 (64GB)</t>
  </si>
  <si>
    <t>Alter experiment number to 440 for Exp44</t>
  </si>
  <si>
    <t>Set Exp 43 &amp; 44 to run on Google cloud with Scan 0 &amp; 1 (75 trials) separated from Scan2 (993 trials)</t>
  </si>
  <si>
    <t>Separated Exp 42 into 420 (12 trials BBB &amp; Mat Scan 0 &amp; 1), 421 (6 trials BBB &amp; Mat Scan 2), 422 (6 trials BBT Scan 0 &amp; 1), 423 (3 trials BBT Scan 2)</t>
  </si>
  <si>
    <t>Edited Exp42 trial number to be 42 when combined for reporting and Exp420, 421, 422 &amp; 423 when running.</t>
  </si>
  <si>
    <t>Added the same formula for 43 &amp; 44 to allow easy switching between run and report.</t>
  </si>
  <si>
    <t>Convert scan level to a formula and fix error in exp number for Exps 43 &amp; 44 (to align with the scan level)</t>
  </si>
  <si>
    <t>Turn pnl report back on</t>
  </si>
  <si>
    <t>add SA sav['inc_node_periods'] (comment: are season nodes included in steady state model, note: they always are for dsp model)</t>
  </si>
  <si>
    <t>inc_node_periods</t>
  </si>
  <si>
    <t>Change experiment numbers for Exp42 to suit a Nimbus run (Exp420 BBB, 421 BBT &amp; 422 MatEL)</t>
  </si>
  <si>
    <t>Split Exp 43 &amp; 44 into 3 sub experiments 430 is scan 0&amp;1, Expts 431 &amp; 432 are scan 2 and ditto for 440</t>
  </si>
  <si>
    <t>Add a second component trial for Maternals</t>
  </si>
  <si>
    <t>Optimum LTW feed supply adjustment</t>
  </si>
  <si>
    <t>Change order of experiments to reflect the order that they are carried out</t>
  </si>
  <si>
    <t>Fix error in Exp22 that was using wrong offset in DryMan and wasn't differentiating the DryMan by TOL for the other flocks (but neither were the input values)</t>
  </si>
  <si>
    <t>Added BBT trials to bottom of exp42 so that BBB &amp; Mat could be run separately but would still report with BBT columns (just need to delete rows from the report, which is easier than adding columns)</t>
  </si>
  <si>
    <t>Add Exp43 LTW optimum patterns</t>
  </si>
  <si>
    <t>r2_ik5g3</t>
  </si>
  <si>
    <t>:,:,:,:</t>
  </si>
  <si>
    <t>Add the adjusted mortalityx for maternals for paddock allocation</t>
  </si>
  <si>
    <t>Exp62-64</t>
  </si>
  <si>
    <t>Exp81</t>
  </si>
  <si>
    <t>Exp82</t>
  </si>
  <si>
    <t>Exp44 &amp; 63/64</t>
  </si>
  <si>
    <t>Exp43 &amp; 61/62</t>
  </si>
  <si>
    <t>Exp61-64</t>
  </si>
  <si>
    <t>Exp72</t>
  </si>
  <si>
    <t>Exp61-64, 65, 75 &amp; 76</t>
  </si>
  <si>
    <t>Exp61-64 &amp; 71</t>
  </si>
  <si>
    <t>Exp73</t>
  </si>
  <si>
    <t>Exp74</t>
  </si>
  <si>
    <t>Exp61-65</t>
  </si>
  <si>
    <t>Update experiment number descriptions in the body of the exp (i.e. which sa variables are used in which experiments)</t>
  </si>
  <si>
    <t>Fix error in Exp62 &amp; 64 feed supply with Scan2</t>
  </si>
  <si>
    <t>Fix error in Exp63 &amp; 64 that was doubling up the BMT offset in the saa and sav on r2</t>
  </si>
  <si>
    <t>Added an extra version of Exp42 so there was a "small model" and a "big model" version</t>
  </si>
  <si>
    <t>Tidy up the controls for expts 42, 43 &amp; 44. To automate switching between how the run is being done (uses a choose formula)</t>
  </si>
  <si>
    <t>Remove mort detail in Exp44</t>
  </si>
  <si>
    <t>Add price premium to both once and twice dry</t>
  </si>
  <si>
    <t>bnd_drys_sold_o</t>
  </si>
  <si>
    <t>1:</t>
  </si>
  <si>
    <t>Change to bnd_drys_sold_o with slice 1: (maiden and older)</t>
  </si>
  <si>
    <t>Change the LTW adjustments so that if there is no input it references the lower scan option value. So in the component trial when Scan changes the FeedSupply remains the same (rather than dropping back to 0)</t>
  </si>
  <si>
    <t>Remove the full output detail from Exps 61/62 &amp; 63/64. Need to create a special trial with full details to create that output for the report</t>
  </si>
  <si>
    <t>Turn off LTW from the calibration runs (Exp 41 &amp; 42). And turn on in Exp43 &amp; 44 and in the analysis.</t>
  </si>
  <si>
    <t>Set Quick Test repeat to exclude the LTW calculations</t>
  </si>
  <si>
    <t>Change the DryMan experiment (Exp65) formula so that Scan0 alters the management of the sale of the 5yo dams</t>
  </si>
  <si>
    <t>Set up trial 422 to separate BBT. Removed the mort detail from rvals (only nv included now).</t>
  </si>
  <si>
    <t>Remove one of the 'extra' BBT trials in Exp421 &amp; 422 because only need one trial included to report the BBT info because there is only one alternative exp #</t>
  </si>
  <si>
    <t>Added option to separate the Maternals in Exp41 &amp; 42 (so they could be spread over another Google instance - to allow a total run time of 12hrs)</t>
  </si>
  <si>
    <t>Change the compnent experiment to operate as a 'remove' single item (rather than a cumulative addition experiment)</t>
  </si>
  <si>
    <t>Set up Exp43 &amp; 44 to be 430, 431 or 432 depending on an input.</t>
  </si>
  <si>
    <t>Conc</t>
  </si>
  <si>
    <t>LitSz</t>
  </si>
  <si>
    <t>Scan1 Retain drys Create REV</t>
  </si>
  <si>
    <t>LP</t>
  </si>
  <si>
    <t>Sc1 Dry</t>
  </si>
  <si>
    <t>Sc1 Prg</t>
  </si>
  <si>
    <t>Sc2 Dry</t>
  </si>
  <si>
    <t>Sc2 Single</t>
  </si>
  <si>
    <t>Sc2 Mult</t>
  </si>
  <si>
    <t>Updated the optimum LTW profiles from Exp43 &amp; 44 iter7</t>
  </si>
  <si>
    <t>Number of DSE moving</t>
  </si>
  <si>
    <t>Add DSE/hd to the paddock allocation formulas</t>
  </si>
  <si>
    <t>Ave chill (GrazPlan)</t>
  </si>
  <si>
    <t>Overall</t>
  </si>
  <si>
    <t>Change in mortality</t>
  </si>
  <si>
    <t>DSE/hd of single bearing ewes</t>
  </si>
  <si>
    <t>DSE/hd of multiple bearing ewes</t>
  </si>
  <si>
    <t>Propn of pregnant ewes with twins</t>
  </si>
  <si>
    <t>Merino: Autumn</t>
  </si>
  <si>
    <t>BBT: Autumn</t>
  </si>
  <si>
    <t>Maternal: Autumn</t>
  </si>
  <si>
    <t>Other: Exp 72, 75 &amp; 76</t>
  </si>
  <si>
    <t>Opt: Exp 5, 71, 73, 74, 81 &amp; 82</t>
  </si>
  <si>
    <t>Added DryMan inputs for Opt &amp; Other for all flocks (with all TOL)</t>
  </si>
  <si>
    <t>Change range of name i_mortalityx to incude maternals, then add a genotype switch to formulas using the range name (Experiment &amp; Data!Components)</t>
  </si>
  <si>
    <t>Repro response to selling drys (based on input scenario when selling something)</t>
  </si>
  <si>
    <t>Flock</t>
  </si>
  <si>
    <t>Expand data table i_dryrrresponse to include Flock. Reference the larger table in the Experiment</t>
  </si>
  <si>
    <t>Price relative to shearing</t>
  </si>
  <si>
    <t>Price SA &amp; selling drys (selling scenario is calculated in Experiment and is based on the inputs for a sale scenario)</t>
  </si>
  <si>
    <t>Altered the price scalar for price of drys sold at scanning</t>
  </si>
  <si>
    <t>Removed trials from Exp76 (Dry sale price) so that Scan2 wasn't run and Scan0 was only run for the first of the price scenarios.</t>
  </si>
  <si>
    <t>Removed the options for retain none and retain All for the 5.5yo in the DryMan trial. Reduce the size of the trial and simplify the management of the Drys</t>
  </si>
  <si>
    <t>Trials removed from the experiment</t>
  </si>
  <si>
    <t>Scan 0 Standard</t>
  </si>
  <si>
    <t>Scan0 Create REV</t>
  </si>
  <si>
    <t>Changed the component expt to include all the DryMan outcomes, to include extra steps</t>
  </si>
  <si>
    <t>Increased size of the Components in Experiment!</t>
  </si>
  <si>
    <t>Scan 2 Retain Drys wo Performers</t>
  </si>
  <si>
    <t>Scan 2 Sell Once Drys wo Performers</t>
  </si>
  <si>
    <t>Scan 2 Sell Twice Drys wo Performers</t>
  </si>
  <si>
    <t>Added a region descriptor to the Trial description (so it could be used to differentiate results in the Report tables)</t>
  </si>
  <si>
    <t>Add extra Flocks &amp; TOL to Data! for the components</t>
  </si>
  <si>
    <t>Fix error in Flock.TOL code for some component trials that affected REV numbers</t>
  </si>
  <si>
    <t>Optimum</t>
  </si>
  <si>
    <t>best with Drys sold</t>
  </si>
  <si>
    <t>Add optimum DryManagement for GSM flocks</t>
  </si>
  <si>
    <t>Add Trial51 with full output details (Report with #1)</t>
  </si>
  <si>
    <t>Scan 1 Retain drys</t>
  </si>
  <si>
    <t>Which Flock &amp; TOL is being examined
0 Merino, 2 Maternal &amp; 0 Aut, 1 Win, 2 Spr</t>
  </si>
  <si>
    <t>Change the D.Flock input to be 0 and 2 for Merino and Maternal (because that made the lookups easier, but required some other formula changes)</t>
  </si>
  <si>
    <t>Add trials to Components that are the base values for the Scan1 and Scan adjustments (because the std Scan2 trial is an unknown input when reporting)</t>
  </si>
  <si>
    <t>Scan 0 FS wo LTW</t>
  </si>
  <si>
    <t>Scan 0 FS LTW removed</t>
  </si>
  <si>
    <t>Scan 1 FS wo LTW</t>
  </si>
  <si>
    <t>Scan 1 LTW removed</t>
  </si>
  <si>
    <t>Scan 1 no costs</t>
  </si>
  <si>
    <t>Scan 1 All FS as Scan0</t>
  </si>
  <si>
    <t>Scan 1 Dry FS as Scan0</t>
  </si>
  <si>
    <t>Scan 1 Pregnant FS as Scan 0</t>
  </si>
  <si>
    <t>Scan 1 Sell Once Dry</t>
  </si>
  <si>
    <t>Scan 1 Sell Twice Dry</t>
  </si>
  <si>
    <t>Scan 2 Retain Drys Create REV</t>
  </si>
  <si>
    <t>Scan 2 FS wo LTW</t>
  </si>
  <si>
    <t>Scan 2 LTW removed</t>
  </si>
  <si>
    <t>Scan 2 All FS as Scan1</t>
  </si>
  <si>
    <t>Scan 2 Dry FS as Scan1</t>
  </si>
  <si>
    <t>Scan 2 Singles FS as Scan1</t>
  </si>
  <si>
    <t>Scan 2 Mult FS as Scan1</t>
  </si>
  <si>
    <t>Scan 2 No paddock allocation benefits</t>
  </si>
  <si>
    <t>Scan 2 Retain Drys, with performers</t>
  </si>
  <si>
    <t>Scan 2 Sell Once Dry, with performers</t>
  </si>
  <si>
    <t>Scan 2 Sell Twice Dry, with performers</t>
  </si>
  <si>
    <t>Scan 1 Best Selling Drys</t>
  </si>
  <si>
    <t>Scan 1 Best no premium</t>
  </si>
  <si>
    <t>Scan 1 Best no RR</t>
  </si>
  <si>
    <t>Scan 2 Best with performers</t>
  </si>
  <si>
    <t>Scan 2 no cost increase</t>
  </si>
  <si>
    <t>Optimum LTW adjustment by scan
Autumn</t>
  </si>
  <si>
    <t>Merinos</t>
  </si>
  <si>
    <t>Maternals</t>
  </si>
  <si>
    <t>Revamp the Component trial to better fit with the reporting</t>
  </si>
  <si>
    <t>Scan 2 Performers no RR increase</t>
  </si>
  <si>
    <t>Scan 2 Hold Base Mortality as Scan1</t>
  </si>
  <si>
    <t>Scan 2 Hold LW &amp; sale value as Scan1</t>
  </si>
  <si>
    <t>Scan 2 Hold Flc Value as Scan1</t>
  </si>
  <si>
    <t>Scan 2 Hold Lamb Surv as Scan1</t>
  </si>
  <si>
    <t>Scan 2 Hold RR as Scan1</t>
  </si>
  <si>
    <t>Scan 2 Hold All prodn as Scan1</t>
  </si>
  <si>
    <t>Scan 1 Optimum</t>
  </si>
  <si>
    <t>Scan 2 Optimum</t>
  </si>
  <si>
    <t>Fix error in calculation of the offset for the feed supplyin Components (was using R7C3 instead of d.TOL.1.1 &amp; rest)</t>
  </si>
  <si>
    <t>Added the Maternal offset for r2 back into the r2 offset in Components data and removed from the one off value. So that the 0 offset value was 0 (not 144)
Note: wasn't causing an error because offset of 144 was pointing to Offspring which have 0 feedsupply adjustment</t>
  </si>
  <si>
    <t>Fix error in i.Component range name address (didn't include out to column 86)</t>
  </si>
  <si>
    <t>Fix error in the Compnent formula that selects the optimum dry management from the input table (needed + 1 added to the scan input)</t>
  </si>
  <si>
    <t>Change optimum DryMan when sale reqd (incorrect vlaue for Spring BBT Scan2)</t>
  </si>
  <si>
    <t>Only include the DryManagement 5 to 8 trials if Scan &gt;=2</t>
  </si>
  <si>
    <t>Fix the conditional formatting (delete all conditionals in the table then set the range for the ones that are remaining)</t>
  </si>
  <si>
    <t>It can also include intermediate calculations required for the input values</t>
  </si>
  <si>
    <t>Tidied up the input tables at the top so easier to navigate</t>
  </si>
  <si>
    <t>Change in mortality of the lamb moved if:
 a twin ewe is moved from  poor to good or
 a single ewe is move from good to poor</t>
  </si>
  <si>
    <t>Ewe numbers from Exp5</t>
  </si>
  <si>
    <t>eqn_used_g0_q1p7</t>
  </si>
  <si>
    <t>Added relative availablility equation system sav. Used LMAT equation for the maternals (Linked up at same time as altering the PI coefficients for maternals).</t>
  </si>
  <si>
    <t>5:6,:</t>
  </si>
  <si>
    <t>Changed the standard nutspread for the maternal offspring to lower numbers to account for the higher intake</t>
  </si>
  <si>
    <t>Change the nutspread for offspring in the calibration experiments to reflect the values in the N14 expts</t>
  </si>
  <si>
    <t>Changed expt numbers for the sensitivity experiments to work for 4 instances with BBB &amp; BBT separated</t>
  </si>
  <si>
    <t>Change expt order to Scan2, 1 then 0. So that the multi processing works better by finishing on a small trial.</t>
  </si>
  <si>
    <t>Med</t>
  </si>
  <si>
    <t>High Chill</t>
  </si>
  <si>
    <t>Add GSM Maternal optimum Dry Management</t>
  </si>
  <si>
    <t>Add GSM Maternal optimum LTW nutrition</t>
  </si>
  <si>
    <t>Set trial inclusion so only maternals are carried out. For the GSM repeat runs - to be reverted once GSM is complete - Removed</t>
  </si>
  <si>
    <t>Checked over the trial numbers as the precendent for each trial. Changed the report T/F to be a formula rather than relating to whether trial is carried out.</t>
  </si>
  <si>
    <t>Exp10 Farm &amp; flock standard values for this analysis</t>
  </si>
  <si>
    <t>Add Exp 11 as a trial for creating rNV.xls</t>
  </si>
  <si>
    <t>Change the LTW scalar to 0 for the pre calibration trials (still 1 for the analysis experiments)</t>
  </si>
  <si>
    <t>Add a Scan1 experiment with Flock * TOL to test nut spread for Offs without scan0 &amp; 1</t>
  </si>
  <si>
    <t>Scan 2 Differential progeny management</t>
  </si>
  <si>
    <t>Changed the 'test' trial of the component experiment to be 'Differential progeny management'. Needs to be compared with Scan1 profit (not Scan 2)</t>
  </si>
  <si>
    <t>Tweak the prodn calibration. Change region to CWM</t>
  </si>
  <si>
    <t>Add a single trial "Slow test" to test model with F33N33 (Exp2)</t>
  </si>
  <si>
    <t>Add capacity to do the main trials on GC with all trials carried out on one instance</t>
  </si>
  <si>
    <t>Add Exp 423  F33N34 (cf 421 which is F33N33) as the final tidy up of the feed supply before running LTW.</t>
  </si>
  <si>
    <t>Add Exp4 (a copy of Exp5 but tailored for testing F33N14 pattern during calibration) with extra report detail so that FFCFW &amp; mortality can be checked.</t>
  </si>
  <si>
    <t>Add a type to the 6000s so that they can be run as one double trial on a Google instance.</t>
  </si>
  <si>
    <t>Entered the LTW FS adjustments for CWM Merino &amp; Maternals</t>
  </si>
  <si>
    <t>Entered the optimum Dry Management for CWM Merino and Maternals</t>
  </si>
  <si>
    <t>Changed Exp65 inclusion formula to exclude Scan0 except for DryManagement 1 trials (reduced the numbers down to 117 trials)</t>
  </si>
  <si>
    <t>Change the 2nd quick test back to being an exact copy of the first (as a test of pyomo to ensure that there is not a random effect)</t>
  </si>
  <si>
    <t>Add the Merino ewe numbers for Exp73 (still need to add capacity to handle ewe numbers for BBT &amp; Maternals)</t>
  </si>
  <si>
    <t>Add run_pgr to the list of Reports</t>
  </si>
  <si>
    <t>run_pgr</t>
  </si>
  <si>
    <t>Change name of slow test to Nutrition test</t>
  </si>
  <si>
    <t>PGR FP[5:6]</t>
  </si>
  <si>
    <t>PGR FP[0:4]</t>
  </si>
  <si>
    <t>PGR FP[4:5]</t>
  </si>
  <si>
    <t>PGR FP[6:7]</t>
  </si>
  <si>
    <t>Expanded sam[pgr] to separate fp4,5,6 for SWV calibration (it is stuffing up any chance of using Exp73)-Remove Exp73 from the report</t>
  </si>
  <si>
    <t>Production calibration for SWV (CFW, FD &amp; Repro)</t>
  </si>
  <si>
    <t>Regional adjustments</t>
  </si>
  <si>
    <t>PGR</t>
  </si>
  <si>
    <t>Nut spread 1</t>
  </si>
  <si>
    <t>Nut spread 2</t>
  </si>
  <si>
    <t>Nut spread 3</t>
  </si>
  <si>
    <t>Nut spread 4</t>
  </si>
  <si>
    <t>Nut spread 5</t>
  </si>
  <si>
    <t>Nut spread 6</t>
  </si>
  <si>
    <t>Add Exp13 to test a range of nutspread for each flock type with Scan=1</t>
  </si>
  <si>
    <t>Compare Row 469 &amp; 539</t>
  </si>
  <si>
    <t>Added saa on seasonality coefficient - one value to adjust both singles and twins</t>
  </si>
  <si>
    <t>Changed Meat price for Mat Aut trial to 200</t>
  </si>
  <si>
    <t>germ</t>
  </si>
  <si>
    <t>Germ</t>
  </si>
  <si>
    <t>Add germination sam. Alter values for SWC for Germ to 1.1.</t>
  </si>
  <si>
    <t>Change the first sam[pgr] to FP1. Set value for SWV to 1.2</t>
  </si>
  <si>
    <t>Add a second seasonality coefficient for the twins. So both singles and twins can operate as per merino</t>
  </si>
  <si>
    <t>1:2,1:2</t>
  </si>
  <si>
    <t>1:2,2:3</t>
  </si>
  <si>
    <t>cl0[0]
seasn
single</t>
  </si>
  <si>
    <t>cl0[0]
seasn
twin</t>
  </si>
  <si>
    <t>Add Exp3 to test Aut Maternals input values</t>
  </si>
  <si>
    <t>Fix error in seasonality coefficients in the calibration experiments (was a copy of the conception coefficient)</t>
  </si>
  <si>
    <t>Altered the SWV production calibration values.</t>
  </si>
  <si>
    <t>Add capacity to adjust genotype by TOL (so that autumn and spring repro in SWV could be represented). Tweak conception &amp; litter size coefficents for Spring</t>
  </si>
  <si>
    <t>Add optimum NutSpread for the offspring</t>
  </si>
  <si>
    <t>Stocking rate scenarios (Exp91)</t>
  </si>
  <si>
    <t>SWV</t>
  </si>
  <si>
    <t>Build a SR experiment with tlevel controlled in Data!</t>
  </si>
  <si>
    <t>n FS-Offs</t>
  </si>
  <si>
    <t>Add number of FS to the offspring nutspread (so can test a range of N1 patterns)</t>
  </si>
  <si>
    <t>Dry management options &amp; nut spread</t>
  </si>
  <si>
    <t>nuts_g3</t>
  </si>
  <si>
    <t>Change the pointer to the optimum nutspread to be in Data! Rather than an entry in Experiment!</t>
  </si>
  <si>
    <t>Store of SWC nutspread 0</t>
  </si>
  <si>
    <t>minroe</t>
  </si>
  <si>
    <t>Add sam[minroe] as a std value for the analysis</t>
  </si>
  <si>
    <t>N4-n0</t>
  </si>
  <si>
    <t>N4-n1</t>
  </si>
  <si>
    <t>N4-n2</t>
  </si>
  <si>
    <t>N4-n3</t>
  </si>
  <si>
    <t>N1-n0</t>
  </si>
  <si>
    <t>Include optimum NutSpread when N=1. Include in SR Exp91</t>
  </si>
  <si>
    <t>Split trial 412 for Google cloud. 4120 4122 4124</t>
  </si>
  <si>
    <t>Set expt numbers for 100 &amp; 6000s for Google cloud</t>
  </si>
  <si>
    <t>Add the optimum Dry Management options for SWV (after having run Exp65)</t>
  </si>
  <si>
    <t>Add the optimum LTW pattern for the ewes</t>
  </si>
  <si>
    <t>Add comments about LTW</t>
  </si>
  <si>
    <t>Change the LW REV in the Compnent trials to work on Sale Value using the random REV - the LW REV was leading to changes in other traits that depend on LW (RR, mortality, wool and sales)</t>
  </si>
  <si>
    <t>Add report controls for the sales grid for dams, yatf &amp; offs</t>
  </si>
  <si>
    <t>run_salegrid_dams</t>
  </si>
  <si>
    <t>run_salegrid_yatf</t>
  </si>
  <si>
    <t>run_salegrid_offs</t>
  </si>
  <si>
    <t>Paddock allocation controls</t>
  </si>
  <si>
    <t>Price SA controls</t>
  </si>
  <si>
    <t>Response to drys controls</t>
  </si>
  <si>
    <t>Progeny surv controls</t>
  </si>
  <si>
    <t>Weaning wt controls</t>
  </si>
  <si>
    <t>Fix error in sam[germ] in QuickTest</t>
  </si>
  <si>
    <t>fs_create</t>
  </si>
  <si>
    <t>fs_use_pkl</t>
  </si>
  <si>
    <t>fs_number</t>
  </si>
  <si>
    <t>gen_with_t</t>
  </si>
  <si>
    <t>Quick test repeat (with t)</t>
  </si>
  <si>
    <t>Quick test repeat (wo t)</t>
  </si>
  <si>
    <t>bnd_lo_dam_inc</t>
  </si>
  <si>
    <t>bnd_up_dam_inc</t>
  </si>
  <si>
    <t>bnd_up_dams_tog1</t>
  </si>
  <si>
    <t>0:1,0:4,:</t>
  </si>
  <si>
    <t>bnd_lo_dams_tog1</t>
  </si>
  <si>
    <t>bnd_drys_retained_o</t>
  </si>
  <si>
    <t>bnd_lo_off_inc</t>
  </si>
  <si>
    <t>bnd_up_off_inc</t>
  </si>
  <si>
    <t>Add up and lower bound for offs. Fixed some positions for comments</t>
  </si>
  <si>
    <t>bnd_up_offs_tsdxg3</t>
  </si>
  <si>
    <t>bnd_lo_offs_tsdxg3</t>
  </si>
  <si>
    <t>:,:,:,:,:</t>
  </si>
  <si>
    <t>bnd_min_sale_age_female_dg3</t>
  </si>
  <si>
    <t>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</si>
</sst>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hh:mm"/>
    <numFmt numFmtId="165" formatCode="0.0%"/>
  </numFmts>
  <fonts count="43">
    <font>
      <sz val="11"/>
      <color theme="1"/>
      <name val="Calibri"/>
      <family val="2"/>
      <scheme val="minor"/>
    </font>
    <font>
      <sz val="9"/>
      <color indexed="81"/>
      <name val="Tahoma"/>
      <family val="2"/>
    </font>
    <font>
      <b/>
      <sz val="9"/>
      <color indexed="81"/>
      <name val="Tahoma"/>
      <family val="2"/>
    </font>
    <font>
      <b/>
      <sz val="11"/>
      <color rgb="FFFA7D00"/>
      <name val="Calibri"/>
      <family val="2"/>
      <scheme val="minor"/>
    </font>
    <font>
      <sz val="8"/>
      <name val="Calibri"/>
      <family val="2"/>
      <scheme val="minor"/>
    </font>
    <font>
      <sz val="11"/>
      <color rgb="FF0000CC"/>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1"/>
      <color theme="0" tint="-0.34998626667073579"/>
      <name val="Calibri"/>
      <family val="2"/>
      <scheme val="minor"/>
    </font>
    <font>
      <sz val="11"/>
      <color theme="1" tint="0.499984740745262"/>
      <name val="Calibri"/>
      <family val="2"/>
      <scheme val="minor"/>
    </font>
    <font>
      <sz val="11"/>
      <color theme="1" tint="0.34998626667073579"/>
      <name val="Calibri"/>
      <family val="2"/>
      <scheme val="minor"/>
    </font>
    <font>
      <sz val="9.8000000000000007"/>
      <color rgb="FF080808"/>
      <name val="JetBrains Mono"/>
      <family val="3"/>
    </font>
    <font>
      <i/>
      <sz val="9.8000000000000007"/>
      <color rgb="FF8C8C8C"/>
      <name val="JetBrains Mono"/>
      <family val="3"/>
    </font>
    <font>
      <strike/>
      <sz val="11"/>
      <color theme="1"/>
      <name val="Calibri"/>
      <family val="2"/>
      <scheme val="minor"/>
    </font>
    <font>
      <i/>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u val="singleAccounting"/>
      <sz val="11"/>
      <color theme="1"/>
      <name val="Calibri"/>
      <family val="2"/>
      <scheme val="minor"/>
    </font>
    <font>
      <sz val="10"/>
      <color rgb="FF0000CC"/>
      <name val="Calibri"/>
      <family val="2"/>
      <scheme val="minor"/>
    </font>
    <font>
      <b/>
      <sz val="10"/>
      <color rgb="FFFA7D00"/>
      <name val="Calibri"/>
      <family val="2"/>
      <scheme val="minor"/>
    </font>
    <font>
      <sz val="10"/>
      <color theme="1" tint="0.34998626667073579"/>
      <name val="Calibri"/>
      <family val="2"/>
      <scheme val="minor"/>
    </font>
    <font>
      <b/>
      <sz val="10"/>
      <color theme="1"/>
      <name val="Calibri"/>
      <family val="2"/>
      <scheme val="minor"/>
    </font>
    <font>
      <b/>
      <sz val="11"/>
      <color rgb="FFFF0000"/>
      <name val="Calibri"/>
      <family val="2"/>
    </font>
    <font>
      <b/>
      <sz val="11"/>
      <color theme="1"/>
      <name val="Calibri"/>
      <family val="2"/>
    </font>
    <font>
      <sz val="10"/>
      <color theme="1" tint="0.499984740745262"/>
      <name val="Calibri"/>
      <family val="2"/>
      <scheme val="minor"/>
    </font>
    <font>
      <u val="singleAccounting"/>
      <sz val="8"/>
      <color theme="1"/>
      <name val="Calibri"/>
      <family val="2"/>
      <scheme val="minor"/>
    </font>
    <font>
      <i/>
      <sz val="11"/>
      <color theme="1"/>
      <name val="Calibri"/>
      <family val="2"/>
    </font>
    <font>
      <b/>
      <i/>
      <sz val="12"/>
      <color theme="1"/>
      <name val="Calibri"/>
      <family val="2"/>
      <scheme val="minor"/>
    </font>
    <font>
      <sz val="8"/>
      <color rgb="FF0000CC"/>
      <name val="Calibri"/>
      <family val="2"/>
      <scheme val="minor"/>
    </font>
    <font>
      <b/>
      <sz val="9"/>
      <color theme="1"/>
      <name val="Calibri"/>
      <family val="2"/>
      <scheme val="minor"/>
    </font>
    <font>
      <sz val="8"/>
      <color theme="1" tint="0.34998626667073579"/>
      <name val="Calibri"/>
      <family val="2"/>
      <scheme val="minor"/>
    </font>
    <font>
      <sz val="9"/>
      <color theme="1" tint="0.499984740745262"/>
      <name val="Calibri"/>
      <family val="2"/>
      <scheme val="minor"/>
    </font>
    <font>
      <u val="singleAccounting"/>
      <sz val="10"/>
      <color theme="1"/>
      <name val="Calibri"/>
      <family val="2"/>
      <scheme val="minor"/>
    </font>
    <font>
      <u val="singleAccounting"/>
      <sz val="9"/>
      <color theme="1"/>
      <name val="Calibri"/>
      <family val="2"/>
      <scheme val="minor"/>
    </font>
    <font>
      <sz val="11"/>
      <name val="Calibri"/>
      <family val="2"/>
      <scheme val="minor"/>
    </font>
    <font>
      <u val="singleAccounting"/>
      <sz val="10"/>
      <name val="Calibri"/>
      <family val="2"/>
      <scheme val="minor"/>
    </font>
    <font>
      <b/>
      <i/>
      <sz val="12"/>
      <color theme="0" tint="-0.499984740745262"/>
      <name val="Calibri"/>
      <family val="2"/>
      <scheme val="minor"/>
    </font>
    <font>
      <b/>
      <sz val="10"/>
      <color theme="0" tint="-0.499984740745262"/>
      <name val="Calibri"/>
      <family val="2"/>
      <scheme val="minor"/>
    </font>
    <font>
      <sz val="10"/>
      <color theme="0" tint="-0.499984740745262"/>
      <name val="Calibri"/>
      <family val="2"/>
      <scheme val="minor"/>
    </font>
    <font>
      <sz val="10"/>
      <color theme="0"/>
      <name val="Calibri"/>
      <family val="2"/>
      <scheme val="minor"/>
    </font>
    <font>
      <b/>
      <sz val="10"/>
      <color rgb="FFFF0000"/>
      <name val="Calibri"/>
      <family val="2"/>
      <scheme val="minor"/>
    </font>
  </fonts>
  <fills count="27">
    <fill>
      <patternFill patternType="none"/>
    </fill>
    <fill>
      <patternFill patternType="gray125"/>
    </fill>
    <fill>
      <patternFill patternType="solid">
        <fgColor theme="7" tint="0.59999389629810485"/>
        <bgColor indexed="64"/>
      </patternFill>
    </fill>
    <fill>
      <patternFill patternType="solid">
        <fgColor rgb="FF0000C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59996337778862885"/>
        <bgColor indexed="64"/>
      </patternFill>
    </fill>
    <fill>
      <patternFill patternType="solid">
        <fgColor theme="0"/>
        <bgColor indexed="64"/>
      </patternFill>
    </fill>
    <fill>
      <patternFill patternType="solid">
        <fgColor rgb="FFFFFFFF"/>
        <bgColor indexed="64"/>
      </patternFill>
    </fill>
    <fill>
      <patternFill patternType="solid">
        <fgColor rgb="FFFFF9E6"/>
        <bgColor indexed="64"/>
      </patternFill>
    </fill>
    <fill>
      <patternFill patternType="solid">
        <fgColor rgb="FFE6E6E6"/>
        <bgColor indexed="64"/>
      </patternFill>
    </fill>
    <fill>
      <patternFill patternType="solid">
        <fgColor rgb="FFF2F2F4"/>
        <bgColor indexed="64"/>
      </patternFill>
    </fill>
    <fill>
      <patternFill patternType="solid">
        <fgColor theme="7" tint="0.39994506668294322"/>
        <bgColor indexed="64"/>
      </patternFill>
    </fill>
    <fill>
      <patternFill patternType="solid">
        <fgColor theme="9" tint="-0.24994659260841701"/>
        <bgColor indexed="64"/>
      </patternFill>
    </fill>
    <fill>
      <patternFill patternType="solid">
        <fgColor theme="9"/>
        <bgColor indexed="64"/>
      </patternFill>
    </fill>
    <fill>
      <patternFill patternType="solid">
        <fgColor theme="5" tint="0.39994506668294322"/>
        <bgColor indexed="64"/>
      </patternFill>
    </fill>
    <fill>
      <patternFill patternType="solid">
        <fgColor theme="5" tint="0.79998168889431442"/>
        <bgColor indexed="64"/>
      </patternFill>
    </fill>
    <fill>
      <patternFill patternType="solid">
        <fgColor theme="8" tint="0.79998168889431442"/>
        <bgColor indexed="65"/>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8" tint="0.59999389629810485"/>
        <bgColor indexed="65"/>
      </patternFill>
    </fill>
    <fill>
      <patternFill patternType="solid">
        <fgColor rgb="FFF1F7ED"/>
        <bgColor indexed="64"/>
      </patternFill>
    </fill>
  </fills>
  <borders count="50">
    <border>
      <left/>
      <right/>
      <top/>
      <bottom/>
      <diagonal/>
    </border>
    <border>
      <left style="thin">
        <color rgb="FF7F7F7F"/>
      </left>
      <right style="thin">
        <color rgb="FF7F7F7F"/>
      </right>
      <top style="thin">
        <color rgb="FF7F7F7F"/>
      </top>
      <bottom style="thin">
        <color rgb="FF7F7F7F"/>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right/>
      <top style="hair">
        <color theme="0" tint="-0.24994659260841701"/>
      </top>
      <bottom style="hair">
        <color theme="0" tint="-0.24994659260841701"/>
      </bottom>
      <diagonal/>
    </border>
    <border>
      <left style="thin">
        <color indexed="64"/>
      </left>
      <right/>
      <top/>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0" tint="-0.499984740745262"/>
      </left>
      <right style="hair">
        <color theme="0" tint="-0.499984740745262"/>
      </right>
      <top style="hair">
        <color theme="0" tint="-0.499984740745262"/>
      </top>
      <bottom style="hair">
        <color theme="0" tint="-0.499984740745262"/>
      </bottom>
      <diagonal/>
    </border>
    <border>
      <left/>
      <right/>
      <top/>
      <bottom style="thin">
        <color indexed="64"/>
      </bottom>
      <diagonal/>
    </border>
    <border>
      <left style="hair">
        <color theme="0" tint="-0.24994659260841701"/>
      </left>
      <right style="hair">
        <color theme="0" tint="-0.24994659260841701"/>
      </right>
      <top style="hair">
        <color theme="0" tint="-0.24994659260841701"/>
      </top>
      <bottom/>
      <diagonal/>
    </border>
    <border>
      <left/>
      <right/>
      <top style="thin">
        <color indexed="64"/>
      </top>
      <bottom/>
      <diagonal/>
    </border>
    <border>
      <left style="hair">
        <color theme="0" tint="-0.499984740745262"/>
      </left>
      <right style="hair">
        <color theme="0" tint="-0.499984740745262"/>
      </right>
      <top style="thin">
        <color indexed="64"/>
      </top>
      <bottom style="hair">
        <color theme="0" tint="-0.499984740745262"/>
      </bottom>
      <diagonal/>
    </border>
    <border>
      <left/>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right/>
      <top/>
      <bottom style="hair">
        <color theme="1"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top/>
      <bottom/>
      <diagonal/>
    </border>
    <border>
      <left style="hair">
        <color theme="0" tint="-0.24994659260841701"/>
      </left>
      <right/>
      <top/>
      <bottom style="hair">
        <color theme="1" tint="0.24994659260841701"/>
      </bottom>
      <diagonal/>
    </border>
    <border>
      <left/>
      <right style="hair">
        <color theme="0" tint="-0.24994659260841701"/>
      </right>
      <top style="hair">
        <color theme="1" tint="0.24994659260841701"/>
      </top>
      <bottom/>
      <diagonal/>
    </border>
    <border>
      <left/>
      <right style="hair">
        <color theme="0" tint="-0.24994659260841701"/>
      </right>
      <top/>
      <bottom/>
      <diagonal/>
    </border>
    <border>
      <left/>
      <right style="hair">
        <color theme="0" tint="-0.24994659260841701"/>
      </right>
      <top/>
      <bottom style="hair">
        <color theme="1" tint="0.24994659260841701"/>
      </bottom>
      <diagonal/>
    </border>
    <border>
      <left style="hair">
        <color theme="0" tint="-0.499984740745262"/>
      </left>
      <right style="hair">
        <color theme="0" tint="-0.499984740745262"/>
      </right>
      <top style="hair">
        <color theme="0" tint="-0.499984740745262"/>
      </top>
      <bottom style="thin">
        <color indexed="64"/>
      </bottom>
      <diagonal/>
    </border>
    <border>
      <left/>
      <right/>
      <top style="hair">
        <color theme="0" tint="-0.24994659260841701"/>
      </top>
      <bottom style="thin">
        <color indexed="64"/>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hair">
        <color theme="0" tint="-0.24994659260841701"/>
      </left>
      <right style="hair">
        <color theme="0" tint="-0.499984740745262"/>
      </right>
      <top style="thin">
        <color indexed="64"/>
      </top>
      <bottom style="hair">
        <color theme="0" tint="-0.24994659260841701"/>
      </bottom>
      <diagonal/>
    </border>
    <border>
      <left style="hair">
        <color theme="0" tint="-0.24994659260841701"/>
      </left>
      <right style="hair">
        <color theme="0" tint="-0.499984740745262"/>
      </right>
      <top style="hair">
        <color theme="0" tint="-0.24994659260841701"/>
      </top>
      <bottom style="thin">
        <color indexed="64"/>
      </bottom>
      <diagonal/>
    </border>
    <border>
      <left style="hair">
        <color theme="0" tint="-0.24994659260841701"/>
      </left>
      <right style="hair">
        <color theme="0" tint="-0.24994659260841701"/>
      </right>
      <top/>
      <bottom style="hair">
        <color theme="0" tint="-0.24994659260841701"/>
      </bottom>
      <diagonal/>
    </border>
    <border>
      <left/>
      <right style="hair">
        <color theme="0" tint="-0.499984740745262"/>
      </right>
      <top style="thin">
        <color indexed="64"/>
      </top>
      <bottom/>
      <diagonal/>
    </border>
    <border>
      <left/>
      <right style="hair">
        <color theme="0" tint="-0.24994659260841701"/>
      </right>
      <top/>
      <bottom style="thin">
        <color indexed="64"/>
      </bottom>
      <diagonal/>
    </border>
    <border>
      <left style="hair">
        <color theme="0" tint="-0.24994659260841701"/>
      </left>
      <right/>
      <top/>
      <bottom style="thin">
        <color indexed="64"/>
      </bottom>
      <diagonal/>
    </border>
    <border>
      <left style="thin">
        <color indexed="64"/>
      </left>
      <right style="hair">
        <color theme="0" tint="-0.24994659260841701"/>
      </right>
      <top style="thin">
        <color indexed="64"/>
      </top>
      <bottom/>
      <diagonal/>
    </border>
    <border>
      <left style="thin">
        <color indexed="64"/>
      </left>
      <right style="hair">
        <color theme="0" tint="-0.24994659260841701"/>
      </right>
      <top/>
      <bottom/>
      <diagonal/>
    </border>
    <border>
      <left style="thin">
        <color indexed="64"/>
      </left>
      <right style="hair">
        <color theme="0" tint="-0.24994659260841701"/>
      </right>
      <top/>
      <bottom style="thin">
        <color indexed="64"/>
      </bottom>
      <diagonal/>
    </border>
    <border>
      <left/>
      <right style="hair">
        <color theme="0" tint="-0.24994659260841701"/>
      </right>
      <top style="thin">
        <color indexed="64"/>
      </top>
      <bottom/>
      <diagonal/>
    </border>
    <border>
      <left/>
      <right style="hair">
        <color theme="0" tint="-0.499984740745262"/>
      </right>
      <top style="thin">
        <color indexed="64"/>
      </top>
      <bottom style="hair">
        <color theme="0" tint="-0.24994659260841701"/>
      </bottom>
      <diagonal/>
    </border>
    <border>
      <left/>
      <right style="hair">
        <color theme="0" tint="-0.499984740745262"/>
      </right>
      <top style="hair">
        <color theme="0" tint="-0.24994659260841701"/>
      </top>
      <bottom style="hair">
        <color theme="0" tint="-0.24994659260841701"/>
      </bottom>
      <diagonal/>
    </border>
    <border>
      <left/>
      <right style="hair">
        <color theme="0" tint="-0.499984740745262"/>
      </right>
      <top style="hair">
        <color theme="0" tint="-0.24994659260841701"/>
      </top>
      <bottom style="thin">
        <color auto="1"/>
      </bottom>
      <diagonal/>
    </border>
    <border>
      <left style="hair">
        <color theme="0" tint="-0.24994659260841701"/>
      </left>
      <right style="hair">
        <color theme="0" tint="-0.24994659260841701"/>
      </right>
      <top/>
      <bottom/>
      <diagonal/>
    </border>
    <border>
      <left style="hair">
        <color theme="0" tint="-0.24994659260841701"/>
      </left>
      <right style="hair">
        <color theme="0" tint="-0.499984740745262"/>
      </right>
      <top/>
      <bottom/>
      <diagonal/>
    </border>
    <border>
      <left style="hair">
        <color theme="0" tint="-0.24994659260841701"/>
      </left>
      <right style="hair">
        <color theme="0" tint="-0.24994659260841701"/>
      </right>
      <top/>
      <bottom style="thin">
        <color auto="1"/>
      </bottom>
      <diagonal/>
    </border>
    <border>
      <left style="hair">
        <color theme="0" tint="-0.24994659260841701"/>
      </left>
      <right style="hair">
        <color theme="0" tint="-0.499984740745262"/>
      </right>
      <top/>
      <bottom style="thin">
        <color auto="1"/>
      </bottom>
      <diagonal/>
    </border>
    <border>
      <left style="hair">
        <color theme="0" tint="-0.24994659260841701"/>
      </left>
      <right style="hair">
        <color theme="0" tint="-0.24994659260841701"/>
      </right>
      <top style="thin">
        <color auto="1"/>
      </top>
      <bottom/>
      <diagonal/>
    </border>
    <border>
      <left style="hair">
        <color theme="0" tint="-0.24994659260841701"/>
      </left>
      <right style="hair">
        <color theme="0" tint="-0.499984740745262"/>
      </right>
      <top style="thin">
        <color auto="1"/>
      </top>
      <bottom/>
      <diagonal/>
    </border>
    <border>
      <left style="hair">
        <color theme="0" tint="-0.499984740745262"/>
      </left>
      <right style="hair">
        <color theme="0" tint="-0.499984740745262"/>
      </right>
      <top style="hair">
        <color theme="0" tint="-0.499984740745262"/>
      </top>
      <bottom/>
      <diagonal/>
    </border>
  </borders>
  <cellStyleXfs count="24">
    <xf numFmtId="0" fontId="0" fillId="0" borderId="0"/>
    <xf numFmtId="0" fontId="3" fillId="15" borderId="1" applyNumberFormat="0" applyAlignment="0" applyProtection="0"/>
    <xf numFmtId="0" fontId="5" fillId="4" borderId="2" applyNumberFormat="0" applyAlignment="0">
      <protection locked="0"/>
    </xf>
    <xf numFmtId="0" fontId="5" fillId="5" borderId="2" applyNumberFormat="0" applyFont="0" applyBorder="0" applyAlignment="0"/>
    <xf numFmtId="0" fontId="5" fillId="6" borderId="2" applyNumberFormat="0" applyFont="0" applyBorder="0" applyAlignment="0"/>
    <xf numFmtId="0" fontId="5" fillId="7" borderId="2" applyNumberFormat="0" applyFont="0" applyBorder="0" applyAlignment="0"/>
    <xf numFmtId="0" fontId="9" fillId="0" borderId="2" applyNumberFormat="0" applyAlignment="0"/>
    <xf numFmtId="0" fontId="6" fillId="8" borderId="3" applyNumberFormat="0" applyFont="0" applyAlignment="0"/>
    <xf numFmtId="0" fontId="10" fillId="9" borderId="2" applyNumberFormat="0" applyAlignment="0"/>
    <xf numFmtId="0" fontId="11" fillId="10" borderId="2" applyNumberFormat="0" applyAlignment="0"/>
    <xf numFmtId="0" fontId="9" fillId="13" borderId="2" applyNumberFormat="0" applyAlignment="0"/>
    <xf numFmtId="0" fontId="5" fillId="14" borderId="8" applyAlignment="0">
      <protection locked="0"/>
    </xf>
    <xf numFmtId="0" fontId="11" fillId="16" borderId="2" applyNumberFormat="0" applyAlignment="0"/>
    <xf numFmtId="0" fontId="5" fillId="18" borderId="2" applyFont="0" applyBorder="0" applyAlignment="0"/>
    <xf numFmtId="0" fontId="5" fillId="17" borderId="2" applyFont="0" applyBorder="0" applyAlignment="0"/>
    <xf numFmtId="9" fontId="6" fillId="0" borderId="0" applyFont="0" applyFill="0" applyBorder="0" applyAlignment="0" applyProtection="0"/>
    <xf numFmtId="0" fontId="11" fillId="19" borderId="2" applyAlignment="0"/>
    <xf numFmtId="0" fontId="11" fillId="20" borderId="2" applyAlignment="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5" fillId="26" borderId="2" applyFont="0" applyBorder="0" applyAlignment="0"/>
  </cellStyleXfs>
  <cellXfs count="277">
    <xf numFmtId="0" fontId="0" fillId="0" borderId="0" xfId="0"/>
    <xf numFmtId="0" fontId="0" fillId="0" borderId="0" xfId="0" applyAlignment="1">
      <alignment textRotation="90"/>
    </xf>
    <xf numFmtId="49" fontId="0" fillId="0" borderId="0" xfId="0" applyNumberFormat="1"/>
    <xf numFmtId="0" fontId="0" fillId="2" borderId="0" xfId="0" applyFill="1"/>
    <xf numFmtId="0" fontId="0" fillId="0" borderId="0" xfId="0" applyAlignment="1">
      <alignment horizontal="center" textRotation="90"/>
    </xf>
    <xf numFmtId="0" fontId="3" fillId="15" borderId="1" xfId="1"/>
    <xf numFmtId="0" fontId="0" fillId="0" borderId="0" xfId="0" applyAlignment="1">
      <alignment wrapText="1"/>
    </xf>
    <xf numFmtId="0" fontId="0" fillId="3" borderId="0" xfId="0" applyFill="1"/>
    <xf numFmtId="22" fontId="0" fillId="0" borderId="0" xfId="0" applyNumberFormat="1" applyAlignment="1">
      <alignment horizontal="center" textRotation="90"/>
    </xf>
    <xf numFmtId="0" fontId="0" fillId="3" borderId="3" xfId="7" applyFont="1" applyFill="1"/>
    <xf numFmtId="0" fontId="7" fillId="0" borderId="0" xfId="0" applyFont="1" applyAlignment="1">
      <alignment horizontal="center"/>
    </xf>
    <xf numFmtId="0" fontId="7" fillId="3" borderId="3" xfId="7" applyFont="1" applyFill="1"/>
    <xf numFmtId="0" fontId="7" fillId="2" borderId="0" xfId="0" applyFont="1" applyFill="1" applyAlignment="1">
      <alignment horizontal="right"/>
    </xf>
    <xf numFmtId="0" fontId="0" fillId="8" borderId="3" xfId="7" applyFont="1" applyProtection="1">
      <protection locked="0"/>
    </xf>
    <xf numFmtId="0" fontId="5" fillId="4" borderId="2" xfId="2" applyProtection="1">
      <protection locked="0"/>
    </xf>
    <xf numFmtId="0" fontId="9" fillId="0" borderId="2" xfId="6"/>
    <xf numFmtId="0" fontId="0" fillId="0" borderId="0" xfId="0" applyBorder="1"/>
    <xf numFmtId="0" fontId="0" fillId="11" borderId="4" xfId="0" applyFill="1" applyBorder="1" applyProtection="1">
      <protection locked="0"/>
    </xf>
    <xf numFmtId="0" fontId="12" fillId="0" borderId="0" xfId="0" applyFont="1" applyAlignment="1">
      <alignment vertical="center"/>
    </xf>
    <xf numFmtId="0" fontId="7" fillId="0" borderId="0" xfId="0" applyFont="1"/>
    <xf numFmtId="0" fontId="13" fillId="0" borderId="0" xfId="0" applyFont="1" applyAlignment="1">
      <alignment vertical="center"/>
    </xf>
    <xf numFmtId="0" fontId="13" fillId="12" borderId="0" xfId="0" applyFont="1" applyFill="1" applyAlignment="1">
      <alignment vertical="center"/>
    </xf>
    <xf numFmtId="0" fontId="5" fillId="4" borderId="2" xfId="2">
      <protection locked="0"/>
    </xf>
    <xf numFmtId="0" fontId="9" fillId="13" borderId="2" xfId="10"/>
    <xf numFmtId="0" fontId="0" fillId="2" borderId="0" xfId="0" applyFill="1" applyAlignment="1">
      <alignment horizontal="right" indent="2"/>
    </xf>
    <xf numFmtId="164" fontId="0" fillId="0" borderId="0" xfId="0" applyNumberFormat="1" applyAlignment="1">
      <alignment horizontal="center"/>
    </xf>
    <xf numFmtId="0" fontId="0" fillId="0" borderId="0" xfId="0" applyAlignment="1">
      <alignment horizontal="center"/>
    </xf>
    <xf numFmtId="0" fontId="0" fillId="3" borderId="0" xfId="0" applyFill="1" applyAlignment="1">
      <alignment horizontal="center"/>
    </xf>
    <xf numFmtId="0" fontId="14" fillId="0" borderId="0" xfId="0" applyFont="1"/>
    <xf numFmtId="0" fontId="0" fillId="3" borderId="0" xfId="0" applyNumberFormat="1" applyFill="1"/>
    <xf numFmtId="0" fontId="15" fillId="0" borderId="0" xfId="0" applyFont="1"/>
    <xf numFmtId="0" fontId="7" fillId="0" borderId="0" xfId="0" applyFont="1" applyAlignment="1">
      <alignment wrapText="1"/>
    </xf>
    <xf numFmtId="0" fontId="13" fillId="12" borderId="5" xfId="0" applyFont="1" applyFill="1" applyBorder="1" applyAlignment="1">
      <alignment vertical="center"/>
    </xf>
    <xf numFmtId="0" fontId="5" fillId="4" borderId="7" xfId="2" applyBorder="1">
      <protection locked="0"/>
    </xf>
    <xf numFmtId="0" fontId="5" fillId="14" borderId="8" xfId="11">
      <protection locked="0"/>
    </xf>
    <xf numFmtId="0" fontId="0" fillId="2" borderId="0" xfId="0" applyFont="1" applyFill="1"/>
    <xf numFmtId="0" fontId="5" fillId="4" borderId="2" xfId="2" applyAlignment="1">
      <alignment horizontal="center"/>
      <protection locked="0"/>
    </xf>
    <xf numFmtId="0" fontId="11" fillId="16" borderId="2" xfId="12"/>
    <xf numFmtId="0" fontId="10" fillId="9" borderId="2" xfId="8"/>
    <xf numFmtId="0" fontId="17" fillId="0" borderId="0" xfId="0" applyFont="1" applyAlignment="1">
      <alignment horizontal="center" textRotation="90"/>
    </xf>
    <xf numFmtId="0" fontId="16" fillId="0" borderId="0" xfId="0" applyFont="1" applyAlignment="1">
      <alignment horizontal="center"/>
    </xf>
    <xf numFmtId="0" fontId="16" fillId="0" borderId="0" xfId="0" applyFont="1" applyAlignment="1">
      <alignment horizontal="center" textRotation="90"/>
    </xf>
    <xf numFmtId="0" fontId="0" fillId="11" borderId="4" xfId="0" applyFill="1" applyBorder="1" applyAlignment="1" applyProtection="1">
      <alignment horizontal="centerContinuous"/>
      <protection locked="0"/>
    </xf>
    <xf numFmtId="0" fontId="19" fillId="11" borderId="4" xfId="0" applyFont="1" applyFill="1" applyBorder="1" applyAlignment="1" applyProtection="1">
      <alignment horizontal="centerContinuous"/>
      <protection locked="0"/>
    </xf>
    <xf numFmtId="0" fontId="19" fillId="11" borderId="4" xfId="0" applyFont="1" applyFill="1" applyBorder="1" applyProtection="1">
      <protection locked="0"/>
    </xf>
    <xf numFmtId="0" fontId="16" fillId="0" borderId="0" xfId="0" applyFont="1" applyAlignment="1">
      <alignment horizontal="center" wrapText="1"/>
    </xf>
    <xf numFmtId="0" fontId="16" fillId="0" borderId="0" xfId="0" applyFont="1" applyAlignment="1">
      <alignment horizontal="centerContinuous" wrapText="1"/>
    </xf>
    <xf numFmtId="9" fontId="16" fillId="0" borderId="0" xfId="15" applyFont="1" applyAlignment="1">
      <alignment horizontal="center"/>
    </xf>
    <xf numFmtId="0" fontId="0" fillId="0" borderId="0" xfId="0" applyAlignment="1">
      <alignment horizontal="right"/>
    </xf>
    <xf numFmtId="165" fontId="16" fillId="0" borderId="0" xfId="15" applyNumberFormat="1" applyFont="1" applyAlignment="1">
      <alignment horizontal="center"/>
    </xf>
    <xf numFmtId="1" fontId="16" fillId="0" borderId="0" xfId="15" applyNumberFormat="1" applyFont="1" applyAlignment="1">
      <alignment horizontal="center"/>
    </xf>
    <xf numFmtId="0" fontId="8" fillId="0" borderId="0" xfId="0" applyFont="1"/>
    <xf numFmtId="0" fontId="0" fillId="0" borderId="0" xfId="0" applyFont="1" applyAlignment="1">
      <alignment vertical="top" wrapText="1"/>
    </xf>
    <xf numFmtId="20" fontId="0" fillId="0" borderId="0" xfId="0" applyNumberFormat="1"/>
    <xf numFmtId="20" fontId="5" fillId="4" borderId="2" xfId="2" quotePrefix="1" applyNumberFormat="1">
      <protection locked="0"/>
    </xf>
    <xf numFmtId="0" fontId="5" fillId="4" borderId="2" xfId="2" quotePrefix="1">
      <protection locked="0"/>
    </xf>
    <xf numFmtId="0" fontId="0" fillId="5" borderId="0" xfId="3" applyFont="1" applyBorder="1"/>
    <xf numFmtId="0" fontId="0" fillId="6" borderId="0" xfId="4" applyFont="1" applyBorder="1"/>
    <xf numFmtId="0" fontId="0" fillId="7" borderId="0" xfId="5" applyFont="1" applyBorder="1"/>
    <xf numFmtId="0" fontId="0" fillId="5" borderId="0" xfId="3" applyFont="1" applyBorder="1" applyAlignment="1">
      <alignment horizontal="center"/>
    </xf>
    <xf numFmtId="0" fontId="16" fillId="0" borderId="0" xfId="0" applyFont="1"/>
    <xf numFmtId="0" fontId="0" fillId="0" borderId="0" xfId="0" applyFont="1"/>
    <xf numFmtId="9" fontId="20" fillId="4" borderId="2" xfId="2" applyNumberFormat="1" applyFont="1">
      <protection locked="0"/>
    </xf>
    <xf numFmtId="0" fontId="20" fillId="4" borderId="2" xfId="2" applyFont="1" applyAlignment="1">
      <alignment horizontal="center"/>
      <protection locked="0"/>
    </xf>
    <xf numFmtId="0" fontId="20" fillId="4" borderId="2" xfId="2" applyFont="1">
      <protection locked="0"/>
    </xf>
    <xf numFmtId="9" fontId="21" fillId="15" borderId="1" xfId="15" applyFont="1" applyFill="1" applyBorder="1" applyProtection="1">
      <protection locked="0"/>
    </xf>
    <xf numFmtId="9" fontId="20" fillId="4" borderId="2" xfId="15" applyFont="1" applyFill="1" applyBorder="1" applyProtection="1">
      <protection locked="0"/>
    </xf>
    <xf numFmtId="0" fontId="20" fillId="4" borderId="2" xfId="2" quotePrefix="1" applyFont="1" applyAlignment="1">
      <alignment horizontal="center"/>
      <protection locked="0"/>
    </xf>
    <xf numFmtId="0" fontId="16" fillId="0" borderId="0" xfId="0" applyFont="1" applyAlignment="1">
      <alignment horizontal="left"/>
    </xf>
    <xf numFmtId="20" fontId="16" fillId="0" borderId="0" xfId="0" quotePrefix="1" applyNumberFormat="1" applyFont="1" applyAlignment="1">
      <alignment horizontal="center"/>
    </xf>
    <xf numFmtId="0" fontId="17" fillId="0" borderId="0" xfId="0" applyFont="1" applyAlignment="1">
      <alignment wrapText="1"/>
    </xf>
    <xf numFmtId="0" fontId="5" fillId="4" borderId="2" xfId="2" applyAlignment="1">
      <alignment horizontal="center" vertical="center"/>
      <protection locked="0"/>
    </xf>
    <xf numFmtId="0" fontId="23" fillId="0" borderId="0" xfId="0" applyFont="1"/>
    <xf numFmtId="165" fontId="20" fillId="4" borderId="2" xfId="15" quotePrefix="1" applyNumberFormat="1" applyFont="1" applyFill="1" applyBorder="1" applyAlignment="1" applyProtection="1">
      <alignment horizontal="center"/>
      <protection locked="0"/>
    </xf>
    <xf numFmtId="0" fontId="16" fillId="0" borderId="0" xfId="0" applyFont="1" applyBorder="1"/>
    <xf numFmtId="0" fontId="20" fillId="4" borderId="2" xfId="2" applyFont="1" applyBorder="1" applyAlignment="1">
      <alignment horizontal="center"/>
      <protection locked="0"/>
    </xf>
    <xf numFmtId="0" fontId="20" fillId="4" borderId="2" xfId="2" quotePrefix="1" applyFont="1" applyBorder="1" applyAlignment="1">
      <alignment horizontal="center"/>
      <protection locked="0"/>
    </xf>
    <xf numFmtId="0" fontId="16" fillId="0" borderId="0" xfId="0" applyFont="1" applyBorder="1" applyAlignment="1">
      <alignment horizontal="center"/>
    </xf>
    <xf numFmtId="0" fontId="16" fillId="0" borderId="0" xfId="0" applyFont="1" applyBorder="1" applyAlignment="1">
      <alignment horizontal="left"/>
    </xf>
    <xf numFmtId="0" fontId="16" fillId="0" borderId="9" xfId="0" applyFont="1" applyBorder="1"/>
    <xf numFmtId="0" fontId="16" fillId="0" borderId="9" xfId="0" applyFont="1" applyBorder="1" applyAlignment="1">
      <alignment horizontal="center"/>
    </xf>
    <xf numFmtId="0" fontId="20" fillId="4" borderId="10" xfId="2" quotePrefix="1" applyFont="1" applyBorder="1" applyAlignment="1">
      <alignment horizontal="center"/>
      <protection locked="0"/>
    </xf>
    <xf numFmtId="0" fontId="20" fillId="4" borderId="7" xfId="2" applyFont="1" applyBorder="1" applyAlignment="1">
      <alignment horizontal="center"/>
      <protection locked="0"/>
    </xf>
    <xf numFmtId="0" fontId="20" fillId="4" borderId="14" xfId="2" quotePrefix="1" applyFont="1" applyBorder="1" applyAlignment="1">
      <alignment horizontal="center"/>
      <protection locked="0"/>
    </xf>
    <xf numFmtId="0" fontId="20" fillId="4" borderId="16" xfId="2" quotePrefix="1" applyFont="1" applyBorder="1" applyAlignment="1">
      <alignment horizontal="center"/>
      <protection locked="0"/>
    </xf>
    <xf numFmtId="9" fontId="20" fillId="4" borderId="14" xfId="15" quotePrefix="1" applyFont="1" applyFill="1" applyBorder="1" applyAlignment="1" applyProtection="1">
      <alignment horizontal="center"/>
      <protection locked="0"/>
    </xf>
    <xf numFmtId="9" fontId="16" fillId="0" borderId="17" xfId="15" quotePrefix="1" applyFont="1" applyBorder="1" applyAlignment="1">
      <alignment horizontal="center"/>
    </xf>
    <xf numFmtId="9" fontId="16" fillId="0" borderId="18" xfId="15" quotePrefix="1" applyFont="1" applyBorder="1" applyAlignment="1">
      <alignment horizontal="center"/>
    </xf>
    <xf numFmtId="0" fontId="16" fillId="0" borderId="13" xfId="0" quotePrefix="1" applyFont="1" applyBorder="1" applyAlignment="1">
      <alignment horizontal="center"/>
    </xf>
    <xf numFmtId="0" fontId="16" fillId="0" borderId="19" xfId="0" quotePrefix="1" applyFont="1" applyBorder="1" applyAlignment="1">
      <alignment horizontal="center"/>
    </xf>
    <xf numFmtId="0" fontId="16" fillId="0" borderId="0" xfId="0" quotePrefix="1" applyFont="1" applyBorder="1" applyAlignment="1">
      <alignment horizontal="center"/>
    </xf>
    <xf numFmtId="0" fontId="16" fillId="0" borderId="20" xfId="0" quotePrefix="1" applyFont="1" applyBorder="1" applyAlignment="1">
      <alignment horizontal="center"/>
    </xf>
    <xf numFmtId="0" fontId="16" fillId="0" borderId="15" xfId="0" quotePrefix="1" applyFont="1" applyBorder="1" applyAlignment="1">
      <alignment horizontal="center"/>
    </xf>
    <xf numFmtId="0" fontId="16" fillId="0" borderId="21" xfId="0" quotePrefix="1" applyFont="1" applyBorder="1" applyAlignment="1">
      <alignment horizontal="center"/>
    </xf>
    <xf numFmtId="0" fontId="0" fillId="0" borderId="13" xfId="0" applyBorder="1" applyAlignment="1">
      <alignment horizontal="left"/>
    </xf>
    <xf numFmtId="0" fontId="0" fillId="0" borderId="0" xfId="0" applyBorder="1" applyAlignment="1">
      <alignment horizontal="left"/>
    </xf>
    <xf numFmtId="0" fontId="0" fillId="0" borderId="15" xfId="0" applyBorder="1" applyAlignment="1">
      <alignment horizontal="left"/>
    </xf>
    <xf numFmtId="9" fontId="20" fillId="4" borderId="2" xfId="15" quotePrefix="1" applyNumberFormat="1" applyFont="1" applyFill="1" applyBorder="1" applyAlignment="1" applyProtection="1">
      <alignment horizontal="center"/>
      <protection locked="0"/>
    </xf>
    <xf numFmtId="0" fontId="0" fillId="0" borderId="0" xfId="0" applyFont="1" applyAlignment="1">
      <alignment vertical="top" wrapText="1"/>
    </xf>
    <xf numFmtId="0" fontId="11" fillId="16" borderId="2" xfId="12" applyAlignment="1">
      <alignment horizontal="center"/>
    </xf>
    <xf numFmtId="0" fontId="20" fillId="14" borderId="8" xfId="11" quotePrefix="1" applyFont="1" applyAlignment="1">
      <alignment horizontal="center"/>
      <protection locked="0"/>
    </xf>
    <xf numFmtId="0" fontId="17" fillId="0" borderId="0" xfId="0" applyFont="1" applyAlignment="1">
      <alignment horizontal="center" textRotation="90" wrapText="1"/>
    </xf>
    <xf numFmtId="0" fontId="18" fillId="0" borderId="0" xfId="0" applyFont="1" applyAlignment="1">
      <alignment horizontal="center" wrapText="1"/>
    </xf>
    <xf numFmtId="165" fontId="20" fillId="4" borderId="2" xfId="2" applyNumberFormat="1" applyFont="1" applyAlignment="1">
      <alignment horizontal="center"/>
      <protection locked="0"/>
    </xf>
    <xf numFmtId="0" fontId="18" fillId="0" borderId="0" xfId="0" applyFont="1" applyAlignment="1">
      <alignment horizontal="center"/>
    </xf>
    <xf numFmtId="20" fontId="5" fillId="5" borderId="2" xfId="3" quotePrefix="1" applyNumberFormat="1"/>
    <xf numFmtId="0" fontId="0" fillId="0" borderId="0" xfId="0" applyAlignment="1">
      <alignment horizontal="centerContinuous" vertical="center" wrapText="1"/>
    </xf>
    <xf numFmtId="0" fontId="19" fillId="0" borderId="0" xfId="0" applyFont="1" applyAlignment="1">
      <alignment horizontal="centerContinuous"/>
    </xf>
    <xf numFmtId="9" fontId="20" fillId="6" borderId="2" xfId="15" quotePrefix="1" applyFont="1" applyFill="1" applyBorder="1" applyAlignment="1">
      <alignment horizontal="center"/>
    </xf>
    <xf numFmtId="165" fontId="16" fillId="21" borderId="10" xfId="18" applyNumberFormat="1" applyFont="1" applyBorder="1" applyAlignment="1">
      <alignment horizontal="center"/>
    </xf>
    <xf numFmtId="165" fontId="20" fillId="7" borderId="2" xfId="5" quotePrefix="1" applyNumberFormat="1" applyFont="1" applyBorder="1" applyAlignment="1">
      <alignment horizontal="center"/>
    </xf>
    <xf numFmtId="0" fontId="0" fillId="0" borderId="11" xfId="0" applyBorder="1"/>
    <xf numFmtId="0" fontId="20" fillId="5" borderId="7" xfId="3" quotePrefix="1" applyFont="1" applyBorder="1" applyAlignment="1">
      <alignment horizontal="center"/>
    </xf>
    <xf numFmtId="165" fontId="20" fillId="14" borderId="12" xfId="15" quotePrefix="1" applyNumberFormat="1" applyFont="1" applyFill="1" applyBorder="1" applyAlignment="1" applyProtection="1">
      <alignment horizontal="center"/>
      <protection locked="0"/>
    </xf>
    <xf numFmtId="0" fontId="20" fillId="6" borderId="2" xfId="4" quotePrefix="1" applyFont="1" applyBorder="1" applyAlignment="1">
      <alignment horizontal="center"/>
    </xf>
    <xf numFmtId="165" fontId="16" fillId="0" borderId="0" xfId="15" quotePrefix="1" applyNumberFormat="1" applyFont="1" applyBorder="1" applyAlignment="1">
      <alignment horizontal="center"/>
    </xf>
    <xf numFmtId="0" fontId="26" fillId="9" borderId="2" xfId="8" applyFont="1" applyBorder="1" applyAlignment="1">
      <alignment horizontal="center"/>
    </xf>
    <xf numFmtId="0" fontId="20" fillId="7" borderId="2" xfId="5" quotePrefix="1" applyFont="1" applyBorder="1" applyAlignment="1">
      <alignment horizontal="center"/>
    </xf>
    <xf numFmtId="0" fontId="20" fillId="18" borderId="2" xfId="13" quotePrefix="1" applyFont="1" applyBorder="1" applyAlignment="1">
      <alignment horizontal="center"/>
    </xf>
    <xf numFmtId="0" fontId="0" fillId="0" borderId="9" xfId="0" applyBorder="1"/>
    <xf numFmtId="0" fontId="20" fillId="17" borderId="6" xfId="14" quotePrefix="1" applyFont="1" applyBorder="1" applyAlignment="1">
      <alignment horizontal="center"/>
    </xf>
    <xf numFmtId="165" fontId="20" fillId="14" borderId="22" xfId="15" quotePrefix="1" applyNumberFormat="1" applyFont="1" applyFill="1" applyBorder="1" applyAlignment="1" applyProtection="1">
      <alignment horizontal="center"/>
      <protection locked="0"/>
    </xf>
    <xf numFmtId="0" fontId="26" fillId="9" borderId="6" xfId="8" applyFont="1" applyBorder="1" applyAlignment="1">
      <alignment horizontal="center"/>
    </xf>
    <xf numFmtId="9" fontId="20" fillId="5" borderId="7" xfId="15" quotePrefix="1" applyFont="1" applyFill="1" applyBorder="1" applyAlignment="1">
      <alignment horizontal="center"/>
    </xf>
    <xf numFmtId="9" fontId="20" fillId="7" borderId="2" xfId="15" quotePrefix="1" applyFont="1" applyFill="1" applyBorder="1" applyAlignment="1">
      <alignment horizontal="center"/>
    </xf>
    <xf numFmtId="9" fontId="20" fillId="18" borderId="2" xfId="15" quotePrefix="1" applyFont="1" applyFill="1" applyBorder="1" applyAlignment="1">
      <alignment horizontal="center"/>
    </xf>
    <xf numFmtId="9" fontId="20" fillId="17" borderId="6" xfId="15" quotePrefix="1" applyFont="1" applyFill="1" applyBorder="1" applyAlignment="1">
      <alignment horizontal="center"/>
    </xf>
    <xf numFmtId="9" fontId="20" fillId="14" borderId="12" xfId="15" quotePrefix="1" applyNumberFormat="1" applyFont="1" applyFill="1" applyBorder="1" applyAlignment="1" applyProtection="1">
      <alignment horizontal="center"/>
      <protection locked="0"/>
    </xf>
    <xf numFmtId="9" fontId="16" fillId="0" borderId="0" xfId="15" quotePrefix="1" applyNumberFormat="1" applyFont="1" applyBorder="1" applyAlignment="1">
      <alignment horizontal="center"/>
    </xf>
    <xf numFmtId="9" fontId="20" fillId="14" borderId="22" xfId="15" quotePrefix="1" applyNumberFormat="1" applyFont="1" applyFill="1" applyBorder="1" applyAlignment="1" applyProtection="1">
      <alignment horizontal="center"/>
      <protection locked="0"/>
    </xf>
    <xf numFmtId="0" fontId="18" fillId="11" borderId="23" xfId="0" applyFont="1" applyFill="1" applyBorder="1" applyAlignment="1" applyProtection="1">
      <alignment horizontal="center"/>
      <protection locked="0"/>
    </xf>
    <xf numFmtId="0" fontId="27" fillId="11" borderId="4" xfId="0" applyFont="1" applyFill="1" applyBorder="1" applyAlignment="1" applyProtection="1">
      <alignment horizontal="centerContinuous"/>
      <protection locked="0"/>
    </xf>
    <xf numFmtId="20" fontId="5" fillId="6" borderId="2" xfId="4" quotePrefix="1" applyNumberFormat="1"/>
    <xf numFmtId="0" fontId="0" fillId="0" borderId="0" xfId="0" applyAlignment="1">
      <alignment horizontal="centerContinuous"/>
    </xf>
    <xf numFmtId="0" fontId="5" fillId="14" borderId="8" xfId="11" applyAlignment="1">
      <alignment horizontal="center" vertical="center"/>
      <protection locked="0"/>
    </xf>
    <xf numFmtId="0" fontId="17" fillId="5" borderId="0" xfId="3" applyFont="1" applyBorder="1" applyAlignment="1">
      <alignment horizontal="center" textRotation="90"/>
    </xf>
    <xf numFmtId="0" fontId="17" fillId="6" borderId="0" xfId="4" applyFont="1" applyBorder="1" applyAlignment="1">
      <alignment horizontal="center" textRotation="90"/>
    </xf>
    <xf numFmtId="0" fontId="29" fillId="0" borderId="0" xfId="0" applyFont="1"/>
    <xf numFmtId="0" fontId="0" fillId="0" borderId="0" xfId="0" applyFont="1" applyAlignment="1">
      <alignment vertical="top" wrapText="1"/>
    </xf>
    <xf numFmtId="20" fontId="30" fillId="5" borderId="2" xfId="3" quotePrefix="1" applyNumberFormat="1" applyFont="1"/>
    <xf numFmtId="20" fontId="30" fillId="6" borderId="2" xfId="4" quotePrefix="1" applyNumberFormat="1" applyFont="1"/>
    <xf numFmtId="0" fontId="0" fillId="18" borderId="0" xfId="13" applyFont="1" applyBorder="1"/>
    <xf numFmtId="0" fontId="16" fillId="0" borderId="0" xfId="0" applyFont="1" applyAlignment="1">
      <alignment horizontal="centerContinuous"/>
    </xf>
    <xf numFmtId="0" fontId="6" fillId="22" borderId="0" xfId="19" applyBorder="1"/>
    <xf numFmtId="0" fontId="6" fillId="23" borderId="0" xfId="20" applyBorder="1"/>
    <xf numFmtId="0" fontId="6" fillId="24" borderId="0" xfId="21" applyBorder="1"/>
    <xf numFmtId="0" fontId="31" fillId="0" borderId="0" xfId="0" applyFont="1" applyAlignment="1">
      <alignment horizontal="center" textRotation="90"/>
    </xf>
    <xf numFmtId="0" fontId="20" fillId="5" borderId="8" xfId="3" applyFont="1" applyBorder="1" applyAlignment="1">
      <alignment horizontal="center"/>
    </xf>
    <xf numFmtId="165" fontId="20" fillId="4" borderId="10" xfId="15" applyNumberFormat="1" applyFont="1" applyFill="1" applyBorder="1" applyProtection="1">
      <protection locked="0"/>
    </xf>
    <xf numFmtId="165" fontId="20" fillId="4" borderId="24" xfId="15" applyNumberFormat="1" applyFont="1" applyFill="1" applyBorder="1" applyProtection="1">
      <protection locked="0"/>
    </xf>
    <xf numFmtId="165" fontId="20" fillId="4" borderId="25" xfId="15" applyNumberFormat="1" applyFont="1" applyFill="1" applyBorder="1" applyProtection="1">
      <protection locked="0"/>
    </xf>
    <xf numFmtId="165" fontId="20" fillId="4" borderId="26" xfId="15" applyNumberFormat="1" applyFont="1" applyFill="1" applyBorder="1" applyProtection="1">
      <protection locked="0"/>
    </xf>
    <xf numFmtId="165" fontId="20" fillId="4" borderId="27" xfId="15" applyNumberFormat="1" applyFont="1" applyFill="1" applyBorder="1" applyProtection="1">
      <protection locked="0"/>
    </xf>
    <xf numFmtId="165" fontId="20" fillId="4" borderId="28" xfId="15" applyNumberFormat="1" applyFont="1" applyFill="1" applyBorder="1" applyProtection="1">
      <protection locked="0"/>
    </xf>
    <xf numFmtId="165" fontId="20" fillId="4" borderId="29" xfId="15" applyNumberFormat="1" applyFont="1" applyFill="1" applyBorder="1" applyProtection="1">
      <protection locked="0"/>
    </xf>
    <xf numFmtId="165" fontId="20" fillId="5" borderId="24" xfId="3" applyNumberFormat="1" applyFont="1" applyBorder="1"/>
    <xf numFmtId="165" fontId="20" fillId="5" borderId="25" xfId="3" applyNumberFormat="1" applyFont="1" applyBorder="1"/>
    <xf numFmtId="165" fontId="20" fillId="5" borderId="26" xfId="3" applyNumberFormat="1" applyFont="1" applyBorder="1"/>
    <xf numFmtId="165" fontId="20" fillId="5" borderId="27" xfId="3" applyNumberFormat="1" applyFont="1" applyBorder="1"/>
    <xf numFmtId="165" fontId="20" fillId="5" borderId="28" xfId="3" applyNumberFormat="1" applyFont="1" applyBorder="1"/>
    <xf numFmtId="165" fontId="20" fillId="5" borderId="29" xfId="3" applyNumberFormat="1" applyFont="1" applyBorder="1"/>
    <xf numFmtId="165" fontId="20" fillId="6" borderId="10" xfId="4" applyNumberFormat="1" applyFont="1" applyBorder="1"/>
    <xf numFmtId="0" fontId="17" fillId="0" borderId="0" xfId="0" applyFont="1" applyAlignment="1">
      <alignment horizontal="center"/>
    </xf>
    <xf numFmtId="0" fontId="20" fillId="4" borderId="2" xfId="2" applyFont="1" applyAlignment="1">
      <alignment horizontal="center" vertical="center"/>
      <protection locked="0"/>
    </xf>
    <xf numFmtId="0" fontId="17" fillId="0" borderId="0" xfId="0" applyFont="1" applyAlignment="1">
      <alignment horizontal="right" wrapText="1"/>
    </xf>
    <xf numFmtId="0" fontId="17" fillId="0" borderId="11" xfId="0" applyFont="1" applyBorder="1" applyAlignment="1">
      <alignment horizontal="right" wrapText="1"/>
    </xf>
    <xf numFmtId="0" fontId="16" fillId="0" borderId="11" xfId="0" applyFont="1" applyBorder="1" applyAlignment="1">
      <alignment horizontal="center"/>
    </xf>
    <xf numFmtId="0" fontId="17" fillId="0" borderId="0" xfId="0" applyFont="1" applyBorder="1" applyAlignment="1">
      <alignment horizontal="right" wrapText="1"/>
    </xf>
    <xf numFmtId="0" fontId="17" fillId="0" borderId="9" xfId="0" applyFont="1" applyBorder="1" applyAlignment="1">
      <alignment horizontal="right" wrapText="1"/>
    </xf>
    <xf numFmtId="0" fontId="20" fillId="4" borderId="6" xfId="2" applyFont="1" applyBorder="1" applyAlignment="1">
      <alignment horizontal="center"/>
      <protection locked="0"/>
    </xf>
    <xf numFmtId="0" fontId="17" fillId="0" borderId="0" xfId="0" applyFont="1" applyAlignment="1">
      <alignment horizontal="centerContinuous" wrapText="1"/>
    </xf>
    <xf numFmtId="0" fontId="0" fillId="0" borderId="0" xfId="0" applyAlignment="1">
      <alignment horizontal="centerContinuous" wrapText="1"/>
    </xf>
    <xf numFmtId="165" fontId="16" fillId="0" borderId="0" xfId="15" applyNumberFormat="1" applyFont="1"/>
    <xf numFmtId="0" fontId="5" fillId="4" borderId="10" xfId="2" applyBorder="1">
      <protection locked="0"/>
    </xf>
    <xf numFmtId="0" fontId="5" fillId="4" borderId="2" xfId="2" applyBorder="1">
      <protection locked="0"/>
    </xf>
    <xf numFmtId="165" fontId="32" fillId="20" borderId="2" xfId="15" applyNumberFormat="1" applyFont="1" applyFill="1" applyBorder="1" applyAlignment="1">
      <alignment horizontal="center"/>
    </xf>
    <xf numFmtId="165" fontId="33" fillId="9" borderId="2" xfId="15" applyNumberFormat="1" applyFont="1" applyFill="1" applyBorder="1" applyAlignment="1">
      <alignment horizontal="center"/>
    </xf>
    <xf numFmtId="165" fontId="16" fillId="5" borderId="0" xfId="3" applyNumberFormat="1" applyFont="1" applyBorder="1" applyAlignment="1">
      <alignment horizontal="center"/>
    </xf>
    <xf numFmtId="165" fontId="16" fillId="6" borderId="0" xfId="4" applyNumberFormat="1" applyFont="1" applyBorder="1" applyAlignment="1">
      <alignment horizontal="center"/>
    </xf>
    <xf numFmtId="0" fontId="20" fillId="5" borderId="7" xfId="3" applyFont="1" applyBorder="1" applyAlignment="1">
      <alignment horizontal="center"/>
    </xf>
    <xf numFmtId="0" fontId="20" fillId="5" borderId="2" xfId="3" applyFont="1" applyBorder="1" applyAlignment="1">
      <alignment horizontal="center"/>
    </xf>
    <xf numFmtId="0" fontId="20" fillId="5" borderId="6" xfId="3" applyFont="1" applyBorder="1" applyAlignment="1">
      <alignment horizontal="center"/>
    </xf>
    <xf numFmtId="0" fontId="34" fillId="0" borderId="0" xfId="0" applyFont="1" applyAlignment="1">
      <alignment horizontal="centerContinuous"/>
    </xf>
    <xf numFmtId="0" fontId="35" fillId="0" borderId="0" xfId="0" applyFont="1" applyAlignment="1">
      <alignment horizontal="centerContinuous"/>
    </xf>
    <xf numFmtId="0" fontId="20" fillId="5" borderId="2" xfId="3" applyFont="1"/>
    <xf numFmtId="164" fontId="0" fillId="0" borderId="0" xfId="0" applyNumberFormat="1" applyAlignment="1">
      <alignment horizontal="center" vertical="top"/>
    </xf>
    <xf numFmtId="0" fontId="22" fillId="6" borderId="2" xfId="4" applyFont="1" applyAlignment="1">
      <alignment horizontal="center"/>
    </xf>
    <xf numFmtId="0" fontId="22" fillId="7" borderId="2" xfId="5" applyFont="1" applyAlignment="1">
      <alignment horizontal="center"/>
    </xf>
    <xf numFmtId="0" fontId="17" fillId="0" borderId="0" xfId="0" applyFont="1" applyAlignment="1">
      <alignment horizontal="left" wrapText="1"/>
    </xf>
    <xf numFmtId="0" fontId="36" fillId="0" borderId="0" xfId="0" applyFont="1"/>
    <xf numFmtId="0" fontId="37" fillId="0" borderId="0" xfId="0" applyFont="1" applyAlignment="1">
      <alignment horizontal="centerContinuous"/>
    </xf>
    <xf numFmtId="0" fontId="17" fillId="0" borderId="0" xfId="0" applyFont="1" applyAlignment="1">
      <alignment horizontal="center" vertical="top" wrapText="1"/>
    </xf>
    <xf numFmtId="0" fontId="20" fillId="4" borderId="7" xfId="2" applyFont="1" applyBorder="1">
      <protection locked="0"/>
    </xf>
    <xf numFmtId="0" fontId="20" fillId="4" borderId="30" xfId="2" applyFont="1" applyBorder="1">
      <protection locked="0"/>
    </xf>
    <xf numFmtId="0" fontId="20" fillId="4" borderId="6" xfId="2" applyFont="1" applyBorder="1">
      <protection locked="0"/>
    </xf>
    <xf numFmtId="0" fontId="20" fillId="4" borderId="31" xfId="2" applyFont="1" applyBorder="1">
      <protection locked="0"/>
    </xf>
    <xf numFmtId="0" fontId="16" fillId="0" borderId="0" xfId="0" applyFont="1" applyAlignment="1">
      <alignment horizontal="right"/>
    </xf>
    <xf numFmtId="0" fontId="5" fillId="4" borderId="32" xfId="2" applyBorder="1">
      <protection locked="0"/>
    </xf>
    <xf numFmtId="0" fontId="16" fillId="0" borderId="0" xfId="0" applyNumberFormat="1" applyFont="1" applyAlignment="1">
      <alignment horizontal="center" vertical="center"/>
    </xf>
    <xf numFmtId="0" fontId="20" fillId="4" borderId="2" xfId="2" applyNumberFormat="1" applyFont="1" applyAlignment="1">
      <alignment horizontal="center" vertical="center"/>
      <protection locked="0"/>
    </xf>
    <xf numFmtId="0" fontId="26" fillId="9" borderId="2" xfId="8" applyFont="1" applyAlignment="1">
      <alignment horizontal="center"/>
    </xf>
    <xf numFmtId="0" fontId="22" fillId="10" borderId="2" xfId="9" applyFont="1" applyAlignment="1">
      <alignment horizontal="center"/>
    </xf>
    <xf numFmtId="9" fontId="26" fillId="9" borderId="2" xfId="8" applyNumberFormat="1" applyFont="1"/>
    <xf numFmtId="0" fontId="20" fillId="4" borderId="2" xfId="2" applyNumberFormat="1" applyFont="1">
      <protection locked="0"/>
    </xf>
    <xf numFmtId="0" fontId="26" fillId="9" borderId="2" xfId="8" applyNumberFormat="1" applyFont="1"/>
    <xf numFmtId="165" fontId="20" fillId="4" borderId="2" xfId="15" applyNumberFormat="1" applyFont="1" applyFill="1" applyBorder="1" applyAlignment="1" applyProtection="1">
      <alignment horizontal="center"/>
      <protection locked="0"/>
    </xf>
    <xf numFmtId="165" fontId="16" fillId="0" borderId="0" xfId="15" applyNumberFormat="1" applyFont="1" applyBorder="1" applyAlignment="1">
      <alignment horizontal="center"/>
    </xf>
    <xf numFmtId="165" fontId="22" fillId="10" borderId="2" xfId="15" applyNumberFormat="1" applyFont="1" applyFill="1" applyBorder="1" applyAlignment="1">
      <alignment horizontal="center"/>
    </xf>
    <xf numFmtId="165" fontId="16" fillId="0" borderId="9" xfId="15" applyNumberFormat="1" applyFont="1" applyBorder="1" applyAlignment="1">
      <alignment horizontal="center"/>
    </xf>
    <xf numFmtId="0" fontId="20" fillId="4" borderId="33" xfId="2" applyFont="1" applyBorder="1">
      <protection locked="0"/>
    </xf>
    <xf numFmtId="9" fontId="0" fillId="0" borderId="0" xfId="0" applyNumberFormat="1"/>
    <xf numFmtId="165" fontId="17" fillId="0" borderId="0" xfId="0" applyNumberFormat="1" applyFont="1"/>
    <xf numFmtId="0" fontId="16" fillId="21" borderId="10" xfId="18" applyNumberFormat="1" applyFont="1" applyBorder="1" applyAlignment="1">
      <alignment horizontal="center"/>
    </xf>
    <xf numFmtId="0" fontId="16" fillId="0" borderId="34" xfId="0" applyFont="1" applyBorder="1" applyAlignment="1">
      <alignment horizontal="center"/>
    </xf>
    <xf numFmtId="165" fontId="16" fillId="0" borderId="35" xfId="15" applyNumberFormat="1" applyFont="1" applyBorder="1" applyAlignment="1">
      <alignment horizontal="center"/>
    </xf>
    <xf numFmtId="0" fontId="22" fillId="16" borderId="2" xfId="12" applyFont="1" applyAlignment="1">
      <alignment horizontal="center"/>
    </xf>
    <xf numFmtId="0" fontId="12" fillId="0" borderId="36" xfId="0" applyFont="1" applyBorder="1" applyAlignment="1">
      <alignment vertical="center"/>
    </xf>
    <xf numFmtId="0" fontId="5" fillId="4" borderId="25" xfId="2" applyBorder="1">
      <protection locked="0"/>
    </xf>
    <xf numFmtId="0" fontId="12" fillId="0" borderId="37" xfId="0" applyFont="1" applyBorder="1" applyAlignment="1">
      <alignment vertical="center"/>
    </xf>
    <xf numFmtId="0" fontId="0" fillId="0" borderId="2" xfId="0" applyBorder="1"/>
    <xf numFmtId="0" fontId="5" fillId="4" borderId="27" xfId="2" applyBorder="1">
      <protection locked="0"/>
    </xf>
    <xf numFmtId="0" fontId="12" fillId="0" borderId="38" xfId="0" applyFont="1" applyBorder="1" applyAlignment="1">
      <alignment vertical="center"/>
    </xf>
    <xf numFmtId="0" fontId="0" fillId="0" borderId="6" xfId="0" applyBorder="1"/>
    <xf numFmtId="0" fontId="5" fillId="4" borderId="29" xfId="2" applyBorder="1">
      <protection locked="0"/>
    </xf>
    <xf numFmtId="0" fontId="0" fillId="0" borderId="27" xfId="0" applyBorder="1"/>
    <xf numFmtId="0" fontId="0" fillId="0" borderId="29" xfId="0" applyBorder="1"/>
    <xf numFmtId="0" fontId="20" fillId="5" borderId="2" xfId="3" applyFont="1" applyAlignment="1">
      <alignment horizontal="center"/>
    </xf>
    <xf numFmtId="0" fontId="38" fillId="0" borderId="0" xfId="0" applyFont="1"/>
    <xf numFmtId="0" fontId="39" fillId="0" borderId="0" xfId="0" applyFont="1"/>
    <xf numFmtId="0" fontId="40" fillId="0" borderId="0" xfId="0" applyFont="1"/>
    <xf numFmtId="0" fontId="40" fillId="0" borderId="0" xfId="0" applyFont="1" applyBorder="1"/>
    <xf numFmtId="0" fontId="40" fillId="0" borderId="0" xfId="0" applyFont="1" applyAlignment="1">
      <alignment horizontal="left"/>
    </xf>
    <xf numFmtId="0" fontId="40" fillId="0" borderId="0" xfId="0" applyFont="1" applyBorder="1" applyAlignment="1">
      <alignment horizontal="left"/>
    </xf>
    <xf numFmtId="0" fontId="40" fillId="0" borderId="9" xfId="0" applyFont="1" applyBorder="1"/>
    <xf numFmtId="0" fontId="23" fillId="0" borderId="0" xfId="0" applyFont="1" applyAlignment="1">
      <alignment horizontal="left"/>
    </xf>
    <xf numFmtId="165" fontId="16" fillId="25" borderId="10" xfId="22" applyNumberFormat="1" applyFont="1" applyBorder="1" applyAlignment="1">
      <alignment horizontal="center"/>
    </xf>
    <xf numFmtId="0" fontId="16" fillId="25" borderId="10" xfId="22" applyNumberFormat="1" applyFont="1" applyBorder="1" applyAlignment="1">
      <alignment horizontal="center"/>
    </xf>
    <xf numFmtId="9" fontId="16" fillId="25" borderId="10" xfId="22" applyNumberFormat="1" applyFont="1" applyBorder="1" applyAlignment="1">
      <alignment horizontal="center"/>
    </xf>
    <xf numFmtId="0" fontId="39" fillId="0" borderId="0" xfId="0" applyFont="1" applyAlignment="1">
      <alignment horizontal="left"/>
    </xf>
    <xf numFmtId="0" fontId="0" fillId="0" borderId="0" xfId="0" applyFill="1" applyAlignment="1">
      <alignment wrapText="1"/>
    </xf>
    <xf numFmtId="0" fontId="0" fillId="0" borderId="0" xfId="0" applyAlignment="1">
      <alignment wrapText="1"/>
    </xf>
    <xf numFmtId="0" fontId="17" fillId="0" borderId="39" xfId="0" applyFont="1" applyBorder="1" applyAlignment="1">
      <alignment horizontal="right" wrapText="1"/>
    </xf>
    <xf numFmtId="0" fontId="17" fillId="0" borderId="20" xfId="0" applyFont="1" applyBorder="1" applyAlignment="1">
      <alignment horizontal="right" wrapText="1"/>
    </xf>
    <xf numFmtId="0" fontId="17" fillId="0" borderId="34" xfId="0" applyFont="1" applyBorder="1" applyAlignment="1">
      <alignment horizontal="right" wrapText="1"/>
    </xf>
    <xf numFmtId="0" fontId="20" fillId="4" borderId="40" xfId="2" applyFont="1" applyBorder="1">
      <protection locked="0"/>
    </xf>
    <xf numFmtId="0" fontId="20" fillId="4" borderId="2" xfId="2" applyFont="1" applyBorder="1">
      <protection locked="0"/>
    </xf>
    <xf numFmtId="0" fontId="20" fillId="4" borderId="41" xfId="2" applyFont="1" applyBorder="1">
      <protection locked="0"/>
    </xf>
    <xf numFmtId="0" fontId="20" fillId="4" borderId="42" xfId="2" applyFont="1" applyBorder="1">
      <protection locked="0"/>
    </xf>
    <xf numFmtId="0" fontId="20" fillId="5" borderId="43" xfId="3" applyFont="1" applyBorder="1" applyAlignment="1">
      <alignment horizontal="center"/>
    </xf>
    <xf numFmtId="0" fontId="20" fillId="4" borderId="43" xfId="2" applyFont="1" applyBorder="1">
      <protection locked="0"/>
    </xf>
    <xf numFmtId="0" fontId="20" fillId="4" borderId="44" xfId="2" applyFont="1" applyBorder="1">
      <protection locked="0"/>
    </xf>
    <xf numFmtId="0" fontId="20" fillId="5" borderId="45" xfId="3" applyFont="1" applyBorder="1" applyAlignment="1">
      <alignment horizontal="center"/>
    </xf>
    <xf numFmtId="0" fontId="20" fillId="4" borderId="45" xfId="2" applyFont="1" applyBorder="1">
      <protection locked="0"/>
    </xf>
    <xf numFmtId="0" fontId="20" fillId="4" borderId="46" xfId="2" applyFont="1" applyBorder="1">
      <protection locked="0"/>
    </xf>
    <xf numFmtId="0" fontId="20" fillId="5" borderId="47" xfId="3" applyFont="1" applyBorder="1" applyAlignment="1">
      <alignment horizontal="center"/>
    </xf>
    <xf numFmtId="0" fontId="20" fillId="4" borderId="47" xfId="2" applyFont="1" applyBorder="1">
      <protection locked="0"/>
    </xf>
    <xf numFmtId="0" fontId="20" fillId="4" borderId="48" xfId="2" applyFont="1" applyBorder="1">
      <protection locked="0"/>
    </xf>
    <xf numFmtId="0" fontId="10" fillId="9" borderId="6" xfId="8" applyBorder="1"/>
    <xf numFmtId="0" fontId="20" fillId="14" borderId="49" xfId="11" applyFont="1" applyBorder="1" applyAlignment="1">
      <alignment horizontal="centerContinuous"/>
      <protection locked="0"/>
    </xf>
    <xf numFmtId="0" fontId="20" fillId="14" borderId="12" xfId="11" applyFont="1" applyBorder="1" applyAlignment="1">
      <alignment horizontal="center"/>
      <protection locked="0"/>
    </xf>
    <xf numFmtId="0" fontId="20" fillId="14" borderId="8" xfId="11" applyFont="1" applyBorder="1" applyAlignment="1">
      <alignment horizontal="center"/>
      <protection locked="0"/>
    </xf>
    <xf numFmtId="0" fontId="20" fillId="14" borderId="22" xfId="11" applyFont="1" applyBorder="1" applyAlignment="1">
      <alignment horizontal="center"/>
      <protection locked="0"/>
    </xf>
    <xf numFmtId="0" fontId="34" fillId="0" borderId="0" xfId="0" applyFont="1" applyAlignment="1">
      <alignment horizontal="center"/>
    </xf>
    <xf numFmtId="49" fontId="16" fillId="0" borderId="0" xfId="0" applyNumberFormat="1" applyFont="1"/>
    <xf numFmtId="49" fontId="41" fillId="0" borderId="0" xfId="0" quotePrefix="1" applyNumberFormat="1" applyFont="1"/>
    <xf numFmtId="49" fontId="16" fillId="2" borderId="0" xfId="0" applyNumberFormat="1" applyFont="1" applyFill="1" applyAlignment="1">
      <alignment horizontal="right" indent="2"/>
    </xf>
    <xf numFmtId="49" fontId="16" fillId="3" borderId="0" xfId="0" applyNumberFormat="1" applyFont="1" applyFill="1"/>
    <xf numFmtId="49" fontId="16" fillId="0" borderId="0" xfId="0" applyNumberFormat="1" applyFont="1" applyAlignment="1">
      <alignment horizontal="center" textRotation="90"/>
    </xf>
    <xf numFmtId="0" fontId="16" fillId="0" borderId="0" xfId="0" applyNumberFormat="1" applyFont="1" applyAlignment="1">
      <alignment horizontal="center" wrapText="1"/>
    </xf>
    <xf numFmtId="22" fontId="16" fillId="0" borderId="0" xfId="0" applyNumberFormat="1" applyFont="1" applyAlignment="1">
      <alignment horizontal="center" wrapText="1"/>
    </xf>
    <xf numFmtId="22" fontId="42" fillId="0" borderId="0" xfId="0" applyNumberFormat="1" applyFont="1" applyAlignment="1">
      <alignment horizontal="left" textRotation="90"/>
    </xf>
    <xf numFmtId="49" fontId="16" fillId="0" borderId="0" xfId="0" quotePrefix="1" applyNumberFormat="1" applyFont="1" applyAlignment="1">
      <alignment horizontal="left" textRotation="90"/>
    </xf>
    <xf numFmtId="0" fontId="20" fillId="14" borderId="8" xfId="11" quotePrefix="1" applyFont="1" applyAlignment="1">
      <alignment horizontal="left" textRotation="90"/>
      <protection locked="0"/>
    </xf>
    <xf numFmtId="49" fontId="16" fillId="3" borderId="0" xfId="0" applyNumberFormat="1" applyFont="1" applyFill="1" applyAlignment="1">
      <alignment horizontal="left"/>
    </xf>
    <xf numFmtId="0" fontId="17" fillId="0" borderId="0" xfId="0" applyFont="1" applyAlignment="1">
      <alignment vertical="top" wrapText="1"/>
    </xf>
    <xf numFmtId="0" fontId="0" fillId="0" borderId="0" xfId="0" applyFont="1" applyAlignment="1">
      <alignment vertical="top" wrapText="1"/>
    </xf>
    <xf numFmtId="0" fontId="0" fillId="0" borderId="0" xfId="0" applyAlignment="1">
      <alignment horizontal="center" vertical="center"/>
    </xf>
  </cellXfs>
  <cellStyles count="24">
    <cellStyle name="20% - Accent1" xfId="19" builtinId="30"/>
    <cellStyle name="20% - Accent5" xfId="18" builtinId="46"/>
    <cellStyle name="40% - Accent1" xfId="20" builtinId="31"/>
    <cellStyle name="40% - Accent5" xfId="22" builtinId="47"/>
    <cellStyle name="60% - Accent1" xfId="21" builtinId="32"/>
    <cellStyle name="Above" xfId="8" xr:uid="{72CEC041-4C58-4048-94A0-F2D8C1D87BE4}"/>
    <cellStyle name="Above2" xfId="9" xr:uid="{0F0E7D07-52C8-4C8B-BF71-5781CB577BF2}"/>
    <cellStyle name="Above-x" xfId="12" xr:uid="{FE4E424E-8CC1-44E5-ABC9-591266FF4E6F}"/>
    <cellStyle name="Beside" xfId="17" xr:uid="{45D0CBEA-2A42-47E7-8E0F-F2C28C2EF706}"/>
    <cellStyle name="Beside-x" xfId="16" xr:uid="{B093B39C-781A-45C8-93B7-E4CFB9B62706}"/>
    <cellStyle name="Calc00" xfId="23" xr:uid="{919722C6-CA4A-4526-A0C3-E52C66BF6238}"/>
    <cellStyle name="Calc01" xfId="3" xr:uid="{59654C54-EF1B-49EB-A662-AE50B3C26DCC}"/>
    <cellStyle name="Calc02" xfId="4" xr:uid="{8ABB5764-F1D3-4F1B-8F51-7A906C51FFB3}"/>
    <cellStyle name="Calc03" xfId="5" xr:uid="{31DA6CCE-AC7A-488E-8BF2-B65A9598F609}"/>
    <cellStyle name="Calc04" xfId="13" xr:uid="{4DB97C77-F277-4D34-949F-E5CD3B893A2C}"/>
    <cellStyle name="Calc05" xfId="14" xr:uid="{F403C1EE-CAC5-4234-AA25-7FF4DDCF774C}"/>
    <cellStyle name="Calculation" xfId="1" builtinId="22" customBuiltin="1"/>
    <cellStyle name="Default" xfId="7" xr:uid="{3B722F22-6F66-4DE8-A397-5DA5F343F529}"/>
    <cellStyle name="Input" xfId="2" builtinId="20" customBuiltin="1"/>
    <cellStyle name="Normal" xfId="0" builtinId="0"/>
    <cellStyle name="Overwrittable" xfId="11" xr:uid="{AE314697-FAEA-4334-BF99-6BD2E8B514EC}"/>
    <cellStyle name="Percent" xfId="15" builtinId="5"/>
    <cellStyle name="RowOffset" xfId="10" xr:uid="{6BCBE2E1-4AE5-47DA-BDCD-1B6365A95D6D}"/>
    <cellStyle name="Std" xfId="6" xr:uid="{7F900438-BD5A-45A7-97C8-C912120AAA44}"/>
  </cellStyles>
  <dxfs count="249">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s>
  <tableStyles count="0" defaultTableStyle="TableStyleMedium2" defaultPivotStyle="PivotStyleLight16"/>
  <colors>
    <mruColors>
      <color rgb="FFF1F7ED"/>
      <color rgb="FFFFC7C8"/>
      <color rgb="FFF86446"/>
      <color rgb="FFFFD966"/>
      <color rgb="FFF2F2F4"/>
      <color rgb="FFE6E6E6"/>
      <color rgb="FFF2F2F2"/>
      <color rgb="FFFFF9E6"/>
      <color rgb="FFFFD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14</xdr:col>
      <xdr:colOff>95250</xdr:colOff>
      <xdr:row>3</xdr:row>
      <xdr:rowOff>57151</xdr:rowOff>
    </xdr:from>
    <xdr:to>
      <xdr:col>20</xdr:col>
      <xdr:colOff>95250</xdr:colOff>
      <xdr:row>8</xdr:row>
      <xdr:rowOff>180975</xdr:rowOff>
    </xdr:to>
    <xdr:sp macro="" textlink="">
      <xdr:nvSpPr>
        <xdr:cNvPr id="2" name="TextBox 1">
          <a:extLst>
            <a:ext uri="{FF2B5EF4-FFF2-40B4-BE49-F238E27FC236}">
              <a16:creationId xmlns:a16="http://schemas.microsoft.com/office/drawing/2014/main" id="{2A9248C8-B1F2-4730-A63D-28B5580055F1}"/>
            </a:ext>
          </a:extLst>
        </xdr:cNvPr>
        <xdr:cNvSpPr txBox="1"/>
      </xdr:nvSpPr>
      <xdr:spPr>
        <a:xfrm>
          <a:off x="9420225" y="790576"/>
          <a:ext cx="3657600" cy="1076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Here you can specify options for reports you want to run. </a:t>
          </a:r>
        </a:p>
        <a:p>
          <a:endParaRPr lang="en-AU">
            <a:effectLst/>
          </a:endParaRPr>
        </a:p>
        <a:p>
          <a:r>
            <a:rPr lang="en-AU" sz="1100">
              <a:solidFill>
                <a:schemeClr val="dk1"/>
              </a:solidFill>
              <a:effectLst/>
              <a:latin typeface="+mn-lt"/>
              <a:ea typeface="+mn-ea"/>
              <a:cs typeface="+mn-cs"/>
            </a:rPr>
            <a:t>When selected each report is run for each trial specified in Experiment!.</a:t>
          </a:r>
          <a:endParaRPr lang="en-AU">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5A7EB-445E-4E8E-983C-F21CAA7EBF41}">
  <sheetPr codeName="Sheet1">
    <outlinePr summaryBelow="0"/>
  </sheetPr>
  <dimension ref="A1:NM24"/>
  <sheetViews>
    <sheetView tabSelected="1" zoomScaleNormal="100" workbookViewId="0">
      <pane xSplit="9" ySplit="18" topLeftCell="MW19" activePane="bottomRight" state="frozen"/>
      <selection pane="topRight" activeCell="I1" sqref="I1"/>
      <selection pane="bottomLeft" activeCell="A18" sqref="A18"/>
      <selection pane="bottomRight" activeCell="A2" sqref="A2"/>
    </sheetView>
  </sheetViews>
  <sheetFormatPr defaultRowHeight="15" outlineLevelRow="1" outlineLevelCol="3"/>
  <cols>
    <col min="1" max="1" width="8.140625" customWidth="1"/>
    <col min="2" max="2" width="5.85546875" customWidth="1"/>
    <col min="4" max="4" width="10.5703125" customWidth="1"/>
    <col min="7" max="7" width="8.42578125" customWidth="1"/>
    <col min="8" max="8" width="58" style="3" customWidth="1"/>
    <col min="9" max="9" width="6.140625" customWidth="1"/>
    <col min="10" max="46" width="6.28515625" customWidth="1" outlineLevel="3"/>
    <col min="47" max="91" width="6.28515625" customWidth="1" outlineLevel="2"/>
    <col min="92" max="175" width="6.28515625" customWidth="1" outlineLevel="3"/>
    <col min="176" max="196" width="6.28515625" customWidth="1" outlineLevel="2"/>
    <col min="197" max="280" width="6.28515625" customWidth="1" outlineLevel="3"/>
    <col min="281" max="293" width="6.28515625" customWidth="1" outlineLevel="2"/>
    <col min="294" max="325" width="6.28515625" customWidth="1" outlineLevel="1"/>
    <col min="326" max="376" width="6.28515625" customWidth="1"/>
    <col min="377" max="377" width="2.85546875" customWidth="1"/>
  </cols>
  <sheetData>
    <row r="1" spans="1:377" s="1" customFormat="1" ht="41.25" customHeight="1">
      <c r="A1" s="4" t="s">
        <v>18</v>
      </c>
      <c r="B1" s="4" t="s">
        <v>18</v>
      </c>
      <c r="C1" s="4" t="s">
        <v>18</v>
      </c>
      <c r="D1" s="6" t="s">
        <v>12</v>
      </c>
      <c r="G1" s="4" t="s">
        <v>18</v>
      </c>
      <c r="H1" s="24" t="s">
        <v>1</v>
      </c>
      <c r="I1" s="8" t="s">
        <v>18</v>
      </c>
      <c r="J1" s="4" t="s">
        <v>10</v>
      </c>
      <c r="K1" s="4" t="s">
        <v>10</v>
      </c>
      <c r="L1" s="4" t="s">
        <v>10</v>
      </c>
      <c r="M1" s="4" t="s">
        <v>10</v>
      </c>
      <c r="N1" s="4" t="s">
        <v>10</v>
      </c>
      <c r="O1" s="4" t="s">
        <v>10</v>
      </c>
      <c r="P1" s="4" t="s">
        <v>10</v>
      </c>
      <c r="Q1" s="4" t="s">
        <v>10</v>
      </c>
      <c r="R1" s="4" t="s">
        <v>10</v>
      </c>
      <c r="S1" s="4" t="s">
        <v>10</v>
      </c>
      <c r="T1" s="4" t="s">
        <v>10</v>
      </c>
      <c r="U1" s="1" t="s">
        <v>0</v>
      </c>
      <c r="V1" s="1" t="s">
        <v>0</v>
      </c>
      <c r="W1" s="4" t="s">
        <v>10</v>
      </c>
      <c r="X1" s="4" t="s">
        <v>10</v>
      </c>
      <c r="Y1" s="4" t="s">
        <v>10</v>
      </c>
      <c r="Z1" s="4" t="s">
        <v>10</v>
      </c>
      <c r="AA1" s="4" t="s">
        <v>10</v>
      </c>
      <c r="AB1" s="4" t="s">
        <v>10</v>
      </c>
      <c r="AC1" s="4" t="s">
        <v>10</v>
      </c>
      <c r="AD1" s="4" t="s">
        <v>10</v>
      </c>
      <c r="AE1" s="4" t="s">
        <v>10</v>
      </c>
      <c r="AF1" s="4" t="s">
        <v>10</v>
      </c>
      <c r="AG1" s="4" t="s">
        <v>10</v>
      </c>
      <c r="AH1" s="4" t="s">
        <v>10</v>
      </c>
      <c r="AI1" s="4" t="s">
        <v>10</v>
      </c>
      <c r="AJ1" s="4" t="s">
        <v>10</v>
      </c>
      <c r="AK1" s="4" t="s">
        <v>10</v>
      </c>
      <c r="AL1" s="4" t="s">
        <v>10</v>
      </c>
      <c r="AM1" s="4" t="s">
        <v>10</v>
      </c>
      <c r="AN1" s="4" t="s">
        <v>10</v>
      </c>
      <c r="AO1" s="4" t="s">
        <v>10</v>
      </c>
      <c r="AP1" s="4" t="s">
        <v>10</v>
      </c>
      <c r="AQ1" s="4" t="s">
        <v>10</v>
      </c>
      <c r="AR1" s="4" t="s">
        <v>10</v>
      </c>
      <c r="AS1" s="4" t="s">
        <v>10</v>
      </c>
      <c r="AT1" s="4" t="s">
        <v>10</v>
      </c>
      <c r="AU1" s="4" t="s">
        <v>10</v>
      </c>
      <c r="AV1" s="4" t="s">
        <v>10</v>
      </c>
      <c r="AW1" s="4" t="s">
        <v>10</v>
      </c>
      <c r="AX1" s="4" t="s">
        <v>10</v>
      </c>
      <c r="AY1" s="4" t="s">
        <v>10</v>
      </c>
      <c r="AZ1" s="4" t="s">
        <v>10</v>
      </c>
      <c r="BA1" s="4" t="s">
        <v>10</v>
      </c>
      <c r="BB1" s="4" t="s">
        <v>10</v>
      </c>
      <c r="BC1" s="4" t="s">
        <v>10</v>
      </c>
      <c r="BD1" s="4" t="s">
        <v>10</v>
      </c>
      <c r="BE1" s="4" t="s">
        <v>10</v>
      </c>
      <c r="BF1" s="4" t="s">
        <v>10</v>
      </c>
      <c r="BG1" s="4" t="s">
        <v>10</v>
      </c>
      <c r="BH1" s="4" t="s">
        <v>10</v>
      </c>
      <c r="BI1" s="4" t="s">
        <v>10</v>
      </c>
      <c r="BJ1" s="4" t="s">
        <v>10</v>
      </c>
      <c r="BK1" s="4" t="s">
        <v>10</v>
      </c>
      <c r="BL1" s="4" t="s">
        <v>10</v>
      </c>
      <c r="BM1" s="4" t="s">
        <v>10</v>
      </c>
      <c r="BN1" s="4" t="s">
        <v>10</v>
      </c>
      <c r="BO1" s="4" t="s">
        <v>10</v>
      </c>
      <c r="BP1" s="4" t="s">
        <v>10</v>
      </c>
      <c r="BQ1" s="4" t="s">
        <v>10</v>
      </c>
      <c r="BR1" s="4" t="s">
        <v>10</v>
      </c>
      <c r="BS1" s="4" t="s">
        <v>9</v>
      </c>
      <c r="BT1" s="4" t="s">
        <v>9</v>
      </c>
      <c r="BU1" s="4" t="s">
        <v>9</v>
      </c>
      <c r="BV1" s="4" t="s">
        <v>9</v>
      </c>
      <c r="BW1" s="4" t="s">
        <v>9</v>
      </c>
      <c r="BX1" s="4" t="s">
        <v>9</v>
      </c>
      <c r="BY1" s="4" t="s">
        <v>9</v>
      </c>
      <c r="BZ1" s="4" t="s">
        <v>9</v>
      </c>
      <c r="CA1" s="4" t="s">
        <v>9</v>
      </c>
      <c r="CB1" s="4" t="s">
        <v>9</v>
      </c>
      <c r="CC1" s="4" t="s">
        <v>9</v>
      </c>
      <c r="CD1" s="4" t="s">
        <v>9</v>
      </c>
      <c r="CE1" s="4" t="s">
        <v>9</v>
      </c>
      <c r="CF1" s="4" t="s">
        <v>9</v>
      </c>
      <c r="CG1" s="4" t="s">
        <v>9</v>
      </c>
      <c r="CH1" s="4" t="s">
        <v>9</v>
      </c>
      <c r="CI1" s="4" t="s">
        <v>9</v>
      </c>
      <c r="CJ1" s="4" t="s">
        <v>9</v>
      </c>
      <c r="CK1" s="4" t="s">
        <v>9</v>
      </c>
      <c r="CL1" s="4" t="s">
        <v>9</v>
      </c>
      <c r="CM1" s="4" t="s">
        <v>9</v>
      </c>
      <c r="CN1" s="4" t="s">
        <v>9</v>
      </c>
      <c r="CO1" s="4" t="s">
        <v>9</v>
      </c>
      <c r="CP1" s="4" t="s">
        <v>9</v>
      </c>
      <c r="CQ1" s="4" t="s">
        <v>9</v>
      </c>
      <c r="CR1" s="4" t="s">
        <v>9</v>
      </c>
      <c r="CS1" s="4" t="s">
        <v>9</v>
      </c>
      <c r="CT1" s="4" t="s">
        <v>9</v>
      </c>
      <c r="CU1" s="4" t="s">
        <v>9</v>
      </c>
      <c r="CV1" s="4" t="s">
        <v>9</v>
      </c>
      <c r="CW1" s="4" t="s">
        <v>9</v>
      </c>
      <c r="CX1" s="4" t="s">
        <v>9</v>
      </c>
      <c r="CY1" s="4" t="s">
        <v>9</v>
      </c>
      <c r="CZ1" s="4" t="s">
        <v>9</v>
      </c>
      <c r="DA1" s="4" t="s">
        <v>9</v>
      </c>
      <c r="DB1" s="4" t="s">
        <v>9</v>
      </c>
      <c r="DC1" s="4" t="s">
        <v>9</v>
      </c>
      <c r="DD1" s="4" t="s">
        <v>9</v>
      </c>
      <c r="DE1" s="4" t="s">
        <v>9</v>
      </c>
      <c r="DF1" s="4" t="s">
        <v>9</v>
      </c>
      <c r="DG1" s="4" t="s">
        <v>9</v>
      </c>
      <c r="DH1" s="4" t="s">
        <v>9</v>
      </c>
      <c r="DI1" s="4" t="s">
        <v>9</v>
      </c>
      <c r="DJ1" s="4" t="s">
        <v>9</v>
      </c>
      <c r="DK1" s="4" t="s">
        <v>9</v>
      </c>
      <c r="DL1" s="4" t="s">
        <v>9</v>
      </c>
      <c r="DM1" s="4" t="s">
        <v>9</v>
      </c>
      <c r="DN1" s="4" t="s">
        <v>9</v>
      </c>
      <c r="DO1" s="4" t="s">
        <v>9</v>
      </c>
      <c r="DP1" s="4" t="s">
        <v>9</v>
      </c>
      <c r="DQ1" s="4" t="s">
        <v>9</v>
      </c>
      <c r="DR1" s="4" t="s">
        <v>9</v>
      </c>
      <c r="DS1" s="4" t="s">
        <v>9</v>
      </c>
      <c r="DT1" s="4" t="s">
        <v>9</v>
      </c>
      <c r="DU1" s="4" t="s">
        <v>9</v>
      </c>
      <c r="DV1" s="4" t="s">
        <v>9</v>
      </c>
      <c r="DW1" s="4" t="s">
        <v>9</v>
      </c>
      <c r="DX1" s="4" t="s">
        <v>9</v>
      </c>
      <c r="DY1" s="4" t="s">
        <v>9</v>
      </c>
      <c r="DZ1" s="4" t="s">
        <v>9</v>
      </c>
      <c r="EA1" s="4" t="s">
        <v>9</v>
      </c>
      <c r="EB1" s="4" t="s">
        <v>9</v>
      </c>
      <c r="EC1" s="4" t="s">
        <v>9</v>
      </c>
      <c r="ED1" s="4" t="s">
        <v>9</v>
      </c>
      <c r="EE1" s="4" t="s">
        <v>9</v>
      </c>
      <c r="EF1" s="4" t="s">
        <v>9</v>
      </c>
      <c r="EG1" s="4" t="s">
        <v>9</v>
      </c>
      <c r="EH1" s="4" t="s">
        <v>9</v>
      </c>
      <c r="EI1" s="4" t="s">
        <v>9</v>
      </c>
      <c r="EJ1" s="4" t="s">
        <v>9</v>
      </c>
      <c r="EK1" s="4" t="s">
        <v>9</v>
      </c>
      <c r="EL1" s="4" t="s">
        <v>9</v>
      </c>
      <c r="EM1" s="4" t="s">
        <v>9</v>
      </c>
      <c r="EN1" s="4" t="s">
        <v>9</v>
      </c>
      <c r="EO1" s="4" t="s">
        <v>9</v>
      </c>
      <c r="EP1" s="4" t="s">
        <v>9</v>
      </c>
      <c r="EQ1" s="4" t="s">
        <v>9</v>
      </c>
      <c r="ER1" s="4" t="s">
        <v>9</v>
      </c>
      <c r="ES1" s="4" t="s">
        <v>9</v>
      </c>
      <c r="ET1" s="4" t="s">
        <v>9</v>
      </c>
      <c r="EU1" s="4" t="s">
        <v>9</v>
      </c>
      <c r="EV1" s="4" t="s">
        <v>9</v>
      </c>
      <c r="EW1" s="4" t="s">
        <v>9</v>
      </c>
      <c r="EX1" s="4" t="s">
        <v>9</v>
      </c>
      <c r="EY1" s="4" t="s">
        <v>9</v>
      </c>
      <c r="EZ1" s="4" t="s">
        <v>9</v>
      </c>
      <c r="FA1" s="4" t="s">
        <v>9</v>
      </c>
      <c r="FB1" s="4" t="s">
        <v>9</v>
      </c>
      <c r="FC1" s="4" t="s">
        <v>9</v>
      </c>
      <c r="FD1" s="4" t="s">
        <v>9</v>
      </c>
      <c r="FE1" s="4" t="s">
        <v>9</v>
      </c>
      <c r="FF1" s="4" t="s">
        <v>9</v>
      </c>
      <c r="FG1" s="4" t="s">
        <v>9</v>
      </c>
      <c r="FH1" s="4" t="s">
        <v>9</v>
      </c>
      <c r="FI1" s="4" t="s">
        <v>9</v>
      </c>
      <c r="FJ1" s="4" t="s">
        <v>9</v>
      </c>
      <c r="FK1" s="4" t="s">
        <v>9</v>
      </c>
      <c r="FL1" s="4" t="s">
        <v>9</v>
      </c>
      <c r="FM1" s="4" t="s">
        <v>9</v>
      </c>
      <c r="FN1" s="4" t="s">
        <v>9</v>
      </c>
      <c r="FO1" s="4" t="s">
        <v>9</v>
      </c>
      <c r="FP1" s="4" t="s">
        <v>9</v>
      </c>
      <c r="FQ1" s="4" t="s">
        <v>9</v>
      </c>
      <c r="FR1" s="4" t="s">
        <v>9</v>
      </c>
      <c r="FS1" s="4" t="s">
        <v>9</v>
      </c>
      <c r="FT1" s="4" t="s">
        <v>9</v>
      </c>
      <c r="FU1" s="4" t="s">
        <v>9</v>
      </c>
      <c r="FV1" s="4" t="s">
        <v>9</v>
      </c>
      <c r="FW1" s="4" t="s">
        <v>9</v>
      </c>
      <c r="FX1" s="4" t="s">
        <v>9</v>
      </c>
      <c r="FY1" s="4" t="s">
        <v>9</v>
      </c>
      <c r="FZ1" s="4" t="s">
        <v>9</v>
      </c>
      <c r="GA1" s="4" t="s">
        <v>9</v>
      </c>
      <c r="GB1" s="4" t="s">
        <v>9</v>
      </c>
      <c r="GC1" s="4" t="s">
        <v>9</v>
      </c>
      <c r="GD1" s="4" t="s">
        <v>9</v>
      </c>
      <c r="GE1" s="4" t="s">
        <v>9</v>
      </c>
      <c r="GF1" s="4" t="s">
        <v>9</v>
      </c>
      <c r="GG1" s="4" t="s">
        <v>9</v>
      </c>
      <c r="GH1" s="4" t="s">
        <v>9</v>
      </c>
      <c r="GI1" s="4" t="s">
        <v>9</v>
      </c>
      <c r="GJ1" s="4" t="s">
        <v>9</v>
      </c>
      <c r="GK1" s="4" t="s">
        <v>9</v>
      </c>
      <c r="GL1" s="4" t="s">
        <v>9</v>
      </c>
      <c r="GM1" s="4" t="s">
        <v>9</v>
      </c>
      <c r="GN1" s="4" t="s">
        <v>9</v>
      </c>
      <c r="GO1" s="4" t="s">
        <v>9</v>
      </c>
      <c r="GP1" s="4" t="s">
        <v>9</v>
      </c>
      <c r="GQ1" s="4" t="s">
        <v>9</v>
      </c>
      <c r="GR1" s="4" t="s">
        <v>9</v>
      </c>
      <c r="GS1" s="4" t="s">
        <v>9</v>
      </c>
      <c r="GT1" s="4" t="s">
        <v>9</v>
      </c>
      <c r="GU1" s="4" t="s">
        <v>9</v>
      </c>
      <c r="GV1" s="4" t="s">
        <v>9</v>
      </c>
      <c r="GW1" s="4" t="s">
        <v>9</v>
      </c>
      <c r="GX1" s="4" t="s">
        <v>9</v>
      </c>
      <c r="GY1" s="4" t="s">
        <v>9</v>
      </c>
      <c r="GZ1" s="4" t="s">
        <v>9</v>
      </c>
      <c r="HA1" s="4" t="s">
        <v>9</v>
      </c>
      <c r="HB1" s="4" t="s">
        <v>9</v>
      </c>
      <c r="HC1" s="4" t="s">
        <v>9</v>
      </c>
      <c r="HD1" s="4" t="s">
        <v>9</v>
      </c>
      <c r="HE1" s="4" t="s">
        <v>9</v>
      </c>
      <c r="HF1" s="4" t="s">
        <v>9</v>
      </c>
      <c r="HG1" s="4" t="s">
        <v>9</v>
      </c>
      <c r="HH1" s="4" t="s">
        <v>9</v>
      </c>
      <c r="HI1" s="4" t="s">
        <v>9</v>
      </c>
      <c r="HJ1" s="4" t="s">
        <v>9</v>
      </c>
      <c r="HK1" s="4" t="s">
        <v>9</v>
      </c>
      <c r="HL1" s="4" t="s">
        <v>9</v>
      </c>
      <c r="HM1" s="4" t="s">
        <v>9</v>
      </c>
      <c r="HN1" s="4" t="s">
        <v>9</v>
      </c>
      <c r="HO1" s="4" t="s">
        <v>9</v>
      </c>
      <c r="HP1" s="4" t="s">
        <v>9</v>
      </c>
      <c r="HQ1" s="4" t="s">
        <v>9</v>
      </c>
      <c r="HR1" s="4" t="s">
        <v>9</v>
      </c>
      <c r="HS1" s="4" t="s">
        <v>9</v>
      </c>
      <c r="HT1" s="4" t="s">
        <v>9</v>
      </c>
      <c r="HU1" s="4" t="s">
        <v>9</v>
      </c>
      <c r="HV1" s="4" t="s">
        <v>9</v>
      </c>
      <c r="HW1" s="4" t="s">
        <v>9</v>
      </c>
      <c r="HX1" s="4" t="s">
        <v>9</v>
      </c>
      <c r="HY1" s="4" t="s">
        <v>9</v>
      </c>
      <c r="HZ1" s="4" t="s">
        <v>9</v>
      </c>
      <c r="IA1" s="4" t="s">
        <v>9</v>
      </c>
      <c r="IB1" s="4" t="s">
        <v>9</v>
      </c>
      <c r="IC1" s="4" t="s">
        <v>9</v>
      </c>
      <c r="ID1" s="4" t="s">
        <v>9</v>
      </c>
      <c r="IE1" s="4" t="s">
        <v>9</v>
      </c>
      <c r="IF1" s="4" t="s">
        <v>9</v>
      </c>
      <c r="IG1" s="4" t="s">
        <v>9</v>
      </c>
      <c r="IH1" s="4" t="s">
        <v>9</v>
      </c>
      <c r="II1" s="4" t="s">
        <v>9</v>
      </c>
      <c r="IJ1" s="4" t="s">
        <v>9</v>
      </c>
      <c r="IK1" s="4" t="s">
        <v>9</v>
      </c>
      <c r="IL1" s="4" t="s">
        <v>9</v>
      </c>
      <c r="IM1" s="4" t="s">
        <v>9</v>
      </c>
      <c r="IN1" s="4" t="s">
        <v>9</v>
      </c>
      <c r="IO1" s="4" t="s">
        <v>9</v>
      </c>
      <c r="IP1" s="4" t="s">
        <v>9</v>
      </c>
      <c r="IQ1" s="4" t="s">
        <v>9</v>
      </c>
      <c r="IR1" s="4" t="s">
        <v>9</v>
      </c>
      <c r="IS1" s="4" t="s">
        <v>9</v>
      </c>
      <c r="IT1" s="4" t="s">
        <v>9</v>
      </c>
      <c r="IU1" s="4" t="s">
        <v>9</v>
      </c>
      <c r="IV1" s="4" t="s">
        <v>9</v>
      </c>
      <c r="IW1" s="4" t="s">
        <v>9</v>
      </c>
      <c r="IX1" s="4" t="s">
        <v>9</v>
      </c>
      <c r="IY1" s="4" t="s">
        <v>9</v>
      </c>
      <c r="IZ1" s="4" t="s">
        <v>9</v>
      </c>
      <c r="JA1" s="4" t="s">
        <v>9</v>
      </c>
      <c r="JB1" s="4" t="s">
        <v>9</v>
      </c>
      <c r="JC1" s="4" t="s">
        <v>9</v>
      </c>
      <c r="JD1" s="4" t="s">
        <v>9</v>
      </c>
      <c r="JE1" s="4" t="s">
        <v>9</v>
      </c>
      <c r="JF1" s="4" t="s">
        <v>9</v>
      </c>
      <c r="JG1" s="4" t="s">
        <v>9</v>
      </c>
      <c r="JH1" s="4" t="s">
        <v>9</v>
      </c>
      <c r="JI1" s="4" t="s">
        <v>9</v>
      </c>
      <c r="JJ1" s="4" t="s">
        <v>9</v>
      </c>
      <c r="JK1" s="4" t="s">
        <v>9</v>
      </c>
      <c r="JL1" s="4" t="s">
        <v>9</v>
      </c>
      <c r="JM1" s="4" t="s">
        <v>9</v>
      </c>
      <c r="JN1" s="4" t="s">
        <v>9</v>
      </c>
      <c r="JO1" s="4" t="s">
        <v>9</v>
      </c>
      <c r="JP1" s="4" t="s">
        <v>9</v>
      </c>
      <c r="JQ1" s="4" t="s">
        <v>9</v>
      </c>
      <c r="JR1" s="4" t="s">
        <v>9</v>
      </c>
      <c r="JS1" s="4" t="s">
        <v>9</v>
      </c>
      <c r="JT1" s="4" t="s">
        <v>9</v>
      </c>
      <c r="JU1" s="4" t="s">
        <v>9</v>
      </c>
      <c r="JV1" s="4" t="s">
        <v>9</v>
      </c>
      <c r="JW1" s="4" t="s">
        <v>9</v>
      </c>
      <c r="JX1" s="4" t="s">
        <v>9</v>
      </c>
      <c r="JY1" s="4" t="s">
        <v>10</v>
      </c>
      <c r="JZ1" s="4" t="s">
        <v>10</v>
      </c>
      <c r="KA1" s="4" t="s">
        <v>10</v>
      </c>
      <c r="KB1" s="4" t="s">
        <v>10</v>
      </c>
      <c r="KC1" s="4" t="s">
        <v>10</v>
      </c>
      <c r="KD1" s="4" t="s">
        <v>10</v>
      </c>
      <c r="KE1" s="4" t="s">
        <v>10</v>
      </c>
      <c r="KF1" s="4" t="s">
        <v>10</v>
      </c>
      <c r="KG1" s="4" t="s">
        <v>10</v>
      </c>
      <c r="KH1" s="4" t="s">
        <v>10</v>
      </c>
      <c r="KI1" s="4" t="s">
        <v>10</v>
      </c>
      <c r="KJ1" s="4" t="s">
        <v>10</v>
      </c>
      <c r="KK1" s="4" t="s">
        <v>10</v>
      </c>
      <c r="KL1" s="4" t="s">
        <v>10</v>
      </c>
      <c r="KM1" s="4" t="s">
        <v>10</v>
      </c>
      <c r="KN1" s="4" t="s">
        <v>10</v>
      </c>
      <c r="KO1" s="4" t="s">
        <v>9</v>
      </c>
      <c r="KP1" s="4" t="s">
        <v>10</v>
      </c>
      <c r="KQ1" s="4" t="s">
        <v>0</v>
      </c>
      <c r="KR1" s="4" t="s">
        <v>11</v>
      </c>
      <c r="KS1" s="4" t="s">
        <v>0</v>
      </c>
      <c r="KT1" s="4" t="s">
        <v>0</v>
      </c>
      <c r="KU1" s="4" t="s">
        <v>0</v>
      </c>
      <c r="KV1" s="4" t="s">
        <v>11</v>
      </c>
      <c r="KW1" s="4" t="s">
        <v>11</v>
      </c>
      <c r="KX1" s="4" t="s">
        <v>9</v>
      </c>
      <c r="KY1" s="4" t="s">
        <v>9</v>
      </c>
      <c r="KZ1" s="4" t="s">
        <v>0</v>
      </c>
      <c r="LA1" s="4" t="s">
        <v>9</v>
      </c>
      <c r="LB1" s="4" t="s">
        <v>9</v>
      </c>
      <c r="LC1" s="4" t="s">
        <v>9</v>
      </c>
      <c r="LD1" s="4" t="s">
        <v>9</v>
      </c>
      <c r="LE1" s="4" t="s">
        <v>9</v>
      </c>
      <c r="LF1" s="4" t="s">
        <v>11</v>
      </c>
      <c r="LG1" s="4" t="s">
        <v>11</v>
      </c>
      <c r="LH1" s="1" t="s">
        <v>0</v>
      </c>
      <c r="LI1" s="1" t="s">
        <v>9</v>
      </c>
      <c r="LJ1" s="1" t="s">
        <v>9</v>
      </c>
      <c r="LK1" s="1" t="s">
        <v>9</v>
      </c>
      <c r="LL1" s="1" t="s">
        <v>9</v>
      </c>
      <c r="LM1" s="1" t="s">
        <v>9</v>
      </c>
      <c r="LN1" s="1" t="s">
        <v>9</v>
      </c>
      <c r="LO1" s="1" t="s">
        <v>9</v>
      </c>
      <c r="LP1" s="4" t="s">
        <v>10</v>
      </c>
      <c r="LQ1" s="4" t="s">
        <v>10</v>
      </c>
      <c r="LR1" s="4" t="s">
        <v>10</v>
      </c>
      <c r="LS1" s="4" t="s">
        <v>10</v>
      </c>
      <c r="LT1" s="4" t="s">
        <v>10</v>
      </c>
      <c r="LU1" s="4" t="s">
        <v>10</v>
      </c>
      <c r="LV1" s="4" t="s">
        <v>10</v>
      </c>
      <c r="LW1" s="4" t="s">
        <v>10</v>
      </c>
      <c r="LX1" s="4" t="s">
        <v>10</v>
      </c>
      <c r="LY1" s="4" t="s">
        <v>10</v>
      </c>
      <c r="LZ1" s="4" t="s">
        <v>10</v>
      </c>
      <c r="MA1" s="4" t="s">
        <v>10</v>
      </c>
      <c r="MB1" s="4" t="s">
        <v>10</v>
      </c>
      <c r="MC1" s="4" t="s">
        <v>10</v>
      </c>
      <c r="MD1" s="4" t="s">
        <v>10</v>
      </c>
      <c r="ME1" s="4" t="s">
        <v>10</v>
      </c>
      <c r="MF1" s="4" t="s">
        <v>10</v>
      </c>
      <c r="MG1" s="4" t="s">
        <v>10</v>
      </c>
      <c r="MH1" s="4" t="s">
        <v>10</v>
      </c>
      <c r="MI1" s="4" t="s">
        <v>10</v>
      </c>
      <c r="MJ1" s="4" t="s">
        <v>10</v>
      </c>
      <c r="MK1" s="4" t="s">
        <v>10</v>
      </c>
      <c r="ML1" s="4" t="s">
        <v>10</v>
      </c>
      <c r="MM1" s="4" t="s">
        <v>10</v>
      </c>
      <c r="MN1" s="4" t="s">
        <v>10</v>
      </c>
      <c r="MO1" s="4" t="s">
        <v>10</v>
      </c>
      <c r="MP1" s="4" t="s">
        <v>10</v>
      </c>
      <c r="MQ1" s="4" t="s">
        <v>10</v>
      </c>
      <c r="MR1" s="4" t="s">
        <v>0</v>
      </c>
      <c r="MS1" s="4" t="s">
        <v>9</v>
      </c>
      <c r="MT1" s="4" t="s">
        <v>0</v>
      </c>
      <c r="MU1" s="4" t="s">
        <v>0</v>
      </c>
      <c r="MV1" s="4" t="s">
        <v>9</v>
      </c>
      <c r="MW1" s="4" t="s">
        <v>10</v>
      </c>
      <c r="MX1" s="4" t="s">
        <v>10</v>
      </c>
      <c r="MY1" s="4" t="s">
        <v>10</v>
      </c>
      <c r="MZ1" s="4" t="s">
        <v>10</v>
      </c>
      <c r="NA1" s="4" t="s">
        <v>0</v>
      </c>
      <c r="NB1" s="4" t="s">
        <v>0</v>
      </c>
      <c r="NC1" s="1" t="s">
        <v>0</v>
      </c>
      <c r="ND1" s="1" t="s">
        <v>0</v>
      </c>
      <c r="NE1" s="1" t="s">
        <v>0</v>
      </c>
      <c r="NF1" s="1" t="s">
        <v>0</v>
      </c>
      <c r="NG1" s="4" t="s">
        <v>0</v>
      </c>
      <c r="NH1" s="4" t="s">
        <v>0</v>
      </c>
      <c r="NI1" s="1" t="s">
        <v>10</v>
      </c>
      <c r="NJ1" s="1" t="s">
        <v>10</v>
      </c>
      <c r="NK1" s="1" t="s">
        <v>83</v>
      </c>
      <c r="NL1" s="1" t="s">
        <v>83</v>
      </c>
      <c r="NM1" s="8" t="s">
        <v>18</v>
      </c>
    </row>
    <row r="2" spans="1:377" s="2" customFormat="1" ht="84.75" customHeight="1">
      <c r="A2" s="263"/>
      <c r="B2" s="263"/>
      <c r="C2" s="264" t="s">
        <v>70</v>
      </c>
      <c r="D2" s="263"/>
      <c r="E2" s="263"/>
      <c r="F2" s="263"/>
      <c r="G2" s="60"/>
      <c r="H2" s="265" t="s">
        <v>2</v>
      </c>
      <c r="I2" s="60"/>
      <c r="J2" s="41" t="s">
        <v>23</v>
      </c>
      <c r="K2" s="41" t="s">
        <v>830</v>
      </c>
      <c r="L2" s="41" t="s">
        <v>1077</v>
      </c>
      <c r="M2" s="41" t="s">
        <v>1074</v>
      </c>
      <c r="N2" s="41" t="s">
        <v>1075</v>
      </c>
      <c r="O2" s="41" t="s">
        <v>1076</v>
      </c>
      <c r="P2" s="41" t="s">
        <v>791</v>
      </c>
      <c r="Q2" s="41" t="s">
        <v>25</v>
      </c>
      <c r="R2" s="41" t="s">
        <v>26</v>
      </c>
      <c r="S2" s="41" t="s">
        <v>569</v>
      </c>
      <c r="T2" s="41" t="s">
        <v>201</v>
      </c>
      <c r="U2" s="41" t="s">
        <v>384</v>
      </c>
      <c r="V2" s="41" t="s">
        <v>385</v>
      </c>
      <c r="W2" s="41" t="s">
        <v>29</v>
      </c>
      <c r="X2" s="41" t="s">
        <v>29</v>
      </c>
      <c r="Y2" s="41" t="s">
        <v>976</v>
      </c>
      <c r="Z2" s="41" t="s">
        <v>22</v>
      </c>
      <c r="AA2" s="41" t="s">
        <v>22</v>
      </c>
      <c r="AB2" s="41" t="s">
        <v>22</v>
      </c>
      <c r="AC2" s="41" t="s">
        <v>21</v>
      </c>
      <c r="AD2" s="41" t="s">
        <v>21</v>
      </c>
      <c r="AE2" s="41" t="s">
        <v>21</v>
      </c>
      <c r="AF2" s="41" t="s">
        <v>21</v>
      </c>
      <c r="AG2" s="41" t="s">
        <v>20</v>
      </c>
      <c r="AH2" s="41" t="s">
        <v>20</v>
      </c>
      <c r="AI2" s="41" t="s">
        <v>13</v>
      </c>
      <c r="AJ2" s="41" t="s">
        <v>242</v>
      </c>
      <c r="AK2" s="41" t="s">
        <v>243</v>
      </c>
      <c r="AL2" s="41" t="s">
        <v>244</v>
      </c>
      <c r="AM2" s="41" t="s">
        <v>244</v>
      </c>
      <c r="AN2" s="41" t="s">
        <v>244</v>
      </c>
      <c r="AO2" s="41" t="s">
        <v>244</v>
      </c>
      <c r="AP2" s="41" t="s">
        <v>244</v>
      </c>
      <c r="AQ2" s="41" t="s">
        <v>244</v>
      </c>
      <c r="AR2" s="41" t="s">
        <v>244</v>
      </c>
      <c r="AS2" s="41" t="s">
        <v>244</v>
      </c>
      <c r="AT2" s="41" t="s">
        <v>1050</v>
      </c>
      <c r="AU2" s="41" t="s">
        <v>245</v>
      </c>
      <c r="AV2" s="41" t="s">
        <v>245</v>
      </c>
      <c r="AW2" s="41" t="s">
        <v>246</v>
      </c>
      <c r="AX2" s="41" t="s">
        <v>247</v>
      </c>
      <c r="AY2" s="41" t="s">
        <v>248</v>
      </c>
      <c r="AZ2" s="41" t="s">
        <v>351</v>
      </c>
      <c r="BA2" s="41" t="s">
        <v>352</v>
      </c>
      <c r="BB2" s="41" t="s">
        <v>770</v>
      </c>
      <c r="BC2" s="41" t="s">
        <v>240</v>
      </c>
      <c r="BD2" s="41" t="s">
        <v>241</v>
      </c>
      <c r="BE2" s="41" t="s">
        <v>36</v>
      </c>
      <c r="BF2" s="41" t="s">
        <v>36</v>
      </c>
      <c r="BG2" s="41" t="s">
        <v>36</v>
      </c>
      <c r="BH2" s="41" t="s">
        <v>36</v>
      </c>
      <c r="BI2" s="41" t="s">
        <v>36</v>
      </c>
      <c r="BJ2" s="41" t="s">
        <v>36</v>
      </c>
      <c r="BK2" s="41" t="s">
        <v>36</v>
      </c>
      <c r="BL2" s="41" t="s">
        <v>36</v>
      </c>
      <c r="BM2" s="41" t="s">
        <v>38</v>
      </c>
      <c r="BN2" s="41" t="s">
        <v>38</v>
      </c>
      <c r="BO2" s="41" t="s">
        <v>38</v>
      </c>
      <c r="BP2" s="41" t="s">
        <v>38</v>
      </c>
      <c r="BQ2" s="41" t="s">
        <v>38</v>
      </c>
      <c r="BR2" s="41" t="s">
        <v>38</v>
      </c>
      <c r="BS2" s="41" t="s">
        <v>636</v>
      </c>
      <c r="BT2" s="41" t="s">
        <v>636</v>
      </c>
      <c r="BU2" s="41" t="s">
        <v>635</v>
      </c>
      <c r="BV2" s="41" t="s">
        <v>635</v>
      </c>
      <c r="BW2" s="41" t="s">
        <v>635</v>
      </c>
      <c r="BX2" s="41" t="s">
        <v>635</v>
      </c>
      <c r="BY2" s="41" t="s">
        <v>635</v>
      </c>
      <c r="BZ2" s="41" t="s">
        <v>636</v>
      </c>
      <c r="CA2" s="41" t="s">
        <v>636</v>
      </c>
      <c r="CB2" s="41" t="s">
        <v>635</v>
      </c>
      <c r="CC2" s="41" t="s">
        <v>635</v>
      </c>
      <c r="CD2" s="41" t="s">
        <v>635</v>
      </c>
      <c r="CE2" s="41" t="s">
        <v>635</v>
      </c>
      <c r="CF2" s="41" t="s">
        <v>635</v>
      </c>
      <c r="CG2" s="41" t="s">
        <v>636</v>
      </c>
      <c r="CH2" s="41" t="s">
        <v>636</v>
      </c>
      <c r="CI2" s="41" t="s">
        <v>635</v>
      </c>
      <c r="CJ2" s="41" t="s">
        <v>635</v>
      </c>
      <c r="CK2" s="41" t="s">
        <v>635</v>
      </c>
      <c r="CL2" s="41" t="s">
        <v>635</v>
      </c>
      <c r="CM2" s="41" t="s">
        <v>635</v>
      </c>
      <c r="CN2" s="41" t="s">
        <v>636</v>
      </c>
      <c r="CO2" s="41" t="s">
        <v>636</v>
      </c>
      <c r="CP2" s="41" t="s">
        <v>635</v>
      </c>
      <c r="CQ2" s="41" t="s">
        <v>635</v>
      </c>
      <c r="CR2" s="41" t="s">
        <v>635</v>
      </c>
      <c r="CS2" s="41" t="s">
        <v>635</v>
      </c>
      <c r="CT2" s="41" t="s">
        <v>635</v>
      </c>
      <c r="CU2" s="41" t="s">
        <v>636</v>
      </c>
      <c r="CV2" s="41" t="s">
        <v>636</v>
      </c>
      <c r="CW2" s="41" t="s">
        <v>635</v>
      </c>
      <c r="CX2" s="41" t="s">
        <v>635</v>
      </c>
      <c r="CY2" s="41" t="s">
        <v>635</v>
      </c>
      <c r="CZ2" s="41" t="s">
        <v>635</v>
      </c>
      <c r="DA2" s="41" t="s">
        <v>635</v>
      </c>
      <c r="DB2" s="41" t="s">
        <v>636</v>
      </c>
      <c r="DC2" s="41" t="s">
        <v>636</v>
      </c>
      <c r="DD2" s="41" t="s">
        <v>635</v>
      </c>
      <c r="DE2" s="41" t="s">
        <v>635</v>
      </c>
      <c r="DF2" s="41" t="s">
        <v>635</v>
      </c>
      <c r="DG2" s="41" t="s">
        <v>635</v>
      </c>
      <c r="DH2" s="41" t="s">
        <v>635</v>
      </c>
      <c r="DI2" s="41" t="s">
        <v>636</v>
      </c>
      <c r="DJ2" s="41" t="s">
        <v>636</v>
      </c>
      <c r="DK2" s="41" t="s">
        <v>635</v>
      </c>
      <c r="DL2" s="41" t="s">
        <v>635</v>
      </c>
      <c r="DM2" s="41" t="s">
        <v>635</v>
      </c>
      <c r="DN2" s="41" t="s">
        <v>635</v>
      </c>
      <c r="DO2" s="41" t="s">
        <v>635</v>
      </c>
      <c r="DP2" s="41" t="s">
        <v>636</v>
      </c>
      <c r="DQ2" s="41" t="s">
        <v>636</v>
      </c>
      <c r="DR2" s="41" t="s">
        <v>635</v>
      </c>
      <c r="DS2" s="41" t="s">
        <v>635</v>
      </c>
      <c r="DT2" s="41" t="s">
        <v>635</v>
      </c>
      <c r="DU2" s="41" t="s">
        <v>635</v>
      </c>
      <c r="DV2" s="41" t="s">
        <v>635</v>
      </c>
      <c r="DW2" s="41" t="s">
        <v>636</v>
      </c>
      <c r="DX2" s="41" t="s">
        <v>636</v>
      </c>
      <c r="DY2" s="41" t="s">
        <v>635</v>
      </c>
      <c r="DZ2" s="41" t="s">
        <v>635</v>
      </c>
      <c r="EA2" s="41" t="s">
        <v>635</v>
      </c>
      <c r="EB2" s="41" t="s">
        <v>635</v>
      </c>
      <c r="EC2" s="41" t="s">
        <v>635</v>
      </c>
      <c r="ED2" s="41" t="s">
        <v>636</v>
      </c>
      <c r="EE2" s="41" t="s">
        <v>636</v>
      </c>
      <c r="EF2" s="41" t="s">
        <v>635</v>
      </c>
      <c r="EG2" s="41" t="s">
        <v>635</v>
      </c>
      <c r="EH2" s="41" t="s">
        <v>635</v>
      </c>
      <c r="EI2" s="41" t="s">
        <v>635</v>
      </c>
      <c r="EJ2" s="41" t="s">
        <v>635</v>
      </c>
      <c r="EK2" s="41" t="s">
        <v>636</v>
      </c>
      <c r="EL2" s="41" t="s">
        <v>636</v>
      </c>
      <c r="EM2" s="41" t="s">
        <v>635</v>
      </c>
      <c r="EN2" s="41" t="s">
        <v>635</v>
      </c>
      <c r="EO2" s="41" t="s">
        <v>635</v>
      </c>
      <c r="EP2" s="41" t="s">
        <v>635</v>
      </c>
      <c r="EQ2" s="41" t="s">
        <v>635</v>
      </c>
      <c r="ER2" s="41" t="s">
        <v>636</v>
      </c>
      <c r="ES2" s="41" t="s">
        <v>636</v>
      </c>
      <c r="ET2" s="41" t="s">
        <v>635</v>
      </c>
      <c r="EU2" s="41" t="s">
        <v>635</v>
      </c>
      <c r="EV2" s="41" t="s">
        <v>635</v>
      </c>
      <c r="EW2" s="41" t="s">
        <v>635</v>
      </c>
      <c r="EX2" s="41" t="s">
        <v>635</v>
      </c>
      <c r="EY2" s="41" t="s">
        <v>636</v>
      </c>
      <c r="EZ2" s="41" t="s">
        <v>636</v>
      </c>
      <c r="FA2" s="41" t="s">
        <v>635</v>
      </c>
      <c r="FB2" s="41" t="s">
        <v>635</v>
      </c>
      <c r="FC2" s="41" t="s">
        <v>635</v>
      </c>
      <c r="FD2" s="41" t="s">
        <v>635</v>
      </c>
      <c r="FE2" s="41" t="s">
        <v>635</v>
      </c>
      <c r="FF2" s="41" t="s">
        <v>636</v>
      </c>
      <c r="FG2" s="41" t="s">
        <v>636</v>
      </c>
      <c r="FH2" s="41" t="s">
        <v>635</v>
      </c>
      <c r="FI2" s="41" t="s">
        <v>635</v>
      </c>
      <c r="FJ2" s="41" t="s">
        <v>635</v>
      </c>
      <c r="FK2" s="41" t="s">
        <v>635</v>
      </c>
      <c r="FL2" s="41" t="s">
        <v>635</v>
      </c>
      <c r="FM2" s="41" t="s">
        <v>636</v>
      </c>
      <c r="FN2" s="41" t="s">
        <v>636</v>
      </c>
      <c r="FO2" s="41" t="s">
        <v>635</v>
      </c>
      <c r="FP2" s="41" t="s">
        <v>635</v>
      </c>
      <c r="FQ2" s="41" t="s">
        <v>635</v>
      </c>
      <c r="FR2" s="41" t="s">
        <v>635</v>
      </c>
      <c r="FS2" s="41" t="s">
        <v>635</v>
      </c>
      <c r="FT2" s="41" t="s">
        <v>636</v>
      </c>
      <c r="FU2" s="41" t="s">
        <v>636</v>
      </c>
      <c r="FV2" s="41" t="s">
        <v>635</v>
      </c>
      <c r="FW2" s="41" t="s">
        <v>635</v>
      </c>
      <c r="FX2" s="41" t="s">
        <v>635</v>
      </c>
      <c r="FY2" s="41" t="s">
        <v>635</v>
      </c>
      <c r="FZ2" s="41" t="s">
        <v>635</v>
      </c>
      <c r="GA2" s="41" t="s">
        <v>636</v>
      </c>
      <c r="GB2" s="41" t="s">
        <v>636</v>
      </c>
      <c r="GC2" s="41" t="s">
        <v>635</v>
      </c>
      <c r="GD2" s="41" t="s">
        <v>635</v>
      </c>
      <c r="GE2" s="41" t="s">
        <v>635</v>
      </c>
      <c r="GF2" s="41" t="s">
        <v>635</v>
      </c>
      <c r="GG2" s="41" t="s">
        <v>635</v>
      </c>
      <c r="GH2" s="41" t="s">
        <v>636</v>
      </c>
      <c r="GI2" s="41" t="s">
        <v>636</v>
      </c>
      <c r="GJ2" s="41" t="s">
        <v>635</v>
      </c>
      <c r="GK2" s="41" t="s">
        <v>635</v>
      </c>
      <c r="GL2" s="41" t="s">
        <v>635</v>
      </c>
      <c r="GM2" s="41" t="s">
        <v>635</v>
      </c>
      <c r="GN2" s="41" t="s">
        <v>635</v>
      </c>
      <c r="GO2" s="41" t="s">
        <v>636</v>
      </c>
      <c r="GP2" s="41" t="s">
        <v>636</v>
      </c>
      <c r="GQ2" s="41" t="s">
        <v>635</v>
      </c>
      <c r="GR2" s="41" t="s">
        <v>635</v>
      </c>
      <c r="GS2" s="41" t="s">
        <v>635</v>
      </c>
      <c r="GT2" s="41" t="s">
        <v>635</v>
      </c>
      <c r="GU2" s="41" t="s">
        <v>635</v>
      </c>
      <c r="GV2" s="41" t="s">
        <v>636</v>
      </c>
      <c r="GW2" s="41" t="s">
        <v>636</v>
      </c>
      <c r="GX2" s="41" t="s">
        <v>635</v>
      </c>
      <c r="GY2" s="41" t="s">
        <v>635</v>
      </c>
      <c r="GZ2" s="41" t="s">
        <v>635</v>
      </c>
      <c r="HA2" s="41" t="s">
        <v>635</v>
      </c>
      <c r="HB2" s="41" t="s">
        <v>635</v>
      </c>
      <c r="HC2" s="41" t="s">
        <v>636</v>
      </c>
      <c r="HD2" s="41" t="s">
        <v>636</v>
      </c>
      <c r="HE2" s="41" t="s">
        <v>635</v>
      </c>
      <c r="HF2" s="41" t="s">
        <v>635</v>
      </c>
      <c r="HG2" s="41" t="s">
        <v>635</v>
      </c>
      <c r="HH2" s="41" t="s">
        <v>635</v>
      </c>
      <c r="HI2" s="41" t="s">
        <v>635</v>
      </c>
      <c r="HJ2" s="41" t="s">
        <v>636</v>
      </c>
      <c r="HK2" s="41" t="s">
        <v>636</v>
      </c>
      <c r="HL2" s="41" t="s">
        <v>635</v>
      </c>
      <c r="HM2" s="41" t="s">
        <v>635</v>
      </c>
      <c r="HN2" s="41" t="s">
        <v>635</v>
      </c>
      <c r="HO2" s="41" t="s">
        <v>635</v>
      </c>
      <c r="HP2" s="41" t="s">
        <v>635</v>
      </c>
      <c r="HQ2" s="41" t="s">
        <v>636</v>
      </c>
      <c r="HR2" s="41" t="s">
        <v>636</v>
      </c>
      <c r="HS2" s="41" t="s">
        <v>635</v>
      </c>
      <c r="HT2" s="41" t="s">
        <v>635</v>
      </c>
      <c r="HU2" s="41" t="s">
        <v>635</v>
      </c>
      <c r="HV2" s="41" t="s">
        <v>635</v>
      </c>
      <c r="HW2" s="41" t="s">
        <v>635</v>
      </c>
      <c r="HX2" s="41" t="s">
        <v>636</v>
      </c>
      <c r="HY2" s="41" t="s">
        <v>636</v>
      </c>
      <c r="HZ2" s="41" t="s">
        <v>635</v>
      </c>
      <c r="IA2" s="41" t="s">
        <v>635</v>
      </c>
      <c r="IB2" s="41" t="s">
        <v>635</v>
      </c>
      <c r="IC2" s="41" t="s">
        <v>635</v>
      </c>
      <c r="ID2" s="41" t="s">
        <v>635</v>
      </c>
      <c r="IE2" s="41" t="s">
        <v>636</v>
      </c>
      <c r="IF2" s="41" t="s">
        <v>636</v>
      </c>
      <c r="IG2" s="41" t="s">
        <v>635</v>
      </c>
      <c r="IH2" s="41" t="s">
        <v>635</v>
      </c>
      <c r="II2" s="41" t="s">
        <v>635</v>
      </c>
      <c r="IJ2" s="41" t="s">
        <v>635</v>
      </c>
      <c r="IK2" s="41" t="s">
        <v>635</v>
      </c>
      <c r="IL2" s="41" t="s">
        <v>636</v>
      </c>
      <c r="IM2" s="41" t="s">
        <v>636</v>
      </c>
      <c r="IN2" s="41" t="s">
        <v>635</v>
      </c>
      <c r="IO2" s="41" t="s">
        <v>635</v>
      </c>
      <c r="IP2" s="41" t="s">
        <v>635</v>
      </c>
      <c r="IQ2" s="41" t="s">
        <v>635</v>
      </c>
      <c r="IR2" s="41" t="s">
        <v>635</v>
      </c>
      <c r="IS2" s="41" t="s">
        <v>636</v>
      </c>
      <c r="IT2" s="41" t="s">
        <v>636</v>
      </c>
      <c r="IU2" s="41" t="s">
        <v>635</v>
      </c>
      <c r="IV2" s="41" t="s">
        <v>635</v>
      </c>
      <c r="IW2" s="41" t="s">
        <v>635</v>
      </c>
      <c r="IX2" s="41" t="s">
        <v>635</v>
      </c>
      <c r="IY2" s="41" t="s">
        <v>635</v>
      </c>
      <c r="IZ2" s="41" t="s">
        <v>636</v>
      </c>
      <c r="JA2" s="41" t="s">
        <v>636</v>
      </c>
      <c r="JB2" s="41" t="s">
        <v>635</v>
      </c>
      <c r="JC2" s="41" t="s">
        <v>635</v>
      </c>
      <c r="JD2" s="41" t="s">
        <v>635</v>
      </c>
      <c r="JE2" s="41" t="s">
        <v>635</v>
      </c>
      <c r="JF2" s="41" t="s">
        <v>635</v>
      </c>
      <c r="JG2" s="41" t="s">
        <v>636</v>
      </c>
      <c r="JH2" s="41" t="s">
        <v>636</v>
      </c>
      <c r="JI2" s="41" t="s">
        <v>635</v>
      </c>
      <c r="JJ2" s="41" t="s">
        <v>635</v>
      </c>
      <c r="JK2" s="41" t="s">
        <v>635</v>
      </c>
      <c r="JL2" s="41" t="s">
        <v>635</v>
      </c>
      <c r="JM2" s="41" t="s">
        <v>635</v>
      </c>
      <c r="JN2" s="41" t="s">
        <v>636</v>
      </c>
      <c r="JO2" s="41" t="s">
        <v>636</v>
      </c>
      <c r="JP2" s="41" t="s">
        <v>635</v>
      </c>
      <c r="JQ2" s="41" t="s">
        <v>635</v>
      </c>
      <c r="JR2" s="41" t="s">
        <v>635</v>
      </c>
      <c r="JS2" s="41" t="s">
        <v>635</v>
      </c>
      <c r="JT2" s="41" t="s">
        <v>635</v>
      </c>
      <c r="JU2" s="41" t="s">
        <v>254</v>
      </c>
      <c r="JV2" s="41" t="s">
        <v>320</v>
      </c>
      <c r="JW2" s="41" t="s">
        <v>594</v>
      </c>
      <c r="JX2" s="41" t="s">
        <v>839</v>
      </c>
      <c r="JY2" s="41" t="s">
        <v>254</v>
      </c>
      <c r="JZ2" s="41" t="s">
        <v>320</v>
      </c>
      <c r="KA2" s="41" t="s">
        <v>594</v>
      </c>
      <c r="KB2" s="41" t="s">
        <v>594</v>
      </c>
      <c r="KC2" s="41" t="s">
        <v>594</v>
      </c>
      <c r="KD2" s="41" t="s">
        <v>594</v>
      </c>
      <c r="KE2" s="41" t="s">
        <v>594</v>
      </c>
      <c r="KF2" s="41" t="s">
        <v>594</v>
      </c>
      <c r="KG2" s="41" t="s">
        <v>594</v>
      </c>
      <c r="KH2" s="41" t="s">
        <v>35</v>
      </c>
      <c r="KI2" s="41" t="s">
        <v>35</v>
      </c>
      <c r="KJ2" s="41" t="s">
        <v>35</v>
      </c>
      <c r="KK2" s="41" t="s">
        <v>15</v>
      </c>
      <c r="KL2" s="41" t="s">
        <v>15</v>
      </c>
      <c r="KM2" s="41" t="s">
        <v>15</v>
      </c>
      <c r="KN2" s="41" t="s">
        <v>15</v>
      </c>
      <c r="KO2" s="41" t="s">
        <v>216</v>
      </c>
      <c r="KP2" s="41" t="s">
        <v>28</v>
      </c>
      <c r="KQ2" s="41" t="s">
        <v>171</v>
      </c>
      <c r="KR2" s="41" t="s">
        <v>77</v>
      </c>
      <c r="KS2" s="41" t="s">
        <v>32</v>
      </c>
      <c r="KT2" s="41" t="s">
        <v>168</v>
      </c>
      <c r="KU2" s="41" t="s">
        <v>249</v>
      </c>
      <c r="KV2" s="41" t="s">
        <v>250</v>
      </c>
      <c r="KW2" s="41" t="s">
        <v>251</v>
      </c>
      <c r="KX2" s="41" t="s">
        <v>29</v>
      </c>
      <c r="KY2" s="41" t="s">
        <v>29</v>
      </c>
      <c r="KZ2" s="41" t="s">
        <v>30</v>
      </c>
      <c r="LA2" s="41" t="s">
        <v>31</v>
      </c>
      <c r="LB2" s="41" t="s">
        <v>29</v>
      </c>
      <c r="LC2" s="41" t="s">
        <v>29</v>
      </c>
      <c r="LD2" s="41" t="s">
        <v>29</v>
      </c>
      <c r="LE2" s="41" t="s">
        <v>29</v>
      </c>
      <c r="LF2" s="41" t="s">
        <v>33</v>
      </c>
      <c r="LG2" s="41" t="s">
        <v>208</v>
      </c>
      <c r="LH2" s="41" t="s">
        <v>396</v>
      </c>
      <c r="LI2" s="41" t="s">
        <v>396</v>
      </c>
      <c r="LJ2" s="41" t="s">
        <v>479</v>
      </c>
      <c r="LK2" s="41" t="s">
        <v>479</v>
      </c>
      <c r="LL2" s="41" t="s">
        <v>479</v>
      </c>
      <c r="LM2" s="41" t="s">
        <v>479</v>
      </c>
      <c r="LN2" s="41" t="s">
        <v>387</v>
      </c>
      <c r="LO2" s="41" t="s">
        <v>387</v>
      </c>
      <c r="LP2" s="41" t="s">
        <v>17</v>
      </c>
      <c r="LQ2" s="41" t="s">
        <v>16</v>
      </c>
      <c r="LR2" s="41" t="s">
        <v>297</v>
      </c>
      <c r="LS2" s="41" t="s">
        <v>298</v>
      </c>
      <c r="LT2" s="41" t="s">
        <v>301</v>
      </c>
      <c r="LU2" s="41" t="s">
        <v>302</v>
      </c>
      <c r="LV2" s="41" t="s">
        <v>14</v>
      </c>
      <c r="LW2" s="41" t="s">
        <v>14</v>
      </c>
      <c r="LX2" s="41" t="s">
        <v>14</v>
      </c>
      <c r="LY2" s="41" t="s">
        <v>19</v>
      </c>
      <c r="LZ2" s="41" t="s">
        <v>861</v>
      </c>
      <c r="MA2" s="41" t="s">
        <v>1085</v>
      </c>
      <c r="MB2" s="41" t="s">
        <v>376</v>
      </c>
      <c r="MC2" s="41" t="s">
        <v>377</v>
      </c>
      <c r="MD2" s="41" t="s">
        <v>1080</v>
      </c>
      <c r="ME2" s="41" t="s">
        <v>1084</v>
      </c>
      <c r="MF2" s="41" t="s">
        <v>1081</v>
      </c>
      <c r="MG2" s="41" t="s">
        <v>1082</v>
      </c>
      <c r="MH2" s="41" t="s">
        <v>443</v>
      </c>
      <c r="MI2" s="41" t="s">
        <v>325</v>
      </c>
      <c r="MJ2" s="41" t="s">
        <v>325</v>
      </c>
      <c r="MK2" s="41" t="s">
        <v>444</v>
      </c>
      <c r="ML2" s="41" t="s">
        <v>367</v>
      </c>
      <c r="MM2" s="41" t="s">
        <v>1092</v>
      </c>
      <c r="MN2" s="41" t="s">
        <v>1086</v>
      </c>
      <c r="MO2" s="41" t="s">
        <v>1090</v>
      </c>
      <c r="MP2" s="41" t="s">
        <v>1087</v>
      </c>
      <c r="MQ2" s="41" t="s">
        <v>1089</v>
      </c>
      <c r="MR2" s="41" t="s">
        <v>218</v>
      </c>
      <c r="MS2" s="41" t="s">
        <v>218</v>
      </c>
      <c r="MT2" s="41" t="s">
        <v>704</v>
      </c>
      <c r="MU2" s="41" t="s">
        <v>217</v>
      </c>
      <c r="MV2" s="41" t="s">
        <v>217</v>
      </c>
      <c r="MW2" s="41" t="s">
        <v>80</v>
      </c>
      <c r="MX2" s="41" t="s">
        <v>120</v>
      </c>
      <c r="MY2" s="41" t="s">
        <v>81</v>
      </c>
      <c r="MZ2" s="41" t="s">
        <v>381</v>
      </c>
      <c r="NA2" s="41" t="s">
        <v>784</v>
      </c>
      <c r="NB2" s="41" t="s">
        <v>378</v>
      </c>
      <c r="NC2" s="41" t="s">
        <v>276</v>
      </c>
      <c r="ND2" s="41" t="s">
        <v>276</v>
      </c>
      <c r="NE2" s="41" t="s">
        <v>276</v>
      </c>
      <c r="NF2" s="41" t="s">
        <v>276</v>
      </c>
      <c r="NG2" s="41" t="s">
        <v>1027</v>
      </c>
      <c r="NH2" s="41" t="s">
        <v>580</v>
      </c>
      <c r="NI2" s="41"/>
      <c r="NJ2" s="41"/>
      <c r="NK2" s="41"/>
      <c r="NL2" s="41"/>
      <c r="NM2" s="266" t="s">
        <v>197</v>
      </c>
    </row>
    <row r="3" spans="1:377" s="2" customFormat="1" ht="42" customHeight="1">
      <c r="A3" s="199">
        <v>6001</v>
      </c>
      <c r="B3" s="198">
        <f>COUNTIFS($C$5:$C$19,$A3,$D$5:$D$19,TRUE)</f>
        <v>0</v>
      </c>
      <c r="C3" s="264" t="s">
        <v>70</v>
      </c>
      <c r="D3" s="263"/>
      <c r="E3" s="263"/>
      <c r="F3" s="263"/>
      <c r="G3" s="60"/>
      <c r="H3" s="265" t="s">
        <v>3</v>
      </c>
      <c r="I3" s="41"/>
      <c r="J3" s="41"/>
      <c r="K3" s="41"/>
      <c r="L3" s="41"/>
      <c r="M3" s="41"/>
      <c r="N3" s="41"/>
      <c r="O3" s="41"/>
      <c r="P3" s="41"/>
      <c r="Q3" s="41"/>
      <c r="R3" s="41"/>
      <c r="S3" s="41"/>
      <c r="T3" s="41"/>
      <c r="U3" s="267"/>
      <c r="V3" s="267"/>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267"/>
      <c r="BT3" s="267"/>
      <c r="BU3" s="267"/>
      <c r="BV3" s="267"/>
      <c r="BW3" s="267"/>
      <c r="BX3" s="267"/>
      <c r="BY3" s="267"/>
      <c r="BZ3" s="267"/>
      <c r="CA3" s="267"/>
      <c r="CB3" s="267"/>
      <c r="CC3" s="267"/>
      <c r="CD3" s="267"/>
      <c r="CE3" s="267"/>
      <c r="CF3" s="267"/>
      <c r="CG3" s="267"/>
      <c r="CH3" s="267"/>
      <c r="CI3" s="267"/>
      <c r="CJ3" s="267"/>
      <c r="CK3" s="267"/>
      <c r="CL3" s="267"/>
      <c r="CM3" s="267"/>
      <c r="CN3" s="267"/>
      <c r="CO3" s="267"/>
      <c r="CP3" s="267"/>
      <c r="CQ3" s="267"/>
      <c r="CR3" s="267"/>
      <c r="CS3" s="267"/>
      <c r="CT3" s="267"/>
      <c r="CU3" s="267"/>
      <c r="CV3" s="267"/>
      <c r="CW3" s="267"/>
      <c r="CX3" s="267"/>
      <c r="CY3" s="267"/>
      <c r="CZ3" s="267"/>
      <c r="DA3" s="267"/>
      <c r="DB3" s="267"/>
      <c r="DC3" s="267"/>
      <c r="DD3" s="267"/>
      <c r="DE3" s="267"/>
      <c r="DF3" s="267"/>
      <c r="DG3" s="267"/>
      <c r="DH3" s="267"/>
      <c r="DI3" s="267"/>
      <c r="DJ3" s="267"/>
      <c r="DK3" s="267"/>
      <c r="DL3" s="267"/>
      <c r="DM3" s="267"/>
      <c r="DN3" s="267"/>
      <c r="DO3" s="267"/>
      <c r="DP3" s="267"/>
      <c r="DQ3" s="267"/>
      <c r="DR3" s="267"/>
      <c r="DS3" s="267"/>
      <c r="DT3" s="267"/>
      <c r="DU3" s="267"/>
      <c r="DV3" s="267"/>
      <c r="DW3" s="267"/>
      <c r="DX3" s="267"/>
      <c r="DY3" s="267"/>
      <c r="DZ3" s="267"/>
      <c r="EA3" s="267"/>
      <c r="EB3" s="267"/>
      <c r="EC3" s="267"/>
      <c r="ED3" s="267"/>
      <c r="EE3" s="267"/>
      <c r="EF3" s="267"/>
      <c r="EG3" s="267"/>
      <c r="EH3" s="267"/>
      <c r="EI3" s="267"/>
      <c r="EJ3" s="267"/>
      <c r="EK3" s="267"/>
      <c r="EL3" s="267"/>
      <c r="EM3" s="267"/>
      <c r="EN3" s="267"/>
      <c r="EO3" s="267"/>
      <c r="EP3" s="267"/>
      <c r="EQ3" s="267"/>
      <c r="ER3" s="267"/>
      <c r="ES3" s="267"/>
      <c r="ET3" s="267"/>
      <c r="EU3" s="267"/>
      <c r="EV3" s="267"/>
      <c r="EW3" s="267"/>
      <c r="EX3" s="267"/>
      <c r="EY3" s="267"/>
      <c r="EZ3" s="267"/>
      <c r="FA3" s="267"/>
      <c r="FB3" s="267"/>
      <c r="FC3" s="267"/>
      <c r="FD3" s="267"/>
      <c r="FE3" s="267"/>
      <c r="FF3" s="267"/>
      <c r="FG3" s="267"/>
      <c r="FH3" s="267"/>
      <c r="FI3" s="267"/>
      <c r="FJ3" s="267"/>
      <c r="FK3" s="267"/>
      <c r="FL3" s="267"/>
      <c r="FM3" s="267"/>
      <c r="FN3" s="267"/>
      <c r="FO3" s="267"/>
      <c r="FP3" s="267"/>
      <c r="FQ3" s="267"/>
      <c r="FR3" s="267"/>
      <c r="FS3" s="267"/>
      <c r="FT3" s="267"/>
      <c r="FU3" s="267"/>
      <c r="FV3" s="267"/>
      <c r="FW3" s="267"/>
      <c r="FX3" s="267"/>
      <c r="FY3" s="267"/>
      <c r="FZ3" s="267"/>
      <c r="GA3" s="267"/>
      <c r="GB3" s="267"/>
      <c r="GC3" s="267"/>
      <c r="GD3" s="267"/>
      <c r="GE3" s="267"/>
      <c r="GF3" s="267"/>
      <c r="GG3" s="267"/>
      <c r="GH3" s="267"/>
      <c r="GI3" s="267"/>
      <c r="GJ3" s="267"/>
      <c r="GK3" s="267"/>
      <c r="GL3" s="267"/>
      <c r="GM3" s="267"/>
      <c r="GN3" s="267"/>
      <c r="GO3" s="267"/>
      <c r="GP3" s="267"/>
      <c r="GQ3" s="267"/>
      <c r="GR3" s="267"/>
      <c r="GS3" s="267"/>
      <c r="GT3" s="267"/>
      <c r="GU3" s="267"/>
      <c r="GV3" s="267"/>
      <c r="GW3" s="267"/>
      <c r="GX3" s="267"/>
      <c r="GY3" s="267"/>
      <c r="GZ3" s="267"/>
      <c r="HA3" s="267"/>
      <c r="HB3" s="267"/>
      <c r="HC3" s="267"/>
      <c r="HD3" s="267"/>
      <c r="HE3" s="267"/>
      <c r="HF3" s="267"/>
      <c r="HG3" s="267"/>
      <c r="HH3" s="267"/>
      <c r="HI3" s="267"/>
      <c r="HJ3" s="267"/>
      <c r="HK3" s="267"/>
      <c r="HL3" s="267"/>
      <c r="HM3" s="267"/>
      <c r="HN3" s="267"/>
      <c r="HO3" s="267"/>
      <c r="HP3" s="267"/>
      <c r="HQ3" s="267"/>
      <c r="HR3" s="267"/>
      <c r="HS3" s="267"/>
      <c r="HT3" s="267"/>
      <c r="HU3" s="267"/>
      <c r="HV3" s="267"/>
      <c r="HW3" s="267"/>
      <c r="HX3" s="267"/>
      <c r="HY3" s="267"/>
      <c r="HZ3" s="267"/>
      <c r="IA3" s="267"/>
      <c r="IB3" s="267"/>
      <c r="IC3" s="267"/>
      <c r="ID3" s="267"/>
      <c r="IE3" s="267"/>
      <c r="IF3" s="267"/>
      <c r="IG3" s="267"/>
      <c r="IH3" s="267"/>
      <c r="II3" s="267"/>
      <c r="IJ3" s="267"/>
      <c r="IK3" s="267"/>
      <c r="IL3" s="267"/>
      <c r="IM3" s="267"/>
      <c r="IN3" s="267"/>
      <c r="IO3" s="267"/>
      <c r="IP3" s="267"/>
      <c r="IQ3" s="267"/>
      <c r="IR3" s="267"/>
      <c r="IS3" s="267"/>
      <c r="IT3" s="267"/>
      <c r="IU3" s="267"/>
      <c r="IV3" s="267"/>
      <c r="IW3" s="267"/>
      <c r="IX3" s="267"/>
      <c r="IY3" s="267"/>
      <c r="IZ3" s="267"/>
      <c r="JA3" s="267"/>
      <c r="JB3" s="267"/>
      <c r="JC3" s="267"/>
      <c r="JD3" s="267"/>
      <c r="JE3" s="267"/>
      <c r="JF3" s="267"/>
      <c r="JG3" s="267"/>
      <c r="JH3" s="267"/>
      <c r="JI3" s="267"/>
      <c r="JJ3" s="267"/>
      <c r="JK3" s="267"/>
      <c r="JL3" s="267"/>
      <c r="JM3" s="267"/>
      <c r="JN3" s="267"/>
      <c r="JO3" s="267"/>
      <c r="JP3" s="267"/>
      <c r="JQ3" s="267"/>
      <c r="JR3" s="267"/>
      <c r="JS3" s="267"/>
      <c r="JT3" s="267"/>
      <c r="JU3" s="267"/>
      <c r="JV3" s="267"/>
      <c r="JW3" s="267"/>
      <c r="JX3" s="267"/>
      <c r="JY3" s="267"/>
      <c r="JZ3" s="267"/>
      <c r="KA3" s="267"/>
      <c r="KB3" s="267"/>
      <c r="KC3" s="267"/>
      <c r="KD3" s="267"/>
      <c r="KE3" s="267"/>
      <c r="KF3" s="267"/>
      <c r="KG3" s="267"/>
      <c r="KH3" s="41"/>
      <c r="KI3" s="41"/>
      <c r="KJ3" s="41"/>
      <c r="KK3" s="41"/>
      <c r="KL3" s="41"/>
      <c r="KM3" s="41"/>
      <c r="KN3" s="41"/>
      <c r="KO3" s="41"/>
      <c r="KP3" s="41"/>
      <c r="KQ3" s="41"/>
      <c r="KR3" s="41"/>
      <c r="KS3" s="41"/>
      <c r="KT3" s="41"/>
      <c r="KU3" s="41"/>
      <c r="KV3" s="41"/>
      <c r="KW3" s="41"/>
      <c r="KX3" s="41"/>
      <c r="KY3" s="41"/>
      <c r="KZ3" s="41"/>
      <c r="LA3" s="41"/>
      <c r="LB3" s="41"/>
      <c r="LC3" s="41"/>
      <c r="LD3" s="41"/>
      <c r="LE3" s="41"/>
      <c r="LF3" s="41"/>
      <c r="LG3" s="41"/>
      <c r="LH3" s="267"/>
      <c r="LI3" s="267"/>
      <c r="LJ3" s="267"/>
      <c r="LK3" s="267"/>
      <c r="LL3" s="267"/>
      <c r="LM3" s="267"/>
      <c r="LN3" s="267"/>
      <c r="LO3" s="267"/>
      <c r="LP3" s="41"/>
      <c r="LQ3" s="41"/>
      <c r="LR3" s="267"/>
      <c r="LS3" s="267"/>
      <c r="LT3" s="267"/>
      <c r="LU3" s="267"/>
      <c r="LV3" s="41"/>
      <c r="LW3" s="41"/>
      <c r="LX3" s="41"/>
      <c r="LY3" s="41"/>
      <c r="LZ3" s="41"/>
      <c r="MA3" s="41"/>
      <c r="MB3" s="41"/>
      <c r="MC3" s="41"/>
      <c r="MD3" s="41"/>
      <c r="ME3" s="41"/>
      <c r="MF3" s="41"/>
      <c r="MG3" s="41"/>
      <c r="MH3" s="41"/>
      <c r="MI3" s="41"/>
      <c r="MJ3" s="41"/>
      <c r="MK3" s="267"/>
      <c r="ML3" s="267"/>
      <c r="MM3" s="267"/>
      <c r="MN3" s="41"/>
      <c r="MO3" s="41"/>
      <c r="MP3" s="41"/>
      <c r="MQ3" s="41"/>
      <c r="MR3" s="41"/>
      <c r="MS3" s="41"/>
      <c r="MT3" s="41"/>
      <c r="MU3" s="41"/>
      <c r="MV3" s="41"/>
      <c r="MW3" s="41"/>
      <c r="MX3" s="41"/>
      <c r="MY3" s="41"/>
      <c r="MZ3" s="41"/>
      <c r="NA3" s="41"/>
      <c r="NB3" s="41"/>
      <c r="NC3" s="267" t="s">
        <v>279</v>
      </c>
      <c r="ND3" s="267" t="s">
        <v>279</v>
      </c>
      <c r="NE3" s="267" t="s">
        <v>279</v>
      </c>
      <c r="NF3" s="267" t="s">
        <v>279</v>
      </c>
      <c r="NG3" s="267" t="s">
        <v>279</v>
      </c>
      <c r="NH3" s="267"/>
      <c r="NI3" s="267"/>
      <c r="NJ3" s="267"/>
      <c r="NK3" s="267"/>
      <c r="NL3" s="267"/>
      <c r="NM3" s="266" t="s">
        <v>197</v>
      </c>
    </row>
    <row r="4" spans="1:377" s="2" customFormat="1" ht="65.25" customHeight="1">
      <c r="A4" s="268" t="str">
        <f>"Trial Number
("&amp;COUNT(A$5:A$19)-1&amp;")"</f>
        <v>Trial Number
(7)</v>
      </c>
      <c r="B4" s="268" t="s">
        <v>73</v>
      </c>
      <c r="C4" s="268" t="s">
        <v>69</v>
      </c>
      <c r="D4" s="268" t="str">
        <f>"Run Trials
("&amp;COUNTIFS(D$5:D$19,TRUE)&amp;")
("&amp;TEXT(COUNTIFS(D$5:D$19,TRUE)/(COUNTA($A$5:$A$19)-1),"0.0%)")</f>
        <v>Run Trials
(4)
(57.1%)</v>
      </c>
      <c r="E4" s="269" t="str">
        <f>"Full output
("&amp;TEXT(COUNTIFS($D$5:$D$19,TRUE,E$5:E$19,TRUE)/COUNTIFS($D$5:$D$19,TRUE),"0%)")</f>
        <v>Full output
(100%)</v>
      </c>
      <c r="F4" s="268" t="str">
        <f>"Report
("&amp;TEXT(COUNTIFS(F$5:F$19,TRUE)/(COUNTA(F$5:F$19)-1),"0.0%)")&amp;"
("&amp;TEXT(COUNTIFS(F$5:F$19,TRUE,$D$5:$D$19,TRUE)/COUNTIFS($D$5:$D$19,TRUE),"0%)")</f>
        <v>Report
(57.1%)
(100%)</v>
      </c>
      <c r="G4" s="45" t="s">
        <v>459</v>
      </c>
      <c r="H4" s="265" t="s">
        <v>4</v>
      </c>
      <c r="I4" s="270" t="str">
        <f ca="1">IF(COUNTIFS(I$5:I$19,"Dup")&gt;0,"Dup","")</f>
        <v/>
      </c>
      <c r="J4" s="271"/>
      <c r="K4" s="271"/>
      <c r="L4" s="271"/>
      <c r="M4" s="271"/>
      <c r="N4" s="271"/>
      <c r="O4" s="271"/>
      <c r="P4" s="271"/>
      <c r="Q4" s="271"/>
      <c r="R4" s="271"/>
      <c r="S4" s="271"/>
      <c r="T4" s="271"/>
      <c r="U4" s="271"/>
      <c r="V4" s="271"/>
      <c r="W4" s="271" t="s">
        <v>417</v>
      </c>
      <c r="X4" s="271" t="s">
        <v>799</v>
      </c>
      <c r="Y4" s="271" t="s">
        <v>978</v>
      </c>
      <c r="Z4" s="271" t="s">
        <v>406</v>
      </c>
      <c r="AA4" s="271" t="s">
        <v>113</v>
      </c>
      <c r="AB4" s="271" t="s">
        <v>978</v>
      </c>
      <c r="AC4" s="271" t="s">
        <v>408</v>
      </c>
      <c r="AD4" s="271" t="s">
        <v>978</v>
      </c>
      <c r="AE4" s="271" t="s">
        <v>407</v>
      </c>
      <c r="AF4" s="271" t="s">
        <v>373</v>
      </c>
      <c r="AG4" s="271" t="s">
        <v>406</v>
      </c>
      <c r="AH4" s="271" t="s">
        <v>978</v>
      </c>
      <c r="AI4" s="271"/>
      <c r="AJ4" s="271"/>
      <c r="AK4" s="271"/>
      <c r="AL4" s="271" t="s">
        <v>6</v>
      </c>
      <c r="AM4" s="271" t="s">
        <v>7</v>
      </c>
      <c r="AN4" s="271" t="s">
        <v>8</v>
      </c>
      <c r="AO4" s="271" t="s">
        <v>175</v>
      </c>
      <c r="AP4" s="271" t="s">
        <v>190</v>
      </c>
      <c r="AQ4" s="271" t="s">
        <v>256</v>
      </c>
      <c r="AR4" s="271" t="s">
        <v>258</v>
      </c>
      <c r="AS4" s="271" t="s">
        <v>294</v>
      </c>
      <c r="AT4" s="271"/>
      <c r="AU4" s="271" t="s">
        <v>7</v>
      </c>
      <c r="AV4" s="271" t="s">
        <v>8</v>
      </c>
      <c r="AW4" s="271"/>
      <c r="AX4" s="271" t="s">
        <v>175</v>
      </c>
      <c r="AY4" s="271"/>
      <c r="AZ4" s="271"/>
      <c r="BA4" s="271"/>
      <c r="BB4" s="271" t="s">
        <v>315</v>
      </c>
      <c r="BC4" s="271"/>
      <c r="BD4" s="271"/>
      <c r="BE4" s="271" t="s">
        <v>6</v>
      </c>
      <c r="BF4" s="271" t="s">
        <v>7</v>
      </c>
      <c r="BG4" s="271" t="s">
        <v>8</v>
      </c>
      <c r="BH4" s="271" t="s">
        <v>175</v>
      </c>
      <c r="BI4" s="271" t="s">
        <v>190</v>
      </c>
      <c r="BJ4" s="271" t="s">
        <v>256</v>
      </c>
      <c r="BK4" s="271" t="s">
        <v>258</v>
      </c>
      <c r="BL4" s="271" t="s">
        <v>294</v>
      </c>
      <c r="BM4" s="271" t="s">
        <v>6</v>
      </c>
      <c r="BN4" s="271" t="s">
        <v>7</v>
      </c>
      <c r="BO4" s="271" t="s">
        <v>8</v>
      </c>
      <c r="BP4" s="271" t="s">
        <v>175</v>
      </c>
      <c r="BQ4" s="271" t="s">
        <v>190</v>
      </c>
      <c r="BR4" s="271" t="s">
        <v>256</v>
      </c>
      <c r="BS4" s="272" t="e">
        <f>INDEX(i_feed_indices_MM,1,#REF!)</f>
        <v>#REF!</v>
      </c>
      <c r="BT4" s="272" t="e">
        <f>INDEX(i_feed_indices_MM,1,#REF!)</f>
        <v>#REF!</v>
      </c>
      <c r="BU4" s="272" t="e">
        <f>INDEX(i_feed_indices_MM,1,#REF!)</f>
        <v>#REF!</v>
      </c>
      <c r="BV4" s="272" t="e">
        <f>INDEX(i_feed_indices_MM,1,#REF!)</f>
        <v>#REF!</v>
      </c>
      <c r="BW4" s="272" t="e">
        <f>INDEX(i_feed_indices_MM,1,#REF!)</f>
        <v>#REF!</v>
      </c>
      <c r="BX4" s="272" t="e">
        <f>INDEX(i_feed_indices_MM,1,#REF!)</f>
        <v>#REF!</v>
      </c>
      <c r="BY4" s="272" t="e">
        <f>INDEX(i_feed_indices_MM,1,#REF!)</f>
        <v>#REF!</v>
      </c>
      <c r="BZ4" s="272" t="e">
        <f>INDEX(i_feed_indices_MM,1,#REF!)</f>
        <v>#REF!</v>
      </c>
      <c r="CA4" s="272" t="e">
        <f>INDEX(i_feed_indices_MM,1,#REF!)</f>
        <v>#REF!</v>
      </c>
      <c r="CB4" s="272" t="e">
        <f>INDEX(i_feed_indices_MM,1,#REF!)</f>
        <v>#REF!</v>
      </c>
      <c r="CC4" s="272" t="e">
        <f>INDEX(i_feed_indices_MM,1,#REF!)</f>
        <v>#REF!</v>
      </c>
      <c r="CD4" s="272" t="e">
        <f>INDEX(i_feed_indices_MM,1,#REF!)</f>
        <v>#REF!</v>
      </c>
      <c r="CE4" s="272" t="e">
        <f>INDEX(i_feed_indices_MM,1,#REF!)</f>
        <v>#REF!</v>
      </c>
      <c r="CF4" s="272" t="e">
        <f>INDEX(i_feed_indices_MM,1,#REF!)</f>
        <v>#REF!</v>
      </c>
      <c r="CG4" s="272" t="e">
        <f>INDEX(i_feed_indices_MM,1,#REF!)</f>
        <v>#REF!</v>
      </c>
      <c r="CH4" s="272" t="e">
        <f>INDEX(i_feed_indices_MM,1,#REF!)</f>
        <v>#REF!</v>
      </c>
      <c r="CI4" s="272" t="e">
        <f>INDEX(i_feed_indices_MM,1,#REF!)</f>
        <v>#REF!</v>
      </c>
      <c r="CJ4" s="272" t="e">
        <f>INDEX(i_feed_indices_MM,1,#REF!)</f>
        <v>#REF!</v>
      </c>
      <c r="CK4" s="272" t="e">
        <f>INDEX(i_feed_indices_MM,1,#REF!)</f>
        <v>#REF!</v>
      </c>
      <c r="CL4" s="272" t="e">
        <f>INDEX(i_feed_indices_MM,1,#REF!)</f>
        <v>#REF!</v>
      </c>
      <c r="CM4" s="272" t="e">
        <f>INDEX(i_feed_indices_MM,1,#REF!)</f>
        <v>#REF!</v>
      </c>
      <c r="CN4" s="272" t="e">
        <f>INDEX(i_feed_indices_MM,1,#REF!)</f>
        <v>#REF!</v>
      </c>
      <c r="CO4" s="272" t="e">
        <f>INDEX(i_feed_indices_MM,1,#REF!)</f>
        <v>#REF!</v>
      </c>
      <c r="CP4" s="272" t="e">
        <f>INDEX(i_feed_indices_MM,1,#REF!)</f>
        <v>#REF!</v>
      </c>
      <c r="CQ4" s="272" t="e">
        <f>INDEX(i_feed_indices_MM,1,#REF!)</f>
        <v>#REF!</v>
      </c>
      <c r="CR4" s="272" t="e">
        <f>INDEX(i_feed_indices_MM,1,#REF!)</f>
        <v>#REF!</v>
      </c>
      <c r="CS4" s="272" t="e">
        <f>INDEX(i_feed_indices_MM,1,#REF!)</f>
        <v>#REF!</v>
      </c>
      <c r="CT4" s="272" t="e">
        <f>INDEX(i_feed_indices_MM,1,#REF!)</f>
        <v>#REF!</v>
      </c>
      <c r="CU4" s="272" t="e">
        <f>INDEX(i_feed_indices_MM,1,#REF!)</f>
        <v>#REF!</v>
      </c>
      <c r="CV4" s="272" t="e">
        <f>INDEX(i_feed_indices_MM,1,#REF!)</f>
        <v>#REF!</v>
      </c>
      <c r="CW4" s="272" t="e">
        <f>INDEX(i_feed_indices_MM,1,#REF!)</f>
        <v>#REF!</v>
      </c>
      <c r="CX4" s="272" t="e">
        <f>INDEX(i_feed_indices_MM,1,#REF!)</f>
        <v>#REF!</v>
      </c>
      <c r="CY4" s="272" t="e">
        <f>INDEX(i_feed_indices_MM,1,#REF!)</f>
        <v>#REF!</v>
      </c>
      <c r="CZ4" s="272" t="e">
        <f>INDEX(i_feed_indices_MM,1,#REF!)</f>
        <v>#REF!</v>
      </c>
      <c r="DA4" s="272" t="e">
        <f>INDEX(i_feed_indices_MM,1,#REF!)</f>
        <v>#REF!</v>
      </c>
      <c r="DB4" s="272" t="e">
        <f>INDEX(i_feed_indices_MM,1,#REF!)</f>
        <v>#REF!</v>
      </c>
      <c r="DC4" s="272" t="e">
        <f>INDEX(i_feed_indices_MM,1,#REF!)</f>
        <v>#REF!</v>
      </c>
      <c r="DD4" s="272" t="e">
        <f>INDEX(i_feed_indices_MM,1,#REF!)</f>
        <v>#REF!</v>
      </c>
      <c r="DE4" s="272" t="e">
        <f>INDEX(i_feed_indices_MM,1,#REF!)</f>
        <v>#REF!</v>
      </c>
      <c r="DF4" s="272" t="e">
        <f>INDEX(i_feed_indices_MM,1,#REF!)</f>
        <v>#REF!</v>
      </c>
      <c r="DG4" s="272" t="e">
        <f>INDEX(i_feed_indices_MM,1,#REF!)</f>
        <v>#REF!</v>
      </c>
      <c r="DH4" s="272" t="e">
        <f>INDEX(i_feed_indices_MM,1,#REF!)</f>
        <v>#REF!</v>
      </c>
      <c r="DI4" s="272" t="e">
        <f>INDEX(i_feed_indices_MM,1,#REF!)</f>
        <v>#REF!</v>
      </c>
      <c r="DJ4" s="272" t="e">
        <f>INDEX(i_feed_indices_MM,1,#REF!)</f>
        <v>#REF!</v>
      </c>
      <c r="DK4" s="272" t="e">
        <f>INDEX(i_feed_indices_MM,1,#REF!)</f>
        <v>#REF!</v>
      </c>
      <c r="DL4" s="272" t="e">
        <f>INDEX(i_feed_indices_MM,1,#REF!)</f>
        <v>#REF!</v>
      </c>
      <c r="DM4" s="272" t="e">
        <f>INDEX(i_feed_indices_MM,1,#REF!)</f>
        <v>#REF!</v>
      </c>
      <c r="DN4" s="272" t="e">
        <f>INDEX(i_feed_indices_MM,1,#REF!)</f>
        <v>#REF!</v>
      </c>
      <c r="DO4" s="272" t="e">
        <f>INDEX(i_feed_indices_MM,1,#REF!)</f>
        <v>#REF!</v>
      </c>
      <c r="DP4" s="272" t="e">
        <f>INDEX(i_feed_indices_MM,1,#REF!)</f>
        <v>#REF!</v>
      </c>
      <c r="DQ4" s="272" t="e">
        <f>INDEX(i_feed_indices_MM,1,#REF!)</f>
        <v>#REF!</v>
      </c>
      <c r="DR4" s="272" t="e">
        <f>INDEX(i_feed_indices_MM,1,#REF!)</f>
        <v>#REF!</v>
      </c>
      <c r="DS4" s="272" t="e">
        <f>INDEX(i_feed_indices_MM,1,#REF!)</f>
        <v>#REF!</v>
      </c>
      <c r="DT4" s="272" t="e">
        <f>INDEX(i_feed_indices_MM,1,#REF!)</f>
        <v>#REF!</v>
      </c>
      <c r="DU4" s="272" t="e">
        <f>INDEX(i_feed_indices_MM,1,#REF!)</f>
        <v>#REF!</v>
      </c>
      <c r="DV4" s="272" t="e">
        <f>INDEX(i_feed_indices_MM,1,#REF!)</f>
        <v>#REF!</v>
      </c>
      <c r="DW4" s="272" t="e">
        <f>INDEX(i_feed_indices_MM,1,#REF!)</f>
        <v>#REF!</v>
      </c>
      <c r="DX4" s="272" t="e">
        <f>INDEX(i_feed_indices_MM,1,#REF!)</f>
        <v>#REF!</v>
      </c>
      <c r="DY4" s="272" t="e">
        <f>INDEX(i_feed_indices_MM,1,#REF!)</f>
        <v>#REF!</v>
      </c>
      <c r="DZ4" s="272" t="e">
        <f>INDEX(i_feed_indices_MM,1,#REF!)</f>
        <v>#REF!</v>
      </c>
      <c r="EA4" s="272" t="e">
        <f>INDEX(i_feed_indices_MM,1,#REF!)</f>
        <v>#REF!</v>
      </c>
      <c r="EB4" s="272" t="e">
        <f>INDEX(i_feed_indices_MM,1,#REF!)</f>
        <v>#REF!</v>
      </c>
      <c r="EC4" s="272" t="e">
        <f>INDEX(i_feed_indices_MM,1,#REF!)</f>
        <v>#REF!</v>
      </c>
      <c r="ED4" s="272" t="e">
        <f>INDEX(i_feed_indices_MM,1,#REF!)</f>
        <v>#REF!</v>
      </c>
      <c r="EE4" s="272" t="e">
        <f>INDEX(i_feed_indices_MM,1,#REF!)</f>
        <v>#REF!</v>
      </c>
      <c r="EF4" s="272" t="e">
        <f>INDEX(i_feed_indices_MM,1,#REF!)</f>
        <v>#REF!</v>
      </c>
      <c r="EG4" s="272" t="e">
        <f>INDEX(i_feed_indices_MM,1,#REF!)</f>
        <v>#REF!</v>
      </c>
      <c r="EH4" s="272" t="e">
        <f>INDEX(i_feed_indices_MM,1,#REF!)</f>
        <v>#REF!</v>
      </c>
      <c r="EI4" s="272" t="e">
        <f>INDEX(i_feed_indices_MM,1,#REF!)</f>
        <v>#REF!</v>
      </c>
      <c r="EJ4" s="272" t="e">
        <f>INDEX(i_feed_indices_MM,1,#REF!)</f>
        <v>#REF!</v>
      </c>
      <c r="EK4" s="272" t="e">
        <f>INDEX(i_feed_indices_MM,1,#REF!)</f>
        <v>#REF!</v>
      </c>
      <c r="EL4" s="272" t="e">
        <f>INDEX(i_feed_indices_MM,1,#REF!)</f>
        <v>#REF!</v>
      </c>
      <c r="EM4" s="272" t="e">
        <f>INDEX(i_feed_indices_MM,1,#REF!)</f>
        <v>#REF!</v>
      </c>
      <c r="EN4" s="272" t="e">
        <f>INDEX(i_feed_indices_MM,1,#REF!)</f>
        <v>#REF!</v>
      </c>
      <c r="EO4" s="272" t="e">
        <f>INDEX(i_feed_indices_MM,1,#REF!)</f>
        <v>#REF!</v>
      </c>
      <c r="EP4" s="272" t="e">
        <f>INDEX(i_feed_indices_MM,1,#REF!)</f>
        <v>#REF!</v>
      </c>
      <c r="EQ4" s="272" t="e">
        <f>INDEX(i_feed_indices_MM,1,#REF!)</f>
        <v>#REF!</v>
      </c>
      <c r="ER4" s="272" t="e">
        <f>INDEX(i_feed_indices_MM,1,#REF!)</f>
        <v>#REF!</v>
      </c>
      <c r="ES4" s="272" t="e">
        <f>INDEX(i_feed_indices_MM,1,#REF!)</f>
        <v>#REF!</v>
      </c>
      <c r="ET4" s="272" t="e">
        <f>INDEX(i_feed_indices_MM,1,#REF!)</f>
        <v>#REF!</v>
      </c>
      <c r="EU4" s="272" t="e">
        <f>INDEX(i_feed_indices_MM,1,#REF!)</f>
        <v>#REF!</v>
      </c>
      <c r="EV4" s="272" t="e">
        <f>INDEX(i_feed_indices_MM,1,#REF!)</f>
        <v>#REF!</v>
      </c>
      <c r="EW4" s="272" t="e">
        <f>INDEX(i_feed_indices_MM,1,#REF!)</f>
        <v>#REF!</v>
      </c>
      <c r="EX4" s="272" t="e">
        <f>INDEX(i_feed_indices_MM,1,#REF!)</f>
        <v>#REF!</v>
      </c>
      <c r="EY4" s="272" t="e">
        <f>INDEX(i_feed_indices_MM,1,#REF!)</f>
        <v>#REF!</v>
      </c>
      <c r="EZ4" s="272" t="e">
        <f>INDEX(i_feed_indices_MM,1,#REF!)</f>
        <v>#REF!</v>
      </c>
      <c r="FA4" s="272" t="e">
        <f>INDEX(i_feed_indices_MM,1,#REF!)</f>
        <v>#REF!</v>
      </c>
      <c r="FB4" s="272" t="e">
        <f>INDEX(i_feed_indices_MM,1,#REF!)</f>
        <v>#REF!</v>
      </c>
      <c r="FC4" s="272" t="e">
        <f>INDEX(i_feed_indices_MM,1,#REF!)</f>
        <v>#REF!</v>
      </c>
      <c r="FD4" s="272" t="e">
        <f>INDEX(i_feed_indices_MM,1,#REF!)</f>
        <v>#REF!</v>
      </c>
      <c r="FE4" s="272" t="e">
        <f>INDEX(i_feed_indices_MM,1,#REF!)</f>
        <v>#REF!</v>
      </c>
      <c r="FF4" s="272" t="e">
        <f>INDEX(i_feed_indices_MM,1,#REF!)</f>
        <v>#REF!</v>
      </c>
      <c r="FG4" s="272" t="e">
        <f>INDEX(i_feed_indices_MM,1,#REF!)</f>
        <v>#REF!</v>
      </c>
      <c r="FH4" s="272" t="e">
        <f>INDEX(i_feed_indices_MM,1,#REF!)</f>
        <v>#REF!</v>
      </c>
      <c r="FI4" s="272" t="e">
        <f>INDEX(i_feed_indices_MM,1,#REF!)</f>
        <v>#REF!</v>
      </c>
      <c r="FJ4" s="272" t="e">
        <f>INDEX(i_feed_indices_MM,1,#REF!)</f>
        <v>#REF!</v>
      </c>
      <c r="FK4" s="272" t="e">
        <f>INDEX(i_feed_indices_MM,1,#REF!)</f>
        <v>#REF!</v>
      </c>
      <c r="FL4" s="272" t="e">
        <f>INDEX(i_feed_indices_MM,1,#REF!)</f>
        <v>#REF!</v>
      </c>
      <c r="FM4" s="272" t="e">
        <f>INDEX(i_feed_indices_MM,1,#REF!)</f>
        <v>#REF!</v>
      </c>
      <c r="FN4" s="272" t="e">
        <f>INDEX(i_feed_indices_MM,1,#REF!)</f>
        <v>#REF!</v>
      </c>
      <c r="FO4" s="272" t="e">
        <f>INDEX(i_feed_indices_MM,1,#REF!)</f>
        <v>#REF!</v>
      </c>
      <c r="FP4" s="272" t="e">
        <f>INDEX(i_feed_indices_MM,1,#REF!)</f>
        <v>#REF!</v>
      </c>
      <c r="FQ4" s="272" t="e">
        <f>INDEX(i_feed_indices_MM,1,#REF!)</f>
        <v>#REF!</v>
      </c>
      <c r="FR4" s="272" t="e">
        <f>INDEX(i_feed_indices_MM,1,#REF!)</f>
        <v>#REF!</v>
      </c>
      <c r="FS4" s="272" t="e">
        <f>INDEX(i_feed_indices_MM,1,#REF!)</f>
        <v>#REF!</v>
      </c>
      <c r="FT4" s="272" t="e">
        <f>INDEX(i_feed_indices_Mat,1,#REF!)</f>
        <v>#REF!</v>
      </c>
      <c r="FU4" s="272" t="e">
        <f>INDEX(i_feed_indices_Mat,1,#REF!)</f>
        <v>#REF!</v>
      </c>
      <c r="FV4" s="272" t="e">
        <f>INDEX(i_feed_indices_Mat,1,#REF!)</f>
        <v>#REF!</v>
      </c>
      <c r="FW4" s="272" t="e">
        <f>INDEX(i_feed_indices_Mat,1,#REF!)</f>
        <v>#REF!</v>
      </c>
      <c r="FX4" s="272" t="e">
        <f>INDEX(i_feed_indices_Mat,1,#REF!)</f>
        <v>#REF!</v>
      </c>
      <c r="FY4" s="272" t="e">
        <f>INDEX(i_feed_indices_Mat,1,#REF!)</f>
        <v>#REF!</v>
      </c>
      <c r="FZ4" s="272" t="e">
        <f>INDEX(i_feed_indices_Mat,1,#REF!)</f>
        <v>#REF!</v>
      </c>
      <c r="GA4" s="272" t="e">
        <f>INDEX(i_feed_indices_Mat,1,#REF!)</f>
        <v>#REF!</v>
      </c>
      <c r="GB4" s="272" t="e">
        <f>INDEX(i_feed_indices_Mat,1,#REF!)</f>
        <v>#REF!</v>
      </c>
      <c r="GC4" s="272" t="e">
        <f>INDEX(i_feed_indices_Mat,1,#REF!)</f>
        <v>#REF!</v>
      </c>
      <c r="GD4" s="272" t="e">
        <f>INDEX(i_feed_indices_Mat,1,#REF!)</f>
        <v>#REF!</v>
      </c>
      <c r="GE4" s="272" t="e">
        <f>INDEX(i_feed_indices_Mat,1,#REF!)</f>
        <v>#REF!</v>
      </c>
      <c r="GF4" s="272" t="e">
        <f>INDEX(i_feed_indices_Mat,1,#REF!)</f>
        <v>#REF!</v>
      </c>
      <c r="GG4" s="272" t="e">
        <f>INDEX(i_feed_indices_Mat,1,#REF!)</f>
        <v>#REF!</v>
      </c>
      <c r="GH4" s="272" t="e">
        <f>INDEX(i_feed_indices_Mat,1,#REF!)</f>
        <v>#REF!</v>
      </c>
      <c r="GI4" s="272" t="e">
        <f>INDEX(i_feed_indices_Mat,1,#REF!)</f>
        <v>#REF!</v>
      </c>
      <c r="GJ4" s="272" t="e">
        <f>INDEX(i_feed_indices_Mat,1,#REF!)</f>
        <v>#REF!</v>
      </c>
      <c r="GK4" s="272" t="e">
        <f>INDEX(i_feed_indices_Mat,1,#REF!)</f>
        <v>#REF!</v>
      </c>
      <c r="GL4" s="272" t="e">
        <f>INDEX(i_feed_indices_Mat,1,#REF!)</f>
        <v>#REF!</v>
      </c>
      <c r="GM4" s="272" t="e">
        <f>INDEX(i_feed_indices_Mat,1,#REF!)</f>
        <v>#REF!</v>
      </c>
      <c r="GN4" s="272" t="e">
        <f>INDEX(i_feed_indices_Mat,1,#REF!)</f>
        <v>#REF!</v>
      </c>
      <c r="GO4" s="272" t="e">
        <f>INDEX(i_feed_indices_Mat,1,#REF!)</f>
        <v>#REF!</v>
      </c>
      <c r="GP4" s="272" t="e">
        <f>INDEX(i_feed_indices_Mat,1,#REF!)</f>
        <v>#REF!</v>
      </c>
      <c r="GQ4" s="272" t="e">
        <f>INDEX(i_feed_indices_Mat,1,#REF!)</f>
        <v>#REF!</v>
      </c>
      <c r="GR4" s="272" t="e">
        <f>INDEX(i_feed_indices_Mat,1,#REF!)</f>
        <v>#REF!</v>
      </c>
      <c r="GS4" s="272" t="e">
        <f>INDEX(i_feed_indices_Mat,1,#REF!)</f>
        <v>#REF!</v>
      </c>
      <c r="GT4" s="272" t="e">
        <f>INDEX(i_feed_indices_Mat,1,#REF!)</f>
        <v>#REF!</v>
      </c>
      <c r="GU4" s="272" t="e">
        <f>INDEX(i_feed_indices_Mat,1,#REF!)</f>
        <v>#REF!</v>
      </c>
      <c r="GV4" s="272" t="e">
        <f>INDEX(i_feed_indices_Mat,1,#REF!)</f>
        <v>#REF!</v>
      </c>
      <c r="GW4" s="272" t="e">
        <f>INDEX(i_feed_indices_Mat,1,#REF!)</f>
        <v>#REF!</v>
      </c>
      <c r="GX4" s="272" t="e">
        <f>INDEX(i_feed_indices_Mat,1,#REF!)</f>
        <v>#REF!</v>
      </c>
      <c r="GY4" s="272" t="e">
        <f>INDEX(i_feed_indices_Mat,1,#REF!)</f>
        <v>#REF!</v>
      </c>
      <c r="GZ4" s="272" t="e">
        <f>INDEX(i_feed_indices_Mat,1,#REF!)</f>
        <v>#REF!</v>
      </c>
      <c r="HA4" s="272" t="e">
        <f>INDEX(i_feed_indices_Mat,1,#REF!)</f>
        <v>#REF!</v>
      </c>
      <c r="HB4" s="272" t="e">
        <f>INDEX(i_feed_indices_Mat,1,#REF!)</f>
        <v>#REF!</v>
      </c>
      <c r="HC4" s="272" t="e">
        <f>INDEX(i_feed_indices_Mat,1,#REF!)</f>
        <v>#REF!</v>
      </c>
      <c r="HD4" s="272" t="e">
        <f>INDEX(i_feed_indices_Mat,1,#REF!)</f>
        <v>#REF!</v>
      </c>
      <c r="HE4" s="272" t="e">
        <f>INDEX(i_feed_indices_Mat,1,#REF!)</f>
        <v>#REF!</v>
      </c>
      <c r="HF4" s="272" t="e">
        <f>INDEX(i_feed_indices_Mat,1,#REF!)</f>
        <v>#REF!</v>
      </c>
      <c r="HG4" s="272" t="e">
        <f>INDEX(i_feed_indices_Mat,1,#REF!)</f>
        <v>#REF!</v>
      </c>
      <c r="HH4" s="272" t="e">
        <f>INDEX(i_feed_indices_Mat,1,#REF!)</f>
        <v>#REF!</v>
      </c>
      <c r="HI4" s="272" t="e">
        <f>INDEX(i_feed_indices_Mat,1,#REF!)</f>
        <v>#REF!</v>
      </c>
      <c r="HJ4" s="272" t="e">
        <f>INDEX(i_feed_indices_Mat,1,#REF!)</f>
        <v>#REF!</v>
      </c>
      <c r="HK4" s="272" t="e">
        <f>INDEX(i_feed_indices_Mat,1,#REF!)</f>
        <v>#REF!</v>
      </c>
      <c r="HL4" s="272" t="e">
        <f>INDEX(i_feed_indices_Mat,1,#REF!)</f>
        <v>#REF!</v>
      </c>
      <c r="HM4" s="272" t="e">
        <f>INDEX(i_feed_indices_Mat,1,#REF!)</f>
        <v>#REF!</v>
      </c>
      <c r="HN4" s="272" t="e">
        <f>INDEX(i_feed_indices_Mat,1,#REF!)</f>
        <v>#REF!</v>
      </c>
      <c r="HO4" s="272" t="e">
        <f>INDEX(i_feed_indices_Mat,1,#REF!)</f>
        <v>#REF!</v>
      </c>
      <c r="HP4" s="272" t="e">
        <f>INDEX(i_feed_indices_Mat,1,#REF!)</f>
        <v>#REF!</v>
      </c>
      <c r="HQ4" s="272" t="e">
        <f>INDEX(i_feed_indices_Mat,1,#REF!)</f>
        <v>#REF!</v>
      </c>
      <c r="HR4" s="272" t="e">
        <f>INDEX(i_feed_indices_Mat,1,#REF!)</f>
        <v>#REF!</v>
      </c>
      <c r="HS4" s="272" t="e">
        <f>INDEX(i_feed_indices_Mat,1,#REF!)</f>
        <v>#REF!</v>
      </c>
      <c r="HT4" s="272" t="e">
        <f>INDEX(i_feed_indices_Mat,1,#REF!)</f>
        <v>#REF!</v>
      </c>
      <c r="HU4" s="272" t="e">
        <f>INDEX(i_feed_indices_Mat,1,#REF!)</f>
        <v>#REF!</v>
      </c>
      <c r="HV4" s="272" t="e">
        <f>INDEX(i_feed_indices_Mat,1,#REF!)</f>
        <v>#REF!</v>
      </c>
      <c r="HW4" s="272" t="e">
        <f>INDEX(i_feed_indices_Mat,1,#REF!)</f>
        <v>#REF!</v>
      </c>
      <c r="HX4" s="272" t="e">
        <f>INDEX(i_feed_indices_Mat,1,#REF!)</f>
        <v>#REF!</v>
      </c>
      <c r="HY4" s="272" t="e">
        <f>INDEX(i_feed_indices_Mat,1,#REF!)</f>
        <v>#REF!</v>
      </c>
      <c r="HZ4" s="272" t="e">
        <f>INDEX(i_feed_indices_Mat,1,#REF!)</f>
        <v>#REF!</v>
      </c>
      <c r="IA4" s="272" t="e">
        <f>INDEX(i_feed_indices_Mat,1,#REF!)</f>
        <v>#REF!</v>
      </c>
      <c r="IB4" s="272" t="e">
        <f>INDEX(i_feed_indices_Mat,1,#REF!)</f>
        <v>#REF!</v>
      </c>
      <c r="IC4" s="272" t="e">
        <f>INDEX(i_feed_indices_Mat,1,#REF!)</f>
        <v>#REF!</v>
      </c>
      <c r="ID4" s="272" t="e">
        <f>INDEX(i_feed_indices_Mat,1,#REF!)</f>
        <v>#REF!</v>
      </c>
      <c r="IE4" s="272" t="e">
        <f>INDEX(i_feed_indices_Mat,1,#REF!)</f>
        <v>#REF!</v>
      </c>
      <c r="IF4" s="272" t="e">
        <f>INDEX(i_feed_indices_Mat,1,#REF!)</f>
        <v>#REF!</v>
      </c>
      <c r="IG4" s="272" t="e">
        <f>INDEX(i_feed_indices_Mat,1,#REF!)</f>
        <v>#REF!</v>
      </c>
      <c r="IH4" s="272" t="e">
        <f>INDEX(i_feed_indices_Mat,1,#REF!)</f>
        <v>#REF!</v>
      </c>
      <c r="II4" s="272" t="e">
        <f>INDEX(i_feed_indices_Mat,1,#REF!)</f>
        <v>#REF!</v>
      </c>
      <c r="IJ4" s="272" t="e">
        <f>INDEX(i_feed_indices_Mat,1,#REF!)</f>
        <v>#REF!</v>
      </c>
      <c r="IK4" s="272" t="e">
        <f>INDEX(i_feed_indices_Mat,1,#REF!)</f>
        <v>#REF!</v>
      </c>
      <c r="IL4" s="272" t="e">
        <f>INDEX(i_feed_indices_Mat,1,#REF!)</f>
        <v>#REF!</v>
      </c>
      <c r="IM4" s="272" t="e">
        <f>INDEX(i_feed_indices_Mat,1,#REF!)</f>
        <v>#REF!</v>
      </c>
      <c r="IN4" s="272" t="e">
        <f>INDEX(i_feed_indices_Mat,1,#REF!)</f>
        <v>#REF!</v>
      </c>
      <c r="IO4" s="272" t="e">
        <f>INDEX(i_feed_indices_Mat,1,#REF!)</f>
        <v>#REF!</v>
      </c>
      <c r="IP4" s="272" t="e">
        <f>INDEX(i_feed_indices_Mat,1,#REF!)</f>
        <v>#REF!</v>
      </c>
      <c r="IQ4" s="272" t="e">
        <f>INDEX(i_feed_indices_Mat,1,#REF!)</f>
        <v>#REF!</v>
      </c>
      <c r="IR4" s="272" t="e">
        <f>INDEX(i_feed_indices_Mat,1,#REF!)</f>
        <v>#REF!</v>
      </c>
      <c r="IS4" s="272" t="e">
        <f>INDEX(i_feed_indices_Mat,1,#REF!)</f>
        <v>#REF!</v>
      </c>
      <c r="IT4" s="272" t="e">
        <f>INDEX(i_feed_indices_Mat,1,#REF!)</f>
        <v>#REF!</v>
      </c>
      <c r="IU4" s="272" t="e">
        <f>INDEX(i_feed_indices_Mat,1,#REF!)</f>
        <v>#REF!</v>
      </c>
      <c r="IV4" s="272" t="e">
        <f>INDEX(i_feed_indices_Mat,1,#REF!)</f>
        <v>#REF!</v>
      </c>
      <c r="IW4" s="272" t="e">
        <f>INDEX(i_feed_indices_Mat,1,#REF!)</f>
        <v>#REF!</v>
      </c>
      <c r="IX4" s="272" t="e">
        <f>INDEX(i_feed_indices_Mat,1,#REF!)</f>
        <v>#REF!</v>
      </c>
      <c r="IY4" s="272" t="e">
        <f>INDEX(i_feed_indices_Mat,1,#REF!)</f>
        <v>#REF!</v>
      </c>
      <c r="IZ4" s="272" t="e">
        <f>INDEX(i_feed_indices_Mat,1,#REF!)</f>
        <v>#REF!</v>
      </c>
      <c r="JA4" s="272" t="e">
        <f>INDEX(i_feed_indices_Mat,1,#REF!)</f>
        <v>#REF!</v>
      </c>
      <c r="JB4" s="272" t="e">
        <f>INDEX(i_feed_indices_Mat,1,#REF!)</f>
        <v>#REF!</v>
      </c>
      <c r="JC4" s="272" t="e">
        <f>INDEX(i_feed_indices_Mat,1,#REF!)</f>
        <v>#REF!</v>
      </c>
      <c r="JD4" s="272" t="e">
        <f>INDEX(i_feed_indices_Mat,1,#REF!)</f>
        <v>#REF!</v>
      </c>
      <c r="JE4" s="272" t="e">
        <f>INDEX(i_feed_indices_Mat,1,#REF!)</f>
        <v>#REF!</v>
      </c>
      <c r="JF4" s="272" t="e">
        <f>INDEX(i_feed_indices_Mat,1,#REF!)</f>
        <v>#REF!</v>
      </c>
      <c r="JG4" s="272" t="e">
        <f>INDEX(i_feed_indices_Mat,1,#REF!)</f>
        <v>#REF!</v>
      </c>
      <c r="JH4" s="272" t="e">
        <f>INDEX(i_feed_indices_Mat,1,#REF!)</f>
        <v>#REF!</v>
      </c>
      <c r="JI4" s="272" t="e">
        <f>INDEX(i_feed_indices_Mat,1,#REF!)</f>
        <v>#REF!</v>
      </c>
      <c r="JJ4" s="272" t="e">
        <f>INDEX(i_feed_indices_Mat,1,#REF!)</f>
        <v>#REF!</v>
      </c>
      <c r="JK4" s="272" t="e">
        <f>INDEX(i_feed_indices_Mat,1,#REF!)</f>
        <v>#REF!</v>
      </c>
      <c r="JL4" s="272" t="e">
        <f>INDEX(i_feed_indices_Mat,1,#REF!)</f>
        <v>#REF!</v>
      </c>
      <c r="JM4" s="272" t="e">
        <f>INDEX(i_feed_indices_Mat,1,#REF!)</f>
        <v>#REF!</v>
      </c>
      <c r="JN4" s="272" t="e">
        <f>INDEX(i_feed_indices_Mat,1,#REF!)</f>
        <v>#REF!</v>
      </c>
      <c r="JO4" s="272" t="e">
        <f>INDEX(i_feed_indices_Mat,1,#REF!)</f>
        <v>#REF!</v>
      </c>
      <c r="JP4" s="272" t="e">
        <f>INDEX(i_feed_indices_Mat,1,#REF!)</f>
        <v>#REF!</v>
      </c>
      <c r="JQ4" s="272" t="e">
        <f>INDEX(i_feed_indices_Mat,1,#REF!)</f>
        <v>#REF!</v>
      </c>
      <c r="JR4" s="272" t="e">
        <f>INDEX(i_feed_indices_Mat,1,#REF!)</f>
        <v>#REF!</v>
      </c>
      <c r="JS4" s="272" t="e">
        <f>INDEX(i_feed_indices_Mat,1,#REF!)</f>
        <v>#REF!</v>
      </c>
      <c r="JT4" s="272" t="e">
        <f>INDEX(i_feed_indices_Mat,1,#REF!)</f>
        <v>#REF!</v>
      </c>
      <c r="JU4" s="271" t="s">
        <v>315</v>
      </c>
      <c r="JV4" s="271" t="s">
        <v>315</v>
      </c>
      <c r="JW4" s="271" t="s">
        <v>840</v>
      </c>
      <c r="JX4" s="271" t="s">
        <v>315</v>
      </c>
      <c r="JY4" s="271" t="s">
        <v>315</v>
      </c>
      <c r="JZ4" s="271" t="s">
        <v>315</v>
      </c>
      <c r="KA4" s="271" t="s">
        <v>738</v>
      </c>
      <c r="KB4" s="271" t="s">
        <v>597</v>
      </c>
      <c r="KC4" s="271" t="s">
        <v>598</v>
      </c>
      <c r="KD4" s="271" t="s">
        <v>740</v>
      </c>
      <c r="KE4" s="271" t="s">
        <v>741</v>
      </c>
      <c r="KF4" s="271" t="s">
        <v>776</v>
      </c>
      <c r="KG4" s="271" t="s">
        <v>777</v>
      </c>
      <c r="KH4" s="271" t="s">
        <v>6</v>
      </c>
      <c r="KI4" s="271" t="s">
        <v>7</v>
      </c>
      <c r="KJ4" s="271" t="s">
        <v>8</v>
      </c>
      <c r="KK4" s="271" t="s">
        <v>6</v>
      </c>
      <c r="KL4" s="271" t="s">
        <v>7</v>
      </c>
      <c r="KM4" s="271" t="s">
        <v>8</v>
      </c>
      <c r="KN4" s="271" t="s">
        <v>175</v>
      </c>
      <c r="KO4" s="271"/>
      <c r="KP4" s="271"/>
      <c r="KQ4" s="271"/>
      <c r="KR4" s="271"/>
      <c r="KS4" s="271"/>
      <c r="KT4" s="271"/>
      <c r="KU4" s="271"/>
      <c r="KV4" s="271"/>
      <c r="KW4" s="271"/>
      <c r="KX4" s="271" t="s">
        <v>798</v>
      </c>
      <c r="KY4" s="271" t="s">
        <v>797</v>
      </c>
      <c r="KZ4" s="271"/>
      <c r="LA4" s="271"/>
      <c r="LB4" s="271" t="s">
        <v>1032</v>
      </c>
      <c r="LC4" s="271" t="s">
        <v>1033</v>
      </c>
      <c r="LD4" s="271" t="s">
        <v>34</v>
      </c>
      <c r="LE4" s="271" t="s">
        <v>98</v>
      </c>
      <c r="LF4" s="271"/>
      <c r="LG4" s="271"/>
      <c r="LH4" s="271"/>
      <c r="LI4" s="271"/>
      <c r="LJ4" s="271" t="s">
        <v>408</v>
      </c>
      <c r="LK4" s="271" t="s">
        <v>406</v>
      </c>
      <c r="LL4" s="271" t="s">
        <v>731</v>
      </c>
      <c r="LM4" s="271" t="s">
        <v>481</v>
      </c>
      <c r="LN4" s="271" t="s">
        <v>7</v>
      </c>
      <c r="LO4" s="271" t="s">
        <v>692</v>
      </c>
      <c r="LP4" s="271"/>
      <c r="LQ4" s="271"/>
      <c r="LR4" s="271"/>
      <c r="LS4" s="271"/>
      <c r="LT4" s="271" t="s">
        <v>303</v>
      </c>
      <c r="LU4" s="271" t="s">
        <v>303</v>
      </c>
      <c r="LV4" s="271" t="s">
        <v>6</v>
      </c>
      <c r="LW4" s="271" t="s">
        <v>7</v>
      </c>
      <c r="LX4" s="271" t="s">
        <v>8</v>
      </c>
      <c r="LY4" s="271" t="s">
        <v>701</v>
      </c>
      <c r="LZ4" s="271" t="s">
        <v>862</v>
      </c>
      <c r="MA4" s="271" t="s">
        <v>303</v>
      </c>
      <c r="MB4" s="271"/>
      <c r="MC4" s="271"/>
      <c r="MD4" s="271"/>
      <c r="ME4" s="271" t="s">
        <v>315</v>
      </c>
      <c r="MF4" s="271"/>
      <c r="MG4" s="271" t="s">
        <v>1083</v>
      </c>
      <c r="MH4" s="271"/>
      <c r="MI4" s="271" t="s">
        <v>366</v>
      </c>
      <c r="MJ4" s="271" t="s">
        <v>408</v>
      </c>
      <c r="MK4" s="271"/>
      <c r="ML4" s="271" t="s">
        <v>368</v>
      </c>
      <c r="MM4" s="271" t="s">
        <v>1093</v>
      </c>
      <c r="MN4" s="271"/>
      <c r="MO4" s="271" t="s">
        <v>1091</v>
      </c>
      <c r="MP4" s="271"/>
      <c r="MQ4" s="271" t="s">
        <v>1091</v>
      </c>
      <c r="MR4" s="271" t="s">
        <v>477</v>
      </c>
      <c r="MS4" s="271" t="s">
        <v>483</v>
      </c>
      <c r="MT4" s="271" t="s">
        <v>477</v>
      </c>
      <c r="MU4" s="271" t="s">
        <v>495</v>
      </c>
      <c r="MV4" s="271" t="s">
        <v>484</v>
      </c>
      <c r="MW4" s="271"/>
      <c r="MX4" s="271"/>
      <c r="MY4" s="271"/>
      <c r="MZ4" s="271"/>
      <c r="NA4" s="271" t="s">
        <v>640</v>
      </c>
      <c r="NB4" s="271"/>
      <c r="NC4" s="271" t="s">
        <v>7</v>
      </c>
      <c r="ND4" s="271" t="s">
        <v>190</v>
      </c>
      <c r="NE4" s="271" t="s">
        <v>256</v>
      </c>
      <c r="NF4" s="271" t="s">
        <v>258</v>
      </c>
      <c r="NG4" s="271"/>
      <c r="NH4" s="271"/>
      <c r="NI4" s="271"/>
      <c r="NJ4" s="271"/>
      <c r="NK4" s="271"/>
      <c r="NL4" s="271"/>
      <c r="NM4" s="273" t="s">
        <v>197</v>
      </c>
    </row>
    <row r="5" spans="1:377">
      <c r="A5" s="26">
        <f>ROW(A5)-5</f>
        <v>0</v>
      </c>
      <c r="B5" s="26"/>
      <c r="C5">
        <v>0</v>
      </c>
      <c r="D5" t="b">
        <v>0</v>
      </c>
      <c r="E5" t="b">
        <v>0</v>
      </c>
      <c r="F5" t="b">
        <v>0</v>
      </c>
      <c r="H5" s="3" t="s">
        <v>5</v>
      </c>
      <c r="J5" s="5" t="str">
        <f t="shared" ref="J5:X5" si="0">_xlfn.IFS(OR(J$1="sam",J$1="sai"),1,J$1="sav","-",OR(J$1="sap",J$1="saa",J$1="sar",J$1="sat"),0)</f>
        <v>-</v>
      </c>
      <c r="K5" s="5" t="str">
        <f t="shared" si="0"/>
        <v>-</v>
      </c>
      <c r="L5" s="5" t="str">
        <f t="shared" si="0"/>
        <v>-</v>
      </c>
      <c r="M5" s="5" t="str">
        <f t="shared" si="0"/>
        <v>-</v>
      </c>
      <c r="N5" s="5" t="str">
        <f t="shared" si="0"/>
        <v>-</v>
      </c>
      <c r="O5" s="5" t="str">
        <f t="shared" si="0"/>
        <v>-</v>
      </c>
      <c r="P5" s="5" t="str">
        <f t="shared" si="0"/>
        <v>-</v>
      </c>
      <c r="Q5" s="5" t="str">
        <f t="shared" si="0"/>
        <v>-</v>
      </c>
      <c r="R5" s="5" t="str">
        <f t="shared" si="0"/>
        <v>-</v>
      </c>
      <c r="S5" s="5" t="str">
        <f t="shared" si="0"/>
        <v>-</v>
      </c>
      <c r="T5" s="5" t="str">
        <f t="shared" si="0"/>
        <v>-</v>
      </c>
      <c r="U5" s="5">
        <f t="shared" si="0"/>
        <v>1</v>
      </c>
      <c r="V5" s="5">
        <f t="shared" si="0"/>
        <v>1</v>
      </c>
      <c r="W5" s="5" t="str">
        <f t="shared" si="0"/>
        <v>-</v>
      </c>
      <c r="X5" s="5" t="str">
        <f t="shared" si="0"/>
        <v>-</v>
      </c>
      <c r="Y5" s="5" t="str">
        <f t="shared" ref="Y5:AI5" si="1">_xlfn.IFS(OR(Y$1="sam",Y$1="sai"),1,Y$1="sav","-",OR(Y$1="sap",Y$1="saa",Y$1="sar",Y$1="sat"),0)</f>
        <v>-</v>
      </c>
      <c r="Z5" s="5" t="str">
        <f t="shared" si="1"/>
        <v>-</v>
      </c>
      <c r="AA5" s="5" t="str">
        <f t="shared" si="1"/>
        <v>-</v>
      </c>
      <c r="AB5" s="5" t="str">
        <f t="shared" si="1"/>
        <v>-</v>
      </c>
      <c r="AC5" s="5" t="str">
        <f t="shared" si="1"/>
        <v>-</v>
      </c>
      <c r="AD5" s="5" t="str">
        <f t="shared" si="1"/>
        <v>-</v>
      </c>
      <c r="AE5" s="5" t="str">
        <f t="shared" si="1"/>
        <v>-</v>
      </c>
      <c r="AF5" s="5" t="str">
        <f t="shared" si="1"/>
        <v>-</v>
      </c>
      <c r="AG5" s="5" t="str">
        <f t="shared" si="1"/>
        <v>-</v>
      </c>
      <c r="AH5" s="5" t="str">
        <f t="shared" si="1"/>
        <v>-</v>
      </c>
      <c r="AI5" s="5" t="str">
        <f t="shared" si="1"/>
        <v>-</v>
      </c>
      <c r="AJ5" s="5" t="str">
        <f t="shared" ref="AJ5:BD5" si="2">_xlfn.IFS(OR(AJ$1="sam",AJ$1="sai"),1,AJ$1="sav","-",OR(AJ$1="sap",AJ$1="saa",AJ$1="sar",AJ$1="sat"),0)</f>
        <v>-</v>
      </c>
      <c r="AK5" s="5" t="str">
        <f t="shared" si="2"/>
        <v>-</v>
      </c>
      <c r="AL5" s="5" t="str">
        <f t="shared" si="2"/>
        <v>-</v>
      </c>
      <c r="AM5" s="5" t="str">
        <f t="shared" si="2"/>
        <v>-</v>
      </c>
      <c r="AN5" s="5" t="str">
        <f t="shared" si="2"/>
        <v>-</v>
      </c>
      <c r="AO5" s="5" t="str">
        <f t="shared" si="2"/>
        <v>-</v>
      </c>
      <c r="AP5" s="5" t="str">
        <f t="shared" si="2"/>
        <v>-</v>
      </c>
      <c r="AQ5" s="5" t="str">
        <f t="shared" si="2"/>
        <v>-</v>
      </c>
      <c r="AR5" s="5" t="str">
        <f t="shared" si="2"/>
        <v>-</v>
      </c>
      <c r="AS5" s="5" t="str">
        <f t="shared" si="2"/>
        <v>-</v>
      </c>
      <c r="AT5" s="5" t="str">
        <f t="shared" si="2"/>
        <v>-</v>
      </c>
      <c r="AU5" s="5" t="str">
        <f t="shared" si="2"/>
        <v>-</v>
      </c>
      <c r="AV5" s="5" t="str">
        <f t="shared" si="2"/>
        <v>-</v>
      </c>
      <c r="AW5" s="5" t="str">
        <f t="shared" si="2"/>
        <v>-</v>
      </c>
      <c r="AX5" s="5" t="str">
        <f t="shared" si="2"/>
        <v>-</v>
      </c>
      <c r="AY5" s="5" t="str">
        <f t="shared" si="2"/>
        <v>-</v>
      </c>
      <c r="AZ5" s="5" t="str">
        <f t="shared" si="2"/>
        <v>-</v>
      </c>
      <c r="BA5" s="5" t="str">
        <f t="shared" si="2"/>
        <v>-</v>
      </c>
      <c r="BB5" s="5" t="str">
        <f t="shared" si="2"/>
        <v>-</v>
      </c>
      <c r="BC5" s="5" t="str">
        <f t="shared" si="2"/>
        <v>-</v>
      </c>
      <c r="BD5" s="5" t="str">
        <f t="shared" si="2"/>
        <v>-</v>
      </c>
      <c r="BE5" s="5" t="str">
        <f t="shared" ref="BE5:KF5" si="3">_xlfn.IFS(OR(BE$1="sam",BE$1="sai"),1,BE$1="sav","-",OR(BE$1="sap",BE$1="saa",BE$1="sar",BE$1="sat"),0)</f>
        <v>-</v>
      </c>
      <c r="BF5" s="5" t="str">
        <f t="shared" si="3"/>
        <v>-</v>
      </c>
      <c r="BG5" s="5" t="str">
        <f t="shared" si="3"/>
        <v>-</v>
      </c>
      <c r="BH5" s="5" t="str">
        <f t="shared" si="3"/>
        <v>-</v>
      </c>
      <c r="BI5" s="5" t="str">
        <f t="shared" si="3"/>
        <v>-</v>
      </c>
      <c r="BJ5" s="5" t="str">
        <f t="shared" si="3"/>
        <v>-</v>
      </c>
      <c r="BK5" s="5" t="str">
        <f t="shared" si="3"/>
        <v>-</v>
      </c>
      <c r="BL5" s="5" t="str">
        <f t="shared" si="3"/>
        <v>-</v>
      </c>
      <c r="BM5" s="5" t="str">
        <f t="shared" si="3"/>
        <v>-</v>
      </c>
      <c r="BN5" s="5" t="str">
        <f t="shared" si="3"/>
        <v>-</v>
      </c>
      <c r="BO5" s="5" t="str">
        <f t="shared" si="3"/>
        <v>-</v>
      </c>
      <c r="BP5" s="5" t="str">
        <f t="shared" si="3"/>
        <v>-</v>
      </c>
      <c r="BQ5" s="5" t="str">
        <f t="shared" si="3"/>
        <v>-</v>
      </c>
      <c r="BR5" s="5" t="str">
        <f t="shared" si="3"/>
        <v>-</v>
      </c>
      <c r="BS5" s="5">
        <f t="shared" si="3"/>
        <v>0</v>
      </c>
      <c r="BT5" s="5">
        <f t="shared" si="3"/>
        <v>0</v>
      </c>
      <c r="BU5" s="5">
        <f t="shared" si="3"/>
        <v>0</v>
      </c>
      <c r="BV5" s="5">
        <f t="shared" si="3"/>
        <v>0</v>
      </c>
      <c r="BW5" s="5">
        <f t="shared" si="3"/>
        <v>0</v>
      </c>
      <c r="BX5" s="5">
        <f t="shared" si="3"/>
        <v>0</v>
      </c>
      <c r="BY5" s="5">
        <f t="shared" si="3"/>
        <v>0</v>
      </c>
      <c r="BZ5" s="5">
        <f t="shared" si="3"/>
        <v>0</v>
      </c>
      <c r="CA5" s="5">
        <f t="shared" si="3"/>
        <v>0</v>
      </c>
      <c r="CB5" s="5">
        <f t="shared" si="3"/>
        <v>0</v>
      </c>
      <c r="CC5" s="5">
        <f t="shared" si="3"/>
        <v>0</v>
      </c>
      <c r="CD5" s="5">
        <f t="shared" si="3"/>
        <v>0</v>
      </c>
      <c r="CE5" s="5">
        <f t="shared" si="3"/>
        <v>0</v>
      </c>
      <c r="CF5" s="5">
        <f t="shared" si="3"/>
        <v>0</v>
      </c>
      <c r="CG5" s="5">
        <f t="shared" si="3"/>
        <v>0</v>
      </c>
      <c r="CH5" s="5">
        <f t="shared" si="3"/>
        <v>0</v>
      </c>
      <c r="CI5" s="5">
        <f t="shared" si="3"/>
        <v>0</v>
      </c>
      <c r="CJ5" s="5">
        <f t="shared" si="3"/>
        <v>0</v>
      </c>
      <c r="CK5" s="5">
        <f t="shared" si="3"/>
        <v>0</v>
      </c>
      <c r="CL5" s="5">
        <f t="shared" si="3"/>
        <v>0</v>
      </c>
      <c r="CM5" s="5">
        <f t="shared" si="3"/>
        <v>0</v>
      </c>
      <c r="CN5" s="5">
        <f t="shared" si="3"/>
        <v>0</v>
      </c>
      <c r="CO5" s="5">
        <f t="shared" si="3"/>
        <v>0</v>
      </c>
      <c r="CP5" s="5">
        <f t="shared" si="3"/>
        <v>0</v>
      </c>
      <c r="CQ5" s="5">
        <f t="shared" si="3"/>
        <v>0</v>
      </c>
      <c r="CR5" s="5">
        <f t="shared" si="3"/>
        <v>0</v>
      </c>
      <c r="CS5" s="5">
        <f t="shared" si="3"/>
        <v>0</v>
      </c>
      <c r="CT5" s="5">
        <f t="shared" si="3"/>
        <v>0</v>
      </c>
      <c r="CU5" s="5">
        <f t="shared" si="3"/>
        <v>0</v>
      </c>
      <c r="CV5" s="5">
        <f t="shared" si="3"/>
        <v>0</v>
      </c>
      <c r="CW5" s="5">
        <f t="shared" si="3"/>
        <v>0</v>
      </c>
      <c r="CX5" s="5">
        <f t="shared" si="3"/>
        <v>0</v>
      </c>
      <c r="CY5" s="5">
        <f t="shared" si="3"/>
        <v>0</v>
      </c>
      <c r="CZ5" s="5">
        <f t="shared" si="3"/>
        <v>0</v>
      </c>
      <c r="DA5" s="5">
        <f t="shared" si="3"/>
        <v>0</v>
      </c>
      <c r="DB5" s="5">
        <f t="shared" si="3"/>
        <v>0</v>
      </c>
      <c r="DC5" s="5">
        <f t="shared" si="3"/>
        <v>0</v>
      </c>
      <c r="DD5" s="5">
        <f t="shared" si="3"/>
        <v>0</v>
      </c>
      <c r="DE5" s="5">
        <f t="shared" si="3"/>
        <v>0</v>
      </c>
      <c r="DF5" s="5">
        <f t="shared" si="3"/>
        <v>0</v>
      </c>
      <c r="DG5" s="5">
        <f t="shared" si="3"/>
        <v>0</v>
      </c>
      <c r="DH5" s="5">
        <f t="shared" si="3"/>
        <v>0</v>
      </c>
      <c r="DI5" s="5">
        <f t="shared" si="3"/>
        <v>0</v>
      </c>
      <c r="DJ5" s="5">
        <f t="shared" si="3"/>
        <v>0</v>
      </c>
      <c r="DK5" s="5">
        <f t="shared" si="3"/>
        <v>0</v>
      </c>
      <c r="DL5" s="5">
        <f t="shared" si="3"/>
        <v>0</v>
      </c>
      <c r="DM5" s="5">
        <f t="shared" si="3"/>
        <v>0</v>
      </c>
      <c r="DN5" s="5">
        <f t="shared" si="3"/>
        <v>0</v>
      </c>
      <c r="DO5" s="5">
        <f t="shared" si="3"/>
        <v>0</v>
      </c>
      <c r="DP5" s="5">
        <f t="shared" si="3"/>
        <v>0</v>
      </c>
      <c r="DQ5" s="5">
        <f t="shared" si="3"/>
        <v>0</v>
      </c>
      <c r="DR5" s="5">
        <f t="shared" si="3"/>
        <v>0</v>
      </c>
      <c r="DS5" s="5">
        <f t="shared" si="3"/>
        <v>0</v>
      </c>
      <c r="DT5" s="5">
        <f t="shared" si="3"/>
        <v>0</v>
      </c>
      <c r="DU5" s="5">
        <f t="shared" si="3"/>
        <v>0</v>
      </c>
      <c r="DV5" s="5">
        <f t="shared" si="3"/>
        <v>0</v>
      </c>
      <c r="DW5" s="5">
        <f t="shared" si="3"/>
        <v>0</v>
      </c>
      <c r="DX5" s="5">
        <f t="shared" si="3"/>
        <v>0</v>
      </c>
      <c r="DY5" s="5">
        <f t="shared" si="3"/>
        <v>0</v>
      </c>
      <c r="DZ5" s="5">
        <f t="shared" si="3"/>
        <v>0</v>
      </c>
      <c r="EA5" s="5">
        <f t="shared" si="3"/>
        <v>0</v>
      </c>
      <c r="EB5" s="5">
        <f t="shared" si="3"/>
        <v>0</v>
      </c>
      <c r="EC5" s="5">
        <f t="shared" si="3"/>
        <v>0</v>
      </c>
      <c r="ED5" s="5">
        <f t="shared" si="3"/>
        <v>0</v>
      </c>
      <c r="EE5" s="5">
        <f t="shared" si="3"/>
        <v>0</v>
      </c>
      <c r="EF5" s="5">
        <f t="shared" si="3"/>
        <v>0</v>
      </c>
      <c r="EG5" s="5">
        <f t="shared" si="3"/>
        <v>0</v>
      </c>
      <c r="EH5" s="5">
        <f t="shared" si="3"/>
        <v>0</v>
      </c>
      <c r="EI5" s="5">
        <f t="shared" si="3"/>
        <v>0</v>
      </c>
      <c r="EJ5" s="5">
        <f t="shared" si="3"/>
        <v>0</v>
      </c>
      <c r="EK5" s="5">
        <f t="shared" si="3"/>
        <v>0</v>
      </c>
      <c r="EL5" s="5">
        <f t="shared" si="3"/>
        <v>0</v>
      </c>
      <c r="EM5" s="5">
        <f t="shared" si="3"/>
        <v>0</v>
      </c>
      <c r="EN5" s="5">
        <f t="shared" si="3"/>
        <v>0</v>
      </c>
      <c r="EO5" s="5">
        <f t="shared" si="3"/>
        <v>0</v>
      </c>
      <c r="EP5" s="5">
        <f t="shared" si="3"/>
        <v>0</v>
      </c>
      <c r="EQ5" s="5">
        <f t="shared" si="3"/>
        <v>0</v>
      </c>
      <c r="ER5" s="5">
        <f t="shared" si="3"/>
        <v>0</v>
      </c>
      <c r="ES5" s="5">
        <f t="shared" si="3"/>
        <v>0</v>
      </c>
      <c r="ET5" s="5">
        <f t="shared" si="3"/>
        <v>0</v>
      </c>
      <c r="EU5" s="5">
        <f t="shared" si="3"/>
        <v>0</v>
      </c>
      <c r="EV5" s="5">
        <f t="shared" si="3"/>
        <v>0</v>
      </c>
      <c r="EW5" s="5">
        <f t="shared" si="3"/>
        <v>0</v>
      </c>
      <c r="EX5" s="5">
        <f t="shared" si="3"/>
        <v>0</v>
      </c>
      <c r="EY5" s="5">
        <f t="shared" si="3"/>
        <v>0</v>
      </c>
      <c r="EZ5" s="5">
        <f t="shared" si="3"/>
        <v>0</v>
      </c>
      <c r="FA5" s="5">
        <f t="shared" si="3"/>
        <v>0</v>
      </c>
      <c r="FB5" s="5">
        <f t="shared" si="3"/>
        <v>0</v>
      </c>
      <c r="FC5" s="5">
        <f t="shared" si="3"/>
        <v>0</v>
      </c>
      <c r="FD5" s="5">
        <f t="shared" si="3"/>
        <v>0</v>
      </c>
      <c r="FE5" s="5">
        <f t="shared" si="3"/>
        <v>0</v>
      </c>
      <c r="FF5" s="5">
        <f t="shared" si="3"/>
        <v>0</v>
      </c>
      <c r="FG5" s="5">
        <f t="shared" si="3"/>
        <v>0</v>
      </c>
      <c r="FH5" s="5">
        <f t="shared" si="3"/>
        <v>0</v>
      </c>
      <c r="FI5" s="5">
        <f t="shared" si="3"/>
        <v>0</v>
      </c>
      <c r="FJ5" s="5">
        <f t="shared" si="3"/>
        <v>0</v>
      </c>
      <c r="FK5" s="5">
        <f t="shared" si="3"/>
        <v>0</v>
      </c>
      <c r="FL5" s="5">
        <f t="shared" si="3"/>
        <v>0</v>
      </c>
      <c r="FM5" s="5">
        <f t="shared" si="3"/>
        <v>0</v>
      </c>
      <c r="FN5" s="5">
        <f t="shared" si="3"/>
        <v>0</v>
      </c>
      <c r="FO5" s="5">
        <f t="shared" si="3"/>
        <v>0</v>
      </c>
      <c r="FP5" s="5">
        <f t="shared" si="3"/>
        <v>0</v>
      </c>
      <c r="FQ5" s="5">
        <f t="shared" si="3"/>
        <v>0</v>
      </c>
      <c r="FR5" s="5">
        <f t="shared" si="3"/>
        <v>0</v>
      </c>
      <c r="FS5" s="5">
        <f t="shared" si="3"/>
        <v>0</v>
      </c>
      <c r="FT5" s="5">
        <f t="shared" si="3"/>
        <v>0</v>
      </c>
      <c r="FU5" s="5">
        <f t="shared" si="3"/>
        <v>0</v>
      </c>
      <c r="FV5" s="5">
        <f t="shared" si="3"/>
        <v>0</v>
      </c>
      <c r="FW5" s="5">
        <f t="shared" si="3"/>
        <v>0</v>
      </c>
      <c r="FX5" s="5">
        <f t="shared" si="3"/>
        <v>0</v>
      </c>
      <c r="FY5" s="5">
        <f t="shared" si="3"/>
        <v>0</v>
      </c>
      <c r="FZ5" s="5">
        <f t="shared" si="3"/>
        <v>0</v>
      </c>
      <c r="GA5" s="5">
        <f t="shared" si="3"/>
        <v>0</v>
      </c>
      <c r="GB5" s="5">
        <f t="shared" si="3"/>
        <v>0</v>
      </c>
      <c r="GC5" s="5">
        <f t="shared" si="3"/>
        <v>0</v>
      </c>
      <c r="GD5" s="5">
        <f t="shared" si="3"/>
        <v>0</v>
      </c>
      <c r="GE5" s="5">
        <f t="shared" si="3"/>
        <v>0</v>
      </c>
      <c r="GF5" s="5">
        <f t="shared" si="3"/>
        <v>0</v>
      </c>
      <c r="GG5" s="5">
        <f t="shared" si="3"/>
        <v>0</v>
      </c>
      <c r="GH5" s="5">
        <f t="shared" si="3"/>
        <v>0</v>
      </c>
      <c r="GI5" s="5">
        <f t="shared" si="3"/>
        <v>0</v>
      </c>
      <c r="GJ5" s="5">
        <f t="shared" si="3"/>
        <v>0</v>
      </c>
      <c r="GK5" s="5">
        <f t="shared" si="3"/>
        <v>0</v>
      </c>
      <c r="GL5" s="5">
        <f t="shared" si="3"/>
        <v>0</v>
      </c>
      <c r="GM5" s="5">
        <f t="shared" si="3"/>
        <v>0</v>
      </c>
      <c r="GN5" s="5">
        <f t="shared" si="3"/>
        <v>0</v>
      </c>
      <c r="GO5" s="5">
        <f t="shared" si="3"/>
        <v>0</v>
      </c>
      <c r="GP5" s="5">
        <f t="shared" si="3"/>
        <v>0</v>
      </c>
      <c r="GQ5" s="5">
        <f t="shared" si="3"/>
        <v>0</v>
      </c>
      <c r="GR5" s="5">
        <f t="shared" si="3"/>
        <v>0</v>
      </c>
      <c r="GS5" s="5">
        <f t="shared" si="3"/>
        <v>0</v>
      </c>
      <c r="GT5" s="5">
        <f t="shared" si="3"/>
        <v>0</v>
      </c>
      <c r="GU5" s="5">
        <f t="shared" si="3"/>
        <v>0</v>
      </c>
      <c r="GV5" s="5">
        <f t="shared" si="3"/>
        <v>0</v>
      </c>
      <c r="GW5" s="5">
        <f t="shared" si="3"/>
        <v>0</v>
      </c>
      <c r="GX5" s="5">
        <f t="shared" si="3"/>
        <v>0</v>
      </c>
      <c r="GY5" s="5">
        <f t="shared" si="3"/>
        <v>0</v>
      </c>
      <c r="GZ5" s="5">
        <f t="shared" si="3"/>
        <v>0</v>
      </c>
      <c r="HA5" s="5">
        <f t="shared" si="3"/>
        <v>0</v>
      </c>
      <c r="HB5" s="5">
        <f t="shared" si="3"/>
        <v>0</v>
      </c>
      <c r="HC5" s="5">
        <f t="shared" si="3"/>
        <v>0</v>
      </c>
      <c r="HD5" s="5">
        <f t="shared" si="3"/>
        <v>0</v>
      </c>
      <c r="HE5" s="5">
        <f t="shared" si="3"/>
        <v>0</v>
      </c>
      <c r="HF5" s="5">
        <f t="shared" si="3"/>
        <v>0</v>
      </c>
      <c r="HG5" s="5">
        <f t="shared" si="3"/>
        <v>0</v>
      </c>
      <c r="HH5" s="5">
        <f t="shared" si="3"/>
        <v>0</v>
      </c>
      <c r="HI5" s="5">
        <f t="shared" si="3"/>
        <v>0</v>
      </c>
      <c r="HJ5" s="5">
        <f t="shared" si="3"/>
        <v>0</v>
      </c>
      <c r="HK5" s="5">
        <f t="shared" si="3"/>
        <v>0</v>
      </c>
      <c r="HL5" s="5">
        <f t="shared" si="3"/>
        <v>0</v>
      </c>
      <c r="HM5" s="5">
        <f t="shared" si="3"/>
        <v>0</v>
      </c>
      <c r="HN5" s="5">
        <f t="shared" si="3"/>
        <v>0</v>
      </c>
      <c r="HO5" s="5">
        <f t="shared" si="3"/>
        <v>0</v>
      </c>
      <c r="HP5" s="5">
        <f t="shared" si="3"/>
        <v>0</v>
      </c>
      <c r="HQ5" s="5">
        <f t="shared" si="3"/>
        <v>0</v>
      </c>
      <c r="HR5" s="5">
        <f t="shared" si="3"/>
        <v>0</v>
      </c>
      <c r="HS5" s="5">
        <f t="shared" si="3"/>
        <v>0</v>
      </c>
      <c r="HT5" s="5">
        <f t="shared" si="3"/>
        <v>0</v>
      </c>
      <c r="HU5" s="5">
        <f t="shared" si="3"/>
        <v>0</v>
      </c>
      <c r="HV5" s="5">
        <f t="shared" si="3"/>
        <v>0</v>
      </c>
      <c r="HW5" s="5">
        <f t="shared" si="3"/>
        <v>0</v>
      </c>
      <c r="HX5" s="5">
        <f t="shared" si="3"/>
        <v>0</v>
      </c>
      <c r="HY5" s="5">
        <f t="shared" si="3"/>
        <v>0</v>
      </c>
      <c r="HZ5" s="5">
        <f t="shared" si="3"/>
        <v>0</v>
      </c>
      <c r="IA5" s="5">
        <f t="shared" si="3"/>
        <v>0</v>
      </c>
      <c r="IB5" s="5">
        <f t="shared" si="3"/>
        <v>0</v>
      </c>
      <c r="IC5" s="5">
        <f t="shared" si="3"/>
        <v>0</v>
      </c>
      <c r="ID5" s="5">
        <f t="shared" si="3"/>
        <v>0</v>
      </c>
      <c r="IE5" s="5">
        <f t="shared" si="3"/>
        <v>0</v>
      </c>
      <c r="IF5" s="5">
        <f t="shared" si="3"/>
        <v>0</v>
      </c>
      <c r="IG5" s="5">
        <f t="shared" si="3"/>
        <v>0</v>
      </c>
      <c r="IH5" s="5">
        <f t="shared" si="3"/>
        <v>0</v>
      </c>
      <c r="II5" s="5">
        <f t="shared" si="3"/>
        <v>0</v>
      </c>
      <c r="IJ5" s="5">
        <f t="shared" si="3"/>
        <v>0</v>
      </c>
      <c r="IK5" s="5">
        <f t="shared" si="3"/>
        <v>0</v>
      </c>
      <c r="IL5" s="5">
        <f t="shared" si="3"/>
        <v>0</v>
      </c>
      <c r="IM5" s="5">
        <f t="shared" si="3"/>
        <v>0</v>
      </c>
      <c r="IN5" s="5">
        <f t="shared" si="3"/>
        <v>0</v>
      </c>
      <c r="IO5" s="5">
        <f t="shared" si="3"/>
        <v>0</v>
      </c>
      <c r="IP5" s="5">
        <f t="shared" si="3"/>
        <v>0</v>
      </c>
      <c r="IQ5" s="5">
        <f t="shared" si="3"/>
        <v>0</v>
      </c>
      <c r="IR5" s="5">
        <f t="shared" si="3"/>
        <v>0</v>
      </c>
      <c r="IS5" s="5">
        <f t="shared" si="3"/>
        <v>0</v>
      </c>
      <c r="IT5" s="5">
        <f t="shared" si="3"/>
        <v>0</v>
      </c>
      <c r="IU5" s="5">
        <f t="shared" si="3"/>
        <v>0</v>
      </c>
      <c r="IV5" s="5">
        <f t="shared" si="3"/>
        <v>0</v>
      </c>
      <c r="IW5" s="5">
        <f t="shared" si="3"/>
        <v>0</v>
      </c>
      <c r="IX5" s="5">
        <f t="shared" si="3"/>
        <v>0</v>
      </c>
      <c r="IY5" s="5">
        <f t="shared" si="3"/>
        <v>0</v>
      </c>
      <c r="IZ5" s="5">
        <f t="shared" si="3"/>
        <v>0</v>
      </c>
      <c r="JA5" s="5">
        <f t="shared" si="3"/>
        <v>0</v>
      </c>
      <c r="JB5" s="5">
        <f t="shared" si="3"/>
        <v>0</v>
      </c>
      <c r="JC5" s="5">
        <f t="shared" si="3"/>
        <v>0</v>
      </c>
      <c r="JD5" s="5">
        <f t="shared" si="3"/>
        <v>0</v>
      </c>
      <c r="JE5" s="5">
        <f t="shared" si="3"/>
        <v>0</v>
      </c>
      <c r="JF5" s="5">
        <f t="shared" si="3"/>
        <v>0</v>
      </c>
      <c r="JG5" s="5">
        <f t="shared" si="3"/>
        <v>0</v>
      </c>
      <c r="JH5" s="5">
        <f t="shared" si="3"/>
        <v>0</v>
      </c>
      <c r="JI5" s="5">
        <f t="shared" si="3"/>
        <v>0</v>
      </c>
      <c r="JJ5" s="5">
        <f t="shared" si="3"/>
        <v>0</v>
      </c>
      <c r="JK5" s="5">
        <f t="shared" si="3"/>
        <v>0</v>
      </c>
      <c r="JL5" s="5">
        <f t="shared" si="3"/>
        <v>0</v>
      </c>
      <c r="JM5" s="5">
        <f t="shared" si="3"/>
        <v>0</v>
      </c>
      <c r="JN5" s="5">
        <f t="shared" si="3"/>
        <v>0</v>
      </c>
      <c r="JO5" s="5">
        <f t="shared" si="3"/>
        <v>0</v>
      </c>
      <c r="JP5" s="5">
        <f t="shared" si="3"/>
        <v>0</v>
      </c>
      <c r="JQ5" s="5">
        <f t="shared" si="3"/>
        <v>0</v>
      </c>
      <c r="JR5" s="5">
        <f t="shared" si="3"/>
        <v>0</v>
      </c>
      <c r="JS5" s="5">
        <f t="shared" si="3"/>
        <v>0</v>
      </c>
      <c r="JT5" s="5">
        <f t="shared" si="3"/>
        <v>0</v>
      </c>
      <c r="JU5" s="5">
        <f t="shared" si="3"/>
        <v>0</v>
      </c>
      <c r="JV5" s="5">
        <f t="shared" si="3"/>
        <v>0</v>
      </c>
      <c r="JW5" s="5">
        <f t="shared" si="3"/>
        <v>0</v>
      </c>
      <c r="JX5" s="5">
        <f t="shared" si="3"/>
        <v>0</v>
      </c>
      <c r="JY5" s="5" t="str">
        <f t="shared" si="3"/>
        <v>-</v>
      </c>
      <c r="JZ5" s="5" t="str">
        <f t="shared" si="3"/>
        <v>-</v>
      </c>
      <c r="KA5" s="5" t="str">
        <f t="shared" si="3"/>
        <v>-</v>
      </c>
      <c r="KB5" s="5" t="str">
        <f t="shared" si="3"/>
        <v>-</v>
      </c>
      <c r="KC5" s="5" t="str">
        <f t="shared" si="3"/>
        <v>-</v>
      </c>
      <c r="KD5" s="5" t="str">
        <f t="shared" si="3"/>
        <v>-</v>
      </c>
      <c r="KE5" s="5" t="str">
        <f t="shared" si="3"/>
        <v>-</v>
      </c>
      <c r="KF5" s="5" t="str">
        <f t="shared" si="3"/>
        <v>-</v>
      </c>
      <c r="KG5" s="5" t="str">
        <f>_xlfn.IFS(OR(KG$1="sam",KG$1="sai"),1,KG$1="sav","-",OR(KG$1="sap",KG$1="saa",KG$1="sar",KG$1="sat"),0)</f>
        <v>-</v>
      </c>
      <c r="KH5" s="5" t="str">
        <f t="shared" ref="KH5:KN5" si="4">_xlfn.IFS(OR(KH$1="sam",KH$1="sai"),1,KH$1="sav","-",OR(KH$1="sap",KH$1="saa",KH$1="sar",KH$1="sat"),0)</f>
        <v>-</v>
      </c>
      <c r="KI5" s="5" t="str">
        <f t="shared" si="4"/>
        <v>-</v>
      </c>
      <c r="KJ5" s="5" t="str">
        <f t="shared" si="4"/>
        <v>-</v>
      </c>
      <c r="KK5" s="5" t="str">
        <f t="shared" si="4"/>
        <v>-</v>
      </c>
      <c r="KL5" s="5" t="str">
        <f t="shared" si="4"/>
        <v>-</v>
      </c>
      <c r="KM5" s="5" t="str">
        <f t="shared" si="4"/>
        <v>-</v>
      </c>
      <c r="KN5" s="5" t="str">
        <f t="shared" si="4"/>
        <v>-</v>
      </c>
      <c r="KO5" s="5">
        <f t="shared" ref="KO5:LX5" si="5">_xlfn.IFS(OR(KO$1="sam",KO$1="sai"),1,KO$1="sav","-",OR(KO$1="sap",KO$1="saa",KO$1="sar",KO$1="sat"),0)</f>
        <v>0</v>
      </c>
      <c r="KP5" s="5" t="str">
        <f t="shared" si="5"/>
        <v>-</v>
      </c>
      <c r="KQ5" s="5">
        <f t="shared" si="5"/>
        <v>1</v>
      </c>
      <c r="KR5" s="5">
        <f t="shared" si="5"/>
        <v>0</v>
      </c>
      <c r="KS5" s="5">
        <f t="shared" si="5"/>
        <v>1</v>
      </c>
      <c r="KT5" s="5">
        <f t="shared" si="5"/>
        <v>1</v>
      </c>
      <c r="KU5" s="5">
        <f t="shared" si="5"/>
        <v>1</v>
      </c>
      <c r="KV5" s="5">
        <f t="shared" si="5"/>
        <v>0</v>
      </c>
      <c r="KW5" s="5">
        <f t="shared" si="5"/>
        <v>0</v>
      </c>
      <c r="KX5" s="5">
        <f t="shared" si="5"/>
        <v>0</v>
      </c>
      <c r="KY5" s="5">
        <f t="shared" si="5"/>
        <v>0</v>
      </c>
      <c r="KZ5" s="5">
        <f t="shared" si="5"/>
        <v>1</v>
      </c>
      <c r="LA5" s="5">
        <f t="shared" si="5"/>
        <v>0</v>
      </c>
      <c r="LB5" s="5">
        <f t="shared" si="5"/>
        <v>0</v>
      </c>
      <c r="LC5" s="5">
        <f t="shared" si="5"/>
        <v>0</v>
      </c>
      <c r="LD5" s="5">
        <f t="shared" si="5"/>
        <v>0</v>
      </c>
      <c r="LE5" s="5">
        <f t="shared" si="5"/>
        <v>0</v>
      </c>
      <c r="LF5" s="5">
        <f t="shared" si="5"/>
        <v>0</v>
      </c>
      <c r="LG5" s="5">
        <f t="shared" si="5"/>
        <v>0</v>
      </c>
      <c r="LH5" s="5">
        <f t="shared" ref="LH5:LO5" si="6">_xlfn.IFS(OR(LH$1="sam",LH$1="sai"),1,LH$1="sav","-",OR(LH$1="sap",LH$1="saa",LH$1="sar",LH$1="sat"),0)</f>
        <v>1</v>
      </c>
      <c r="LI5" s="5">
        <f t="shared" si="6"/>
        <v>0</v>
      </c>
      <c r="LJ5" s="5">
        <f t="shared" si="6"/>
        <v>0</v>
      </c>
      <c r="LK5" s="5">
        <f t="shared" si="6"/>
        <v>0</v>
      </c>
      <c r="LL5" s="5">
        <f t="shared" si="6"/>
        <v>0</v>
      </c>
      <c r="LM5" s="5">
        <f t="shared" si="6"/>
        <v>0</v>
      </c>
      <c r="LN5" s="5">
        <f t="shared" si="6"/>
        <v>0</v>
      </c>
      <c r="LO5" s="5">
        <f t="shared" si="6"/>
        <v>0</v>
      </c>
      <c r="LP5" s="5" t="str">
        <f t="shared" ref="LP5:LU5" si="7">_xlfn.IFS(OR(LP$1="sam",LP$1="sai"),1,LP$1="sav","-",OR(LP$1="sap",LP$1="saa",LP$1="sar",LP$1="sat"),0)</f>
        <v>-</v>
      </c>
      <c r="LQ5" s="5" t="str">
        <f t="shared" si="7"/>
        <v>-</v>
      </c>
      <c r="LR5" s="5" t="str">
        <f t="shared" si="7"/>
        <v>-</v>
      </c>
      <c r="LS5" s="5" t="str">
        <f t="shared" si="7"/>
        <v>-</v>
      </c>
      <c r="LT5" s="5" t="str">
        <f t="shared" si="7"/>
        <v>-</v>
      </c>
      <c r="LU5" s="5" t="str">
        <f t="shared" si="7"/>
        <v>-</v>
      </c>
      <c r="LV5" s="5" t="str">
        <f t="shared" si="5"/>
        <v>-</v>
      </c>
      <c r="LW5" s="5" t="str">
        <f t="shared" si="5"/>
        <v>-</v>
      </c>
      <c r="LX5" s="5" t="str">
        <f t="shared" si="5"/>
        <v>-</v>
      </c>
      <c r="LY5" s="5" t="str">
        <f t="shared" ref="LY5:NL5" si="8">_xlfn.IFS(OR(LY$1="sam",LY$1="sai"),1,LY$1="sav","-",OR(LY$1="sap",LY$1="saa",LY$1="sar",LY$1="sat"),0)</f>
        <v>-</v>
      </c>
      <c r="LZ5" s="5" t="str">
        <f t="shared" si="8"/>
        <v>-</v>
      </c>
      <c r="MA5" s="5" t="str">
        <f t="shared" si="8"/>
        <v>-</v>
      </c>
      <c r="MB5" s="5" t="str">
        <f t="shared" si="8"/>
        <v>-</v>
      </c>
      <c r="MC5" s="5" t="str">
        <f t="shared" si="8"/>
        <v>-</v>
      </c>
      <c r="MD5" s="5" t="str">
        <f t="shared" si="8"/>
        <v>-</v>
      </c>
      <c r="ME5" s="5" t="str">
        <f t="shared" si="8"/>
        <v>-</v>
      </c>
      <c r="MF5" s="5" t="str">
        <f t="shared" si="8"/>
        <v>-</v>
      </c>
      <c r="MG5" s="5" t="str">
        <f t="shared" si="8"/>
        <v>-</v>
      </c>
      <c r="MH5" s="5" t="str">
        <f t="shared" si="8"/>
        <v>-</v>
      </c>
      <c r="MI5" s="5" t="str">
        <f t="shared" si="8"/>
        <v>-</v>
      </c>
      <c r="MJ5" s="5" t="str">
        <f t="shared" si="8"/>
        <v>-</v>
      </c>
      <c r="MK5" s="5" t="str">
        <f t="shared" si="8"/>
        <v>-</v>
      </c>
      <c r="ML5" s="5" t="str">
        <f t="shared" si="8"/>
        <v>-</v>
      </c>
      <c r="MM5" s="5" t="str">
        <f t="shared" si="8"/>
        <v>-</v>
      </c>
      <c r="MN5" s="5" t="str">
        <f t="shared" si="8"/>
        <v>-</v>
      </c>
      <c r="MO5" s="5" t="str">
        <f t="shared" si="8"/>
        <v>-</v>
      </c>
      <c r="MP5" s="5" t="str">
        <f t="shared" si="8"/>
        <v>-</v>
      </c>
      <c r="MQ5" s="5" t="str">
        <f t="shared" si="8"/>
        <v>-</v>
      </c>
      <c r="MR5" s="5">
        <f t="shared" si="8"/>
        <v>1</v>
      </c>
      <c r="MS5" s="5">
        <f t="shared" si="8"/>
        <v>0</v>
      </c>
      <c r="MT5" s="5">
        <f t="shared" si="8"/>
        <v>1</v>
      </c>
      <c r="MU5" s="5">
        <f t="shared" si="8"/>
        <v>1</v>
      </c>
      <c r="MV5" s="5">
        <f t="shared" si="8"/>
        <v>0</v>
      </c>
      <c r="MW5" s="5" t="str">
        <f t="shared" si="8"/>
        <v>-</v>
      </c>
      <c r="MX5" s="5" t="str">
        <f t="shared" si="8"/>
        <v>-</v>
      </c>
      <c r="MY5" s="5" t="str">
        <f t="shared" si="8"/>
        <v>-</v>
      </c>
      <c r="MZ5" s="5" t="str">
        <f t="shared" si="8"/>
        <v>-</v>
      </c>
      <c r="NA5" s="5">
        <f t="shared" si="8"/>
        <v>1</v>
      </c>
      <c r="NB5" s="5">
        <f t="shared" si="8"/>
        <v>1</v>
      </c>
      <c r="NC5" s="5">
        <f t="shared" si="8"/>
        <v>1</v>
      </c>
      <c r="ND5" s="5">
        <f t="shared" si="8"/>
        <v>1</v>
      </c>
      <c r="NE5" s="5">
        <f t="shared" si="8"/>
        <v>1</v>
      </c>
      <c r="NF5" s="5">
        <f t="shared" si="8"/>
        <v>1</v>
      </c>
      <c r="NG5" s="5">
        <f t="shared" si="8"/>
        <v>1</v>
      </c>
      <c r="NH5" s="5">
        <f t="shared" si="8"/>
        <v>1</v>
      </c>
      <c r="NI5" s="5" t="str">
        <f t="shared" si="8"/>
        <v>-</v>
      </c>
      <c r="NJ5" s="5" t="str">
        <f t="shared" si="8"/>
        <v>-</v>
      </c>
      <c r="NK5" s="5">
        <f t="shared" si="8"/>
        <v>0</v>
      </c>
      <c r="NL5" s="5">
        <f t="shared" si="8"/>
        <v>0</v>
      </c>
      <c r="NM5" s="29">
        <v>0</v>
      </c>
    </row>
    <row r="6" spans="1:377">
      <c r="A6" s="26">
        <f t="shared" ref="A6:A12" si="9">ROW(A6)-5</f>
        <v>1</v>
      </c>
      <c r="B6" s="26">
        <v>0</v>
      </c>
      <c r="C6">
        <v>0</v>
      </c>
      <c r="D6" t="b">
        <v>1</v>
      </c>
      <c r="E6" t="b">
        <v>1</v>
      </c>
      <c r="F6" t="b">
        <v>1</v>
      </c>
      <c r="H6" s="3" t="s">
        <v>398</v>
      </c>
      <c r="I6" s="10" t="str">
        <f>IF(MATCH(H6,H$5:H6,0)=(COUNTA(H$5:H6)),"-","Dup")</f>
        <v>-</v>
      </c>
      <c r="J6" s="13" t="str">
        <f t="shared" ref="J6:AE6" si="10">J$5</f>
        <v>-</v>
      </c>
      <c r="K6" s="13" t="str">
        <f t="shared" si="10"/>
        <v>-</v>
      </c>
      <c r="L6" s="13" t="str">
        <f t="shared" si="10"/>
        <v>-</v>
      </c>
      <c r="M6" s="13" t="str">
        <f t="shared" si="10"/>
        <v>-</v>
      </c>
      <c r="N6" s="13" t="str">
        <f t="shared" si="10"/>
        <v>-</v>
      </c>
      <c r="O6" s="13" t="str">
        <f t="shared" si="10"/>
        <v>-</v>
      </c>
      <c r="P6" s="13" t="str">
        <f t="shared" si="10"/>
        <v>-</v>
      </c>
      <c r="Q6" s="13" t="str">
        <f t="shared" si="10"/>
        <v>-</v>
      </c>
      <c r="R6" s="13" t="str">
        <f t="shared" si="10"/>
        <v>-</v>
      </c>
      <c r="S6" s="13" t="str">
        <f t="shared" si="10"/>
        <v>-</v>
      </c>
      <c r="T6" s="13" t="str">
        <f t="shared" si="10"/>
        <v>-</v>
      </c>
      <c r="U6" s="13">
        <f t="shared" si="10"/>
        <v>1</v>
      </c>
      <c r="V6" s="13">
        <f t="shared" si="10"/>
        <v>1</v>
      </c>
      <c r="W6" s="13" t="str">
        <f t="shared" si="10"/>
        <v>-</v>
      </c>
      <c r="X6" s="13" t="str">
        <f t="shared" si="10"/>
        <v>-</v>
      </c>
      <c r="Y6" s="13" t="str">
        <f t="shared" si="10"/>
        <v>-</v>
      </c>
      <c r="Z6" s="13" t="str">
        <f t="shared" si="10"/>
        <v>-</v>
      </c>
      <c r="AA6" s="13" t="str">
        <f t="shared" si="10"/>
        <v>-</v>
      </c>
      <c r="AB6" s="13" t="str">
        <f t="shared" si="10"/>
        <v>-</v>
      </c>
      <c r="AC6" s="13" t="str">
        <f t="shared" si="10"/>
        <v>-</v>
      </c>
      <c r="AD6" s="13" t="str">
        <f t="shared" si="10"/>
        <v>-</v>
      </c>
      <c r="AE6" s="13" t="str">
        <f t="shared" si="10"/>
        <v>-</v>
      </c>
      <c r="AF6" s="13" t="str">
        <f>AF$5</f>
        <v>-</v>
      </c>
      <c r="AG6" s="13" t="str">
        <f>AG$5</f>
        <v>-</v>
      </c>
      <c r="AH6" s="13" t="str">
        <f>AH$5</f>
        <v>-</v>
      </c>
      <c r="AI6" s="13" t="str">
        <f>AI$5</f>
        <v>-</v>
      </c>
      <c r="AJ6" s="13" t="str">
        <f t="shared" ref="AJ6:BD6" si="11">AJ$5</f>
        <v>-</v>
      </c>
      <c r="AK6" s="13" t="str">
        <f t="shared" si="11"/>
        <v>-</v>
      </c>
      <c r="AL6" s="13" t="str">
        <f t="shared" si="11"/>
        <v>-</v>
      </c>
      <c r="AM6" s="13" t="str">
        <f t="shared" si="11"/>
        <v>-</v>
      </c>
      <c r="AN6" s="13" t="str">
        <f t="shared" si="11"/>
        <v>-</v>
      </c>
      <c r="AO6" s="13" t="str">
        <f t="shared" si="11"/>
        <v>-</v>
      </c>
      <c r="AP6" s="13" t="str">
        <f t="shared" si="11"/>
        <v>-</v>
      </c>
      <c r="AQ6" s="13" t="str">
        <f t="shared" si="11"/>
        <v>-</v>
      </c>
      <c r="AR6" s="13" t="str">
        <f t="shared" si="11"/>
        <v>-</v>
      </c>
      <c r="AS6" s="13" t="str">
        <f t="shared" si="11"/>
        <v>-</v>
      </c>
      <c r="AT6" s="13" t="str">
        <f t="shared" si="11"/>
        <v>-</v>
      </c>
      <c r="AU6" s="13" t="str">
        <f>AU$5</f>
        <v>-</v>
      </c>
      <c r="AV6" s="13" t="str">
        <f>AV$5</f>
        <v>-</v>
      </c>
      <c r="AW6" s="13" t="str">
        <f>AW$5</f>
        <v>-</v>
      </c>
      <c r="AX6" s="13" t="str">
        <f>AX$5</f>
        <v>-</v>
      </c>
      <c r="AY6" s="13" t="str">
        <f>AY$5</f>
        <v>-</v>
      </c>
      <c r="AZ6" s="13" t="str">
        <f t="shared" si="11"/>
        <v>-</v>
      </c>
      <c r="BA6" s="13" t="str">
        <f t="shared" si="11"/>
        <v>-</v>
      </c>
      <c r="BB6" s="13" t="str">
        <f t="shared" si="11"/>
        <v>-</v>
      </c>
      <c r="BC6" s="13" t="str">
        <f t="shared" si="11"/>
        <v>-</v>
      </c>
      <c r="BD6" s="13" t="str">
        <f t="shared" si="11"/>
        <v>-</v>
      </c>
      <c r="BE6" s="13" t="str">
        <f t="shared" ref="BE6:KF6" si="12">BE$5</f>
        <v>-</v>
      </c>
      <c r="BF6" s="13" t="str">
        <f t="shared" si="12"/>
        <v>-</v>
      </c>
      <c r="BG6" s="13" t="str">
        <f t="shared" si="12"/>
        <v>-</v>
      </c>
      <c r="BH6" s="13" t="str">
        <f t="shared" si="12"/>
        <v>-</v>
      </c>
      <c r="BI6" s="13" t="str">
        <f t="shared" si="12"/>
        <v>-</v>
      </c>
      <c r="BJ6" s="13" t="str">
        <f t="shared" si="12"/>
        <v>-</v>
      </c>
      <c r="BK6" s="13" t="str">
        <f t="shared" si="12"/>
        <v>-</v>
      </c>
      <c r="BL6" s="13" t="str">
        <f t="shared" si="12"/>
        <v>-</v>
      </c>
      <c r="BM6" s="13" t="str">
        <f t="shared" si="12"/>
        <v>-</v>
      </c>
      <c r="BN6" s="13" t="str">
        <f t="shared" si="12"/>
        <v>-</v>
      </c>
      <c r="BO6" s="13" t="str">
        <f t="shared" si="12"/>
        <v>-</v>
      </c>
      <c r="BP6" s="13" t="str">
        <f t="shared" si="12"/>
        <v>-</v>
      </c>
      <c r="BQ6" s="13" t="str">
        <f t="shared" si="12"/>
        <v>-</v>
      </c>
      <c r="BR6" s="13" t="str">
        <f t="shared" si="12"/>
        <v>-</v>
      </c>
      <c r="BS6" s="13">
        <f t="shared" si="12"/>
        <v>0</v>
      </c>
      <c r="BT6" s="13">
        <f t="shared" si="12"/>
        <v>0</v>
      </c>
      <c r="BU6" s="13">
        <f t="shared" si="12"/>
        <v>0</v>
      </c>
      <c r="BV6" s="13">
        <f t="shared" si="12"/>
        <v>0</v>
      </c>
      <c r="BW6" s="13">
        <f t="shared" si="12"/>
        <v>0</v>
      </c>
      <c r="BX6" s="13">
        <f t="shared" si="12"/>
        <v>0</v>
      </c>
      <c r="BY6" s="13">
        <f t="shared" si="12"/>
        <v>0</v>
      </c>
      <c r="BZ6" s="13">
        <f t="shared" si="12"/>
        <v>0</v>
      </c>
      <c r="CA6" s="13">
        <f t="shared" si="12"/>
        <v>0</v>
      </c>
      <c r="CB6" s="13">
        <f t="shared" si="12"/>
        <v>0</v>
      </c>
      <c r="CC6" s="13">
        <f t="shared" si="12"/>
        <v>0</v>
      </c>
      <c r="CD6" s="13">
        <f t="shared" si="12"/>
        <v>0</v>
      </c>
      <c r="CE6" s="13">
        <f t="shared" si="12"/>
        <v>0</v>
      </c>
      <c r="CF6" s="13">
        <f t="shared" si="12"/>
        <v>0</v>
      </c>
      <c r="CG6" s="13">
        <f t="shared" si="12"/>
        <v>0</v>
      </c>
      <c r="CH6" s="13">
        <f t="shared" si="12"/>
        <v>0</v>
      </c>
      <c r="CI6" s="13">
        <f t="shared" si="12"/>
        <v>0</v>
      </c>
      <c r="CJ6" s="13">
        <f t="shared" si="12"/>
        <v>0</v>
      </c>
      <c r="CK6" s="13">
        <f t="shared" si="12"/>
        <v>0</v>
      </c>
      <c r="CL6" s="13">
        <f t="shared" si="12"/>
        <v>0</v>
      </c>
      <c r="CM6" s="13">
        <f t="shared" si="12"/>
        <v>0</v>
      </c>
      <c r="CN6" s="13">
        <f t="shared" si="12"/>
        <v>0</v>
      </c>
      <c r="CO6" s="13">
        <f t="shared" si="12"/>
        <v>0</v>
      </c>
      <c r="CP6" s="13">
        <f t="shared" si="12"/>
        <v>0</v>
      </c>
      <c r="CQ6" s="13">
        <f t="shared" si="12"/>
        <v>0</v>
      </c>
      <c r="CR6" s="13">
        <f t="shared" si="12"/>
        <v>0</v>
      </c>
      <c r="CS6" s="13">
        <f t="shared" si="12"/>
        <v>0</v>
      </c>
      <c r="CT6" s="13">
        <f t="shared" si="12"/>
        <v>0</v>
      </c>
      <c r="CU6" s="13">
        <f t="shared" si="12"/>
        <v>0</v>
      </c>
      <c r="CV6" s="13">
        <f t="shared" si="12"/>
        <v>0</v>
      </c>
      <c r="CW6" s="13">
        <f t="shared" si="12"/>
        <v>0</v>
      </c>
      <c r="CX6" s="13">
        <f t="shared" si="12"/>
        <v>0</v>
      </c>
      <c r="CY6" s="13">
        <f t="shared" si="12"/>
        <v>0</v>
      </c>
      <c r="CZ6" s="13">
        <f t="shared" si="12"/>
        <v>0</v>
      </c>
      <c r="DA6" s="13">
        <f t="shared" si="12"/>
        <v>0</v>
      </c>
      <c r="DB6" s="13">
        <f t="shared" si="12"/>
        <v>0</v>
      </c>
      <c r="DC6" s="13">
        <f t="shared" si="12"/>
        <v>0</v>
      </c>
      <c r="DD6" s="13">
        <f t="shared" si="12"/>
        <v>0</v>
      </c>
      <c r="DE6" s="13">
        <f t="shared" si="12"/>
        <v>0</v>
      </c>
      <c r="DF6" s="13">
        <f t="shared" si="12"/>
        <v>0</v>
      </c>
      <c r="DG6" s="13">
        <f t="shared" si="12"/>
        <v>0</v>
      </c>
      <c r="DH6" s="13">
        <f t="shared" si="12"/>
        <v>0</v>
      </c>
      <c r="DI6" s="13">
        <f t="shared" si="12"/>
        <v>0</v>
      </c>
      <c r="DJ6" s="13">
        <f t="shared" si="12"/>
        <v>0</v>
      </c>
      <c r="DK6" s="13">
        <f t="shared" si="12"/>
        <v>0</v>
      </c>
      <c r="DL6" s="13">
        <f t="shared" si="12"/>
        <v>0</v>
      </c>
      <c r="DM6" s="13">
        <f t="shared" si="12"/>
        <v>0</v>
      </c>
      <c r="DN6" s="13">
        <f t="shared" si="12"/>
        <v>0</v>
      </c>
      <c r="DO6" s="13">
        <f t="shared" si="12"/>
        <v>0</v>
      </c>
      <c r="DP6" s="13">
        <f t="shared" si="12"/>
        <v>0</v>
      </c>
      <c r="DQ6" s="13">
        <f t="shared" si="12"/>
        <v>0</v>
      </c>
      <c r="DR6" s="13">
        <f t="shared" si="12"/>
        <v>0</v>
      </c>
      <c r="DS6" s="13">
        <f t="shared" si="12"/>
        <v>0</v>
      </c>
      <c r="DT6" s="13">
        <f t="shared" si="12"/>
        <v>0</v>
      </c>
      <c r="DU6" s="13">
        <f t="shared" si="12"/>
        <v>0</v>
      </c>
      <c r="DV6" s="13">
        <f t="shared" si="12"/>
        <v>0</v>
      </c>
      <c r="DW6" s="13">
        <f t="shared" si="12"/>
        <v>0</v>
      </c>
      <c r="DX6" s="13">
        <f t="shared" si="12"/>
        <v>0</v>
      </c>
      <c r="DY6" s="13">
        <f t="shared" si="12"/>
        <v>0</v>
      </c>
      <c r="DZ6" s="13">
        <f t="shared" si="12"/>
        <v>0</v>
      </c>
      <c r="EA6" s="13">
        <f t="shared" si="12"/>
        <v>0</v>
      </c>
      <c r="EB6" s="13">
        <f t="shared" si="12"/>
        <v>0</v>
      </c>
      <c r="EC6" s="13">
        <f t="shared" si="12"/>
        <v>0</v>
      </c>
      <c r="ED6" s="13">
        <f t="shared" si="12"/>
        <v>0</v>
      </c>
      <c r="EE6" s="13">
        <f t="shared" si="12"/>
        <v>0</v>
      </c>
      <c r="EF6" s="13">
        <f t="shared" si="12"/>
        <v>0</v>
      </c>
      <c r="EG6" s="13">
        <f t="shared" si="12"/>
        <v>0</v>
      </c>
      <c r="EH6" s="13">
        <f t="shared" si="12"/>
        <v>0</v>
      </c>
      <c r="EI6" s="13">
        <f t="shared" si="12"/>
        <v>0</v>
      </c>
      <c r="EJ6" s="13">
        <f t="shared" si="12"/>
        <v>0</v>
      </c>
      <c r="EK6" s="13">
        <f t="shared" si="12"/>
        <v>0</v>
      </c>
      <c r="EL6" s="13">
        <f t="shared" si="12"/>
        <v>0</v>
      </c>
      <c r="EM6" s="13">
        <f t="shared" si="12"/>
        <v>0</v>
      </c>
      <c r="EN6" s="13">
        <f t="shared" si="12"/>
        <v>0</v>
      </c>
      <c r="EO6" s="13">
        <f t="shared" si="12"/>
        <v>0</v>
      </c>
      <c r="EP6" s="13">
        <f t="shared" si="12"/>
        <v>0</v>
      </c>
      <c r="EQ6" s="13">
        <f t="shared" si="12"/>
        <v>0</v>
      </c>
      <c r="ER6" s="13">
        <f t="shared" si="12"/>
        <v>0</v>
      </c>
      <c r="ES6" s="13">
        <f t="shared" si="12"/>
        <v>0</v>
      </c>
      <c r="ET6" s="13">
        <f t="shared" si="12"/>
        <v>0</v>
      </c>
      <c r="EU6" s="13">
        <f t="shared" si="12"/>
        <v>0</v>
      </c>
      <c r="EV6" s="13">
        <f t="shared" si="12"/>
        <v>0</v>
      </c>
      <c r="EW6" s="13">
        <f t="shared" si="12"/>
        <v>0</v>
      </c>
      <c r="EX6" s="13">
        <f t="shared" si="12"/>
        <v>0</v>
      </c>
      <c r="EY6" s="13">
        <f t="shared" si="12"/>
        <v>0</v>
      </c>
      <c r="EZ6" s="13">
        <f t="shared" si="12"/>
        <v>0</v>
      </c>
      <c r="FA6" s="13">
        <f t="shared" si="12"/>
        <v>0</v>
      </c>
      <c r="FB6" s="13">
        <f t="shared" si="12"/>
        <v>0</v>
      </c>
      <c r="FC6" s="13">
        <f t="shared" si="12"/>
        <v>0</v>
      </c>
      <c r="FD6" s="13">
        <f t="shared" si="12"/>
        <v>0</v>
      </c>
      <c r="FE6" s="13">
        <f t="shared" si="12"/>
        <v>0</v>
      </c>
      <c r="FF6" s="13">
        <f t="shared" si="12"/>
        <v>0</v>
      </c>
      <c r="FG6" s="13">
        <f t="shared" si="12"/>
        <v>0</v>
      </c>
      <c r="FH6" s="13">
        <f t="shared" si="12"/>
        <v>0</v>
      </c>
      <c r="FI6" s="13">
        <f t="shared" si="12"/>
        <v>0</v>
      </c>
      <c r="FJ6" s="13">
        <f t="shared" si="12"/>
        <v>0</v>
      </c>
      <c r="FK6" s="13">
        <f t="shared" si="12"/>
        <v>0</v>
      </c>
      <c r="FL6" s="13">
        <f t="shared" si="12"/>
        <v>0</v>
      </c>
      <c r="FM6" s="13">
        <f t="shared" si="12"/>
        <v>0</v>
      </c>
      <c r="FN6" s="13">
        <f t="shared" si="12"/>
        <v>0</v>
      </c>
      <c r="FO6" s="13">
        <f t="shared" si="12"/>
        <v>0</v>
      </c>
      <c r="FP6" s="13">
        <f t="shared" si="12"/>
        <v>0</v>
      </c>
      <c r="FQ6" s="13">
        <f t="shared" si="12"/>
        <v>0</v>
      </c>
      <c r="FR6" s="13">
        <f t="shared" si="12"/>
        <v>0</v>
      </c>
      <c r="FS6" s="13">
        <f t="shared" si="12"/>
        <v>0</v>
      </c>
      <c r="FT6" s="13">
        <f t="shared" si="12"/>
        <v>0</v>
      </c>
      <c r="FU6" s="13">
        <f t="shared" si="12"/>
        <v>0</v>
      </c>
      <c r="FV6" s="13">
        <f t="shared" si="12"/>
        <v>0</v>
      </c>
      <c r="FW6" s="13">
        <f t="shared" si="12"/>
        <v>0</v>
      </c>
      <c r="FX6" s="13">
        <f t="shared" si="12"/>
        <v>0</v>
      </c>
      <c r="FY6" s="13">
        <f t="shared" si="12"/>
        <v>0</v>
      </c>
      <c r="FZ6" s="13">
        <f t="shared" si="12"/>
        <v>0</v>
      </c>
      <c r="GA6" s="13">
        <f t="shared" si="12"/>
        <v>0</v>
      </c>
      <c r="GB6" s="13">
        <f t="shared" si="12"/>
        <v>0</v>
      </c>
      <c r="GC6" s="13">
        <f t="shared" si="12"/>
        <v>0</v>
      </c>
      <c r="GD6" s="13">
        <f t="shared" si="12"/>
        <v>0</v>
      </c>
      <c r="GE6" s="13">
        <f t="shared" si="12"/>
        <v>0</v>
      </c>
      <c r="GF6" s="13">
        <f t="shared" si="12"/>
        <v>0</v>
      </c>
      <c r="GG6" s="13">
        <f t="shared" si="12"/>
        <v>0</v>
      </c>
      <c r="GH6" s="13">
        <f t="shared" si="12"/>
        <v>0</v>
      </c>
      <c r="GI6" s="13">
        <f t="shared" si="12"/>
        <v>0</v>
      </c>
      <c r="GJ6" s="13">
        <f t="shared" si="12"/>
        <v>0</v>
      </c>
      <c r="GK6" s="13">
        <f t="shared" si="12"/>
        <v>0</v>
      </c>
      <c r="GL6" s="13">
        <f t="shared" si="12"/>
        <v>0</v>
      </c>
      <c r="GM6" s="13">
        <f t="shared" si="12"/>
        <v>0</v>
      </c>
      <c r="GN6" s="13">
        <f t="shared" si="12"/>
        <v>0</v>
      </c>
      <c r="GO6" s="13">
        <f t="shared" si="12"/>
        <v>0</v>
      </c>
      <c r="GP6" s="13">
        <f t="shared" si="12"/>
        <v>0</v>
      </c>
      <c r="GQ6" s="13">
        <f t="shared" si="12"/>
        <v>0</v>
      </c>
      <c r="GR6" s="13">
        <f t="shared" si="12"/>
        <v>0</v>
      </c>
      <c r="GS6" s="13">
        <f t="shared" si="12"/>
        <v>0</v>
      </c>
      <c r="GT6" s="13">
        <f t="shared" si="12"/>
        <v>0</v>
      </c>
      <c r="GU6" s="13">
        <f t="shared" si="12"/>
        <v>0</v>
      </c>
      <c r="GV6" s="13">
        <f t="shared" si="12"/>
        <v>0</v>
      </c>
      <c r="GW6" s="13">
        <f t="shared" si="12"/>
        <v>0</v>
      </c>
      <c r="GX6" s="13">
        <f t="shared" si="12"/>
        <v>0</v>
      </c>
      <c r="GY6" s="13">
        <f t="shared" si="12"/>
        <v>0</v>
      </c>
      <c r="GZ6" s="13">
        <f t="shared" si="12"/>
        <v>0</v>
      </c>
      <c r="HA6" s="13">
        <f t="shared" si="12"/>
        <v>0</v>
      </c>
      <c r="HB6" s="13">
        <f t="shared" si="12"/>
        <v>0</v>
      </c>
      <c r="HC6" s="13">
        <f t="shared" si="12"/>
        <v>0</v>
      </c>
      <c r="HD6" s="13">
        <f t="shared" si="12"/>
        <v>0</v>
      </c>
      <c r="HE6" s="13">
        <f t="shared" si="12"/>
        <v>0</v>
      </c>
      <c r="HF6" s="13">
        <f t="shared" si="12"/>
        <v>0</v>
      </c>
      <c r="HG6" s="13">
        <f t="shared" si="12"/>
        <v>0</v>
      </c>
      <c r="HH6" s="13">
        <f t="shared" si="12"/>
        <v>0</v>
      </c>
      <c r="HI6" s="13">
        <f t="shared" si="12"/>
        <v>0</v>
      </c>
      <c r="HJ6" s="13">
        <f t="shared" si="12"/>
        <v>0</v>
      </c>
      <c r="HK6" s="13">
        <f t="shared" si="12"/>
        <v>0</v>
      </c>
      <c r="HL6" s="13">
        <f t="shared" si="12"/>
        <v>0</v>
      </c>
      <c r="HM6" s="13">
        <f t="shared" si="12"/>
        <v>0</v>
      </c>
      <c r="HN6" s="13">
        <f t="shared" si="12"/>
        <v>0</v>
      </c>
      <c r="HO6" s="13">
        <f t="shared" si="12"/>
        <v>0</v>
      </c>
      <c r="HP6" s="13">
        <f t="shared" si="12"/>
        <v>0</v>
      </c>
      <c r="HQ6" s="13">
        <f t="shared" si="12"/>
        <v>0</v>
      </c>
      <c r="HR6" s="13">
        <f t="shared" si="12"/>
        <v>0</v>
      </c>
      <c r="HS6" s="13">
        <f t="shared" si="12"/>
        <v>0</v>
      </c>
      <c r="HT6" s="13">
        <f t="shared" si="12"/>
        <v>0</v>
      </c>
      <c r="HU6" s="13">
        <f t="shared" si="12"/>
        <v>0</v>
      </c>
      <c r="HV6" s="13">
        <f t="shared" si="12"/>
        <v>0</v>
      </c>
      <c r="HW6" s="13">
        <f t="shared" si="12"/>
        <v>0</v>
      </c>
      <c r="HX6" s="13">
        <f t="shared" si="12"/>
        <v>0</v>
      </c>
      <c r="HY6" s="13">
        <f t="shared" si="12"/>
        <v>0</v>
      </c>
      <c r="HZ6" s="13">
        <f t="shared" si="12"/>
        <v>0</v>
      </c>
      <c r="IA6" s="13">
        <f t="shared" si="12"/>
        <v>0</v>
      </c>
      <c r="IB6" s="13">
        <f t="shared" si="12"/>
        <v>0</v>
      </c>
      <c r="IC6" s="13">
        <f t="shared" si="12"/>
        <v>0</v>
      </c>
      <c r="ID6" s="13">
        <f t="shared" si="12"/>
        <v>0</v>
      </c>
      <c r="IE6" s="13">
        <f t="shared" si="12"/>
        <v>0</v>
      </c>
      <c r="IF6" s="13">
        <f t="shared" si="12"/>
        <v>0</v>
      </c>
      <c r="IG6" s="13">
        <f t="shared" si="12"/>
        <v>0</v>
      </c>
      <c r="IH6" s="13">
        <f t="shared" si="12"/>
        <v>0</v>
      </c>
      <c r="II6" s="13">
        <f t="shared" si="12"/>
        <v>0</v>
      </c>
      <c r="IJ6" s="13">
        <f t="shared" si="12"/>
        <v>0</v>
      </c>
      <c r="IK6" s="13">
        <f t="shared" si="12"/>
        <v>0</v>
      </c>
      <c r="IL6" s="13">
        <f t="shared" si="12"/>
        <v>0</v>
      </c>
      <c r="IM6" s="13">
        <f t="shared" si="12"/>
        <v>0</v>
      </c>
      <c r="IN6" s="13">
        <f t="shared" si="12"/>
        <v>0</v>
      </c>
      <c r="IO6" s="13">
        <f t="shared" si="12"/>
        <v>0</v>
      </c>
      <c r="IP6" s="13">
        <f t="shared" si="12"/>
        <v>0</v>
      </c>
      <c r="IQ6" s="13">
        <f t="shared" si="12"/>
        <v>0</v>
      </c>
      <c r="IR6" s="13">
        <f t="shared" si="12"/>
        <v>0</v>
      </c>
      <c r="IS6" s="13">
        <f t="shared" si="12"/>
        <v>0</v>
      </c>
      <c r="IT6" s="13">
        <f t="shared" si="12"/>
        <v>0</v>
      </c>
      <c r="IU6" s="13">
        <f t="shared" si="12"/>
        <v>0</v>
      </c>
      <c r="IV6" s="13">
        <f t="shared" si="12"/>
        <v>0</v>
      </c>
      <c r="IW6" s="13">
        <f t="shared" si="12"/>
        <v>0</v>
      </c>
      <c r="IX6" s="13">
        <f t="shared" si="12"/>
        <v>0</v>
      </c>
      <c r="IY6" s="13">
        <f t="shared" si="12"/>
        <v>0</v>
      </c>
      <c r="IZ6" s="13">
        <f t="shared" si="12"/>
        <v>0</v>
      </c>
      <c r="JA6" s="13">
        <f t="shared" si="12"/>
        <v>0</v>
      </c>
      <c r="JB6" s="13">
        <f t="shared" si="12"/>
        <v>0</v>
      </c>
      <c r="JC6" s="13">
        <f t="shared" si="12"/>
        <v>0</v>
      </c>
      <c r="JD6" s="13">
        <f t="shared" si="12"/>
        <v>0</v>
      </c>
      <c r="JE6" s="13">
        <f t="shared" si="12"/>
        <v>0</v>
      </c>
      <c r="JF6" s="13">
        <f t="shared" si="12"/>
        <v>0</v>
      </c>
      <c r="JG6" s="13">
        <f t="shared" si="12"/>
        <v>0</v>
      </c>
      <c r="JH6" s="13">
        <f t="shared" si="12"/>
        <v>0</v>
      </c>
      <c r="JI6" s="13">
        <f t="shared" si="12"/>
        <v>0</v>
      </c>
      <c r="JJ6" s="13">
        <f t="shared" si="12"/>
        <v>0</v>
      </c>
      <c r="JK6" s="13">
        <f t="shared" si="12"/>
        <v>0</v>
      </c>
      <c r="JL6" s="13">
        <f t="shared" si="12"/>
        <v>0</v>
      </c>
      <c r="JM6" s="13">
        <f t="shared" si="12"/>
        <v>0</v>
      </c>
      <c r="JN6" s="13">
        <f t="shared" si="12"/>
        <v>0</v>
      </c>
      <c r="JO6" s="13">
        <f t="shared" si="12"/>
        <v>0</v>
      </c>
      <c r="JP6" s="13">
        <f t="shared" si="12"/>
        <v>0</v>
      </c>
      <c r="JQ6" s="13">
        <f t="shared" si="12"/>
        <v>0</v>
      </c>
      <c r="JR6" s="13">
        <f t="shared" si="12"/>
        <v>0</v>
      </c>
      <c r="JS6" s="13">
        <f t="shared" si="12"/>
        <v>0</v>
      </c>
      <c r="JT6" s="13">
        <f t="shared" si="12"/>
        <v>0</v>
      </c>
      <c r="JU6" s="13">
        <f t="shared" si="12"/>
        <v>0</v>
      </c>
      <c r="JV6" s="13">
        <f t="shared" si="12"/>
        <v>0</v>
      </c>
      <c r="JW6" s="13">
        <f t="shared" si="12"/>
        <v>0</v>
      </c>
      <c r="JX6" s="13">
        <f t="shared" si="12"/>
        <v>0</v>
      </c>
      <c r="JY6" s="13" t="str">
        <f t="shared" si="12"/>
        <v>-</v>
      </c>
      <c r="JZ6" s="13" t="str">
        <f t="shared" si="12"/>
        <v>-</v>
      </c>
      <c r="KA6" s="13" t="str">
        <f t="shared" si="12"/>
        <v>-</v>
      </c>
      <c r="KB6" s="13" t="str">
        <f t="shared" si="12"/>
        <v>-</v>
      </c>
      <c r="KC6" s="13" t="str">
        <f t="shared" si="12"/>
        <v>-</v>
      </c>
      <c r="KD6" s="13" t="str">
        <f t="shared" si="12"/>
        <v>-</v>
      </c>
      <c r="KE6" s="13" t="str">
        <f t="shared" si="12"/>
        <v>-</v>
      </c>
      <c r="KF6" s="13" t="str">
        <f t="shared" si="12"/>
        <v>-</v>
      </c>
      <c r="KG6" s="13" t="str">
        <f>KG$5</f>
        <v>-</v>
      </c>
      <c r="KH6" s="22">
        <v>1</v>
      </c>
      <c r="KI6" s="13" t="str">
        <f>KI$5</f>
        <v>-</v>
      </c>
      <c r="KJ6" s="13" t="str">
        <f>KJ$5</f>
        <v>-</v>
      </c>
      <c r="KK6" s="13" t="str">
        <f>KK$5</f>
        <v>-</v>
      </c>
      <c r="KL6" s="13" t="str">
        <f>KL$5</f>
        <v>-</v>
      </c>
      <c r="KM6" s="22" t="b">
        <v>1</v>
      </c>
      <c r="KN6" s="13" t="str">
        <f>KN$5</f>
        <v>-</v>
      </c>
      <c r="KO6" s="13">
        <f t="shared" ref="KO6:LG6" si="13">KO$5</f>
        <v>0</v>
      </c>
      <c r="KP6" s="13" t="str">
        <f t="shared" si="13"/>
        <v>-</v>
      </c>
      <c r="KQ6" s="13">
        <f t="shared" si="13"/>
        <v>1</v>
      </c>
      <c r="KR6" s="13">
        <f t="shared" si="13"/>
        <v>0</v>
      </c>
      <c r="KS6" s="13">
        <f t="shared" si="13"/>
        <v>1</v>
      </c>
      <c r="KT6" s="13">
        <f t="shared" si="13"/>
        <v>1</v>
      </c>
      <c r="KU6" s="13">
        <f t="shared" si="13"/>
        <v>1</v>
      </c>
      <c r="KV6" s="13">
        <f t="shared" si="13"/>
        <v>0</v>
      </c>
      <c r="KW6" s="13">
        <f t="shared" si="13"/>
        <v>0</v>
      </c>
      <c r="KX6" s="13">
        <f t="shared" si="13"/>
        <v>0</v>
      </c>
      <c r="KY6" s="13">
        <f t="shared" si="13"/>
        <v>0</v>
      </c>
      <c r="KZ6" s="13">
        <f t="shared" si="13"/>
        <v>1</v>
      </c>
      <c r="LA6" s="13">
        <f t="shared" si="13"/>
        <v>0</v>
      </c>
      <c r="LB6" s="13">
        <f t="shared" si="13"/>
        <v>0</v>
      </c>
      <c r="LC6" s="13">
        <f t="shared" si="13"/>
        <v>0</v>
      </c>
      <c r="LD6" s="13">
        <f t="shared" si="13"/>
        <v>0</v>
      </c>
      <c r="LE6" s="13">
        <f t="shared" si="13"/>
        <v>0</v>
      </c>
      <c r="LF6" s="13">
        <f t="shared" si="13"/>
        <v>0</v>
      </c>
      <c r="LG6" s="13">
        <f t="shared" si="13"/>
        <v>0</v>
      </c>
      <c r="LH6" s="13">
        <f t="shared" ref="LH6:LO6" si="14">LH$5</f>
        <v>1</v>
      </c>
      <c r="LI6" s="13">
        <f t="shared" si="14"/>
        <v>0</v>
      </c>
      <c r="LJ6" s="13">
        <f t="shared" si="14"/>
        <v>0</v>
      </c>
      <c r="LK6" s="13">
        <f t="shared" si="14"/>
        <v>0</v>
      </c>
      <c r="LL6" s="13">
        <f t="shared" si="14"/>
        <v>0</v>
      </c>
      <c r="LM6" s="13">
        <f t="shared" si="14"/>
        <v>0</v>
      </c>
      <c r="LN6" s="13">
        <f t="shared" si="14"/>
        <v>0</v>
      </c>
      <c r="LO6" s="13">
        <f t="shared" si="14"/>
        <v>0</v>
      </c>
      <c r="LP6" s="13" t="str">
        <f t="shared" ref="LP6:LU6" si="15">LP$5</f>
        <v>-</v>
      </c>
      <c r="LQ6" s="13" t="str">
        <f t="shared" si="15"/>
        <v>-</v>
      </c>
      <c r="LR6" s="13" t="str">
        <f t="shared" si="15"/>
        <v>-</v>
      </c>
      <c r="LS6" s="13" t="str">
        <f t="shared" si="15"/>
        <v>-</v>
      </c>
      <c r="LT6" s="13" t="str">
        <f t="shared" si="15"/>
        <v>-</v>
      </c>
      <c r="LU6" s="13" t="str">
        <f t="shared" si="15"/>
        <v>-</v>
      </c>
      <c r="LV6" s="14" t="b">
        <v>0</v>
      </c>
      <c r="LW6" s="14" t="b">
        <v>0</v>
      </c>
      <c r="LX6" s="14" t="b">
        <v>1</v>
      </c>
      <c r="LY6" s="22">
        <v>1</v>
      </c>
      <c r="LZ6" s="13" t="str">
        <f t="shared" ref="LZ6:MH6" si="16">LZ$5</f>
        <v>-</v>
      </c>
      <c r="MA6" s="13" t="str">
        <f t="shared" si="16"/>
        <v>-</v>
      </c>
      <c r="MB6" s="13" t="str">
        <f t="shared" si="16"/>
        <v>-</v>
      </c>
      <c r="MC6" s="13" t="str">
        <f t="shared" si="16"/>
        <v>-</v>
      </c>
      <c r="MD6" s="13" t="str">
        <f t="shared" si="16"/>
        <v>-</v>
      </c>
      <c r="ME6" s="13" t="str">
        <f t="shared" si="16"/>
        <v>-</v>
      </c>
      <c r="MF6" s="14" t="b">
        <v>1</v>
      </c>
      <c r="MG6" s="14" t="str">
        <f t="shared" si="16"/>
        <v>-</v>
      </c>
      <c r="MH6" s="13" t="str">
        <f t="shared" si="16"/>
        <v>-</v>
      </c>
      <c r="MI6" s="22" t="s">
        <v>37</v>
      </c>
      <c r="MJ6" s="13" t="str">
        <f>MJ$5</f>
        <v>-</v>
      </c>
      <c r="MK6" s="13" t="str">
        <f>MK$5</f>
        <v>-</v>
      </c>
      <c r="ML6" s="22">
        <v>500</v>
      </c>
      <c r="MM6" s="22">
        <v>500</v>
      </c>
      <c r="MN6" s="13" t="str">
        <f t="shared" ref="MN6:MQ6" si="17">MN$5</f>
        <v>-</v>
      </c>
      <c r="MO6" s="13" t="str">
        <f t="shared" si="17"/>
        <v>-</v>
      </c>
      <c r="MP6" s="14" t="b">
        <v>1</v>
      </c>
      <c r="MQ6" s="14" t="str">
        <f t="shared" si="17"/>
        <v>-</v>
      </c>
      <c r="MR6" s="13">
        <f t="shared" ref="MR6:NG6" si="18">MR$5</f>
        <v>1</v>
      </c>
      <c r="MS6" s="13">
        <f t="shared" si="18"/>
        <v>0</v>
      </c>
      <c r="MT6" s="13">
        <f t="shared" si="18"/>
        <v>1</v>
      </c>
      <c r="MU6" s="13">
        <f t="shared" si="18"/>
        <v>1</v>
      </c>
      <c r="MV6" s="13">
        <f t="shared" si="18"/>
        <v>0</v>
      </c>
      <c r="MW6" s="13" t="str">
        <f t="shared" si="18"/>
        <v>-</v>
      </c>
      <c r="MX6" s="13" t="str">
        <f t="shared" si="18"/>
        <v>-</v>
      </c>
      <c r="MY6" s="13" t="str">
        <f t="shared" si="18"/>
        <v>-</v>
      </c>
      <c r="MZ6" s="13" t="str">
        <f t="shared" si="18"/>
        <v>-</v>
      </c>
      <c r="NA6" s="13">
        <f t="shared" si="18"/>
        <v>1</v>
      </c>
      <c r="NB6" s="13">
        <f t="shared" si="18"/>
        <v>1</v>
      </c>
      <c r="NC6" s="13">
        <f t="shared" si="18"/>
        <v>1</v>
      </c>
      <c r="ND6" s="13">
        <f t="shared" si="18"/>
        <v>1</v>
      </c>
      <c r="NE6" s="13">
        <f t="shared" si="18"/>
        <v>1</v>
      </c>
      <c r="NF6" s="13">
        <f t="shared" si="18"/>
        <v>1</v>
      </c>
      <c r="NG6" s="13">
        <f t="shared" si="18"/>
        <v>1</v>
      </c>
      <c r="NH6" s="22">
        <v>0</v>
      </c>
      <c r="NI6" s="13" t="str">
        <f>NI$5</f>
        <v>-</v>
      </c>
      <c r="NJ6" s="13" t="str">
        <f>NJ$5</f>
        <v>-</v>
      </c>
      <c r="NK6" s="13">
        <f>NK$5</f>
        <v>0</v>
      </c>
      <c r="NL6" s="13">
        <f>NL$5</f>
        <v>0</v>
      </c>
      <c r="NM6" s="29">
        <v>0</v>
      </c>
    </row>
    <row r="7" spans="1:377">
      <c r="A7" s="26">
        <f t="shared" si="9"/>
        <v>2</v>
      </c>
      <c r="B7" s="26">
        <f>$A$6</f>
        <v>1</v>
      </c>
      <c r="C7">
        <v>0</v>
      </c>
      <c r="D7" t="b">
        <v>1</v>
      </c>
      <c r="E7" t="b">
        <v>1</v>
      </c>
      <c r="F7" t="b">
        <v>1</v>
      </c>
      <c r="H7" s="3" t="s">
        <v>399</v>
      </c>
      <c r="I7" s="10" t="str">
        <f>IF(MATCH(H7,H$5:H7,0)=(COUNTA(H$5:H7)),"-","Dup")</f>
        <v>-</v>
      </c>
      <c r="J7" s="23" t="str">
        <f t="shared" ref="J7:LA7" ca="1" si="19">OFFSET(J$5,$B7,0)</f>
        <v>-</v>
      </c>
      <c r="K7" s="23" t="str">
        <f ca="1">OFFSET(K$5,$B7,0)</f>
        <v>-</v>
      </c>
      <c r="L7" s="23" t="str">
        <f t="shared" ref="L7:O7" ca="1" si="20">OFFSET(L$5,$B7,0)</f>
        <v>-</v>
      </c>
      <c r="M7" s="23" t="str">
        <f t="shared" ca="1" si="20"/>
        <v>-</v>
      </c>
      <c r="N7" s="23" t="str">
        <f t="shared" ca="1" si="20"/>
        <v>-</v>
      </c>
      <c r="O7" s="23" t="str">
        <f t="shared" ca="1" si="20"/>
        <v>-</v>
      </c>
      <c r="P7" s="23" t="str">
        <f t="shared" ca="1" si="19"/>
        <v>-</v>
      </c>
      <c r="Q7" s="23" t="str">
        <f t="shared" ca="1" si="19"/>
        <v>-</v>
      </c>
      <c r="R7" s="23" t="str">
        <f t="shared" ca="1" si="19"/>
        <v>-</v>
      </c>
      <c r="S7" s="23" t="str">
        <f t="shared" ca="1" si="19"/>
        <v>-</v>
      </c>
      <c r="T7" s="23" t="str">
        <f t="shared" ca="1" si="19"/>
        <v>-</v>
      </c>
      <c r="U7" s="23">
        <f t="shared" ca="1" si="19"/>
        <v>1</v>
      </c>
      <c r="V7" s="23">
        <f t="shared" ca="1" si="19"/>
        <v>1</v>
      </c>
      <c r="W7" s="23" t="str">
        <f t="shared" ca="1" si="19"/>
        <v>-</v>
      </c>
      <c r="X7" s="23" t="str">
        <f t="shared" ca="1" si="19"/>
        <v>-</v>
      </c>
      <c r="Y7" s="23" t="str">
        <f ca="1">OFFSET(Y$5,$B7,0)</f>
        <v>-</v>
      </c>
      <c r="Z7" s="23" t="str">
        <f t="shared" ca="1" si="19"/>
        <v>-</v>
      </c>
      <c r="AA7" s="23" t="str">
        <f t="shared" ca="1" si="19"/>
        <v>-</v>
      </c>
      <c r="AB7" s="23" t="str">
        <f ca="1">OFFSET(AB$5,$B7,0)</f>
        <v>-</v>
      </c>
      <c r="AC7" s="23" t="str">
        <f t="shared" ca="1" si="19"/>
        <v>-</v>
      </c>
      <c r="AD7" s="23" t="str">
        <f ca="1">OFFSET(AD$5,$B7,0)</f>
        <v>-</v>
      </c>
      <c r="AE7" s="23" t="str">
        <f t="shared" ca="1" si="19"/>
        <v>-</v>
      </c>
      <c r="AF7" s="23" t="str">
        <f t="shared" ca="1" si="19"/>
        <v>-</v>
      </c>
      <c r="AG7" s="23" t="str">
        <f t="shared" ca="1" si="19"/>
        <v>-</v>
      </c>
      <c r="AH7" s="23" t="str">
        <f ca="1">OFFSET(AH$5,$B7,0)</f>
        <v>-</v>
      </c>
      <c r="AI7" s="23" t="str">
        <f t="shared" ca="1" si="19"/>
        <v>-</v>
      </c>
      <c r="AJ7" s="23" t="str">
        <f t="shared" ca="1" si="19"/>
        <v>-</v>
      </c>
      <c r="AK7" s="23" t="str">
        <f t="shared" ca="1" si="19"/>
        <v>-</v>
      </c>
      <c r="AL7" s="23" t="str">
        <f t="shared" ca="1" si="19"/>
        <v>-</v>
      </c>
      <c r="AM7" s="23" t="str">
        <f t="shared" ca="1" si="19"/>
        <v>-</v>
      </c>
      <c r="AN7" s="23" t="str">
        <f t="shared" ca="1" si="19"/>
        <v>-</v>
      </c>
      <c r="AO7" s="23" t="str">
        <f t="shared" ca="1" si="19"/>
        <v>-</v>
      </c>
      <c r="AP7" s="23" t="str">
        <f t="shared" ca="1" si="19"/>
        <v>-</v>
      </c>
      <c r="AQ7" s="23" t="str">
        <f t="shared" ca="1" si="19"/>
        <v>-</v>
      </c>
      <c r="AR7" s="23" t="str">
        <f t="shared" ca="1" si="19"/>
        <v>-</v>
      </c>
      <c r="AS7" s="23" t="str">
        <f t="shared" ca="1" si="19"/>
        <v>-</v>
      </c>
      <c r="AT7" s="23" t="str">
        <f t="shared" ref="AT7" ca="1" si="21">OFFSET(AT$5,$B7,0)</f>
        <v>-</v>
      </c>
      <c r="AU7" s="23" t="str">
        <f t="shared" ca="1" si="19"/>
        <v>-</v>
      </c>
      <c r="AV7" s="23" t="str">
        <f t="shared" ca="1" si="19"/>
        <v>-</v>
      </c>
      <c r="AW7" s="23" t="str">
        <f t="shared" ca="1" si="19"/>
        <v>-</v>
      </c>
      <c r="AX7" s="23" t="str">
        <f t="shared" ca="1" si="19"/>
        <v>-</v>
      </c>
      <c r="AY7" s="23" t="str">
        <f t="shared" ca="1" si="19"/>
        <v>-</v>
      </c>
      <c r="AZ7" s="23" t="str">
        <f t="shared" ca="1" si="19"/>
        <v>-</v>
      </c>
      <c r="BA7" s="23" t="str">
        <f t="shared" ca="1" si="19"/>
        <v>-</v>
      </c>
      <c r="BB7" s="23" t="str">
        <f ca="1">OFFSET(BB$5,$B7,0)</f>
        <v>-</v>
      </c>
      <c r="BC7" s="23" t="str">
        <f t="shared" ca="1" si="19"/>
        <v>-</v>
      </c>
      <c r="BD7" s="23" t="str">
        <f t="shared" ca="1" si="19"/>
        <v>-</v>
      </c>
      <c r="BE7" s="23" t="str">
        <f t="shared" ca="1" si="19"/>
        <v>-</v>
      </c>
      <c r="BF7" s="23" t="str">
        <f t="shared" ca="1" si="19"/>
        <v>-</v>
      </c>
      <c r="BG7" s="23" t="str">
        <f t="shared" ca="1" si="19"/>
        <v>-</v>
      </c>
      <c r="BH7" s="23" t="str">
        <f t="shared" ca="1" si="19"/>
        <v>-</v>
      </c>
      <c r="BI7" s="23" t="str">
        <f t="shared" ca="1" si="19"/>
        <v>-</v>
      </c>
      <c r="BJ7" s="23" t="str">
        <f t="shared" ca="1" si="19"/>
        <v>-</v>
      </c>
      <c r="BK7" s="23" t="str">
        <f t="shared" ca="1" si="19"/>
        <v>-</v>
      </c>
      <c r="BL7" s="23" t="str">
        <f t="shared" ca="1" si="19"/>
        <v>-</v>
      </c>
      <c r="BM7" s="23" t="str">
        <f t="shared" ca="1" si="19"/>
        <v>-</v>
      </c>
      <c r="BN7" s="23" t="str">
        <f t="shared" ca="1" si="19"/>
        <v>-</v>
      </c>
      <c r="BO7" s="23" t="str">
        <f t="shared" ca="1" si="19"/>
        <v>-</v>
      </c>
      <c r="BP7" s="23" t="str">
        <f t="shared" ca="1" si="19"/>
        <v>-</v>
      </c>
      <c r="BQ7" s="23" t="str">
        <f t="shared" ca="1" si="19"/>
        <v>-</v>
      </c>
      <c r="BR7" s="23" t="str">
        <f t="shared" ca="1" si="19"/>
        <v>-</v>
      </c>
      <c r="BS7" s="23">
        <f t="shared" ca="1" si="19"/>
        <v>0</v>
      </c>
      <c r="BT7" s="23">
        <f t="shared" ca="1" si="19"/>
        <v>0</v>
      </c>
      <c r="BU7" s="23">
        <f t="shared" ca="1" si="19"/>
        <v>0</v>
      </c>
      <c r="BV7" s="23">
        <f t="shared" ca="1" si="19"/>
        <v>0</v>
      </c>
      <c r="BW7" s="23">
        <f t="shared" ca="1" si="19"/>
        <v>0</v>
      </c>
      <c r="BX7" s="23">
        <f t="shared" ca="1" si="19"/>
        <v>0</v>
      </c>
      <c r="BY7" s="23">
        <f t="shared" ca="1" si="19"/>
        <v>0</v>
      </c>
      <c r="BZ7" s="23">
        <f t="shared" ca="1" si="19"/>
        <v>0</v>
      </c>
      <c r="CA7" s="23">
        <f t="shared" ca="1" si="19"/>
        <v>0</v>
      </c>
      <c r="CB7" s="23">
        <f t="shared" ca="1" si="19"/>
        <v>0</v>
      </c>
      <c r="CC7" s="23">
        <f t="shared" ca="1" si="19"/>
        <v>0</v>
      </c>
      <c r="CD7" s="23">
        <f t="shared" ca="1" si="19"/>
        <v>0</v>
      </c>
      <c r="CE7" s="23">
        <f t="shared" ca="1" si="19"/>
        <v>0</v>
      </c>
      <c r="CF7" s="23">
        <f t="shared" ca="1" si="19"/>
        <v>0</v>
      </c>
      <c r="CG7" s="23">
        <f t="shared" ca="1" si="19"/>
        <v>0</v>
      </c>
      <c r="CH7" s="23">
        <f t="shared" ca="1" si="19"/>
        <v>0</v>
      </c>
      <c r="CI7" s="23">
        <f t="shared" ca="1" si="19"/>
        <v>0</v>
      </c>
      <c r="CJ7" s="23">
        <f t="shared" ca="1" si="19"/>
        <v>0</v>
      </c>
      <c r="CK7" s="23">
        <f t="shared" ca="1" si="19"/>
        <v>0</v>
      </c>
      <c r="CL7" s="23">
        <f t="shared" ca="1" si="19"/>
        <v>0</v>
      </c>
      <c r="CM7" s="23">
        <f t="shared" ca="1" si="19"/>
        <v>0</v>
      </c>
      <c r="CN7" s="23">
        <f t="shared" ca="1" si="19"/>
        <v>0</v>
      </c>
      <c r="CO7" s="23">
        <f t="shared" ca="1" si="19"/>
        <v>0</v>
      </c>
      <c r="CP7" s="23">
        <f t="shared" ca="1" si="19"/>
        <v>0</v>
      </c>
      <c r="CQ7" s="23">
        <f t="shared" ca="1" si="19"/>
        <v>0</v>
      </c>
      <c r="CR7" s="23">
        <f t="shared" ca="1" si="19"/>
        <v>0</v>
      </c>
      <c r="CS7" s="23">
        <f t="shared" ca="1" si="19"/>
        <v>0</v>
      </c>
      <c r="CT7" s="23">
        <f t="shared" ca="1" si="19"/>
        <v>0</v>
      </c>
      <c r="CU7" s="23">
        <f t="shared" ca="1" si="19"/>
        <v>0</v>
      </c>
      <c r="CV7" s="23">
        <f t="shared" ca="1" si="19"/>
        <v>0</v>
      </c>
      <c r="CW7" s="23">
        <f t="shared" ca="1" si="19"/>
        <v>0</v>
      </c>
      <c r="CX7" s="23">
        <f t="shared" ca="1" si="19"/>
        <v>0</v>
      </c>
      <c r="CY7" s="23">
        <f t="shared" ca="1" si="19"/>
        <v>0</v>
      </c>
      <c r="CZ7" s="23">
        <f t="shared" ca="1" si="19"/>
        <v>0</v>
      </c>
      <c r="DA7" s="23">
        <f t="shared" ca="1" si="19"/>
        <v>0</v>
      </c>
      <c r="DB7" s="23">
        <f t="shared" ca="1" si="19"/>
        <v>0</v>
      </c>
      <c r="DC7" s="23">
        <f t="shared" ca="1" si="19"/>
        <v>0</v>
      </c>
      <c r="DD7" s="23">
        <f t="shared" ca="1" si="19"/>
        <v>0</v>
      </c>
      <c r="DE7" s="23">
        <f t="shared" ca="1" si="19"/>
        <v>0</v>
      </c>
      <c r="DF7" s="23">
        <f t="shared" ca="1" si="19"/>
        <v>0</v>
      </c>
      <c r="DG7" s="23">
        <f t="shared" ca="1" si="19"/>
        <v>0</v>
      </c>
      <c r="DH7" s="23">
        <f t="shared" ca="1" si="19"/>
        <v>0</v>
      </c>
      <c r="DI7" s="23">
        <f t="shared" ca="1" si="19"/>
        <v>0</v>
      </c>
      <c r="DJ7" s="23">
        <f t="shared" ca="1" si="19"/>
        <v>0</v>
      </c>
      <c r="DK7" s="23">
        <f t="shared" ca="1" si="19"/>
        <v>0</v>
      </c>
      <c r="DL7" s="23">
        <f t="shared" ca="1" si="19"/>
        <v>0</v>
      </c>
      <c r="DM7" s="23">
        <f t="shared" ca="1" si="19"/>
        <v>0</v>
      </c>
      <c r="DN7" s="23">
        <f t="shared" ca="1" si="19"/>
        <v>0</v>
      </c>
      <c r="DO7" s="23">
        <f t="shared" ca="1" si="19"/>
        <v>0</v>
      </c>
      <c r="DP7" s="23">
        <f t="shared" ca="1" si="19"/>
        <v>0</v>
      </c>
      <c r="DQ7" s="23">
        <f t="shared" ca="1" si="19"/>
        <v>0</v>
      </c>
      <c r="DR7" s="23">
        <f t="shared" ca="1" si="19"/>
        <v>0</v>
      </c>
      <c r="DS7" s="23">
        <f t="shared" ca="1" si="19"/>
        <v>0</v>
      </c>
      <c r="DT7" s="23">
        <f t="shared" ca="1" si="19"/>
        <v>0</v>
      </c>
      <c r="DU7" s="23">
        <f t="shared" ca="1" si="19"/>
        <v>0</v>
      </c>
      <c r="DV7" s="23">
        <f t="shared" ca="1" si="19"/>
        <v>0</v>
      </c>
      <c r="DW7" s="23">
        <f t="shared" ca="1" si="19"/>
        <v>0</v>
      </c>
      <c r="DX7" s="23">
        <f t="shared" ca="1" si="19"/>
        <v>0</v>
      </c>
      <c r="DY7" s="23">
        <f t="shared" ca="1" si="19"/>
        <v>0</v>
      </c>
      <c r="DZ7" s="23">
        <f t="shared" ca="1" si="19"/>
        <v>0</v>
      </c>
      <c r="EA7" s="23">
        <f t="shared" ca="1" si="19"/>
        <v>0</v>
      </c>
      <c r="EB7" s="23">
        <f t="shared" ca="1" si="19"/>
        <v>0</v>
      </c>
      <c r="EC7" s="23">
        <f t="shared" ca="1" si="19"/>
        <v>0</v>
      </c>
      <c r="ED7" s="23">
        <f t="shared" ca="1" si="19"/>
        <v>0</v>
      </c>
      <c r="EE7" s="23">
        <f t="shared" ca="1" si="19"/>
        <v>0</v>
      </c>
      <c r="EF7" s="23">
        <f t="shared" ca="1" si="19"/>
        <v>0</v>
      </c>
      <c r="EG7" s="23">
        <f t="shared" ca="1" si="19"/>
        <v>0</v>
      </c>
      <c r="EH7" s="23">
        <f t="shared" ca="1" si="19"/>
        <v>0</v>
      </c>
      <c r="EI7" s="23">
        <f t="shared" ca="1" si="19"/>
        <v>0</v>
      </c>
      <c r="EJ7" s="23">
        <f t="shared" ca="1" si="19"/>
        <v>0</v>
      </c>
      <c r="EK7" s="23">
        <f t="shared" ca="1" si="19"/>
        <v>0</v>
      </c>
      <c r="EL7" s="23">
        <f t="shared" ca="1" si="19"/>
        <v>0</v>
      </c>
      <c r="EM7" s="23">
        <f t="shared" ca="1" si="19"/>
        <v>0</v>
      </c>
      <c r="EN7" s="23">
        <f t="shared" ca="1" si="19"/>
        <v>0</v>
      </c>
      <c r="EO7" s="23">
        <f t="shared" ca="1" si="19"/>
        <v>0</v>
      </c>
      <c r="EP7" s="23">
        <f t="shared" ca="1" si="19"/>
        <v>0</v>
      </c>
      <c r="EQ7" s="23">
        <f t="shared" ca="1" si="19"/>
        <v>0</v>
      </c>
      <c r="ER7" s="23">
        <f t="shared" ca="1" si="19"/>
        <v>0</v>
      </c>
      <c r="ES7" s="23">
        <f t="shared" ca="1" si="19"/>
        <v>0</v>
      </c>
      <c r="ET7" s="23">
        <f t="shared" ca="1" si="19"/>
        <v>0</v>
      </c>
      <c r="EU7" s="23">
        <f t="shared" ca="1" si="19"/>
        <v>0</v>
      </c>
      <c r="EV7" s="23">
        <f t="shared" ca="1" si="19"/>
        <v>0</v>
      </c>
      <c r="EW7" s="23">
        <f t="shared" ca="1" si="19"/>
        <v>0</v>
      </c>
      <c r="EX7" s="23">
        <f t="shared" ca="1" si="19"/>
        <v>0</v>
      </c>
      <c r="EY7" s="23">
        <f t="shared" ca="1" si="19"/>
        <v>0</v>
      </c>
      <c r="EZ7" s="23">
        <f t="shared" ca="1" si="19"/>
        <v>0</v>
      </c>
      <c r="FA7" s="23">
        <f t="shared" ca="1" si="19"/>
        <v>0</v>
      </c>
      <c r="FB7" s="23">
        <f t="shared" ca="1" si="19"/>
        <v>0</v>
      </c>
      <c r="FC7" s="23">
        <f t="shared" ca="1" si="19"/>
        <v>0</v>
      </c>
      <c r="FD7" s="23">
        <f t="shared" ca="1" si="19"/>
        <v>0</v>
      </c>
      <c r="FE7" s="23">
        <f t="shared" ca="1" si="19"/>
        <v>0</v>
      </c>
      <c r="FF7" s="23">
        <f t="shared" ca="1" si="19"/>
        <v>0</v>
      </c>
      <c r="FG7" s="23">
        <f t="shared" ca="1" si="19"/>
        <v>0</v>
      </c>
      <c r="FH7" s="23">
        <f t="shared" ca="1" si="19"/>
        <v>0</v>
      </c>
      <c r="FI7" s="23">
        <f t="shared" ca="1" si="19"/>
        <v>0</v>
      </c>
      <c r="FJ7" s="23">
        <f t="shared" ca="1" si="19"/>
        <v>0</v>
      </c>
      <c r="FK7" s="23">
        <f t="shared" ca="1" si="19"/>
        <v>0</v>
      </c>
      <c r="FL7" s="23">
        <f t="shared" ca="1" si="19"/>
        <v>0</v>
      </c>
      <c r="FM7" s="23">
        <f t="shared" ca="1" si="19"/>
        <v>0</v>
      </c>
      <c r="FN7" s="23">
        <f t="shared" ca="1" si="19"/>
        <v>0</v>
      </c>
      <c r="FO7" s="23">
        <f t="shared" ca="1" si="19"/>
        <v>0</v>
      </c>
      <c r="FP7" s="23">
        <f t="shared" ca="1" si="19"/>
        <v>0</v>
      </c>
      <c r="FQ7" s="23">
        <f t="shared" ca="1" si="19"/>
        <v>0</v>
      </c>
      <c r="FR7" s="23">
        <f t="shared" ca="1" si="19"/>
        <v>0</v>
      </c>
      <c r="FS7" s="23">
        <f t="shared" ca="1" si="19"/>
        <v>0</v>
      </c>
      <c r="FT7" s="23">
        <f t="shared" ca="1" si="19"/>
        <v>0</v>
      </c>
      <c r="FU7" s="23">
        <f t="shared" ca="1" si="19"/>
        <v>0</v>
      </c>
      <c r="FV7" s="23">
        <f t="shared" ca="1" si="19"/>
        <v>0</v>
      </c>
      <c r="FW7" s="23">
        <f t="shared" ca="1" si="19"/>
        <v>0</v>
      </c>
      <c r="FX7" s="23">
        <f t="shared" ca="1" si="19"/>
        <v>0</v>
      </c>
      <c r="FY7" s="23">
        <f t="shared" ca="1" si="19"/>
        <v>0</v>
      </c>
      <c r="FZ7" s="23">
        <f t="shared" ca="1" si="19"/>
        <v>0</v>
      </c>
      <c r="GA7" s="23">
        <f t="shared" ca="1" si="19"/>
        <v>0</v>
      </c>
      <c r="GB7" s="23">
        <f t="shared" ca="1" si="19"/>
        <v>0</v>
      </c>
      <c r="GC7" s="23">
        <f t="shared" ca="1" si="19"/>
        <v>0</v>
      </c>
      <c r="GD7" s="23">
        <f t="shared" ca="1" si="19"/>
        <v>0</v>
      </c>
      <c r="GE7" s="23">
        <f t="shared" ca="1" si="19"/>
        <v>0</v>
      </c>
      <c r="GF7" s="23">
        <f t="shared" ca="1" si="19"/>
        <v>0</v>
      </c>
      <c r="GG7" s="23">
        <f t="shared" ca="1" si="19"/>
        <v>0</v>
      </c>
      <c r="GH7" s="23">
        <f t="shared" ca="1" si="19"/>
        <v>0</v>
      </c>
      <c r="GI7" s="23">
        <f t="shared" ca="1" si="19"/>
        <v>0</v>
      </c>
      <c r="GJ7" s="23">
        <f t="shared" ca="1" si="19"/>
        <v>0</v>
      </c>
      <c r="GK7" s="23">
        <f t="shared" ca="1" si="19"/>
        <v>0</v>
      </c>
      <c r="GL7" s="23">
        <f t="shared" ca="1" si="19"/>
        <v>0</v>
      </c>
      <c r="GM7" s="23">
        <f t="shared" ca="1" si="19"/>
        <v>0</v>
      </c>
      <c r="GN7" s="23">
        <f t="shared" ca="1" si="19"/>
        <v>0</v>
      </c>
      <c r="GO7" s="23">
        <f t="shared" ca="1" si="19"/>
        <v>0</v>
      </c>
      <c r="GP7" s="23">
        <f t="shared" ca="1" si="19"/>
        <v>0</v>
      </c>
      <c r="GQ7" s="23">
        <f t="shared" ca="1" si="19"/>
        <v>0</v>
      </c>
      <c r="GR7" s="23">
        <f t="shared" ca="1" si="19"/>
        <v>0</v>
      </c>
      <c r="GS7" s="23">
        <f t="shared" ca="1" si="19"/>
        <v>0</v>
      </c>
      <c r="GT7" s="23">
        <f t="shared" ca="1" si="19"/>
        <v>0</v>
      </c>
      <c r="GU7" s="23">
        <f t="shared" ca="1" si="19"/>
        <v>0</v>
      </c>
      <c r="GV7" s="23">
        <f t="shared" ca="1" si="19"/>
        <v>0</v>
      </c>
      <c r="GW7" s="23">
        <f t="shared" ca="1" si="19"/>
        <v>0</v>
      </c>
      <c r="GX7" s="23">
        <f t="shared" ca="1" si="19"/>
        <v>0</v>
      </c>
      <c r="GY7" s="23">
        <f t="shared" ca="1" si="19"/>
        <v>0</v>
      </c>
      <c r="GZ7" s="23">
        <f t="shared" ca="1" si="19"/>
        <v>0</v>
      </c>
      <c r="HA7" s="23">
        <f t="shared" ca="1" si="19"/>
        <v>0</v>
      </c>
      <c r="HB7" s="23">
        <f t="shared" ca="1" si="19"/>
        <v>0</v>
      </c>
      <c r="HC7" s="23">
        <f t="shared" ca="1" si="19"/>
        <v>0</v>
      </c>
      <c r="HD7" s="23">
        <f t="shared" ca="1" si="19"/>
        <v>0</v>
      </c>
      <c r="HE7" s="23">
        <f t="shared" ca="1" si="19"/>
        <v>0</v>
      </c>
      <c r="HF7" s="23">
        <f t="shared" ca="1" si="19"/>
        <v>0</v>
      </c>
      <c r="HG7" s="23">
        <f t="shared" ca="1" si="19"/>
        <v>0</v>
      </c>
      <c r="HH7" s="23">
        <f t="shared" ca="1" si="19"/>
        <v>0</v>
      </c>
      <c r="HI7" s="23">
        <f t="shared" ca="1" si="19"/>
        <v>0</v>
      </c>
      <c r="HJ7" s="23">
        <f t="shared" ca="1" si="19"/>
        <v>0</v>
      </c>
      <c r="HK7" s="23">
        <f t="shared" ca="1" si="19"/>
        <v>0</v>
      </c>
      <c r="HL7" s="23">
        <f t="shared" ca="1" si="19"/>
        <v>0</v>
      </c>
      <c r="HM7" s="23">
        <f t="shared" ca="1" si="19"/>
        <v>0</v>
      </c>
      <c r="HN7" s="23">
        <f t="shared" ca="1" si="19"/>
        <v>0</v>
      </c>
      <c r="HO7" s="23">
        <f t="shared" ca="1" si="19"/>
        <v>0</v>
      </c>
      <c r="HP7" s="23">
        <f t="shared" ca="1" si="19"/>
        <v>0</v>
      </c>
      <c r="HQ7" s="23">
        <f t="shared" ca="1" si="19"/>
        <v>0</v>
      </c>
      <c r="HR7" s="23">
        <f t="shared" ca="1" si="19"/>
        <v>0</v>
      </c>
      <c r="HS7" s="23">
        <f t="shared" ca="1" si="19"/>
        <v>0</v>
      </c>
      <c r="HT7" s="23">
        <f t="shared" ca="1" si="19"/>
        <v>0</v>
      </c>
      <c r="HU7" s="23">
        <f t="shared" ca="1" si="19"/>
        <v>0</v>
      </c>
      <c r="HV7" s="23">
        <f t="shared" ca="1" si="19"/>
        <v>0</v>
      </c>
      <c r="HW7" s="23">
        <f t="shared" ca="1" si="19"/>
        <v>0</v>
      </c>
      <c r="HX7" s="23">
        <f t="shared" ca="1" si="19"/>
        <v>0</v>
      </c>
      <c r="HY7" s="23">
        <f t="shared" ca="1" si="19"/>
        <v>0</v>
      </c>
      <c r="HZ7" s="23">
        <f t="shared" ca="1" si="19"/>
        <v>0</v>
      </c>
      <c r="IA7" s="23">
        <f t="shared" ca="1" si="19"/>
        <v>0</v>
      </c>
      <c r="IB7" s="23">
        <f t="shared" ca="1" si="19"/>
        <v>0</v>
      </c>
      <c r="IC7" s="23">
        <f t="shared" ca="1" si="19"/>
        <v>0</v>
      </c>
      <c r="ID7" s="23">
        <f t="shared" ca="1" si="19"/>
        <v>0</v>
      </c>
      <c r="IE7" s="23">
        <f t="shared" ca="1" si="19"/>
        <v>0</v>
      </c>
      <c r="IF7" s="23">
        <f t="shared" ca="1" si="19"/>
        <v>0</v>
      </c>
      <c r="IG7" s="23">
        <f t="shared" ca="1" si="19"/>
        <v>0</v>
      </c>
      <c r="IH7" s="23">
        <f t="shared" ca="1" si="19"/>
        <v>0</v>
      </c>
      <c r="II7" s="23">
        <f t="shared" ca="1" si="19"/>
        <v>0</v>
      </c>
      <c r="IJ7" s="23">
        <f t="shared" ca="1" si="19"/>
        <v>0</v>
      </c>
      <c r="IK7" s="23">
        <f t="shared" ca="1" si="19"/>
        <v>0</v>
      </c>
      <c r="IL7" s="23">
        <f t="shared" ca="1" si="19"/>
        <v>0</v>
      </c>
      <c r="IM7" s="23">
        <f t="shared" ca="1" si="19"/>
        <v>0</v>
      </c>
      <c r="IN7" s="23">
        <f t="shared" ca="1" si="19"/>
        <v>0</v>
      </c>
      <c r="IO7" s="23">
        <f t="shared" ref="IO7:JT7" ca="1" si="22">OFFSET(IO$5,$B7,0)</f>
        <v>0</v>
      </c>
      <c r="IP7" s="23">
        <f t="shared" ca="1" si="22"/>
        <v>0</v>
      </c>
      <c r="IQ7" s="23">
        <f t="shared" ca="1" si="22"/>
        <v>0</v>
      </c>
      <c r="IR7" s="23">
        <f t="shared" ca="1" si="22"/>
        <v>0</v>
      </c>
      <c r="IS7" s="23">
        <f t="shared" ca="1" si="22"/>
        <v>0</v>
      </c>
      <c r="IT7" s="23">
        <f t="shared" ca="1" si="22"/>
        <v>0</v>
      </c>
      <c r="IU7" s="23">
        <f t="shared" ca="1" si="22"/>
        <v>0</v>
      </c>
      <c r="IV7" s="23">
        <f t="shared" ca="1" si="22"/>
        <v>0</v>
      </c>
      <c r="IW7" s="23">
        <f t="shared" ca="1" si="22"/>
        <v>0</v>
      </c>
      <c r="IX7" s="23">
        <f t="shared" ca="1" si="22"/>
        <v>0</v>
      </c>
      <c r="IY7" s="23">
        <f t="shared" ca="1" si="22"/>
        <v>0</v>
      </c>
      <c r="IZ7" s="23">
        <f t="shared" ca="1" si="22"/>
        <v>0</v>
      </c>
      <c r="JA7" s="23">
        <f t="shared" ca="1" si="22"/>
        <v>0</v>
      </c>
      <c r="JB7" s="23">
        <f t="shared" ca="1" si="22"/>
        <v>0</v>
      </c>
      <c r="JC7" s="23">
        <f t="shared" ca="1" si="22"/>
        <v>0</v>
      </c>
      <c r="JD7" s="23">
        <f t="shared" ca="1" si="22"/>
        <v>0</v>
      </c>
      <c r="JE7" s="23">
        <f t="shared" ca="1" si="22"/>
        <v>0</v>
      </c>
      <c r="JF7" s="23">
        <f t="shared" ca="1" si="22"/>
        <v>0</v>
      </c>
      <c r="JG7" s="23">
        <f t="shared" ca="1" si="22"/>
        <v>0</v>
      </c>
      <c r="JH7" s="23">
        <f t="shared" ca="1" si="22"/>
        <v>0</v>
      </c>
      <c r="JI7" s="23">
        <f t="shared" ca="1" si="22"/>
        <v>0</v>
      </c>
      <c r="JJ7" s="23">
        <f t="shared" ca="1" si="22"/>
        <v>0</v>
      </c>
      <c r="JK7" s="23">
        <f t="shared" ca="1" si="22"/>
        <v>0</v>
      </c>
      <c r="JL7" s="23">
        <f t="shared" ca="1" si="22"/>
        <v>0</v>
      </c>
      <c r="JM7" s="23">
        <f t="shared" ca="1" si="22"/>
        <v>0</v>
      </c>
      <c r="JN7" s="23">
        <f t="shared" ca="1" si="22"/>
        <v>0</v>
      </c>
      <c r="JO7" s="23">
        <f t="shared" ca="1" si="22"/>
        <v>0</v>
      </c>
      <c r="JP7" s="23">
        <f t="shared" ca="1" si="22"/>
        <v>0</v>
      </c>
      <c r="JQ7" s="23">
        <f t="shared" ca="1" si="22"/>
        <v>0</v>
      </c>
      <c r="JR7" s="23">
        <f t="shared" ca="1" si="22"/>
        <v>0</v>
      </c>
      <c r="JS7" s="23">
        <f t="shared" ca="1" si="22"/>
        <v>0</v>
      </c>
      <c r="JT7" s="23">
        <f t="shared" ca="1" si="22"/>
        <v>0</v>
      </c>
      <c r="JU7" s="23">
        <f t="shared" ca="1" si="19"/>
        <v>0</v>
      </c>
      <c r="JV7" s="23">
        <f t="shared" ca="1" si="19"/>
        <v>0</v>
      </c>
      <c r="JW7" s="23">
        <f ca="1">OFFSET(JW$5,$B7,0)</f>
        <v>0</v>
      </c>
      <c r="JX7" s="23">
        <f ca="1">OFFSET(JX$5,$B7,0)</f>
        <v>0</v>
      </c>
      <c r="JY7" s="23" t="str">
        <f ca="1">OFFSET(JY$5,$B7,0)</f>
        <v>-</v>
      </c>
      <c r="JZ7" s="23" t="str">
        <f ca="1">OFFSET(JZ$5,$B7,0)</f>
        <v>-</v>
      </c>
      <c r="KA7" s="23" t="str">
        <f t="shared" ca="1" si="19"/>
        <v>-</v>
      </c>
      <c r="KB7" s="23" t="str">
        <f t="shared" ca="1" si="19"/>
        <v>-</v>
      </c>
      <c r="KC7" s="23" t="str">
        <f t="shared" ca="1" si="19"/>
        <v>-</v>
      </c>
      <c r="KD7" s="23" t="str">
        <f t="shared" ca="1" si="19"/>
        <v>-</v>
      </c>
      <c r="KE7" s="23" t="str">
        <f t="shared" ca="1" si="19"/>
        <v>-</v>
      </c>
      <c r="KF7" s="23" t="str">
        <f ca="1">OFFSET(KF$5,$B7,0)</f>
        <v>-</v>
      </c>
      <c r="KG7" s="23" t="str">
        <f ca="1">OFFSET(KG$5,$B7,0)</f>
        <v>-</v>
      </c>
      <c r="KH7" s="23">
        <f t="shared" ca="1" si="19"/>
        <v>1</v>
      </c>
      <c r="KI7" s="23" t="str">
        <f t="shared" ca="1" si="19"/>
        <v>-</v>
      </c>
      <c r="KJ7" s="23" t="str">
        <f t="shared" ca="1" si="19"/>
        <v>-</v>
      </c>
      <c r="KK7" s="23" t="str">
        <f t="shared" ca="1" si="19"/>
        <v>-</v>
      </c>
      <c r="KL7" s="23" t="str">
        <f t="shared" ca="1" si="19"/>
        <v>-</v>
      </c>
      <c r="KM7" s="23" t="b">
        <f t="shared" ca="1" si="19"/>
        <v>1</v>
      </c>
      <c r="KN7" s="23" t="str">
        <f t="shared" ca="1" si="19"/>
        <v>-</v>
      </c>
      <c r="KO7" s="23">
        <f t="shared" ca="1" si="19"/>
        <v>0</v>
      </c>
      <c r="KP7" s="23" t="str">
        <f t="shared" ca="1" si="19"/>
        <v>-</v>
      </c>
      <c r="KQ7" s="23">
        <f t="shared" ca="1" si="19"/>
        <v>1</v>
      </c>
      <c r="KR7" s="23">
        <f t="shared" ca="1" si="19"/>
        <v>0</v>
      </c>
      <c r="KS7" s="23">
        <f t="shared" ca="1" si="19"/>
        <v>1</v>
      </c>
      <c r="KT7" s="23">
        <f t="shared" ca="1" si="19"/>
        <v>1</v>
      </c>
      <c r="KU7" s="23">
        <f t="shared" ca="1" si="19"/>
        <v>1</v>
      </c>
      <c r="KV7" s="23">
        <f t="shared" ca="1" si="19"/>
        <v>0</v>
      </c>
      <c r="KW7" s="23">
        <f t="shared" ca="1" si="19"/>
        <v>0</v>
      </c>
      <c r="KX7" s="23">
        <f t="shared" ca="1" si="19"/>
        <v>0</v>
      </c>
      <c r="KY7" s="23">
        <f t="shared" ca="1" si="19"/>
        <v>0</v>
      </c>
      <c r="KZ7" s="23">
        <f t="shared" ca="1" si="19"/>
        <v>1</v>
      </c>
      <c r="LA7" s="23">
        <f t="shared" ca="1" si="19"/>
        <v>0</v>
      </c>
      <c r="LB7" s="23">
        <f t="shared" ref="LB7:NL7" ca="1" si="23">OFFSET(LB$5,$B7,0)</f>
        <v>0</v>
      </c>
      <c r="LC7" s="23">
        <f t="shared" ca="1" si="23"/>
        <v>0</v>
      </c>
      <c r="LD7" s="23">
        <f t="shared" ca="1" si="23"/>
        <v>0</v>
      </c>
      <c r="LE7" s="23">
        <f t="shared" ca="1" si="23"/>
        <v>0</v>
      </c>
      <c r="LF7" s="23">
        <f t="shared" ca="1" si="23"/>
        <v>0</v>
      </c>
      <c r="LG7" s="23">
        <f t="shared" ca="1" si="23"/>
        <v>0</v>
      </c>
      <c r="LH7" s="23">
        <f t="shared" ca="1" si="23"/>
        <v>1</v>
      </c>
      <c r="LI7" s="23">
        <f t="shared" ca="1" si="23"/>
        <v>0</v>
      </c>
      <c r="LJ7" s="23">
        <f t="shared" ca="1" si="23"/>
        <v>0</v>
      </c>
      <c r="LK7" s="23">
        <f t="shared" ca="1" si="23"/>
        <v>0</v>
      </c>
      <c r="LL7" s="23">
        <f t="shared" ca="1" si="23"/>
        <v>0</v>
      </c>
      <c r="LM7" s="23">
        <f t="shared" ca="1" si="23"/>
        <v>0</v>
      </c>
      <c r="LN7" s="23">
        <f t="shared" ca="1" si="23"/>
        <v>0</v>
      </c>
      <c r="LO7" s="23">
        <f t="shared" ca="1" si="23"/>
        <v>0</v>
      </c>
      <c r="LP7" s="23" t="str">
        <f t="shared" ca="1" si="23"/>
        <v>-</v>
      </c>
      <c r="LQ7" s="23" t="str">
        <f t="shared" ca="1" si="23"/>
        <v>-</v>
      </c>
      <c r="LR7" s="23" t="str">
        <f t="shared" ca="1" si="23"/>
        <v>-</v>
      </c>
      <c r="LS7" s="23" t="str">
        <f t="shared" ca="1" si="23"/>
        <v>-</v>
      </c>
      <c r="LT7" s="23" t="str">
        <f t="shared" ca="1" si="23"/>
        <v>-</v>
      </c>
      <c r="LU7" s="23" t="str">
        <f t="shared" ca="1" si="23"/>
        <v>-</v>
      </c>
      <c r="LV7" s="23" t="b">
        <f t="shared" ca="1" si="23"/>
        <v>0</v>
      </c>
      <c r="LW7" s="23" t="b">
        <f t="shared" ca="1" si="23"/>
        <v>0</v>
      </c>
      <c r="LX7" s="23" t="b">
        <f t="shared" ca="1" si="23"/>
        <v>1</v>
      </c>
      <c r="LY7" s="23">
        <f t="shared" ca="1" si="23"/>
        <v>1</v>
      </c>
      <c r="LZ7" s="23" t="str">
        <f t="shared" ca="1" si="23"/>
        <v>-</v>
      </c>
      <c r="MA7" s="23" t="str">
        <f t="shared" ca="1" si="23"/>
        <v>-</v>
      </c>
      <c r="MB7" s="23" t="str">
        <f t="shared" ca="1" si="23"/>
        <v>-</v>
      </c>
      <c r="MC7" s="23" t="str">
        <f t="shared" ca="1" si="23"/>
        <v>-</v>
      </c>
      <c r="MD7" s="23" t="str">
        <f t="shared" ca="1" si="23"/>
        <v>-</v>
      </c>
      <c r="ME7" s="23" t="str">
        <f t="shared" ca="1" si="23"/>
        <v>-</v>
      </c>
      <c r="MF7" s="23" t="b">
        <f t="shared" ca="1" si="23"/>
        <v>1</v>
      </c>
      <c r="MG7" s="23" t="str">
        <f t="shared" ca="1" si="23"/>
        <v>-</v>
      </c>
      <c r="MH7" s="23" t="str">
        <f t="shared" ca="1" si="23"/>
        <v>-</v>
      </c>
      <c r="MI7" s="23" t="str">
        <f t="shared" ca="1" si="23"/>
        <v>-</v>
      </c>
      <c r="MJ7" s="23" t="str">
        <f t="shared" ca="1" si="23"/>
        <v>-</v>
      </c>
      <c r="MK7" s="23" t="str">
        <f t="shared" ca="1" si="23"/>
        <v>-</v>
      </c>
      <c r="ML7" s="23">
        <f t="shared" ca="1" si="23"/>
        <v>500</v>
      </c>
      <c r="MM7" s="23">
        <f t="shared" ca="1" si="23"/>
        <v>500</v>
      </c>
      <c r="MN7" s="23" t="str">
        <f t="shared" ca="1" si="23"/>
        <v>-</v>
      </c>
      <c r="MO7" s="23" t="str">
        <f t="shared" ca="1" si="23"/>
        <v>-</v>
      </c>
      <c r="MP7" s="23" t="b">
        <f t="shared" ca="1" si="23"/>
        <v>1</v>
      </c>
      <c r="MQ7" s="23" t="str">
        <f t="shared" ca="1" si="23"/>
        <v>-</v>
      </c>
      <c r="MR7" s="23">
        <f ca="1">OFFSET(MR$5,$B7,0)</f>
        <v>1</v>
      </c>
      <c r="MS7" s="23">
        <f t="shared" ca="1" si="23"/>
        <v>0</v>
      </c>
      <c r="MT7" s="23">
        <f ca="1">OFFSET(MT$5,$B7,0)</f>
        <v>1</v>
      </c>
      <c r="MU7" s="23">
        <f ca="1">OFFSET(MU$5,$B7,0)</f>
        <v>1</v>
      </c>
      <c r="MV7" s="23">
        <f t="shared" ca="1" si="23"/>
        <v>0</v>
      </c>
      <c r="MW7" s="23" t="str">
        <f t="shared" ca="1" si="23"/>
        <v>-</v>
      </c>
      <c r="MX7" s="23" t="str">
        <f t="shared" ca="1" si="23"/>
        <v>-</v>
      </c>
      <c r="MY7" s="23" t="str">
        <f t="shared" ca="1" si="23"/>
        <v>-</v>
      </c>
      <c r="MZ7" s="23" t="str">
        <f ca="1">OFFSET(MZ$5,$B7,0)</f>
        <v>-</v>
      </c>
      <c r="NA7" s="23">
        <f t="shared" ca="1" si="23"/>
        <v>1</v>
      </c>
      <c r="NB7" s="23">
        <f t="shared" ca="1" si="23"/>
        <v>1</v>
      </c>
      <c r="NC7" s="23">
        <f t="shared" ca="1" si="23"/>
        <v>1</v>
      </c>
      <c r="ND7" s="23">
        <f t="shared" ca="1" si="23"/>
        <v>1</v>
      </c>
      <c r="NE7" s="23">
        <f t="shared" ca="1" si="23"/>
        <v>1</v>
      </c>
      <c r="NF7" s="23">
        <f t="shared" ca="1" si="23"/>
        <v>1</v>
      </c>
      <c r="NG7" s="23">
        <f ca="1">OFFSET(NG$5,$B7,0)</f>
        <v>1</v>
      </c>
      <c r="NH7" s="23">
        <f ca="1">OFFSET(NH$5,$B7,0)</f>
        <v>0</v>
      </c>
      <c r="NI7" s="23" t="str">
        <f t="shared" ca="1" si="23"/>
        <v>-</v>
      </c>
      <c r="NJ7" s="23" t="str">
        <f t="shared" ca="1" si="23"/>
        <v>-</v>
      </c>
      <c r="NK7" s="23">
        <f t="shared" ca="1" si="23"/>
        <v>0</v>
      </c>
      <c r="NL7" s="23">
        <f t="shared" ca="1" si="23"/>
        <v>0</v>
      </c>
      <c r="NM7" s="29">
        <v>0</v>
      </c>
    </row>
    <row r="8" spans="1:377" collapsed="1">
      <c r="A8" s="26"/>
      <c r="B8" s="26"/>
      <c r="D8" t="b">
        <v>0</v>
      </c>
      <c r="E8" s="16"/>
      <c r="F8" s="16"/>
      <c r="H8" s="12" t="s">
        <v>397</v>
      </c>
      <c r="I8" s="10" t="str">
        <f>IF(MATCH(H8,H$5:H8,0)=(COUNTA(H$5:H8)),"-","Dup")</f>
        <v>-</v>
      </c>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c r="IW8" s="17"/>
      <c r="IX8" s="17"/>
      <c r="IY8" s="17"/>
      <c r="IZ8" s="17"/>
      <c r="JA8" s="17"/>
      <c r="JB8" s="17"/>
      <c r="JC8" s="17"/>
      <c r="JD8" s="17"/>
      <c r="JE8" s="17"/>
      <c r="JF8" s="17"/>
      <c r="JG8" s="17"/>
      <c r="JH8" s="17"/>
      <c r="JI8" s="17"/>
      <c r="JJ8" s="17"/>
      <c r="JK8" s="17"/>
      <c r="JL8" s="17"/>
      <c r="JM8" s="17"/>
      <c r="JN8" s="17"/>
      <c r="JO8" s="17"/>
      <c r="JP8" s="17"/>
      <c r="JQ8" s="17"/>
      <c r="JR8" s="17"/>
      <c r="JS8" s="17"/>
      <c r="JT8" s="17"/>
      <c r="JU8" s="17"/>
      <c r="JV8" s="17"/>
      <c r="JW8" s="17"/>
      <c r="JX8" s="17"/>
      <c r="JY8" s="17"/>
      <c r="JZ8" s="17"/>
      <c r="KA8" s="17"/>
      <c r="KB8" s="17"/>
      <c r="KC8" s="17"/>
      <c r="KD8" s="17"/>
      <c r="KE8" s="17"/>
      <c r="KF8" s="17"/>
      <c r="KG8" s="17"/>
      <c r="KH8" s="17"/>
      <c r="KI8" s="17"/>
      <c r="KJ8" s="17"/>
      <c r="KK8" s="17"/>
      <c r="KL8" s="17"/>
      <c r="KM8" s="17"/>
      <c r="KN8" s="17"/>
      <c r="KO8" s="17"/>
      <c r="KP8" s="17"/>
      <c r="KQ8" s="17"/>
      <c r="KR8" s="17"/>
      <c r="KS8" s="17"/>
      <c r="KT8" s="17"/>
      <c r="KU8" s="17"/>
      <c r="KV8" s="17"/>
      <c r="KW8" s="17"/>
      <c r="KX8" s="17"/>
      <c r="KY8" s="17"/>
      <c r="KZ8" s="17"/>
      <c r="LA8" s="17"/>
      <c r="LB8" s="17"/>
      <c r="LC8" s="17"/>
      <c r="LD8" s="17"/>
      <c r="LE8" s="17"/>
      <c r="LF8" s="17"/>
      <c r="LG8" s="17"/>
      <c r="LH8" s="17"/>
      <c r="LI8" s="17"/>
      <c r="LJ8" s="17"/>
      <c r="LK8" s="17"/>
      <c r="LL8" s="17"/>
      <c r="LM8" s="17"/>
      <c r="LN8" s="17"/>
      <c r="LO8" s="17"/>
      <c r="LP8" s="17"/>
      <c r="LQ8" s="17"/>
      <c r="LR8" s="17"/>
      <c r="LS8" s="17"/>
      <c r="LT8" s="17"/>
      <c r="LU8" s="17"/>
      <c r="LV8" s="17"/>
      <c r="LW8" s="17"/>
      <c r="LX8" s="17"/>
      <c r="LY8" s="17"/>
      <c r="LZ8" s="17"/>
      <c r="MA8" s="17"/>
      <c r="MB8" s="17"/>
      <c r="MC8" s="17"/>
      <c r="MD8" s="17"/>
      <c r="ME8" s="17"/>
      <c r="MF8" s="17"/>
      <c r="MG8" s="17"/>
      <c r="MH8" s="17"/>
      <c r="MI8" s="17"/>
      <c r="MJ8" s="17"/>
      <c r="MK8" s="17"/>
      <c r="ML8" s="17"/>
      <c r="MM8" s="17"/>
      <c r="MN8" s="17"/>
      <c r="MO8" s="17"/>
      <c r="MP8" s="17"/>
      <c r="MQ8" s="17"/>
      <c r="MR8" s="17"/>
      <c r="MS8" s="17"/>
      <c r="MT8" s="17"/>
      <c r="MU8" s="17"/>
      <c r="MV8" s="17"/>
      <c r="MW8" s="17"/>
      <c r="MX8" s="17"/>
      <c r="MY8" s="17"/>
      <c r="MZ8" s="17"/>
      <c r="NA8" s="17"/>
      <c r="NB8" s="17"/>
      <c r="NC8" s="17"/>
      <c r="ND8" s="17"/>
      <c r="NE8" s="17"/>
      <c r="NF8" s="17"/>
      <c r="NG8" s="17"/>
      <c r="NH8" s="17"/>
      <c r="NI8" s="17"/>
      <c r="NJ8" s="17"/>
      <c r="NK8" s="17"/>
      <c r="NL8" s="17"/>
      <c r="NM8" s="29">
        <v>0</v>
      </c>
    </row>
    <row r="9" spans="1:377">
      <c r="A9" s="26">
        <f t="shared" si="9"/>
        <v>4</v>
      </c>
      <c r="B9" s="26"/>
      <c r="C9">
        <v>1</v>
      </c>
      <c r="D9" t="b">
        <v>1</v>
      </c>
      <c r="E9" t="b">
        <v>1</v>
      </c>
      <c r="F9" t="b">
        <v>1</v>
      </c>
      <c r="H9" s="35" t="str">
        <f>"Quick test"</f>
        <v>Quick test</v>
      </c>
      <c r="I9" s="10" t="str">
        <f>IF(MATCH(H9,H$5:H9,0)=(COUNTA(H$5:H9)),"-","Dup")</f>
        <v>-</v>
      </c>
      <c r="J9" s="15" t="b">
        <v>0</v>
      </c>
      <c r="K9" s="15" t="b">
        <v>0</v>
      </c>
      <c r="L9" s="15" t="b">
        <v>0</v>
      </c>
      <c r="M9" s="15" t="b">
        <v>1</v>
      </c>
      <c r="N9" s="15" t="b">
        <v>0</v>
      </c>
      <c r="O9" s="15">
        <v>0</v>
      </c>
      <c r="P9" s="22" t="s">
        <v>37</v>
      </c>
      <c r="Q9" s="22" t="b">
        <v>1</v>
      </c>
      <c r="R9" s="22" t="b">
        <v>1</v>
      </c>
      <c r="S9" s="22" t="b">
        <v>1</v>
      </c>
      <c r="T9" s="22" t="b">
        <v>1</v>
      </c>
      <c r="U9" s="15">
        <f t="shared" ref="U9:AY9" si="24">U$6</f>
        <v>1</v>
      </c>
      <c r="V9" s="15">
        <f t="shared" si="24"/>
        <v>1</v>
      </c>
      <c r="W9" s="15" t="str">
        <f t="shared" si="24"/>
        <v>-</v>
      </c>
      <c r="X9" s="15" t="str">
        <f t="shared" si="24"/>
        <v>-</v>
      </c>
      <c r="Y9" s="15" t="str">
        <f t="shared" si="24"/>
        <v>-</v>
      </c>
      <c r="Z9" s="15" t="str">
        <f t="shared" si="24"/>
        <v>-</v>
      </c>
      <c r="AA9" s="15" t="str">
        <f t="shared" si="24"/>
        <v>-</v>
      </c>
      <c r="AB9" s="15" t="str">
        <f t="shared" si="24"/>
        <v>-</v>
      </c>
      <c r="AC9" s="15" t="str">
        <f t="shared" si="24"/>
        <v>-</v>
      </c>
      <c r="AD9" s="15" t="str">
        <f t="shared" si="24"/>
        <v>-</v>
      </c>
      <c r="AE9" s="15" t="str">
        <f t="shared" si="24"/>
        <v>-</v>
      </c>
      <c r="AF9" s="15" t="str">
        <f t="shared" si="24"/>
        <v>-</v>
      </c>
      <c r="AG9" s="15" t="str">
        <f t="shared" si="24"/>
        <v>-</v>
      </c>
      <c r="AH9" s="15" t="str">
        <f t="shared" si="24"/>
        <v>-</v>
      </c>
      <c r="AI9" s="15" t="str">
        <f t="shared" si="24"/>
        <v>-</v>
      </c>
      <c r="AJ9" s="15" t="str">
        <f t="shared" si="24"/>
        <v>-</v>
      </c>
      <c r="AK9" s="15" t="str">
        <f t="shared" si="24"/>
        <v>-</v>
      </c>
      <c r="AL9" s="15" t="str">
        <f t="shared" si="24"/>
        <v>-</v>
      </c>
      <c r="AM9" s="15" t="str">
        <f t="shared" si="24"/>
        <v>-</v>
      </c>
      <c r="AN9" s="15" t="str">
        <f t="shared" si="24"/>
        <v>-</v>
      </c>
      <c r="AO9" s="15" t="str">
        <f t="shared" si="24"/>
        <v>-</v>
      </c>
      <c r="AP9" s="15" t="str">
        <f t="shared" si="24"/>
        <v>-</v>
      </c>
      <c r="AQ9" s="15" t="str">
        <f t="shared" si="24"/>
        <v>-</v>
      </c>
      <c r="AR9" s="15" t="str">
        <f t="shared" si="24"/>
        <v>-</v>
      </c>
      <c r="AS9" s="15" t="str">
        <f t="shared" si="24"/>
        <v>-</v>
      </c>
      <c r="AT9" s="15" t="str">
        <f t="shared" si="24"/>
        <v>-</v>
      </c>
      <c r="AU9" s="15" t="str">
        <f t="shared" si="24"/>
        <v>-</v>
      </c>
      <c r="AV9" s="15" t="str">
        <f t="shared" si="24"/>
        <v>-</v>
      </c>
      <c r="AW9" s="15" t="str">
        <f t="shared" si="24"/>
        <v>-</v>
      </c>
      <c r="AX9" s="15" t="str">
        <f t="shared" si="24"/>
        <v>-</v>
      </c>
      <c r="AY9" s="15" t="str">
        <f t="shared" si="24"/>
        <v>-</v>
      </c>
      <c r="AZ9" s="15" t="str">
        <f>AZ$6</f>
        <v>-</v>
      </c>
      <c r="BA9" s="15" t="str">
        <f>BA$6</f>
        <v>-</v>
      </c>
      <c r="BB9" s="15" t="str">
        <f>BB$6</f>
        <v>-</v>
      </c>
      <c r="BC9" s="22">
        <v>1</v>
      </c>
      <c r="BD9" s="22">
        <v>1</v>
      </c>
      <c r="BE9" s="15">
        <v>0</v>
      </c>
      <c r="BF9" s="15" t="str">
        <f t="shared" ref="BF9:CJ9" si="25">BF$6</f>
        <v>-</v>
      </c>
      <c r="BG9" s="15" t="str">
        <f t="shared" si="25"/>
        <v>-</v>
      </c>
      <c r="BH9" s="15" t="str">
        <f t="shared" si="25"/>
        <v>-</v>
      </c>
      <c r="BI9" s="15" t="str">
        <f t="shared" si="25"/>
        <v>-</v>
      </c>
      <c r="BJ9" s="15" t="str">
        <f t="shared" si="25"/>
        <v>-</v>
      </c>
      <c r="BK9" s="15" t="str">
        <f t="shared" si="25"/>
        <v>-</v>
      </c>
      <c r="BL9" s="15" t="str">
        <f t="shared" si="25"/>
        <v>-</v>
      </c>
      <c r="BM9" s="22">
        <v>0</v>
      </c>
      <c r="BN9" s="15" t="str">
        <f t="shared" si="25"/>
        <v>-</v>
      </c>
      <c r="BO9" s="15" t="str">
        <f t="shared" si="25"/>
        <v>-</v>
      </c>
      <c r="BP9" s="15" t="str">
        <f t="shared" si="25"/>
        <v>-</v>
      </c>
      <c r="BQ9" s="15" t="str">
        <f t="shared" si="25"/>
        <v>-</v>
      </c>
      <c r="BR9" s="15" t="str">
        <f t="shared" si="25"/>
        <v>-</v>
      </c>
      <c r="BS9" s="15">
        <f t="shared" si="25"/>
        <v>0</v>
      </c>
      <c r="BT9" s="15">
        <f t="shared" si="25"/>
        <v>0</v>
      </c>
      <c r="BU9" s="15">
        <f t="shared" si="25"/>
        <v>0</v>
      </c>
      <c r="BV9" s="15">
        <f t="shared" si="25"/>
        <v>0</v>
      </c>
      <c r="BW9" s="15">
        <f t="shared" si="25"/>
        <v>0</v>
      </c>
      <c r="BX9" s="15">
        <f t="shared" si="25"/>
        <v>0</v>
      </c>
      <c r="BY9" s="15">
        <f t="shared" si="25"/>
        <v>0</v>
      </c>
      <c r="BZ9" s="15">
        <f t="shared" si="25"/>
        <v>0</v>
      </c>
      <c r="CA9" s="15">
        <f t="shared" si="25"/>
        <v>0</v>
      </c>
      <c r="CB9" s="15">
        <f t="shared" si="25"/>
        <v>0</v>
      </c>
      <c r="CC9" s="15">
        <f t="shared" si="25"/>
        <v>0</v>
      </c>
      <c r="CD9" s="15">
        <f t="shared" si="25"/>
        <v>0</v>
      </c>
      <c r="CE9" s="15">
        <f t="shared" si="25"/>
        <v>0</v>
      </c>
      <c r="CF9" s="15">
        <f t="shared" si="25"/>
        <v>0</v>
      </c>
      <c r="CG9" s="15">
        <f t="shared" si="25"/>
        <v>0</v>
      </c>
      <c r="CH9" s="15">
        <f t="shared" si="25"/>
        <v>0</v>
      </c>
      <c r="CI9" s="15">
        <f t="shared" si="25"/>
        <v>0</v>
      </c>
      <c r="CJ9" s="15">
        <f t="shared" si="25"/>
        <v>0</v>
      </c>
      <c r="CK9" s="15">
        <f t="shared" ref="CK9:DP9" si="26">CK$6</f>
        <v>0</v>
      </c>
      <c r="CL9" s="15">
        <f t="shared" si="26"/>
        <v>0</v>
      </c>
      <c r="CM9" s="15">
        <f t="shared" si="26"/>
        <v>0</v>
      </c>
      <c r="CN9" s="15">
        <f t="shared" si="26"/>
        <v>0</v>
      </c>
      <c r="CO9" s="15">
        <f t="shared" si="26"/>
        <v>0</v>
      </c>
      <c r="CP9" s="15">
        <f t="shared" si="26"/>
        <v>0</v>
      </c>
      <c r="CQ9" s="15">
        <f t="shared" si="26"/>
        <v>0</v>
      </c>
      <c r="CR9" s="15">
        <f t="shared" si="26"/>
        <v>0</v>
      </c>
      <c r="CS9" s="15">
        <f t="shared" si="26"/>
        <v>0</v>
      </c>
      <c r="CT9" s="15">
        <f t="shared" si="26"/>
        <v>0</v>
      </c>
      <c r="CU9" s="15">
        <f t="shared" si="26"/>
        <v>0</v>
      </c>
      <c r="CV9" s="15">
        <f t="shared" si="26"/>
        <v>0</v>
      </c>
      <c r="CW9" s="15">
        <f t="shared" si="26"/>
        <v>0</v>
      </c>
      <c r="CX9" s="15">
        <f t="shared" si="26"/>
        <v>0</v>
      </c>
      <c r="CY9" s="15">
        <f t="shared" si="26"/>
        <v>0</v>
      </c>
      <c r="CZ9" s="15">
        <f t="shared" si="26"/>
        <v>0</v>
      </c>
      <c r="DA9" s="15">
        <f t="shared" si="26"/>
        <v>0</v>
      </c>
      <c r="DB9" s="15">
        <f t="shared" si="26"/>
        <v>0</v>
      </c>
      <c r="DC9" s="15">
        <f t="shared" si="26"/>
        <v>0</v>
      </c>
      <c r="DD9" s="15">
        <f t="shared" si="26"/>
        <v>0</v>
      </c>
      <c r="DE9" s="15">
        <f t="shared" si="26"/>
        <v>0</v>
      </c>
      <c r="DF9" s="15">
        <f t="shared" si="26"/>
        <v>0</v>
      </c>
      <c r="DG9" s="15">
        <f t="shared" si="26"/>
        <v>0</v>
      </c>
      <c r="DH9" s="15">
        <f t="shared" si="26"/>
        <v>0</v>
      </c>
      <c r="DI9" s="15">
        <f t="shared" si="26"/>
        <v>0</v>
      </c>
      <c r="DJ9" s="15">
        <f t="shared" si="26"/>
        <v>0</v>
      </c>
      <c r="DK9" s="15">
        <f t="shared" si="26"/>
        <v>0</v>
      </c>
      <c r="DL9" s="15">
        <f t="shared" si="26"/>
        <v>0</v>
      </c>
      <c r="DM9" s="15">
        <f t="shared" si="26"/>
        <v>0</v>
      </c>
      <c r="DN9" s="15">
        <f t="shared" si="26"/>
        <v>0</v>
      </c>
      <c r="DO9" s="15">
        <f t="shared" si="26"/>
        <v>0</v>
      </c>
      <c r="DP9" s="15">
        <f t="shared" si="26"/>
        <v>0</v>
      </c>
      <c r="DQ9" s="15">
        <f t="shared" ref="DQ9:EV9" si="27">DQ$6</f>
        <v>0</v>
      </c>
      <c r="DR9" s="15">
        <f t="shared" si="27"/>
        <v>0</v>
      </c>
      <c r="DS9" s="15">
        <f t="shared" si="27"/>
        <v>0</v>
      </c>
      <c r="DT9" s="15">
        <f t="shared" si="27"/>
        <v>0</v>
      </c>
      <c r="DU9" s="15">
        <f t="shared" si="27"/>
        <v>0</v>
      </c>
      <c r="DV9" s="15">
        <f t="shared" si="27"/>
        <v>0</v>
      </c>
      <c r="DW9" s="15">
        <f t="shared" si="27"/>
        <v>0</v>
      </c>
      <c r="DX9" s="15">
        <f t="shared" si="27"/>
        <v>0</v>
      </c>
      <c r="DY9" s="15">
        <f t="shared" si="27"/>
        <v>0</v>
      </c>
      <c r="DZ9" s="15">
        <f t="shared" si="27"/>
        <v>0</v>
      </c>
      <c r="EA9" s="15">
        <f t="shared" si="27"/>
        <v>0</v>
      </c>
      <c r="EB9" s="15">
        <f t="shared" si="27"/>
        <v>0</v>
      </c>
      <c r="EC9" s="15">
        <f t="shared" si="27"/>
        <v>0</v>
      </c>
      <c r="ED9" s="15">
        <f t="shared" si="27"/>
        <v>0</v>
      </c>
      <c r="EE9" s="15">
        <f t="shared" si="27"/>
        <v>0</v>
      </c>
      <c r="EF9" s="15">
        <f t="shared" si="27"/>
        <v>0</v>
      </c>
      <c r="EG9" s="15">
        <f t="shared" si="27"/>
        <v>0</v>
      </c>
      <c r="EH9" s="15">
        <f t="shared" si="27"/>
        <v>0</v>
      </c>
      <c r="EI9" s="15">
        <f t="shared" si="27"/>
        <v>0</v>
      </c>
      <c r="EJ9" s="15">
        <f t="shared" si="27"/>
        <v>0</v>
      </c>
      <c r="EK9" s="15">
        <f t="shared" si="27"/>
        <v>0</v>
      </c>
      <c r="EL9" s="15">
        <f t="shared" si="27"/>
        <v>0</v>
      </c>
      <c r="EM9" s="15">
        <f t="shared" si="27"/>
        <v>0</v>
      </c>
      <c r="EN9" s="15">
        <f t="shared" si="27"/>
        <v>0</v>
      </c>
      <c r="EO9" s="15">
        <f t="shared" si="27"/>
        <v>0</v>
      </c>
      <c r="EP9" s="15">
        <f t="shared" si="27"/>
        <v>0</v>
      </c>
      <c r="EQ9" s="15">
        <f t="shared" si="27"/>
        <v>0</v>
      </c>
      <c r="ER9" s="15">
        <f t="shared" si="27"/>
        <v>0</v>
      </c>
      <c r="ES9" s="15">
        <f t="shared" si="27"/>
        <v>0</v>
      </c>
      <c r="ET9" s="15">
        <f t="shared" si="27"/>
        <v>0</v>
      </c>
      <c r="EU9" s="15">
        <f t="shared" si="27"/>
        <v>0</v>
      </c>
      <c r="EV9" s="15">
        <f t="shared" si="27"/>
        <v>0</v>
      </c>
      <c r="EW9" s="15">
        <f t="shared" ref="EW9:FD9" si="28">EW$6</f>
        <v>0</v>
      </c>
      <c r="EX9" s="15">
        <f t="shared" si="28"/>
        <v>0</v>
      </c>
      <c r="EY9" s="15">
        <f t="shared" si="28"/>
        <v>0</v>
      </c>
      <c r="EZ9" s="15">
        <f t="shared" si="28"/>
        <v>0</v>
      </c>
      <c r="FA9" s="15">
        <f t="shared" si="28"/>
        <v>0</v>
      </c>
      <c r="FB9" s="15">
        <f t="shared" si="28"/>
        <v>0</v>
      </c>
      <c r="FC9" s="15">
        <f t="shared" si="28"/>
        <v>0</v>
      </c>
      <c r="FD9" s="15">
        <f t="shared" si="28"/>
        <v>0</v>
      </c>
      <c r="FE9" s="15">
        <f t="shared" ref="FE9:FS9" si="29">FE$6</f>
        <v>0</v>
      </c>
      <c r="FF9" s="15">
        <f t="shared" si="29"/>
        <v>0</v>
      </c>
      <c r="FG9" s="15">
        <f t="shared" si="29"/>
        <v>0</v>
      </c>
      <c r="FH9" s="15">
        <f t="shared" si="29"/>
        <v>0</v>
      </c>
      <c r="FI9" s="15">
        <f t="shared" si="29"/>
        <v>0</v>
      </c>
      <c r="FJ9" s="15">
        <f t="shared" si="29"/>
        <v>0</v>
      </c>
      <c r="FK9" s="15">
        <f t="shared" si="29"/>
        <v>0</v>
      </c>
      <c r="FL9" s="15">
        <f t="shared" si="29"/>
        <v>0</v>
      </c>
      <c r="FM9" s="15">
        <f t="shared" si="29"/>
        <v>0</v>
      </c>
      <c r="FN9" s="15">
        <f t="shared" si="29"/>
        <v>0</v>
      </c>
      <c r="FO9" s="15">
        <f t="shared" si="29"/>
        <v>0</v>
      </c>
      <c r="FP9" s="15">
        <f t="shared" si="29"/>
        <v>0</v>
      </c>
      <c r="FQ9" s="15">
        <f t="shared" si="29"/>
        <v>0</v>
      </c>
      <c r="FR9" s="15">
        <f t="shared" si="29"/>
        <v>0</v>
      </c>
      <c r="FS9" s="15">
        <f t="shared" si="29"/>
        <v>0</v>
      </c>
      <c r="FT9" s="15">
        <f t="shared" ref="FT9:GY9" si="30">FT$6</f>
        <v>0</v>
      </c>
      <c r="FU9" s="15">
        <f t="shared" si="30"/>
        <v>0</v>
      </c>
      <c r="FV9" s="15">
        <f t="shared" si="30"/>
        <v>0</v>
      </c>
      <c r="FW9" s="15">
        <f t="shared" si="30"/>
        <v>0</v>
      </c>
      <c r="FX9" s="15">
        <f t="shared" si="30"/>
        <v>0</v>
      </c>
      <c r="FY9" s="15">
        <f t="shared" si="30"/>
        <v>0</v>
      </c>
      <c r="FZ9" s="15">
        <f t="shared" si="30"/>
        <v>0</v>
      </c>
      <c r="GA9" s="15">
        <f t="shared" si="30"/>
        <v>0</v>
      </c>
      <c r="GB9" s="15">
        <f t="shared" si="30"/>
        <v>0</v>
      </c>
      <c r="GC9" s="15">
        <f t="shared" si="30"/>
        <v>0</v>
      </c>
      <c r="GD9" s="15">
        <f t="shared" si="30"/>
        <v>0</v>
      </c>
      <c r="GE9" s="15">
        <f t="shared" si="30"/>
        <v>0</v>
      </c>
      <c r="GF9" s="15">
        <f t="shared" si="30"/>
        <v>0</v>
      </c>
      <c r="GG9" s="15">
        <f t="shared" si="30"/>
        <v>0</v>
      </c>
      <c r="GH9" s="15">
        <f t="shared" si="30"/>
        <v>0</v>
      </c>
      <c r="GI9" s="15">
        <f t="shared" si="30"/>
        <v>0</v>
      </c>
      <c r="GJ9" s="15">
        <f t="shared" si="30"/>
        <v>0</v>
      </c>
      <c r="GK9" s="15">
        <f t="shared" si="30"/>
        <v>0</v>
      </c>
      <c r="GL9" s="15">
        <f t="shared" si="30"/>
        <v>0</v>
      </c>
      <c r="GM9" s="15">
        <f t="shared" si="30"/>
        <v>0</v>
      </c>
      <c r="GN9" s="15">
        <f t="shared" si="30"/>
        <v>0</v>
      </c>
      <c r="GO9" s="15">
        <f t="shared" si="30"/>
        <v>0</v>
      </c>
      <c r="GP9" s="15">
        <f t="shared" si="30"/>
        <v>0</v>
      </c>
      <c r="GQ9" s="15">
        <f t="shared" si="30"/>
        <v>0</v>
      </c>
      <c r="GR9" s="15">
        <f t="shared" si="30"/>
        <v>0</v>
      </c>
      <c r="GS9" s="15">
        <f t="shared" si="30"/>
        <v>0</v>
      </c>
      <c r="GT9" s="15">
        <f t="shared" si="30"/>
        <v>0</v>
      </c>
      <c r="GU9" s="15">
        <f t="shared" si="30"/>
        <v>0</v>
      </c>
      <c r="GV9" s="15">
        <f t="shared" si="30"/>
        <v>0</v>
      </c>
      <c r="GW9" s="15">
        <f t="shared" si="30"/>
        <v>0</v>
      </c>
      <c r="GX9" s="15">
        <f t="shared" si="30"/>
        <v>0</v>
      </c>
      <c r="GY9" s="15">
        <f t="shared" si="30"/>
        <v>0</v>
      </c>
      <c r="GZ9" s="15">
        <f t="shared" ref="GZ9:IE9" si="31">GZ$6</f>
        <v>0</v>
      </c>
      <c r="HA9" s="15">
        <f t="shared" si="31"/>
        <v>0</v>
      </c>
      <c r="HB9" s="15">
        <f t="shared" si="31"/>
        <v>0</v>
      </c>
      <c r="HC9" s="15">
        <f t="shared" si="31"/>
        <v>0</v>
      </c>
      <c r="HD9" s="15">
        <f t="shared" si="31"/>
        <v>0</v>
      </c>
      <c r="HE9" s="15">
        <f t="shared" si="31"/>
        <v>0</v>
      </c>
      <c r="HF9" s="15">
        <f t="shared" si="31"/>
        <v>0</v>
      </c>
      <c r="HG9" s="15">
        <f t="shared" si="31"/>
        <v>0</v>
      </c>
      <c r="HH9" s="15">
        <f t="shared" si="31"/>
        <v>0</v>
      </c>
      <c r="HI9" s="15">
        <f t="shared" si="31"/>
        <v>0</v>
      </c>
      <c r="HJ9" s="15">
        <f t="shared" si="31"/>
        <v>0</v>
      </c>
      <c r="HK9" s="15">
        <f t="shared" si="31"/>
        <v>0</v>
      </c>
      <c r="HL9" s="15">
        <f t="shared" si="31"/>
        <v>0</v>
      </c>
      <c r="HM9" s="15">
        <f t="shared" si="31"/>
        <v>0</v>
      </c>
      <c r="HN9" s="15">
        <f t="shared" si="31"/>
        <v>0</v>
      </c>
      <c r="HO9" s="15">
        <f t="shared" si="31"/>
        <v>0</v>
      </c>
      <c r="HP9" s="15">
        <f t="shared" si="31"/>
        <v>0</v>
      </c>
      <c r="HQ9" s="15">
        <f t="shared" si="31"/>
        <v>0</v>
      </c>
      <c r="HR9" s="15">
        <f t="shared" si="31"/>
        <v>0</v>
      </c>
      <c r="HS9" s="15">
        <f t="shared" si="31"/>
        <v>0</v>
      </c>
      <c r="HT9" s="15">
        <f t="shared" si="31"/>
        <v>0</v>
      </c>
      <c r="HU9" s="15">
        <f t="shared" si="31"/>
        <v>0</v>
      </c>
      <c r="HV9" s="15">
        <f t="shared" si="31"/>
        <v>0</v>
      </c>
      <c r="HW9" s="15">
        <f t="shared" si="31"/>
        <v>0</v>
      </c>
      <c r="HX9" s="15">
        <f t="shared" si="31"/>
        <v>0</v>
      </c>
      <c r="HY9" s="15">
        <f t="shared" si="31"/>
        <v>0</v>
      </c>
      <c r="HZ9" s="15">
        <f t="shared" si="31"/>
        <v>0</v>
      </c>
      <c r="IA9" s="15">
        <f t="shared" si="31"/>
        <v>0</v>
      </c>
      <c r="IB9" s="15">
        <f t="shared" si="31"/>
        <v>0</v>
      </c>
      <c r="IC9" s="15">
        <f t="shared" si="31"/>
        <v>0</v>
      </c>
      <c r="ID9" s="15">
        <f t="shared" si="31"/>
        <v>0</v>
      </c>
      <c r="IE9" s="15">
        <f t="shared" si="31"/>
        <v>0</v>
      </c>
      <c r="IF9" s="15">
        <f t="shared" ref="IF9:JG9" si="32">IF$6</f>
        <v>0</v>
      </c>
      <c r="IG9" s="15">
        <f t="shared" si="32"/>
        <v>0</v>
      </c>
      <c r="IH9" s="15">
        <f t="shared" si="32"/>
        <v>0</v>
      </c>
      <c r="II9" s="15">
        <f t="shared" si="32"/>
        <v>0</v>
      </c>
      <c r="IJ9" s="15">
        <f t="shared" si="32"/>
        <v>0</v>
      </c>
      <c r="IK9" s="15">
        <f t="shared" si="32"/>
        <v>0</v>
      </c>
      <c r="IL9" s="15">
        <f t="shared" si="32"/>
        <v>0</v>
      </c>
      <c r="IM9" s="15">
        <f t="shared" si="32"/>
        <v>0</v>
      </c>
      <c r="IN9" s="15">
        <f t="shared" si="32"/>
        <v>0</v>
      </c>
      <c r="IO9" s="15">
        <f t="shared" si="32"/>
        <v>0</v>
      </c>
      <c r="IP9" s="15">
        <f t="shared" si="32"/>
        <v>0</v>
      </c>
      <c r="IQ9" s="15">
        <f t="shared" si="32"/>
        <v>0</v>
      </c>
      <c r="IR9" s="15">
        <f t="shared" si="32"/>
        <v>0</v>
      </c>
      <c r="IS9" s="15">
        <f t="shared" si="32"/>
        <v>0</v>
      </c>
      <c r="IT9" s="15">
        <f t="shared" si="32"/>
        <v>0</v>
      </c>
      <c r="IU9" s="15">
        <f t="shared" si="32"/>
        <v>0</v>
      </c>
      <c r="IV9" s="15">
        <f t="shared" si="32"/>
        <v>0</v>
      </c>
      <c r="IW9" s="15">
        <f t="shared" si="32"/>
        <v>0</v>
      </c>
      <c r="IX9" s="15">
        <f t="shared" si="32"/>
        <v>0</v>
      </c>
      <c r="IY9" s="15">
        <f t="shared" si="32"/>
        <v>0</v>
      </c>
      <c r="IZ9" s="15">
        <f t="shared" si="32"/>
        <v>0</v>
      </c>
      <c r="JA9" s="15">
        <f t="shared" si="32"/>
        <v>0</v>
      </c>
      <c r="JB9" s="15">
        <f t="shared" si="32"/>
        <v>0</v>
      </c>
      <c r="JC9" s="15">
        <f t="shared" si="32"/>
        <v>0</v>
      </c>
      <c r="JD9" s="15">
        <f t="shared" si="32"/>
        <v>0</v>
      </c>
      <c r="JE9" s="15">
        <f t="shared" si="32"/>
        <v>0</v>
      </c>
      <c r="JF9" s="15">
        <f t="shared" si="32"/>
        <v>0</v>
      </c>
      <c r="JG9" s="15">
        <f t="shared" si="32"/>
        <v>0</v>
      </c>
      <c r="JH9" s="15">
        <f t="shared" ref="JH9:JT9" si="33">JH$6</f>
        <v>0</v>
      </c>
      <c r="JI9" s="15">
        <f t="shared" si="33"/>
        <v>0</v>
      </c>
      <c r="JJ9" s="15">
        <f t="shared" si="33"/>
        <v>0</v>
      </c>
      <c r="JK9" s="15">
        <f t="shared" si="33"/>
        <v>0</v>
      </c>
      <c r="JL9" s="15">
        <f t="shared" si="33"/>
        <v>0</v>
      </c>
      <c r="JM9" s="15">
        <f t="shared" si="33"/>
        <v>0</v>
      </c>
      <c r="JN9" s="15">
        <f t="shared" si="33"/>
        <v>0</v>
      </c>
      <c r="JO9" s="15">
        <f t="shared" si="33"/>
        <v>0</v>
      </c>
      <c r="JP9" s="15">
        <f t="shared" si="33"/>
        <v>0</v>
      </c>
      <c r="JQ9" s="15">
        <f t="shared" si="33"/>
        <v>0</v>
      </c>
      <c r="JR9" s="15">
        <f t="shared" si="33"/>
        <v>0</v>
      </c>
      <c r="JS9" s="15">
        <f t="shared" si="33"/>
        <v>0</v>
      </c>
      <c r="JT9" s="15">
        <f t="shared" si="33"/>
        <v>0</v>
      </c>
      <c r="JU9" s="15">
        <f t="shared" ref="JU9:KL9" si="34">JU$6</f>
        <v>0</v>
      </c>
      <c r="JV9" s="15">
        <f t="shared" si="34"/>
        <v>0</v>
      </c>
      <c r="JW9" s="15">
        <f t="shared" si="34"/>
        <v>0</v>
      </c>
      <c r="JX9" s="15">
        <f t="shared" si="34"/>
        <v>0</v>
      </c>
      <c r="JY9" s="15" t="str">
        <f t="shared" si="34"/>
        <v>-</v>
      </c>
      <c r="JZ9" s="15" t="str">
        <f t="shared" si="34"/>
        <v>-</v>
      </c>
      <c r="KA9" s="15" t="str">
        <f t="shared" si="34"/>
        <v>-</v>
      </c>
      <c r="KB9" s="15" t="str">
        <f t="shared" si="34"/>
        <v>-</v>
      </c>
      <c r="KC9" s="15" t="str">
        <f t="shared" si="34"/>
        <v>-</v>
      </c>
      <c r="KD9" s="15" t="str">
        <f t="shared" si="34"/>
        <v>-</v>
      </c>
      <c r="KE9" s="15" t="str">
        <f t="shared" si="34"/>
        <v>-</v>
      </c>
      <c r="KF9" s="15" t="str">
        <f t="shared" si="34"/>
        <v>-</v>
      </c>
      <c r="KG9" s="15" t="str">
        <f t="shared" si="34"/>
        <v>-</v>
      </c>
      <c r="KH9" s="15">
        <f t="shared" si="34"/>
        <v>1</v>
      </c>
      <c r="KI9" s="15" t="str">
        <f t="shared" si="34"/>
        <v>-</v>
      </c>
      <c r="KJ9" s="15" t="str">
        <f t="shared" si="34"/>
        <v>-</v>
      </c>
      <c r="KK9" s="15" t="str">
        <f t="shared" si="34"/>
        <v>-</v>
      </c>
      <c r="KL9" s="15" t="str">
        <f t="shared" si="34"/>
        <v>-</v>
      </c>
      <c r="KM9" s="22" t="s">
        <v>37</v>
      </c>
      <c r="KN9" s="15" t="str">
        <f t="shared" ref="KN9:LU9" si="35">KN$6</f>
        <v>-</v>
      </c>
      <c r="KO9" s="15">
        <f t="shared" si="35"/>
        <v>0</v>
      </c>
      <c r="KP9" s="15" t="str">
        <f t="shared" si="35"/>
        <v>-</v>
      </c>
      <c r="KQ9" s="15">
        <f t="shared" si="35"/>
        <v>1</v>
      </c>
      <c r="KR9" s="15">
        <f t="shared" si="35"/>
        <v>0</v>
      </c>
      <c r="KS9" s="15">
        <f t="shared" si="35"/>
        <v>1</v>
      </c>
      <c r="KT9" s="15">
        <f t="shared" si="35"/>
        <v>1</v>
      </c>
      <c r="KU9" s="15">
        <f t="shared" si="35"/>
        <v>1</v>
      </c>
      <c r="KV9" s="15">
        <f t="shared" si="35"/>
        <v>0</v>
      </c>
      <c r="KW9" s="15">
        <f t="shared" si="35"/>
        <v>0</v>
      </c>
      <c r="KX9" s="15">
        <f t="shared" si="35"/>
        <v>0</v>
      </c>
      <c r="KY9" s="15">
        <f t="shared" si="35"/>
        <v>0</v>
      </c>
      <c r="KZ9" s="15">
        <f t="shared" si="35"/>
        <v>1</v>
      </c>
      <c r="LA9" s="15">
        <f t="shared" si="35"/>
        <v>0</v>
      </c>
      <c r="LB9" s="15">
        <f t="shared" si="35"/>
        <v>0</v>
      </c>
      <c r="LC9" s="15">
        <f t="shared" si="35"/>
        <v>0</v>
      </c>
      <c r="LD9" s="15">
        <f t="shared" si="35"/>
        <v>0</v>
      </c>
      <c r="LE9" s="15">
        <f t="shared" si="35"/>
        <v>0</v>
      </c>
      <c r="LF9" s="15">
        <f t="shared" si="35"/>
        <v>0</v>
      </c>
      <c r="LG9" s="15">
        <f t="shared" si="35"/>
        <v>0</v>
      </c>
      <c r="LH9" s="15">
        <f t="shared" si="35"/>
        <v>1</v>
      </c>
      <c r="LI9" s="15">
        <f t="shared" si="35"/>
        <v>0</v>
      </c>
      <c r="LJ9" s="15">
        <f t="shared" si="35"/>
        <v>0</v>
      </c>
      <c r="LK9" s="15">
        <f t="shared" si="35"/>
        <v>0</v>
      </c>
      <c r="LL9" s="15">
        <f t="shared" si="35"/>
        <v>0</v>
      </c>
      <c r="LM9" s="15">
        <f t="shared" si="35"/>
        <v>0</v>
      </c>
      <c r="LN9" s="15">
        <f t="shared" si="35"/>
        <v>0</v>
      </c>
      <c r="LO9" s="15">
        <f t="shared" si="35"/>
        <v>0</v>
      </c>
      <c r="LP9" s="15" t="str">
        <f t="shared" si="35"/>
        <v>-</v>
      </c>
      <c r="LQ9" s="15" t="str">
        <f t="shared" si="35"/>
        <v>-</v>
      </c>
      <c r="LR9" s="15" t="str">
        <f t="shared" si="35"/>
        <v>-</v>
      </c>
      <c r="LS9" s="15" t="str">
        <f t="shared" si="35"/>
        <v>-</v>
      </c>
      <c r="LT9" s="15" t="str">
        <f t="shared" si="35"/>
        <v>-</v>
      </c>
      <c r="LU9" s="15" t="str">
        <f t="shared" si="35"/>
        <v>-</v>
      </c>
      <c r="LV9" s="15" t="b">
        <f t="shared" ref="LV9:NL9" si="36">LV$6</f>
        <v>0</v>
      </c>
      <c r="LW9" s="15" t="b">
        <f t="shared" si="36"/>
        <v>0</v>
      </c>
      <c r="LX9" s="15" t="b">
        <f t="shared" si="36"/>
        <v>1</v>
      </c>
      <c r="LY9" s="15">
        <f t="shared" si="36"/>
        <v>1</v>
      </c>
      <c r="LZ9" s="15" t="str">
        <f t="shared" si="36"/>
        <v>-</v>
      </c>
      <c r="MA9" s="15" t="str">
        <f t="shared" si="36"/>
        <v>-</v>
      </c>
      <c r="MB9" s="15" t="str">
        <f t="shared" si="36"/>
        <v>-</v>
      </c>
      <c r="MC9" s="15" t="str">
        <f t="shared" si="36"/>
        <v>-</v>
      </c>
      <c r="MD9" s="15" t="str">
        <f t="shared" si="36"/>
        <v>-</v>
      </c>
      <c r="ME9" s="15" t="str">
        <f t="shared" si="36"/>
        <v>-</v>
      </c>
      <c r="MF9" s="15" t="b">
        <f t="shared" si="36"/>
        <v>1</v>
      </c>
      <c r="MG9" s="15">
        <v>0</v>
      </c>
      <c r="MH9" s="15" t="str">
        <f t="shared" si="36"/>
        <v>-</v>
      </c>
      <c r="MI9" s="15" t="str">
        <f t="shared" si="36"/>
        <v>-</v>
      </c>
      <c r="MJ9" s="15" t="str">
        <f t="shared" si="36"/>
        <v>-</v>
      </c>
      <c r="MK9" s="15" t="str">
        <f t="shared" si="36"/>
        <v>-</v>
      </c>
      <c r="ML9" s="15">
        <f t="shared" si="36"/>
        <v>500</v>
      </c>
      <c r="MM9" s="15">
        <f t="shared" si="36"/>
        <v>500</v>
      </c>
      <c r="MN9" s="15" t="str">
        <f t="shared" si="36"/>
        <v>-</v>
      </c>
      <c r="MO9" s="15" t="str">
        <f t="shared" si="36"/>
        <v>-</v>
      </c>
      <c r="MP9" s="15" t="b">
        <f t="shared" si="36"/>
        <v>1</v>
      </c>
      <c r="MQ9" s="15" t="str">
        <f t="shared" si="36"/>
        <v>-</v>
      </c>
      <c r="MR9" s="15">
        <f t="shared" si="36"/>
        <v>1</v>
      </c>
      <c r="MS9" s="15">
        <f t="shared" si="36"/>
        <v>0</v>
      </c>
      <c r="MT9" s="15">
        <f t="shared" si="36"/>
        <v>1</v>
      </c>
      <c r="MU9" s="15">
        <f t="shared" si="36"/>
        <v>1</v>
      </c>
      <c r="MV9" s="15">
        <f t="shared" si="36"/>
        <v>0</v>
      </c>
      <c r="MW9" s="15" t="str">
        <f t="shared" si="36"/>
        <v>-</v>
      </c>
      <c r="MX9" s="15" t="str">
        <f t="shared" si="36"/>
        <v>-</v>
      </c>
      <c r="MY9" s="15" t="str">
        <f t="shared" si="36"/>
        <v>-</v>
      </c>
      <c r="MZ9" s="15" t="str">
        <f t="shared" si="36"/>
        <v>-</v>
      </c>
      <c r="NA9" s="15">
        <f t="shared" si="36"/>
        <v>1</v>
      </c>
      <c r="NB9" s="15">
        <f t="shared" si="36"/>
        <v>1</v>
      </c>
      <c r="NC9" s="15">
        <f t="shared" si="36"/>
        <v>1</v>
      </c>
      <c r="ND9" s="15">
        <f t="shared" si="36"/>
        <v>1</v>
      </c>
      <c r="NE9" s="15">
        <f t="shared" si="36"/>
        <v>1</v>
      </c>
      <c r="NF9" s="15">
        <f t="shared" si="36"/>
        <v>1</v>
      </c>
      <c r="NG9" s="15">
        <f t="shared" si="36"/>
        <v>1</v>
      </c>
      <c r="NH9" s="15">
        <f t="shared" si="36"/>
        <v>0</v>
      </c>
      <c r="NI9" s="15" t="str">
        <f t="shared" si="36"/>
        <v>-</v>
      </c>
      <c r="NJ9" s="15" t="str">
        <f t="shared" si="36"/>
        <v>-</v>
      </c>
      <c r="NK9" s="15">
        <f t="shared" si="36"/>
        <v>0</v>
      </c>
      <c r="NL9" s="15">
        <f t="shared" si="36"/>
        <v>0</v>
      </c>
      <c r="NM9" s="29">
        <v>0</v>
      </c>
    </row>
    <row r="10" spans="1:377" outlineLevel="1">
      <c r="A10" s="26">
        <f t="shared" si="9"/>
        <v>5</v>
      </c>
      <c r="B10" s="26">
        <f>$A$9</f>
        <v>4</v>
      </c>
      <c r="C10">
        <v>1</v>
      </c>
      <c r="D10" t="b">
        <v>0</v>
      </c>
      <c r="E10" t="b">
        <v>1</v>
      </c>
      <c r="F10" t="b">
        <v>0</v>
      </c>
      <c r="H10" s="35" t="s">
        <v>1078</v>
      </c>
      <c r="I10" s="10" t="str">
        <f>IF(MATCH(H10,H$5:H10,0)=(COUNTA(H$5:H10)),"-","Dup")</f>
        <v>-</v>
      </c>
      <c r="J10" s="23" t="b">
        <f t="shared" ref="J10:V12" ca="1" si="37">OFFSET(J$5,$B10,0)</f>
        <v>0</v>
      </c>
      <c r="K10" s="23" t="b">
        <f t="shared" ca="1" si="37"/>
        <v>0</v>
      </c>
      <c r="L10" s="23" t="b">
        <f t="shared" ca="1" si="37"/>
        <v>0</v>
      </c>
      <c r="M10" s="23" t="b">
        <f t="shared" ca="1" si="37"/>
        <v>1</v>
      </c>
      <c r="N10" s="23" t="b">
        <f t="shared" ca="1" si="37"/>
        <v>0</v>
      </c>
      <c r="O10" s="23">
        <f t="shared" ca="1" si="37"/>
        <v>0</v>
      </c>
      <c r="P10" s="22" t="b">
        <v>0</v>
      </c>
      <c r="Q10" s="22" t="b">
        <v>0</v>
      </c>
      <c r="R10" s="22" t="b">
        <v>0</v>
      </c>
      <c r="S10" s="22" t="b">
        <v>0</v>
      </c>
      <c r="T10" s="22" t="b">
        <v>0</v>
      </c>
      <c r="U10" s="23">
        <f t="shared" ref="U10:CS12" ca="1" si="38">OFFSET(U$5,$B10,0)</f>
        <v>1</v>
      </c>
      <c r="V10" s="23">
        <f t="shared" ca="1" si="38"/>
        <v>1</v>
      </c>
      <c r="W10" s="23" t="str">
        <f t="shared" ca="1" si="38"/>
        <v>-</v>
      </c>
      <c r="X10" s="23" t="str">
        <f t="shared" ca="1" si="38"/>
        <v>-</v>
      </c>
      <c r="Y10" s="23" t="str">
        <f t="shared" ca="1" si="38"/>
        <v>-</v>
      </c>
      <c r="Z10" s="23" t="str">
        <f t="shared" ca="1" si="38"/>
        <v>-</v>
      </c>
      <c r="AA10" s="23" t="str">
        <f t="shared" ca="1" si="38"/>
        <v>-</v>
      </c>
      <c r="AB10" s="23" t="str">
        <f t="shared" ca="1" si="38"/>
        <v>-</v>
      </c>
      <c r="AC10" s="23" t="str">
        <f t="shared" ca="1" si="38"/>
        <v>-</v>
      </c>
      <c r="AD10" s="23" t="str">
        <f t="shared" ca="1" si="38"/>
        <v>-</v>
      </c>
      <c r="AE10" s="23" t="str">
        <f t="shared" ca="1" si="38"/>
        <v>-</v>
      </c>
      <c r="AF10" s="23" t="str">
        <f t="shared" ca="1" si="38"/>
        <v>-</v>
      </c>
      <c r="AG10" s="23" t="str">
        <f t="shared" ca="1" si="38"/>
        <v>-</v>
      </c>
      <c r="AH10" s="23" t="str">
        <f t="shared" ca="1" si="38"/>
        <v>-</v>
      </c>
      <c r="AI10" s="23" t="str">
        <f t="shared" ca="1" si="38"/>
        <v>-</v>
      </c>
      <c r="AJ10" s="23" t="str">
        <f t="shared" ca="1" si="38"/>
        <v>-</v>
      </c>
      <c r="AK10" s="23" t="str">
        <f t="shared" ca="1" si="38"/>
        <v>-</v>
      </c>
      <c r="AL10" s="23" t="str">
        <f t="shared" ca="1" si="38"/>
        <v>-</v>
      </c>
      <c r="AM10" s="23" t="str">
        <f t="shared" ca="1" si="38"/>
        <v>-</v>
      </c>
      <c r="AN10" s="23" t="str">
        <f t="shared" ca="1" si="38"/>
        <v>-</v>
      </c>
      <c r="AO10" s="23" t="str">
        <f t="shared" ca="1" si="38"/>
        <v>-</v>
      </c>
      <c r="AP10" s="23" t="str">
        <f t="shared" ca="1" si="38"/>
        <v>-</v>
      </c>
      <c r="AQ10" s="23" t="str">
        <f t="shared" ca="1" si="38"/>
        <v>-</v>
      </c>
      <c r="AR10" s="23" t="str">
        <f t="shared" ca="1" si="38"/>
        <v>-</v>
      </c>
      <c r="AS10" s="23" t="str">
        <f t="shared" ca="1" si="38"/>
        <v>-</v>
      </c>
      <c r="AT10" s="23" t="str">
        <f t="shared" ca="1" si="38"/>
        <v>-</v>
      </c>
      <c r="AU10" s="23" t="str">
        <f t="shared" ca="1" si="38"/>
        <v>-</v>
      </c>
      <c r="AV10" s="23" t="str">
        <f t="shared" ca="1" si="38"/>
        <v>-</v>
      </c>
      <c r="AW10" s="23" t="str">
        <f t="shared" ca="1" si="38"/>
        <v>-</v>
      </c>
      <c r="AX10" s="23" t="str">
        <f t="shared" ca="1" si="38"/>
        <v>-</v>
      </c>
      <c r="AY10" s="23" t="str">
        <f t="shared" ca="1" si="38"/>
        <v>-</v>
      </c>
      <c r="AZ10" s="23" t="str">
        <f t="shared" ca="1" si="38"/>
        <v>-</v>
      </c>
      <c r="BA10" s="23" t="str">
        <f t="shared" ca="1" si="38"/>
        <v>-</v>
      </c>
      <c r="BB10" s="23" t="str">
        <f t="shared" ca="1" si="38"/>
        <v>-</v>
      </c>
      <c r="BC10" s="23">
        <f t="shared" ref="BC10:BD11" ca="1" si="39">OFFSET(BC$5,$B10,0)</f>
        <v>1</v>
      </c>
      <c r="BD10" s="23">
        <f t="shared" ca="1" si="39"/>
        <v>1</v>
      </c>
      <c r="BE10" s="23">
        <f t="shared" ref="BE10:BG10" ca="1" si="40">OFFSET(BE$5,$B10,0)</f>
        <v>0</v>
      </c>
      <c r="BF10" s="23" t="str">
        <f t="shared" ca="1" si="40"/>
        <v>-</v>
      </c>
      <c r="BG10" s="23" t="str">
        <f t="shared" ca="1" si="40"/>
        <v>-</v>
      </c>
      <c r="BH10" s="23" t="str">
        <f t="shared" ca="1" si="38"/>
        <v>-</v>
      </c>
      <c r="BI10" s="23" t="str">
        <f t="shared" ca="1" si="38"/>
        <v>-</v>
      </c>
      <c r="BJ10" s="23" t="str">
        <f t="shared" ca="1" si="38"/>
        <v>-</v>
      </c>
      <c r="BK10" s="23" t="str">
        <f t="shared" ca="1" si="38"/>
        <v>-</v>
      </c>
      <c r="BL10" s="23" t="str">
        <f t="shared" ca="1" si="38"/>
        <v>-</v>
      </c>
      <c r="BM10" s="23">
        <f t="shared" ca="1" si="38"/>
        <v>0</v>
      </c>
      <c r="BN10" s="23" t="str">
        <f t="shared" ca="1" si="38"/>
        <v>-</v>
      </c>
      <c r="BO10" s="23" t="str">
        <f t="shared" ca="1" si="38"/>
        <v>-</v>
      </c>
      <c r="BP10" s="23" t="str">
        <f t="shared" ca="1" si="38"/>
        <v>-</v>
      </c>
      <c r="BQ10" s="23" t="str">
        <f t="shared" ca="1" si="38"/>
        <v>-</v>
      </c>
      <c r="BR10" s="23" t="str">
        <f t="shared" ca="1" si="38"/>
        <v>-</v>
      </c>
      <c r="BS10" s="23">
        <f t="shared" ca="1" si="38"/>
        <v>0</v>
      </c>
      <c r="BT10" s="23">
        <f t="shared" ca="1" si="38"/>
        <v>0</v>
      </c>
      <c r="BU10" s="23">
        <f t="shared" ca="1" si="38"/>
        <v>0</v>
      </c>
      <c r="BV10" s="23">
        <f t="shared" ca="1" si="38"/>
        <v>0</v>
      </c>
      <c r="BW10" s="23">
        <f t="shared" ca="1" si="38"/>
        <v>0</v>
      </c>
      <c r="BX10" s="23">
        <f t="shared" ca="1" si="38"/>
        <v>0</v>
      </c>
      <c r="BY10" s="23">
        <f t="shared" ca="1" si="38"/>
        <v>0</v>
      </c>
      <c r="BZ10" s="23">
        <f t="shared" ca="1" si="38"/>
        <v>0</v>
      </c>
      <c r="CA10" s="23">
        <f t="shared" ca="1" si="38"/>
        <v>0</v>
      </c>
      <c r="CB10" s="23">
        <f t="shared" ca="1" si="38"/>
        <v>0</v>
      </c>
      <c r="CC10" s="23">
        <f t="shared" ca="1" si="38"/>
        <v>0</v>
      </c>
      <c r="CD10" s="23">
        <f t="shared" ca="1" si="38"/>
        <v>0</v>
      </c>
      <c r="CE10" s="23">
        <f t="shared" ca="1" si="38"/>
        <v>0</v>
      </c>
      <c r="CF10" s="23">
        <f t="shared" ca="1" si="38"/>
        <v>0</v>
      </c>
      <c r="CG10" s="23">
        <f t="shared" ca="1" si="38"/>
        <v>0</v>
      </c>
      <c r="CH10" s="23">
        <f t="shared" ca="1" si="38"/>
        <v>0</v>
      </c>
      <c r="CI10" s="23">
        <f t="shared" ca="1" si="38"/>
        <v>0</v>
      </c>
      <c r="CJ10" s="23">
        <f t="shared" ca="1" si="38"/>
        <v>0</v>
      </c>
      <c r="CK10" s="23">
        <f t="shared" ca="1" si="38"/>
        <v>0</v>
      </c>
      <c r="CL10" s="23">
        <f t="shared" ca="1" si="38"/>
        <v>0</v>
      </c>
      <c r="CM10" s="23">
        <f t="shared" ca="1" si="38"/>
        <v>0</v>
      </c>
      <c r="CN10" s="23">
        <f t="shared" ca="1" si="38"/>
        <v>0</v>
      </c>
      <c r="CO10" s="23">
        <f t="shared" ca="1" si="38"/>
        <v>0</v>
      </c>
      <c r="CP10" s="23">
        <f t="shared" ca="1" si="38"/>
        <v>0</v>
      </c>
      <c r="CQ10" s="23">
        <f t="shared" ca="1" si="38"/>
        <v>0</v>
      </c>
      <c r="CR10" s="23">
        <f t="shared" ca="1" si="38"/>
        <v>0</v>
      </c>
      <c r="CS10" s="23">
        <f t="shared" ca="1" si="38"/>
        <v>0</v>
      </c>
      <c r="CT10" s="23">
        <f t="shared" ref="CT10:LN12" ca="1" si="41">OFFSET(CT$5,$B10,0)</f>
        <v>0</v>
      </c>
      <c r="CU10" s="23">
        <f t="shared" ca="1" si="41"/>
        <v>0</v>
      </c>
      <c r="CV10" s="23">
        <f t="shared" ca="1" si="41"/>
        <v>0</v>
      </c>
      <c r="CW10" s="23">
        <f t="shared" ca="1" si="41"/>
        <v>0</v>
      </c>
      <c r="CX10" s="23">
        <f t="shared" ca="1" si="41"/>
        <v>0</v>
      </c>
      <c r="CY10" s="23">
        <f t="shared" ca="1" si="41"/>
        <v>0</v>
      </c>
      <c r="CZ10" s="23">
        <f t="shared" ca="1" si="41"/>
        <v>0</v>
      </c>
      <c r="DA10" s="23">
        <f t="shared" ca="1" si="41"/>
        <v>0</v>
      </c>
      <c r="DB10" s="23">
        <f t="shared" ca="1" si="41"/>
        <v>0</v>
      </c>
      <c r="DC10" s="23">
        <f t="shared" ca="1" si="41"/>
        <v>0</v>
      </c>
      <c r="DD10" s="23">
        <f t="shared" ca="1" si="41"/>
        <v>0</v>
      </c>
      <c r="DE10" s="23">
        <f t="shared" ca="1" si="41"/>
        <v>0</v>
      </c>
      <c r="DF10" s="23">
        <f t="shared" ca="1" si="41"/>
        <v>0</v>
      </c>
      <c r="DG10" s="23">
        <f t="shared" ca="1" si="41"/>
        <v>0</v>
      </c>
      <c r="DH10" s="23">
        <f t="shared" ca="1" si="41"/>
        <v>0</v>
      </c>
      <c r="DI10" s="23">
        <f t="shared" ca="1" si="41"/>
        <v>0</v>
      </c>
      <c r="DJ10" s="23">
        <f t="shared" ca="1" si="41"/>
        <v>0</v>
      </c>
      <c r="DK10" s="23">
        <f t="shared" ca="1" si="41"/>
        <v>0</v>
      </c>
      <c r="DL10" s="23">
        <f t="shared" ca="1" si="41"/>
        <v>0</v>
      </c>
      <c r="DM10" s="23">
        <f t="shared" ca="1" si="41"/>
        <v>0</v>
      </c>
      <c r="DN10" s="23">
        <f t="shared" ca="1" si="41"/>
        <v>0</v>
      </c>
      <c r="DO10" s="23">
        <f t="shared" ca="1" si="41"/>
        <v>0</v>
      </c>
      <c r="DP10" s="23">
        <f t="shared" ca="1" si="41"/>
        <v>0</v>
      </c>
      <c r="DQ10" s="23">
        <f t="shared" ca="1" si="41"/>
        <v>0</v>
      </c>
      <c r="DR10" s="23">
        <f t="shared" ca="1" si="41"/>
        <v>0</v>
      </c>
      <c r="DS10" s="23">
        <f t="shared" ca="1" si="41"/>
        <v>0</v>
      </c>
      <c r="DT10" s="23">
        <f t="shared" ca="1" si="41"/>
        <v>0</v>
      </c>
      <c r="DU10" s="23">
        <f t="shared" ca="1" si="41"/>
        <v>0</v>
      </c>
      <c r="DV10" s="23">
        <f t="shared" ca="1" si="41"/>
        <v>0</v>
      </c>
      <c r="DW10" s="23">
        <f t="shared" ca="1" si="41"/>
        <v>0</v>
      </c>
      <c r="DX10" s="23">
        <f t="shared" ca="1" si="41"/>
        <v>0</v>
      </c>
      <c r="DY10" s="23">
        <f t="shared" ca="1" si="41"/>
        <v>0</v>
      </c>
      <c r="DZ10" s="23">
        <f t="shared" ca="1" si="41"/>
        <v>0</v>
      </c>
      <c r="EA10" s="23">
        <f t="shared" ca="1" si="41"/>
        <v>0</v>
      </c>
      <c r="EB10" s="23">
        <f t="shared" ca="1" si="41"/>
        <v>0</v>
      </c>
      <c r="EC10" s="23">
        <f t="shared" ca="1" si="41"/>
        <v>0</v>
      </c>
      <c r="ED10" s="23">
        <f t="shared" ca="1" si="41"/>
        <v>0</v>
      </c>
      <c r="EE10" s="23">
        <f t="shared" ca="1" si="41"/>
        <v>0</v>
      </c>
      <c r="EF10" s="23">
        <f t="shared" ca="1" si="41"/>
        <v>0</v>
      </c>
      <c r="EG10" s="23">
        <f t="shared" ca="1" si="41"/>
        <v>0</v>
      </c>
      <c r="EH10" s="23">
        <f t="shared" ca="1" si="41"/>
        <v>0</v>
      </c>
      <c r="EI10" s="23">
        <f t="shared" ca="1" si="41"/>
        <v>0</v>
      </c>
      <c r="EJ10" s="23">
        <f t="shared" ca="1" si="41"/>
        <v>0</v>
      </c>
      <c r="EK10" s="23">
        <f t="shared" ca="1" si="41"/>
        <v>0</v>
      </c>
      <c r="EL10" s="23">
        <f t="shared" ca="1" si="41"/>
        <v>0</v>
      </c>
      <c r="EM10" s="23">
        <f t="shared" ca="1" si="41"/>
        <v>0</v>
      </c>
      <c r="EN10" s="23">
        <f t="shared" ca="1" si="41"/>
        <v>0</v>
      </c>
      <c r="EO10" s="23">
        <f t="shared" ca="1" si="41"/>
        <v>0</v>
      </c>
      <c r="EP10" s="23">
        <f t="shared" ca="1" si="41"/>
        <v>0</v>
      </c>
      <c r="EQ10" s="23">
        <f t="shared" ca="1" si="41"/>
        <v>0</v>
      </c>
      <c r="ER10" s="23">
        <f t="shared" ca="1" si="41"/>
        <v>0</v>
      </c>
      <c r="ES10" s="23">
        <f t="shared" ca="1" si="41"/>
        <v>0</v>
      </c>
      <c r="ET10" s="23">
        <f t="shared" ca="1" si="41"/>
        <v>0</v>
      </c>
      <c r="EU10" s="23">
        <f t="shared" ca="1" si="41"/>
        <v>0</v>
      </c>
      <c r="EV10" s="23">
        <f t="shared" ca="1" si="41"/>
        <v>0</v>
      </c>
      <c r="EW10" s="23">
        <f t="shared" ca="1" si="41"/>
        <v>0</v>
      </c>
      <c r="EX10" s="23">
        <f t="shared" ca="1" si="41"/>
        <v>0</v>
      </c>
      <c r="EY10" s="23">
        <f t="shared" ca="1" si="41"/>
        <v>0</v>
      </c>
      <c r="EZ10" s="23">
        <f t="shared" ca="1" si="41"/>
        <v>0</v>
      </c>
      <c r="FA10" s="23">
        <f t="shared" ca="1" si="41"/>
        <v>0</v>
      </c>
      <c r="FB10" s="23">
        <f t="shared" ca="1" si="41"/>
        <v>0</v>
      </c>
      <c r="FC10" s="23">
        <f t="shared" ca="1" si="41"/>
        <v>0</v>
      </c>
      <c r="FD10" s="23">
        <f t="shared" ca="1" si="41"/>
        <v>0</v>
      </c>
      <c r="FE10" s="23">
        <f t="shared" ca="1" si="41"/>
        <v>0</v>
      </c>
      <c r="FF10" s="23">
        <f t="shared" ca="1" si="41"/>
        <v>0</v>
      </c>
      <c r="FG10" s="23">
        <f t="shared" ca="1" si="41"/>
        <v>0</v>
      </c>
      <c r="FH10" s="23">
        <f t="shared" ca="1" si="41"/>
        <v>0</v>
      </c>
      <c r="FI10" s="23">
        <f t="shared" ca="1" si="41"/>
        <v>0</v>
      </c>
      <c r="FJ10" s="23">
        <f t="shared" ca="1" si="41"/>
        <v>0</v>
      </c>
      <c r="FK10" s="23">
        <f t="shared" ca="1" si="41"/>
        <v>0</v>
      </c>
      <c r="FL10" s="23">
        <f t="shared" ca="1" si="41"/>
        <v>0</v>
      </c>
      <c r="FM10" s="23">
        <f t="shared" ca="1" si="41"/>
        <v>0</v>
      </c>
      <c r="FN10" s="23">
        <f t="shared" ca="1" si="41"/>
        <v>0</v>
      </c>
      <c r="FO10" s="23">
        <f t="shared" ca="1" si="41"/>
        <v>0</v>
      </c>
      <c r="FP10" s="23">
        <f t="shared" ca="1" si="41"/>
        <v>0</v>
      </c>
      <c r="FQ10" s="23">
        <f t="shared" ca="1" si="41"/>
        <v>0</v>
      </c>
      <c r="FR10" s="23">
        <f t="shared" ca="1" si="41"/>
        <v>0</v>
      </c>
      <c r="FS10" s="23">
        <f t="shared" ca="1" si="41"/>
        <v>0</v>
      </c>
      <c r="FT10" s="23">
        <f t="shared" ca="1" si="41"/>
        <v>0</v>
      </c>
      <c r="FU10" s="23">
        <f t="shared" ca="1" si="41"/>
        <v>0</v>
      </c>
      <c r="FV10" s="23">
        <f t="shared" ca="1" si="41"/>
        <v>0</v>
      </c>
      <c r="FW10" s="23">
        <f t="shared" ca="1" si="41"/>
        <v>0</v>
      </c>
      <c r="FX10" s="23">
        <f t="shared" ca="1" si="41"/>
        <v>0</v>
      </c>
      <c r="FY10" s="23">
        <f t="shared" ca="1" si="41"/>
        <v>0</v>
      </c>
      <c r="FZ10" s="23">
        <f t="shared" ca="1" si="41"/>
        <v>0</v>
      </c>
      <c r="GA10" s="23">
        <f t="shared" ca="1" si="41"/>
        <v>0</v>
      </c>
      <c r="GB10" s="23">
        <f t="shared" ca="1" si="41"/>
        <v>0</v>
      </c>
      <c r="GC10" s="23">
        <f t="shared" ca="1" si="41"/>
        <v>0</v>
      </c>
      <c r="GD10" s="23">
        <f t="shared" ca="1" si="41"/>
        <v>0</v>
      </c>
      <c r="GE10" s="23">
        <f t="shared" ca="1" si="41"/>
        <v>0</v>
      </c>
      <c r="GF10" s="23">
        <f t="shared" ca="1" si="41"/>
        <v>0</v>
      </c>
      <c r="GG10" s="23">
        <f t="shared" ca="1" si="41"/>
        <v>0</v>
      </c>
      <c r="GH10" s="23">
        <f t="shared" ca="1" si="41"/>
        <v>0</v>
      </c>
      <c r="GI10" s="23">
        <f t="shared" ca="1" si="41"/>
        <v>0</v>
      </c>
      <c r="GJ10" s="23">
        <f t="shared" ca="1" si="41"/>
        <v>0</v>
      </c>
      <c r="GK10" s="23">
        <f t="shared" ca="1" si="41"/>
        <v>0</v>
      </c>
      <c r="GL10" s="23">
        <f t="shared" ca="1" si="41"/>
        <v>0</v>
      </c>
      <c r="GM10" s="23">
        <f t="shared" ca="1" si="41"/>
        <v>0</v>
      </c>
      <c r="GN10" s="23">
        <f t="shared" ca="1" si="41"/>
        <v>0</v>
      </c>
      <c r="GO10" s="23">
        <f t="shared" ca="1" si="41"/>
        <v>0</v>
      </c>
      <c r="GP10" s="23">
        <f t="shared" ca="1" si="41"/>
        <v>0</v>
      </c>
      <c r="GQ10" s="23">
        <f t="shared" ca="1" si="41"/>
        <v>0</v>
      </c>
      <c r="GR10" s="23">
        <f t="shared" ca="1" si="41"/>
        <v>0</v>
      </c>
      <c r="GS10" s="23">
        <f t="shared" ca="1" si="41"/>
        <v>0</v>
      </c>
      <c r="GT10" s="23">
        <f t="shared" ca="1" si="41"/>
        <v>0</v>
      </c>
      <c r="GU10" s="23">
        <f t="shared" ca="1" si="41"/>
        <v>0</v>
      </c>
      <c r="GV10" s="23">
        <f t="shared" ca="1" si="41"/>
        <v>0</v>
      </c>
      <c r="GW10" s="23">
        <f t="shared" ca="1" si="41"/>
        <v>0</v>
      </c>
      <c r="GX10" s="23">
        <f t="shared" ca="1" si="41"/>
        <v>0</v>
      </c>
      <c r="GY10" s="23">
        <f t="shared" ca="1" si="41"/>
        <v>0</v>
      </c>
      <c r="GZ10" s="23">
        <f t="shared" ca="1" si="41"/>
        <v>0</v>
      </c>
      <c r="HA10" s="23">
        <f t="shared" ca="1" si="41"/>
        <v>0</v>
      </c>
      <c r="HB10" s="23">
        <f t="shared" ca="1" si="41"/>
        <v>0</v>
      </c>
      <c r="HC10" s="23">
        <f t="shared" ca="1" si="41"/>
        <v>0</v>
      </c>
      <c r="HD10" s="23">
        <f t="shared" ca="1" si="41"/>
        <v>0</v>
      </c>
      <c r="HE10" s="23">
        <f t="shared" ca="1" si="41"/>
        <v>0</v>
      </c>
      <c r="HF10" s="23">
        <f t="shared" ca="1" si="41"/>
        <v>0</v>
      </c>
      <c r="HG10" s="23">
        <f t="shared" ca="1" si="41"/>
        <v>0</v>
      </c>
      <c r="HH10" s="23">
        <f t="shared" ca="1" si="41"/>
        <v>0</v>
      </c>
      <c r="HI10" s="23">
        <f t="shared" ca="1" si="41"/>
        <v>0</v>
      </c>
      <c r="HJ10" s="23">
        <f t="shared" ca="1" si="41"/>
        <v>0</v>
      </c>
      <c r="HK10" s="23">
        <f t="shared" ca="1" si="41"/>
        <v>0</v>
      </c>
      <c r="HL10" s="23">
        <f t="shared" ca="1" si="41"/>
        <v>0</v>
      </c>
      <c r="HM10" s="23">
        <f t="shared" ca="1" si="41"/>
        <v>0</v>
      </c>
      <c r="HN10" s="23">
        <f t="shared" ca="1" si="41"/>
        <v>0</v>
      </c>
      <c r="HO10" s="23">
        <f t="shared" ca="1" si="41"/>
        <v>0</v>
      </c>
      <c r="HP10" s="23">
        <f t="shared" ca="1" si="41"/>
        <v>0</v>
      </c>
      <c r="HQ10" s="23">
        <f t="shared" ca="1" si="41"/>
        <v>0</v>
      </c>
      <c r="HR10" s="23">
        <f t="shared" ca="1" si="41"/>
        <v>0</v>
      </c>
      <c r="HS10" s="23">
        <f t="shared" ca="1" si="41"/>
        <v>0</v>
      </c>
      <c r="HT10" s="23">
        <f t="shared" ca="1" si="41"/>
        <v>0</v>
      </c>
      <c r="HU10" s="23">
        <f t="shared" ca="1" si="41"/>
        <v>0</v>
      </c>
      <c r="HV10" s="23">
        <f t="shared" ca="1" si="41"/>
        <v>0</v>
      </c>
      <c r="HW10" s="23">
        <f t="shared" ca="1" si="41"/>
        <v>0</v>
      </c>
      <c r="HX10" s="23">
        <f t="shared" ca="1" si="41"/>
        <v>0</v>
      </c>
      <c r="HY10" s="23">
        <f t="shared" ca="1" si="41"/>
        <v>0</v>
      </c>
      <c r="HZ10" s="23">
        <f t="shared" ca="1" si="41"/>
        <v>0</v>
      </c>
      <c r="IA10" s="23">
        <f t="shared" ca="1" si="41"/>
        <v>0</v>
      </c>
      <c r="IB10" s="23">
        <f t="shared" ca="1" si="41"/>
        <v>0</v>
      </c>
      <c r="IC10" s="23">
        <f t="shared" ca="1" si="41"/>
        <v>0</v>
      </c>
      <c r="ID10" s="23">
        <f t="shared" ca="1" si="41"/>
        <v>0</v>
      </c>
      <c r="IE10" s="23">
        <f t="shared" ca="1" si="41"/>
        <v>0</v>
      </c>
      <c r="IF10" s="23">
        <f t="shared" ca="1" si="41"/>
        <v>0</v>
      </c>
      <c r="IG10" s="23">
        <f t="shared" ca="1" si="41"/>
        <v>0</v>
      </c>
      <c r="IH10" s="23">
        <f t="shared" ca="1" si="41"/>
        <v>0</v>
      </c>
      <c r="II10" s="23">
        <f t="shared" ca="1" si="41"/>
        <v>0</v>
      </c>
      <c r="IJ10" s="23">
        <f t="shared" ca="1" si="41"/>
        <v>0</v>
      </c>
      <c r="IK10" s="23">
        <f t="shared" ca="1" si="41"/>
        <v>0</v>
      </c>
      <c r="IL10" s="23">
        <f t="shared" ca="1" si="41"/>
        <v>0</v>
      </c>
      <c r="IM10" s="23">
        <f t="shared" ca="1" si="41"/>
        <v>0</v>
      </c>
      <c r="IN10" s="23">
        <f t="shared" ca="1" si="41"/>
        <v>0</v>
      </c>
      <c r="IO10" s="23">
        <f t="shared" ca="1" si="41"/>
        <v>0</v>
      </c>
      <c r="IP10" s="23">
        <f t="shared" ca="1" si="41"/>
        <v>0</v>
      </c>
      <c r="IQ10" s="23">
        <f t="shared" ca="1" si="41"/>
        <v>0</v>
      </c>
      <c r="IR10" s="23">
        <f t="shared" ca="1" si="41"/>
        <v>0</v>
      </c>
      <c r="IS10" s="23">
        <f t="shared" ca="1" si="41"/>
        <v>0</v>
      </c>
      <c r="IT10" s="23">
        <f t="shared" ca="1" si="41"/>
        <v>0</v>
      </c>
      <c r="IU10" s="23">
        <f t="shared" ca="1" si="41"/>
        <v>0</v>
      </c>
      <c r="IV10" s="23">
        <f t="shared" ca="1" si="41"/>
        <v>0</v>
      </c>
      <c r="IW10" s="23">
        <f t="shared" ca="1" si="41"/>
        <v>0</v>
      </c>
      <c r="IX10" s="23">
        <f t="shared" ca="1" si="41"/>
        <v>0</v>
      </c>
      <c r="IY10" s="23">
        <f t="shared" ca="1" si="41"/>
        <v>0</v>
      </c>
      <c r="IZ10" s="23">
        <f t="shared" ca="1" si="41"/>
        <v>0</v>
      </c>
      <c r="JA10" s="23">
        <f t="shared" ca="1" si="41"/>
        <v>0</v>
      </c>
      <c r="JB10" s="23">
        <f t="shared" ca="1" si="41"/>
        <v>0</v>
      </c>
      <c r="JC10" s="23">
        <f t="shared" ca="1" si="41"/>
        <v>0</v>
      </c>
      <c r="JD10" s="23">
        <f t="shared" ca="1" si="41"/>
        <v>0</v>
      </c>
      <c r="JE10" s="23">
        <f t="shared" ca="1" si="41"/>
        <v>0</v>
      </c>
      <c r="JF10" s="23">
        <f t="shared" ca="1" si="41"/>
        <v>0</v>
      </c>
      <c r="JG10" s="23">
        <f t="shared" ca="1" si="41"/>
        <v>0</v>
      </c>
      <c r="JH10" s="23">
        <f t="shared" ca="1" si="41"/>
        <v>0</v>
      </c>
      <c r="JI10" s="23">
        <f t="shared" ca="1" si="41"/>
        <v>0</v>
      </c>
      <c r="JJ10" s="23">
        <f t="shared" ca="1" si="41"/>
        <v>0</v>
      </c>
      <c r="JK10" s="23">
        <f t="shared" ca="1" si="41"/>
        <v>0</v>
      </c>
      <c r="JL10" s="23">
        <f t="shared" ca="1" si="41"/>
        <v>0</v>
      </c>
      <c r="JM10" s="23">
        <f t="shared" ca="1" si="41"/>
        <v>0</v>
      </c>
      <c r="JN10" s="23">
        <f t="shared" ca="1" si="41"/>
        <v>0</v>
      </c>
      <c r="JO10" s="23">
        <f t="shared" ca="1" si="41"/>
        <v>0</v>
      </c>
      <c r="JP10" s="23">
        <f t="shared" ca="1" si="41"/>
        <v>0</v>
      </c>
      <c r="JQ10" s="23">
        <f t="shared" ca="1" si="41"/>
        <v>0</v>
      </c>
      <c r="JR10" s="23">
        <f t="shared" ca="1" si="41"/>
        <v>0</v>
      </c>
      <c r="JS10" s="23">
        <f t="shared" ca="1" si="41"/>
        <v>0</v>
      </c>
      <c r="JT10" s="23">
        <f t="shared" ca="1" si="41"/>
        <v>0</v>
      </c>
      <c r="JU10" s="23">
        <f t="shared" ca="1" si="41"/>
        <v>0</v>
      </c>
      <c r="JV10" s="23">
        <f t="shared" ca="1" si="41"/>
        <v>0</v>
      </c>
      <c r="JW10" s="23">
        <f t="shared" ca="1" si="41"/>
        <v>0</v>
      </c>
      <c r="JX10" s="23">
        <f t="shared" ca="1" si="41"/>
        <v>0</v>
      </c>
      <c r="JY10" s="23" t="str">
        <f t="shared" ca="1" si="41"/>
        <v>-</v>
      </c>
      <c r="JZ10" s="23" t="str">
        <f t="shared" ca="1" si="41"/>
        <v>-</v>
      </c>
      <c r="KA10" s="23" t="str">
        <f t="shared" ca="1" si="41"/>
        <v>-</v>
      </c>
      <c r="KB10" s="23" t="str">
        <f t="shared" ca="1" si="41"/>
        <v>-</v>
      </c>
      <c r="KC10" s="23" t="str">
        <f t="shared" ca="1" si="41"/>
        <v>-</v>
      </c>
      <c r="KD10" s="23" t="str">
        <f t="shared" ca="1" si="41"/>
        <v>-</v>
      </c>
      <c r="KE10" s="23" t="str">
        <f t="shared" ca="1" si="41"/>
        <v>-</v>
      </c>
      <c r="KF10" s="23" t="str">
        <f t="shared" ca="1" si="41"/>
        <v>-</v>
      </c>
      <c r="KG10" s="23" t="str">
        <f t="shared" ca="1" si="41"/>
        <v>-</v>
      </c>
      <c r="KH10" s="23">
        <f t="shared" ca="1" si="41"/>
        <v>1</v>
      </c>
      <c r="KI10" s="23" t="str">
        <f t="shared" ca="1" si="41"/>
        <v>-</v>
      </c>
      <c r="KJ10" s="23" t="str">
        <f t="shared" ca="1" si="41"/>
        <v>-</v>
      </c>
      <c r="KK10" s="23" t="str">
        <f t="shared" ca="1" si="41"/>
        <v>-</v>
      </c>
      <c r="KL10" s="23" t="str">
        <f t="shared" ca="1" si="41"/>
        <v>-</v>
      </c>
      <c r="KM10" s="23" t="str">
        <f t="shared" ca="1" si="41"/>
        <v>-</v>
      </c>
      <c r="KN10" s="23" t="str">
        <f t="shared" ca="1" si="41"/>
        <v>-</v>
      </c>
      <c r="KO10" s="23">
        <f t="shared" ca="1" si="41"/>
        <v>0</v>
      </c>
      <c r="KP10" s="23" t="str">
        <f t="shared" ca="1" si="41"/>
        <v>-</v>
      </c>
      <c r="KQ10" s="23">
        <f t="shared" ca="1" si="41"/>
        <v>1</v>
      </c>
      <c r="KR10" s="23">
        <f t="shared" ca="1" si="41"/>
        <v>0</v>
      </c>
      <c r="KS10" s="23">
        <f t="shared" ca="1" si="41"/>
        <v>1</v>
      </c>
      <c r="KT10" s="23">
        <f t="shared" ca="1" si="41"/>
        <v>1</v>
      </c>
      <c r="KU10" s="23">
        <f t="shared" ca="1" si="41"/>
        <v>1</v>
      </c>
      <c r="KV10" s="23">
        <f t="shared" ca="1" si="41"/>
        <v>0</v>
      </c>
      <c r="KW10" s="23">
        <f t="shared" ca="1" si="41"/>
        <v>0</v>
      </c>
      <c r="KX10" s="23">
        <f t="shared" ca="1" si="41"/>
        <v>0</v>
      </c>
      <c r="KY10" s="23">
        <f t="shared" ca="1" si="41"/>
        <v>0</v>
      </c>
      <c r="KZ10" s="23">
        <f t="shared" ca="1" si="41"/>
        <v>1</v>
      </c>
      <c r="LA10" s="23">
        <f t="shared" ca="1" si="41"/>
        <v>0</v>
      </c>
      <c r="LB10" s="23">
        <f t="shared" ref="LB10:LC11" ca="1" si="42">OFFSET(LB$5,$B10,0)</f>
        <v>0</v>
      </c>
      <c r="LC10" s="23">
        <f t="shared" ca="1" si="42"/>
        <v>0</v>
      </c>
      <c r="LD10" s="23">
        <f t="shared" ca="1" si="41"/>
        <v>0</v>
      </c>
      <c r="LE10" s="23">
        <f t="shared" ca="1" si="41"/>
        <v>0</v>
      </c>
      <c r="LF10" s="23">
        <f t="shared" ca="1" si="41"/>
        <v>0</v>
      </c>
      <c r="LG10" s="23">
        <f t="shared" ca="1" si="41"/>
        <v>0</v>
      </c>
      <c r="LH10" s="23">
        <f t="shared" ca="1" si="41"/>
        <v>1</v>
      </c>
      <c r="LI10" s="23">
        <f t="shared" ca="1" si="41"/>
        <v>0</v>
      </c>
      <c r="LJ10" s="23">
        <f t="shared" ca="1" si="41"/>
        <v>0</v>
      </c>
      <c r="LK10" s="23">
        <f t="shared" ca="1" si="41"/>
        <v>0</v>
      </c>
      <c r="LL10" s="23">
        <f t="shared" ca="1" si="41"/>
        <v>0</v>
      </c>
      <c r="LM10" s="23">
        <f t="shared" ca="1" si="41"/>
        <v>0</v>
      </c>
      <c r="LN10" s="23">
        <f t="shared" ca="1" si="41"/>
        <v>0</v>
      </c>
      <c r="LO10" s="23">
        <f t="shared" ref="LO10:NL12" ca="1" si="43">OFFSET(LO$5,$B10,0)</f>
        <v>0</v>
      </c>
      <c r="LP10" s="23" t="str">
        <f t="shared" ca="1" si="43"/>
        <v>-</v>
      </c>
      <c r="LQ10" s="23" t="str">
        <f t="shared" ca="1" si="43"/>
        <v>-</v>
      </c>
      <c r="LR10" s="23" t="str">
        <f t="shared" ca="1" si="43"/>
        <v>-</v>
      </c>
      <c r="LS10" s="23" t="str">
        <f t="shared" ca="1" si="43"/>
        <v>-</v>
      </c>
      <c r="LT10" s="23" t="str">
        <f t="shared" ca="1" si="43"/>
        <v>-</v>
      </c>
      <c r="LU10" s="23" t="str">
        <f t="shared" ca="1" si="43"/>
        <v>-</v>
      </c>
      <c r="LV10" s="23" t="b">
        <f t="shared" ca="1" si="43"/>
        <v>0</v>
      </c>
      <c r="LW10" s="23" t="b">
        <f t="shared" ca="1" si="43"/>
        <v>0</v>
      </c>
      <c r="LX10" s="23" t="b">
        <f t="shared" ca="1" si="43"/>
        <v>1</v>
      </c>
      <c r="LY10" s="23">
        <f t="shared" ca="1" si="43"/>
        <v>1</v>
      </c>
      <c r="LZ10" s="23" t="str">
        <f t="shared" ca="1" si="43"/>
        <v>-</v>
      </c>
      <c r="MA10" s="23" t="str">
        <f t="shared" ca="1" si="43"/>
        <v>-</v>
      </c>
      <c r="MB10" s="23" t="str">
        <f t="shared" ca="1" si="43"/>
        <v>-</v>
      </c>
      <c r="MC10" s="23" t="str">
        <f t="shared" ca="1" si="43"/>
        <v>-</v>
      </c>
      <c r="MD10" s="23" t="str">
        <f t="shared" ca="1" si="43"/>
        <v>-</v>
      </c>
      <c r="ME10" s="23" t="str">
        <f t="shared" ca="1" si="43"/>
        <v>-</v>
      </c>
      <c r="MF10" s="23" t="b">
        <f t="shared" ca="1" si="43"/>
        <v>1</v>
      </c>
      <c r="MG10" s="23">
        <f t="shared" ca="1" si="43"/>
        <v>0</v>
      </c>
      <c r="MH10" s="23" t="str">
        <f t="shared" ca="1" si="43"/>
        <v>-</v>
      </c>
      <c r="MI10" s="23" t="str">
        <f t="shared" ca="1" si="43"/>
        <v>-</v>
      </c>
      <c r="MJ10" s="23" t="str">
        <f t="shared" ca="1" si="43"/>
        <v>-</v>
      </c>
      <c r="MK10" s="23" t="str">
        <f t="shared" ca="1" si="43"/>
        <v>-</v>
      </c>
      <c r="ML10" s="23">
        <f t="shared" ca="1" si="43"/>
        <v>500</v>
      </c>
      <c r="MM10" s="23">
        <f t="shared" ca="1" si="43"/>
        <v>500</v>
      </c>
      <c r="MN10" s="23" t="str">
        <f t="shared" ca="1" si="43"/>
        <v>-</v>
      </c>
      <c r="MO10" s="23" t="str">
        <f t="shared" ca="1" si="43"/>
        <v>-</v>
      </c>
      <c r="MP10" s="23" t="b">
        <f t="shared" ca="1" si="43"/>
        <v>1</v>
      </c>
      <c r="MQ10" s="23" t="str">
        <f t="shared" ca="1" si="43"/>
        <v>-</v>
      </c>
      <c r="MR10" s="23">
        <f t="shared" ca="1" si="43"/>
        <v>1</v>
      </c>
      <c r="MS10" s="23">
        <f t="shared" ca="1" si="43"/>
        <v>0</v>
      </c>
      <c r="MT10" s="23">
        <f t="shared" ca="1" si="43"/>
        <v>1</v>
      </c>
      <c r="MU10" s="23">
        <f t="shared" ca="1" si="43"/>
        <v>1</v>
      </c>
      <c r="MV10" s="23">
        <f t="shared" ca="1" si="43"/>
        <v>0</v>
      </c>
      <c r="MW10" s="23" t="str">
        <f t="shared" ca="1" si="43"/>
        <v>-</v>
      </c>
      <c r="MX10" s="23" t="str">
        <f t="shared" ca="1" si="43"/>
        <v>-</v>
      </c>
      <c r="MY10" s="23" t="str">
        <f t="shared" ca="1" si="43"/>
        <v>-</v>
      </c>
      <c r="MZ10" s="23" t="str">
        <f t="shared" ca="1" si="43"/>
        <v>-</v>
      </c>
      <c r="NA10" s="23">
        <f t="shared" ca="1" si="43"/>
        <v>1</v>
      </c>
      <c r="NB10" s="23">
        <f t="shared" ca="1" si="43"/>
        <v>1</v>
      </c>
      <c r="NC10" s="23">
        <f t="shared" ca="1" si="43"/>
        <v>1</v>
      </c>
      <c r="ND10" s="23">
        <f t="shared" ca="1" si="43"/>
        <v>1</v>
      </c>
      <c r="NE10" s="23">
        <f t="shared" ca="1" si="43"/>
        <v>1</v>
      </c>
      <c r="NF10" s="23">
        <f t="shared" ca="1" si="43"/>
        <v>1</v>
      </c>
      <c r="NG10" s="23">
        <f t="shared" ref="NG10:NH12" ca="1" si="44">OFFSET(NG$5,$B10,0)</f>
        <v>1</v>
      </c>
      <c r="NH10" s="23">
        <f t="shared" ca="1" si="44"/>
        <v>0</v>
      </c>
      <c r="NI10" s="23" t="str">
        <f t="shared" ca="1" si="43"/>
        <v>-</v>
      </c>
      <c r="NJ10" s="23" t="str">
        <f t="shared" ca="1" si="43"/>
        <v>-</v>
      </c>
      <c r="NK10" s="23">
        <f t="shared" ca="1" si="43"/>
        <v>0</v>
      </c>
      <c r="NL10" s="23">
        <f t="shared" ca="1" si="43"/>
        <v>0</v>
      </c>
      <c r="NM10" s="29">
        <v>0</v>
      </c>
    </row>
    <row r="11" spans="1:377" outlineLevel="1">
      <c r="A11" s="26">
        <f t="shared" si="9"/>
        <v>6</v>
      </c>
      <c r="B11" s="26">
        <f>$A$9</f>
        <v>4</v>
      </c>
      <c r="C11">
        <v>1</v>
      </c>
      <c r="D11" t="b">
        <v>0</v>
      </c>
      <c r="E11" t="b">
        <v>1</v>
      </c>
      <c r="F11" t="b">
        <v>0</v>
      </c>
      <c r="H11" s="35" t="s">
        <v>1079</v>
      </c>
      <c r="I11" s="10" t="str">
        <f>IF(MATCH(H11,H$5:H11,0)=(COUNTA(H$5:H11)),"-","Dup")</f>
        <v>-</v>
      </c>
      <c r="J11" s="23" t="b">
        <f t="shared" ca="1" si="37"/>
        <v>0</v>
      </c>
      <c r="K11" s="23" t="b">
        <f t="shared" ca="1" si="37"/>
        <v>0</v>
      </c>
      <c r="L11" s="23" t="b">
        <f t="shared" ca="1" si="37"/>
        <v>0</v>
      </c>
      <c r="M11" s="23" t="b">
        <f t="shared" ca="1" si="37"/>
        <v>1</v>
      </c>
      <c r="N11" s="23" t="b">
        <f t="shared" ca="1" si="37"/>
        <v>0</v>
      </c>
      <c r="O11" s="23">
        <f t="shared" ca="1" si="37"/>
        <v>0</v>
      </c>
      <c r="P11" s="22" t="b">
        <v>0</v>
      </c>
      <c r="Q11" s="22" t="b">
        <v>0</v>
      </c>
      <c r="R11" s="22" t="b">
        <v>0</v>
      </c>
      <c r="S11" s="22" t="b">
        <v>0</v>
      </c>
      <c r="T11" s="22" t="b">
        <v>0</v>
      </c>
      <c r="U11" s="23">
        <f t="shared" ca="1" si="38"/>
        <v>1</v>
      </c>
      <c r="V11" s="23">
        <f t="shared" ca="1" si="38"/>
        <v>1</v>
      </c>
      <c r="W11" s="23" t="str">
        <f t="shared" ca="1" si="38"/>
        <v>-</v>
      </c>
      <c r="X11" s="23" t="str">
        <f t="shared" ca="1" si="38"/>
        <v>-</v>
      </c>
      <c r="Y11" s="23" t="str">
        <f t="shared" ca="1" si="38"/>
        <v>-</v>
      </c>
      <c r="Z11" s="23" t="str">
        <f t="shared" ca="1" si="38"/>
        <v>-</v>
      </c>
      <c r="AA11" s="23" t="str">
        <f t="shared" ca="1" si="38"/>
        <v>-</v>
      </c>
      <c r="AB11" s="23" t="str">
        <f t="shared" ca="1" si="38"/>
        <v>-</v>
      </c>
      <c r="AC11" s="23" t="str">
        <f t="shared" ca="1" si="38"/>
        <v>-</v>
      </c>
      <c r="AD11" s="23" t="str">
        <f t="shared" ca="1" si="38"/>
        <v>-</v>
      </c>
      <c r="AE11" s="23" t="str">
        <f t="shared" ca="1" si="38"/>
        <v>-</v>
      </c>
      <c r="AF11" s="23" t="str">
        <f t="shared" ca="1" si="38"/>
        <v>-</v>
      </c>
      <c r="AG11" s="23" t="str">
        <f t="shared" ca="1" si="38"/>
        <v>-</v>
      </c>
      <c r="AH11" s="23" t="str">
        <f t="shared" ca="1" si="38"/>
        <v>-</v>
      </c>
      <c r="AI11" s="23" t="str">
        <f t="shared" ca="1" si="38"/>
        <v>-</v>
      </c>
      <c r="AJ11" s="23" t="str">
        <f t="shared" ca="1" si="38"/>
        <v>-</v>
      </c>
      <c r="AK11" s="23" t="str">
        <f t="shared" ca="1" si="38"/>
        <v>-</v>
      </c>
      <c r="AL11" s="23" t="str">
        <f t="shared" ca="1" si="38"/>
        <v>-</v>
      </c>
      <c r="AM11" s="23" t="str">
        <f t="shared" ca="1" si="38"/>
        <v>-</v>
      </c>
      <c r="AN11" s="23" t="str">
        <f t="shared" ca="1" si="38"/>
        <v>-</v>
      </c>
      <c r="AO11" s="23" t="str">
        <f t="shared" ca="1" si="38"/>
        <v>-</v>
      </c>
      <c r="AP11" s="23" t="str">
        <f t="shared" ca="1" si="38"/>
        <v>-</v>
      </c>
      <c r="AQ11" s="23" t="str">
        <f t="shared" ca="1" si="38"/>
        <v>-</v>
      </c>
      <c r="AR11" s="23" t="str">
        <f t="shared" ca="1" si="38"/>
        <v>-</v>
      </c>
      <c r="AS11" s="23" t="str">
        <f t="shared" ca="1" si="38"/>
        <v>-</v>
      </c>
      <c r="AT11" s="23" t="str">
        <f t="shared" ca="1" si="38"/>
        <v>-</v>
      </c>
      <c r="AU11" s="23" t="str">
        <f t="shared" ca="1" si="38"/>
        <v>-</v>
      </c>
      <c r="AV11" s="23" t="str">
        <f t="shared" ca="1" si="38"/>
        <v>-</v>
      </c>
      <c r="AW11" s="23" t="str">
        <f t="shared" ca="1" si="38"/>
        <v>-</v>
      </c>
      <c r="AX11" s="23" t="str">
        <f t="shared" ca="1" si="38"/>
        <v>-</v>
      </c>
      <c r="AY11" s="23" t="str">
        <f t="shared" ca="1" si="38"/>
        <v>-</v>
      </c>
      <c r="AZ11" s="23" t="str">
        <f t="shared" ca="1" si="38"/>
        <v>-</v>
      </c>
      <c r="BA11" s="23" t="str">
        <f t="shared" ca="1" si="38"/>
        <v>-</v>
      </c>
      <c r="BB11" s="23" t="str">
        <f t="shared" ref="BB11" ca="1" si="45">OFFSET(BB$5,$B11,0)</f>
        <v>-</v>
      </c>
      <c r="BC11" s="23">
        <f t="shared" ca="1" si="39"/>
        <v>1</v>
      </c>
      <c r="BD11" s="23">
        <f t="shared" ca="1" si="39"/>
        <v>1</v>
      </c>
      <c r="BE11" s="23">
        <f t="shared" ca="1" si="38"/>
        <v>0</v>
      </c>
      <c r="BF11" s="23" t="str">
        <f t="shared" ca="1" si="38"/>
        <v>-</v>
      </c>
      <c r="BG11" s="23" t="str">
        <f t="shared" ca="1" si="38"/>
        <v>-</v>
      </c>
      <c r="BH11" s="23" t="str">
        <f t="shared" ca="1" si="38"/>
        <v>-</v>
      </c>
      <c r="BI11" s="23" t="str">
        <f t="shared" ca="1" si="38"/>
        <v>-</v>
      </c>
      <c r="BJ11" s="23" t="str">
        <f t="shared" ca="1" si="38"/>
        <v>-</v>
      </c>
      <c r="BK11" s="23" t="str">
        <f t="shared" ca="1" si="38"/>
        <v>-</v>
      </c>
      <c r="BL11" s="23" t="str">
        <f t="shared" ca="1" si="38"/>
        <v>-</v>
      </c>
      <c r="BM11" s="23">
        <f t="shared" ca="1" si="38"/>
        <v>0</v>
      </c>
      <c r="BN11" s="23" t="str">
        <f t="shared" ca="1" si="38"/>
        <v>-</v>
      </c>
      <c r="BO11" s="23" t="str">
        <f t="shared" ca="1" si="38"/>
        <v>-</v>
      </c>
      <c r="BP11" s="23" t="str">
        <f t="shared" ca="1" si="38"/>
        <v>-</v>
      </c>
      <c r="BQ11" s="23" t="str">
        <f t="shared" ca="1" si="38"/>
        <v>-</v>
      </c>
      <c r="BR11" s="23" t="str">
        <f t="shared" ca="1" si="38"/>
        <v>-</v>
      </c>
      <c r="BS11" s="23">
        <f t="shared" ca="1" si="38"/>
        <v>0</v>
      </c>
      <c r="BT11" s="23">
        <f t="shared" ca="1" si="38"/>
        <v>0</v>
      </c>
      <c r="BU11" s="23">
        <f t="shared" ca="1" si="38"/>
        <v>0</v>
      </c>
      <c r="BV11" s="23">
        <f t="shared" ca="1" si="38"/>
        <v>0</v>
      </c>
      <c r="BW11" s="23">
        <f t="shared" ca="1" si="38"/>
        <v>0</v>
      </c>
      <c r="BX11" s="23">
        <f t="shared" ca="1" si="38"/>
        <v>0</v>
      </c>
      <c r="BY11" s="23">
        <f t="shared" ca="1" si="38"/>
        <v>0</v>
      </c>
      <c r="BZ11" s="23">
        <f t="shared" ca="1" si="38"/>
        <v>0</v>
      </c>
      <c r="CA11" s="23">
        <f t="shared" ca="1" si="38"/>
        <v>0</v>
      </c>
      <c r="CB11" s="23">
        <f t="shared" ca="1" si="38"/>
        <v>0</v>
      </c>
      <c r="CC11" s="23">
        <f t="shared" ca="1" si="38"/>
        <v>0</v>
      </c>
      <c r="CD11" s="23">
        <f t="shared" ca="1" si="38"/>
        <v>0</v>
      </c>
      <c r="CE11" s="23">
        <f t="shared" ca="1" si="38"/>
        <v>0</v>
      </c>
      <c r="CF11" s="23">
        <f t="shared" ca="1" si="38"/>
        <v>0</v>
      </c>
      <c r="CG11" s="23">
        <f t="shared" ca="1" si="38"/>
        <v>0</v>
      </c>
      <c r="CH11" s="23">
        <f t="shared" ca="1" si="38"/>
        <v>0</v>
      </c>
      <c r="CI11" s="23">
        <f t="shared" ca="1" si="38"/>
        <v>0</v>
      </c>
      <c r="CJ11" s="23">
        <f t="shared" ca="1" si="38"/>
        <v>0</v>
      </c>
      <c r="CK11" s="23">
        <f t="shared" ca="1" si="38"/>
        <v>0</v>
      </c>
      <c r="CL11" s="23">
        <f t="shared" ca="1" si="38"/>
        <v>0</v>
      </c>
      <c r="CM11" s="23">
        <f t="shared" ca="1" si="38"/>
        <v>0</v>
      </c>
      <c r="CN11" s="23">
        <f t="shared" ca="1" si="38"/>
        <v>0</v>
      </c>
      <c r="CO11" s="23">
        <f t="shared" ca="1" si="38"/>
        <v>0</v>
      </c>
      <c r="CP11" s="23">
        <f t="shared" ca="1" si="38"/>
        <v>0</v>
      </c>
      <c r="CQ11" s="23">
        <f t="shared" ca="1" si="38"/>
        <v>0</v>
      </c>
      <c r="CR11" s="23">
        <f t="shared" ca="1" si="38"/>
        <v>0</v>
      </c>
      <c r="CS11" s="23">
        <f t="shared" ca="1" si="38"/>
        <v>0</v>
      </c>
      <c r="CT11" s="23">
        <f t="shared" ref="CT11:LN11" ca="1" si="46">OFFSET(CT$5,$B11,0)</f>
        <v>0</v>
      </c>
      <c r="CU11" s="23">
        <f t="shared" ca="1" si="46"/>
        <v>0</v>
      </c>
      <c r="CV11" s="23">
        <f t="shared" ca="1" si="46"/>
        <v>0</v>
      </c>
      <c r="CW11" s="23">
        <f t="shared" ca="1" si="46"/>
        <v>0</v>
      </c>
      <c r="CX11" s="23">
        <f t="shared" ca="1" si="46"/>
        <v>0</v>
      </c>
      <c r="CY11" s="23">
        <f t="shared" ca="1" si="46"/>
        <v>0</v>
      </c>
      <c r="CZ11" s="23">
        <f t="shared" ca="1" si="46"/>
        <v>0</v>
      </c>
      <c r="DA11" s="23">
        <f t="shared" ca="1" si="46"/>
        <v>0</v>
      </c>
      <c r="DB11" s="23">
        <f t="shared" ca="1" si="46"/>
        <v>0</v>
      </c>
      <c r="DC11" s="23">
        <f t="shared" ca="1" si="46"/>
        <v>0</v>
      </c>
      <c r="DD11" s="23">
        <f t="shared" ca="1" si="46"/>
        <v>0</v>
      </c>
      <c r="DE11" s="23">
        <f t="shared" ca="1" si="46"/>
        <v>0</v>
      </c>
      <c r="DF11" s="23">
        <f t="shared" ca="1" si="46"/>
        <v>0</v>
      </c>
      <c r="DG11" s="23">
        <f t="shared" ca="1" si="46"/>
        <v>0</v>
      </c>
      <c r="DH11" s="23">
        <f t="shared" ca="1" si="46"/>
        <v>0</v>
      </c>
      <c r="DI11" s="23">
        <f t="shared" ca="1" si="46"/>
        <v>0</v>
      </c>
      <c r="DJ11" s="23">
        <f t="shared" ca="1" si="46"/>
        <v>0</v>
      </c>
      <c r="DK11" s="23">
        <f t="shared" ca="1" si="46"/>
        <v>0</v>
      </c>
      <c r="DL11" s="23">
        <f t="shared" ca="1" si="46"/>
        <v>0</v>
      </c>
      <c r="DM11" s="23">
        <f t="shared" ca="1" si="46"/>
        <v>0</v>
      </c>
      <c r="DN11" s="23">
        <f t="shared" ca="1" si="46"/>
        <v>0</v>
      </c>
      <c r="DO11" s="23">
        <f t="shared" ca="1" si="46"/>
        <v>0</v>
      </c>
      <c r="DP11" s="23">
        <f t="shared" ca="1" si="46"/>
        <v>0</v>
      </c>
      <c r="DQ11" s="23">
        <f t="shared" ca="1" si="46"/>
        <v>0</v>
      </c>
      <c r="DR11" s="23">
        <f t="shared" ca="1" si="46"/>
        <v>0</v>
      </c>
      <c r="DS11" s="23">
        <f t="shared" ca="1" si="46"/>
        <v>0</v>
      </c>
      <c r="DT11" s="23">
        <f t="shared" ca="1" si="46"/>
        <v>0</v>
      </c>
      <c r="DU11" s="23">
        <f t="shared" ca="1" si="46"/>
        <v>0</v>
      </c>
      <c r="DV11" s="23">
        <f t="shared" ca="1" si="46"/>
        <v>0</v>
      </c>
      <c r="DW11" s="23">
        <f t="shared" ca="1" si="46"/>
        <v>0</v>
      </c>
      <c r="DX11" s="23">
        <f t="shared" ca="1" si="46"/>
        <v>0</v>
      </c>
      <c r="DY11" s="23">
        <f t="shared" ca="1" si="46"/>
        <v>0</v>
      </c>
      <c r="DZ11" s="23">
        <f t="shared" ca="1" si="46"/>
        <v>0</v>
      </c>
      <c r="EA11" s="23">
        <f t="shared" ca="1" si="46"/>
        <v>0</v>
      </c>
      <c r="EB11" s="23">
        <f t="shared" ca="1" si="46"/>
        <v>0</v>
      </c>
      <c r="EC11" s="23">
        <f t="shared" ca="1" si="46"/>
        <v>0</v>
      </c>
      <c r="ED11" s="23">
        <f t="shared" ca="1" si="46"/>
        <v>0</v>
      </c>
      <c r="EE11" s="23">
        <f t="shared" ca="1" si="46"/>
        <v>0</v>
      </c>
      <c r="EF11" s="23">
        <f t="shared" ca="1" si="46"/>
        <v>0</v>
      </c>
      <c r="EG11" s="23">
        <f t="shared" ca="1" si="46"/>
        <v>0</v>
      </c>
      <c r="EH11" s="23">
        <f t="shared" ca="1" si="46"/>
        <v>0</v>
      </c>
      <c r="EI11" s="23">
        <f t="shared" ca="1" si="46"/>
        <v>0</v>
      </c>
      <c r="EJ11" s="23">
        <f t="shared" ca="1" si="46"/>
        <v>0</v>
      </c>
      <c r="EK11" s="23">
        <f t="shared" ca="1" si="46"/>
        <v>0</v>
      </c>
      <c r="EL11" s="23">
        <f t="shared" ca="1" si="46"/>
        <v>0</v>
      </c>
      <c r="EM11" s="23">
        <f t="shared" ca="1" si="46"/>
        <v>0</v>
      </c>
      <c r="EN11" s="23">
        <f t="shared" ca="1" si="46"/>
        <v>0</v>
      </c>
      <c r="EO11" s="23">
        <f t="shared" ca="1" si="46"/>
        <v>0</v>
      </c>
      <c r="EP11" s="23">
        <f t="shared" ca="1" si="46"/>
        <v>0</v>
      </c>
      <c r="EQ11" s="23">
        <f t="shared" ca="1" si="46"/>
        <v>0</v>
      </c>
      <c r="ER11" s="23">
        <f t="shared" ca="1" si="46"/>
        <v>0</v>
      </c>
      <c r="ES11" s="23">
        <f t="shared" ca="1" si="46"/>
        <v>0</v>
      </c>
      <c r="ET11" s="23">
        <f t="shared" ca="1" si="46"/>
        <v>0</v>
      </c>
      <c r="EU11" s="23">
        <f t="shared" ca="1" si="46"/>
        <v>0</v>
      </c>
      <c r="EV11" s="23">
        <f t="shared" ca="1" si="46"/>
        <v>0</v>
      </c>
      <c r="EW11" s="23">
        <f t="shared" ca="1" si="46"/>
        <v>0</v>
      </c>
      <c r="EX11" s="23">
        <f t="shared" ca="1" si="46"/>
        <v>0</v>
      </c>
      <c r="EY11" s="23">
        <f t="shared" ca="1" si="46"/>
        <v>0</v>
      </c>
      <c r="EZ11" s="23">
        <f t="shared" ca="1" si="46"/>
        <v>0</v>
      </c>
      <c r="FA11" s="23">
        <f t="shared" ca="1" si="46"/>
        <v>0</v>
      </c>
      <c r="FB11" s="23">
        <f t="shared" ca="1" si="46"/>
        <v>0</v>
      </c>
      <c r="FC11" s="23">
        <f t="shared" ca="1" si="46"/>
        <v>0</v>
      </c>
      <c r="FD11" s="23">
        <f t="shared" ca="1" si="46"/>
        <v>0</v>
      </c>
      <c r="FE11" s="23">
        <f t="shared" ca="1" si="46"/>
        <v>0</v>
      </c>
      <c r="FF11" s="23">
        <f t="shared" ca="1" si="46"/>
        <v>0</v>
      </c>
      <c r="FG11" s="23">
        <f t="shared" ca="1" si="46"/>
        <v>0</v>
      </c>
      <c r="FH11" s="23">
        <f t="shared" ca="1" si="46"/>
        <v>0</v>
      </c>
      <c r="FI11" s="23">
        <f t="shared" ca="1" si="46"/>
        <v>0</v>
      </c>
      <c r="FJ11" s="23">
        <f t="shared" ca="1" si="46"/>
        <v>0</v>
      </c>
      <c r="FK11" s="23">
        <f t="shared" ca="1" si="46"/>
        <v>0</v>
      </c>
      <c r="FL11" s="23">
        <f t="shared" ca="1" si="46"/>
        <v>0</v>
      </c>
      <c r="FM11" s="23">
        <f t="shared" ca="1" si="46"/>
        <v>0</v>
      </c>
      <c r="FN11" s="23">
        <f t="shared" ca="1" si="46"/>
        <v>0</v>
      </c>
      <c r="FO11" s="23">
        <f t="shared" ca="1" si="46"/>
        <v>0</v>
      </c>
      <c r="FP11" s="23">
        <f t="shared" ca="1" si="46"/>
        <v>0</v>
      </c>
      <c r="FQ11" s="23">
        <f t="shared" ca="1" si="46"/>
        <v>0</v>
      </c>
      <c r="FR11" s="23">
        <f t="shared" ca="1" si="46"/>
        <v>0</v>
      </c>
      <c r="FS11" s="23">
        <f t="shared" ca="1" si="46"/>
        <v>0</v>
      </c>
      <c r="FT11" s="23">
        <f t="shared" ca="1" si="46"/>
        <v>0</v>
      </c>
      <c r="FU11" s="23">
        <f t="shared" ca="1" si="46"/>
        <v>0</v>
      </c>
      <c r="FV11" s="23">
        <f t="shared" ca="1" si="46"/>
        <v>0</v>
      </c>
      <c r="FW11" s="23">
        <f t="shared" ca="1" si="46"/>
        <v>0</v>
      </c>
      <c r="FX11" s="23">
        <f t="shared" ca="1" si="46"/>
        <v>0</v>
      </c>
      <c r="FY11" s="23">
        <f t="shared" ca="1" si="46"/>
        <v>0</v>
      </c>
      <c r="FZ11" s="23">
        <f t="shared" ca="1" si="46"/>
        <v>0</v>
      </c>
      <c r="GA11" s="23">
        <f t="shared" ca="1" si="46"/>
        <v>0</v>
      </c>
      <c r="GB11" s="23">
        <f t="shared" ca="1" si="46"/>
        <v>0</v>
      </c>
      <c r="GC11" s="23">
        <f t="shared" ca="1" si="46"/>
        <v>0</v>
      </c>
      <c r="GD11" s="23">
        <f t="shared" ca="1" si="46"/>
        <v>0</v>
      </c>
      <c r="GE11" s="23">
        <f t="shared" ca="1" si="46"/>
        <v>0</v>
      </c>
      <c r="GF11" s="23">
        <f t="shared" ca="1" si="46"/>
        <v>0</v>
      </c>
      <c r="GG11" s="23">
        <f t="shared" ca="1" si="46"/>
        <v>0</v>
      </c>
      <c r="GH11" s="23">
        <f t="shared" ca="1" si="46"/>
        <v>0</v>
      </c>
      <c r="GI11" s="23">
        <f t="shared" ca="1" si="46"/>
        <v>0</v>
      </c>
      <c r="GJ11" s="23">
        <f t="shared" ca="1" si="46"/>
        <v>0</v>
      </c>
      <c r="GK11" s="23">
        <f t="shared" ca="1" si="46"/>
        <v>0</v>
      </c>
      <c r="GL11" s="23">
        <f t="shared" ca="1" si="46"/>
        <v>0</v>
      </c>
      <c r="GM11" s="23">
        <f t="shared" ca="1" si="46"/>
        <v>0</v>
      </c>
      <c r="GN11" s="23">
        <f t="shared" ca="1" si="46"/>
        <v>0</v>
      </c>
      <c r="GO11" s="23">
        <f t="shared" ca="1" si="46"/>
        <v>0</v>
      </c>
      <c r="GP11" s="23">
        <f t="shared" ca="1" si="46"/>
        <v>0</v>
      </c>
      <c r="GQ11" s="23">
        <f t="shared" ca="1" si="46"/>
        <v>0</v>
      </c>
      <c r="GR11" s="23">
        <f t="shared" ca="1" si="46"/>
        <v>0</v>
      </c>
      <c r="GS11" s="23">
        <f t="shared" ca="1" si="46"/>
        <v>0</v>
      </c>
      <c r="GT11" s="23">
        <f t="shared" ca="1" si="46"/>
        <v>0</v>
      </c>
      <c r="GU11" s="23">
        <f t="shared" ca="1" si="46"/>
        <v>0</v>
      </c>
      <c r="GV11" s="23">
        <f t="shared" ca="1" si="46"/>
        <v>0</v>
      </c>
      <c r="GW11" s="23">
        <f t="shared" ca="1" si="46"/>
        <v>0</v>
      </c>
      <c r="GX11" s="23">
        <f t="shared" ca="1" si="46"/>
        <v>0</v>
      </c>
      <c r="GY11" s="23">
        <f t="shared" ca="1" si="46"/>
        <v>0</v>
      </c>
      <c r="GZ11" s="23">
        <f t="shared" ca="1" si="46"/>
        <v>0</v>
      </c>
      <c r="HA11" s="23">
        <f t="shared" ca="1" si="46"/>
        <v>0</v>
      </c>
      <c r="HB11" s="23">
        <f t="shared" ca="1" si="46"/>
        <v>0</v>
      </c>
      <c r="HC11" s="23">
        <f t="shared" ca="1" si="46"/>
        <v>0</v>
      </c>
      <c r="HD11" s="23">
        <f t="shared" ca="1" si="46"/>
        <v>0</v>
      </c>
      <c r="HE11" s="23">
        <f t="shared" ca="1" si="46"/>
        <v>0</v>
      </c>
      <c r="HF11" s="23">
        <f t="shared" ca="1" si="46"/>
        <v>0</v>
      </c>
      <c r="HG11" s="23">
        <f t="shared" ca="1" si="46"/>
        <v>0</v>
      </c>
      <c r="HH11" s="23">
        <f t="shared" ca="1" si="46"/>
        <v>0</v>
      </c>
      <c r="HI11" s="23">
        <f t="shared" ca="1" si="46"/>
        <v>0</v>
      </c>
      <c r="HJ11" s="23">
        <f t="shared" ca="1" si="46"/>
        <v>0</v>
      </c>
      <c r="HK11" s="23">
        <f t="shared" ca="1" si="46"/>
        <v>0</v>
      </c>
      <c r="HL11" s="23">
        <f t="shared" ca="1" si="46"/>
        <v>0</v>
      </c>
      <c r="HM11" s="23">
        <f t="shared" ca="1" si="46"/>
        <v>0</v>
      </c>
      <c r="HN11" s="23">
        <f t="shared" ca="1" si="46"/>
        <v>0</v>
      </c>
      <c r="HO11" s="23">
        <f t="shared" ca="1" si="46"/>
        <v>0</v>
      </c>
      <c r="HP11" s="23">
        <f t="shared" ca="1" si="46"/>
        <v>0</v>
      </c>
      <c r="HQ11" s="23">
        <f t="shared" ca="1" si="46"/>
        <v>0</v>
      </c>
      <c r="HR11" s="23">
        <f t="shared" ca="1" si="46"/>
        <v>0</v>
      </c>
      <c r="HS11" s="23">
        <f t="shared" ca="1" si="46"/>
        <v>0</v>
      </c>
      <c r="HT11" s="23">
        <f t="shared" ca="1" si="46"/>
        <v>0</v>
      </c>
      <c r="HU11" s="23">
        <f t="shared" ca="1" si="46"/>
        <v>0</v>
      </c>
      <c r="HV11" s="23">
        <f t="shared" ca="1" si="46"/>
        <v>0</v>
      </c>
      <c r="HW11" s="23">
        <f t="shared" ca="1" si="46"/>
        <v>0</v>
      </c>
      <c r="HX11" s="23">
        <f t="shared" ca="1" si="46"/>
        <v>0</v>
      </c>
      <c r="HY11" s="23">
        <f t="shared" ca="1" si="46"/>
        <v>0</v>
      </c>
      <c r="HZ11" s="23">
        <f t="shared" ca="1" si="46"/>
        <v>0</v>
      </c>
      <c r="IA11" s="23">
        <f t="shared" ca="1" si="46"/>
        <v>0</v>
      </c>
      <c r="IB11" s="23">
        <f t="shared" ca="1" si="46"/>
        <v>0</v>
      </c>
      <c r="IC11" s="23">
        <f t="shared" ca="1" si="46"/>
        <v>0</v>
      </c>
      <c r="ID11" s="23">
        <f t="shared" ca="1" si="46"/>
        <v>0</v>
      </c>
      <c r="IE11" s="23">
        <f t="shared" ca="1" si="46"/>
        <v>0</v>
      </c>
      <c r="IF11" s="23">
        <f t="shared" ca="1" si="46"/>
        <v>0</v>
      </c>
      <c r="IG11" s="23">
        <f t="shared" ca="1" si="46"/>
        <v>0</v>
      </c>
      <c r="IH11" s="23">
        <f t="shared" ca="1" si="46"/>
        <v>0</v>
      </c>
      <c r="II11" s="23">
        <f t="shared" ca="1" si="46"/>
        <v>0</v>
      </c>
      <c r="IJ11" s="23">
        <f t="shared" ca="1" si="46"/>
        <v>0</v>
      </c>
      <c r="IK11" s="23">
        <f t="shared" ca="1" si="46"/>
        <v>0</v>
      </c>
      <c r="IL11" s="23">
        <f t="shared" ca="1" si="46"/>
        <v>0</v>
      </c>
      <c r="IM11" s="23">
        <f t="shared" ca="1" si="46"/>
        <v>0</v>
      </c>
      <c r="IN11" s="23">
        <f t="shared" ca="1" si="46"/>
        <v>0</v>
      </c>
      <c r="IO11" s="23">
        <f t="shared" ca="1" si="46"/>
        <v>0</v>
      </c>
      <c r="IP11" s="23">
        <f t="shared" ca="1" si="46"/>
        <v>0</v>
      </c>
      <c r="IQ11" s="23">
        <f t="shared" ca="1" si="46"/>
        <v>0</v>
      </c>
      <c r="IR11" s="23">
        <f t="shared" ca="1" si="46"/>
        <v>0</v>
      </c>
      <c r="IS11" s="23">
        <f t="shared" ca="1" si="46"/>
        <v>0</v>
      </c>
      <c r="IT11" s="23">
        <f t="shared" ca="1" si="46"/>
        <v>0</v>
      </c>
      <c r="IU11" s="23">
        <f t="shared" ca="1" si="46"/>
        <v>0</v>
      </c>
      <c r="IV11" s="23">
        <f t="shared" ca="1" si="46"/>
        <v>0</v>
      </c>
      <c r="IW11" s="23">
        <f t="shared" ca="1" si="46"/>
        <v>0</v>
      </c>
      <c r="IX11" s="23">
        <f t="shared" ca="1" si="46"/>
        <v>0</v>
      </c>
      <c r="IY11" s="23">
        <f t="shared" ca="1" si="46"/>
        <v>0</v>
      </c>
      <c r="IZ11" s="23">
        <f t="shared" ca="1" si="46"/>
        <v>0</v>
      </c>
      <c r="JA11" s="23">
        <f t="shared" ca="1" si="46"/>
        <v>0</v>
      </c>
      <c r="JB11" s="23">
        <f t="shared" ca="1" si="46"/>
        <v>0</v>
      </c>
      <c r="JC11" s="23">
        <f t="shared" ca="1" si="46"/>
        <v>0</v>
      </c>
      <c r="JD11" s="23">
        <f t="shared" ca="1" si="46"/>
        <v>0</v>
      </c>
      <c r="JE11" s="23">
        <f t="shared" ca="1" si="46"/>
        <v>0</v>
      </c>
      <c r="JF11" s="23">
        <f t="shared" ca="1" si="46"/>
        <v>0</v>
      </c>
      <c r="JG11" s="23">
        <f t="shared" ca="1" si="46"/>
        <v>0</v>
      </c>
      <c r="JH11" s="23">
        <f t="shared" ca="1" si="46"/>
        <v>0</v>
      </c>
      <c r="JI11" s="23">
        <f t="shared" ca="1" si="46"/>
        <v>0</v>
      </c>
      <c r="JJ11" s="23">
        <f t="shared" ca="1" si="46"/>
        <v>0</v>
      </c>
      <c r="JK11" s="23">
        <f t="shared" ca="1" si="46"/>
        <v>0</v>
      </c>
      <c r="JL11" s="23">
        <f t="shared" ca="1" si="46"/>
        <v>0</v>
      </c>
      <c r="JM11" s="23">
        <f t="shared" ca="1" si="46"/>
        <v>0</v>
      </c>
      <c r="JN11" s="23">
        <f t="shared" ca="1" si="46"/>
        <v>0</v>
      </c>
      <c r="JO11" s="23">
        <f t="shared" ca="1" si="46"/>
        <v>0</v>
      </c>
      <c r="JP11" s="23">
        <f t="shared" ca="1" si="46"/>
        <v>0</v>
      </c>
      <c r="JQ11" s="23">
        <f t="shared" ca="1" si="46"/>
        <v>0</v>
      </c>
      <c r="JR11" s="23">
        <f t="shared" ca="1" si="46"/>
        <v>0</v>
      </c>
      <c r="JS11" s="23">
        <f t="shared" ca="1" si="46"/>
        <v>0</v>
      </c>
      <c r="JT11" s="23">
        <f t="shared" ca="1" si="46"/>
        <v>0</v>
      </c>
      <c r="JU11" s="23">
        <f t="shared" ca="1" si="46"/>
        <v>0</v>
      </c>
      <c r="JV11" s="23">
        <f t="shared" ca="1" si="46"/>
        <v>0</v>
      </c>
      <c r="JW11" s="23">
        <f t="shared" ca="1" si="46"/>
        <v>0</v>
      </c>
      <c r="JX11" s="23">
        <f t="shared" ca="1" si="46"/>
        <v>0</v>
      </c>
      <c r="JY11" s="23" t="str">
        <f t="shared" ca="1" si="46"/>
        <v>-</v>
      </c>
      <c r="JZ11" s="23" t="str">
        <f t="shared" ca="1" si="46"/>
        <v>-</v>
      </c>
      <c r="KA11" s="23" t="str">
        <f t="shared" ca="1" si="46"/>
        <v>-</v>
      </c>
      <c r="KB11" s="23" t="str">
        <f t="shared" ca="1" si="46"/>
        <v>-</v>
      </c>
      <c r="KC11" s="23" t="str">
        <f t="shared" ca="1" si="46"/>
        <v>-</v>
      </c>
      <c r="KD11" s="23" t="str">
        <f t="shared" ca="1" si="46"/>
        <v>-</v>
      </c>
      <c r="KE11" s="23" t="str">
        <f t="shared" ca="1" si="46"/>
        <v>-</v>
      </c>
      <c r="KF11" s="23" t="str">
        <f t="shared" ca="1" si="46"/>
        <v>-</v>
      </c>
      <c r="KG11" s="23" t="str">
        <f t="shared" ca="1" si="46"/>
        <v>-</v>
      </c>
      <c r="KH11" s="23">
        <f t="shared" ca="1" si="46"/>
        <v>1</v>
      </c>
      <c r="KI11" s="23" t="str">
        <f t="shared" ca="1" si="46"/>
        <v>-</v>
      </c>
      <c r="KJ11" s="23" t="str">
        <f t="shared" ca="1" si="46"/>
        <v>-</v>
      </c>
      <c r="KK11" s="23" t="str">
        <f t="shared" ca="1" si="46"/>
        <v>-</v>
      </c>
      <c r="KL11" s="23" t="str">
        <f t="shared" ca="1" si="46"/>
        <v>-</v>
      </c>
      <c r="KM11" s="23" t="str">
        <f t="shared" ca="1" si="46"/>
        <v>-</v>
      </c>
      <c r="KN11" s="23" t="str">
        <f t="shared" ca="1" si="46"/>
        <v>-</v>
      </c>
      <c r="KO11" s="23">
        <f t="shared" ca="1" si="46"/>
        <v>0</v>
      </c>
      <c r="KP11" s="23" t="str">
        <f t="shared" ca="1" si="46"/>
        <v>-</v>
      </c>
      <c r="KQ11" s="23">
        <f t="shared" ca="1" si="46"/>
        <v>1</v>
      </c>
      <c r="KR11" s="23">
        <f t="shared" ca="1" si="46"/>
        <v>0</v>
      </c>
      <c r="KS11" s="23">
        <f t="shared" ca="1" si="46"/>
        <v>1</v>
      </c>
      <c r="KT11" s="23">
        <f t="shared" ca="1" si="46"/>
        <v>1</v>
      </c>
      <c r="KU11" s="23">
        <f t="shared" ca="1" si="46"/>
        <v>1</v>
      </c>
      <c r="KV11" s="23">
        <f t="shared" ca="1" si="46"/>
        <v>0</v>
      </c>
      <c r="KW11" s="23">
        <f t="shared" ca="1" si="46"/>
        <v>0</v>
      </c>
      <c r="KX11" s="23">
        <f t="shared" ca="1" si="46"/>
        <v>0</v>
      </c>
      <c r="KY11" s="23">
        <f t="shared" ca="1" si="46"/>
        <v>0</v>
      </c>
      <c r="KZ11" s="23">
        <f t="shared" ca="1" si="46"/>
        <v>1</v>
      </c>
      <c r="LA11" s="23">
        <f t="shared" ca="1" si="46"/>
        <v>0</v>
      </c>
      <c r="LB11" s="23">
        <f t="shared" ca="1" si="42"/>
        <v>0</v>
      </c>
      <c r="LC11" s="23">
        <f t="shared" ca="1" si="42"/>
        <v>0</v>
      </c>
      <c r="LD11" s="23">
        <f t="shared" ca="1" si="46"/>
        <v>0</v>
      </c>
      <c r="LE11" s="23">
        <f t="shared" ca="1" si="46"/>
        <v>0</v>
      </c>
      <c r="LF11" s="23">
        <f t="shared" ca="1" si="46"/>
        <v>0</v>
      </c>
      <c r="LG11" s="23">
        <f t="shared" ca="1" si="46"/>
        <v>0</v>
      </c>
      <c r="LH11" s="23">
        <f t="shared" ca="1" si="46"/>
        <v>1</v>
      </c>
      <c r="LI11" s="23">
        <f t="shared" ca="1" si="46"/>
        <v>0</v>
      </c>
      <c r="LJ11" s="23">
        <f t="shared" ca="1" si="46"/>
        <v>0</v>
      </c>
      <c r="LK11" s="23">
        <f t="shared" ca="1" si="46"/>
        <v>0</v>
      </c>
      <c r="LL11" s="23">
        <f t="shared" ca="1" si="46"/>
        <v>0</v>
      </c>
      <c r="LM11" s="23">
        <f t="shared" ca="1" si="46"/>
        <v>0</v>
      </c>
      <c r="LN11" s="23">
        <f t="shared" ca="1" si="46"/>
        <v>0</v>
      </c>
      <c r="LO11" s="23">
        <f t="shared" ca="1" si="43"/>
        <v>0</v>
      </c>
      <c r="LP11" s="23" t="str">
        <f t="shared" ca="1" si="43"/>
        <v>-</v>
      </c>
      <c r="LQ11" s="23" t="str">
        <f t="shared" ca="1" si="43"/>
        <v>-</v>
      </c>
      <c r="LR11" s="23" t="str">
        <f t="shared" ca="1" si="43"/>
        <v>-</v>
      </c>
      <c r="LS11" s="23" t="str">
        <f t="shared" ca="1" si="43"/>
        <v>-</v>
      </c>
      <c r="LT11" s="23" t="str">
        <f t="shared" ca="1" si="43"/>
        <v>-</v>
      </c>
      <c r="LU11" s="23" t="str">
        <f t="shared" ca="1" si="43"/>
        <v>-</v>
      </c>
      <c r="LV11" s="23" t="b">
        <f t="shared" ca="1" si="43"/>
        <v>0</v>
      </c>
      <c r="LW11" s="23" t="b">
        <f t="shared" ca="1" si="43"/>
        <v>0</v>
      </c>
      <c r="LX11" s="23" t="b">
        <f t="shared" ca="1" si="43"/>
        <v>1</v>
      </c>
      <c r="LY11" s="23">
        <f t="shared" ca="1" si="43"/>
        <v>1</v>
      </c>
      <c r="LZ11" s="23" t="str">
        <f t="shared" ca="1" si="43"/>
        <v>-</v>
      </c>
      <c r="MA11" s="23" t="str">
        <f t="shared" ca="1" si="43"/>
        <v>-</v>
      </c>
      <c r="MB11" s="23" t="str">
        <f t="shared" ca="1" si="43"/>
        <v>-</v>
      </c>
      <c r="MC11" s="23" t="str">
        <f t="shared" ca="1" si="43"/>
        <v>-</v>
      </c>
      <c r="MD11" s="23" t="str">
        <f t="shared" ca="1" si="43"/>
        <v>-</v>
      </c>
      <c r="ME11" s="23" t="str">
        <f t="shared" ca="1" si="43"/>
        <v>-</v>
      </c>
      <c r="MF11" s="23" t="b">
        <f t="shared" ca="1" si="43"/>
        <v>1</v>
      </c>
      <c r="MG11" s="23">
        <f t="shared" ca="1" si="43"/>
        <v>0</v>
      </c>
      <c r="MH11" s="23" t="str">
        <f t="shared" ca="1" si="43"/>
        <v>-</v>
      </c>
      <c r="MI11" s="23" t="str">
        <f t="shared" ca="1" si="43"/>
        <v>-</v>
      </c>
      <c r="MJ11" s="23" t="str">
        <f t="shared" ca="1" si="43"/>
        <v>-</v>
      </c>
      <c r="MK11" s="23" t="str">
        <f t="shared" ca="1" si="43"/>
        <v>-</v>
      </c>
      <c r="ML11" s="23">
        <f t="shared" ca="1" si="43"/>
        <v>500</v>
      </c>
      <c r="MM11" s="23">
        <f t="shared" ca="1" si="43"/>
        <v>500</v>
      </c>
      <c r="MN11" s="23" t="str">
        <f t="shared" ca="1" si="43"/>
        <v>-</v>
      </c>
      <c r="MO11" s="23" t="str">
        <f t="shared" ca="1" si="43"/>
        <v>-</v>
      </c>
      <c r="MP11" s="23" t="b">
        <f t="shared" ca="1" si="43"/>
        <v>1</v>
      </c>
      <c r="MQ11" s="23" t="str">
        <f t="shared" ca="1" si="43"/>
        <v>-</v>
      </c>
      <c r="MR11" s="23">
        <f t="shared" ca="1" si="43"/>
        <v>1</v>
      </c>
      <c r="MS11" s="23">
        <f t="shared" ca="1" si="43"/>
        <v>0</v>
      </c>
      <c r="MT11" s="23">
        <f t="shared" ca="1" si="43"/>
        <v>1</v>
      </c>
      <c r="MU11" s="23">
        <f t="shared" ca="1" si="43"/>
        <v>1</v>
      </c>
      <c r="MV11" s="23">
        <f t="shared" ca="1" si="43"/>
        <v>0</v>
      </c>
      <c r="MW11" s="23" t="str">
        <f t="shared" ca="1" si="43"/>
        <v>-</v>
      </c>
      <c r="MX11" s="23" t="str">
        <f t="shared" ca="1" si="43"/>
        <v>-</v>
      </c>
      <c r="MY11" s="23" t="str">
        <f t="shared" ca="1" si="43"/>
        <v>-</v>
      </c>
      <c r="MZ11" s="23" t="str">
        <f t="shared" ca="1" si="43"/>
        <v>-</v>
      </c>
      <c r="NA11" s="23">
        <f t="shared" ca="1" si="43"/>
        <v>1</v>
      </c>
      <c r="NB11" s="23">
        <f t="shared" ca="1" si="43"/>
        <v>1</v>
      </c>
      <c r="NC11" s="23">
        <f t="shared" ca="1" si="43"/>
        <v>1</v>
      </c>
      <c r="ND11" s="23">
        <f t="shared" ca="1" si="43"/>
        <v>1</v>
      </c>
      <c r="NE11" s="23">
        <f t="shared" ca="1" si="43"/>
        <v>1</v>
      </c>
      <c r="NF11" s="23">
        <f t="shared" ca="1" si="43"/>
        <v>1</v>
      </c>
      <c r="NG11" s="23">
        <f t="shared" ca="1" si="44"/>
        <v>1</v>
      </c>
      <c r="NH11" s="23">
        <f t="shared" ca="1" si="44"/>
        <v>0</v>
      </c>
      <c r="NI11" s="23" t="str">
        <f t="shared" ca="1" si="43"/>
        <v>-</v>
      </c>
      <c r="NJ11" s="23" t="str">
        <f t="shared" ca="1" si="43"/>
        <v>-</v>
      </c>
      <c r="NK11" s="23">
        <f t="shared" ca="1" si="43"/>
        <v>0</v>
      </c>
      <c r="NL11" s="23">
        <f t="shared" ca="1" si="43"/>
        <v>0</v>
      </c>
      <c r="NM11" s="29">
        <v>0</v>
      </c>
    </row>
    <row r="12" spans="1:377">
      <c r="A12" s="26">
        <f t="shared" si="9"/>
        <v>7</v>
      </c>
      <c r="B12" s="26">
        <f>$A$9</f>
        <v>4</v>
      </c>
      <c r="C12">
        <v>2</v>
      </c>
      <c r="D12" t="b">
        <v>1</v>
      </c>
      <c r="E12" t="b">
        <v>1</v>
      </c>
      <c r="F12" t="b">
        <v>1</v>
      </c>
      <c r="H12" s="35" t="str">
        <f ca="1">"Nutrition test"&amp;" (F"&amp;3+IFERROR(1*$AU12,0)&amp;3+IFERROR(1*$AX12,0)&amp;"N"&amp;$BC12&amp;$BD12&amp;")"</f>
        <v>Nutrition test (F33N33)</v>
      </c>
      <c r="I12" s="10" t="str">
        <f ca="1">IF(MATCH(H12,H$5:H12,0)=(COUNTA(H$5:H12)),"-","Dup")</f>
        <v>-</v>
      </c>
      <c r="J12" s="23" t="b">
        <f t="shared" ca="1" si="37"/>
        <v>0</v>
      </c>
      <c r="K12" s="23" t="b">
        <f t="shared" ca="1" si="37"/>
        <v>0</v>
      </c>
      <c r="L12" s="23" t="b">
        <f t="shared" ca="1" si="37"/>
        <v>0</v>
      </c>
      <c r="M12" s="23" t="b">
        <f t="shared" ca="1" si="37"/>
        <v>1</v>
      </c>
      <c r="N12" s="23" t="b">
        <f t="shared" ca="1" si="37"/>
        <v>0</v>
      </c>
      <c r="O12" s="23">
        <f t="shared" ca="1" si="37"/>
        <v>0</v>
      </c>
      <c r="P12" s="23" t="str">
        <f t="shared" ca="1" si="37"/>
        <v>-</v>
      </c>
      <c r="Q12" s="23" t="b">
        <f t="shared" ca="1" si="37"/>
        <v>1</v>
      </c>
      <c r="R12" s="23" t="b">
        <f t="shared" ca="1" si="37"/>
        <v>1</v>
      </c>
      <c r="S12" s="23" t="b">
        <f t="shared" ca="1" si="37"/>
        <v>1</v>
      </c>
      <c r="T12" s="23" t="b">
        <f t="shared" ca="1" si="37"/>
        <v>1</v>
      </c>
      <c r="U12" s="23">
        <f t="shared" ca="1" si="37"/>
        <v>1</v>
      </c>
      <c r="V12" s="23">
        <f t="shared" ca="1" si="37"/>
        <v>1</v>
      </c>
      <c r="W12" s="23" t="str">
        <f t="shared" ca="1" si="38"/>
        <v>-</v>
      </c>
      <c r="X12" s="23" t="str">
        <f t="shared" ca="1" si="38"/>
        <v>-</v>
      </c>
      <c r="Y12" s="23" t="str">
        <f t="shared" ca="1" si="38"/>
        <v>-</v>
      </c>
      <c r="Z12" s="23" t="str">
        <f t="shared" ca="1" si="38"/>
        <v>-</v>
      </c>
      <c r="AA12" s="23" t="str">
        <f t="shared" ca="1" si="38"/>
        <v>-</v>
      </c>
      <c r="AB12" s="23" t="str">
        <f t="shared" ca="1" si="38"/>
        <v>-</v>
      </c>
      <c r="AC12" s="23" t="str">
        <f t="shared" ca="1" si="38"/>
        <v>-</v>
      </c>
      <c r="AD12" s="23" t="str">
        <f t="shared" ca="1" si="38"/>
        <v>-</v>
      </c>
      <c r="AE12" s="23" t="str">
        <f t="shared" ca="1" si="38"/>
        <v>-</v>
      </c>
      <c r="AF12" s="23" t="str">
        <f t="shared" ca="1" si="38"/>
        <v>-</v>
      </c>
      <c r="AG12" s="23" t="str">
        <f t="shared" ca="1" si="38"/>
        <v>-</v>
      </c>
      <c r="AH12" s="23" t="str">
        <f t="shared" ca="1" si="38"/>
        <v>-</v>
      </c>
      <c r="AI12" s="23" t="str">
        <f t="shared" ca="1" si="38"/>
        <v>-</v>
      </c>
      <c r="AJ12" s="23" t="str">
        <f t="shared" ca="1" si="38"/>
        <v>-</v>
      </c>
      <c r="AK12" s="23" t="str">
        <f t="shared" ca="1" si="38"/>
        <v>-</v>
      </c>
      <c r="AL12" s="23" t="str">
        <f t="shared" ca="1" si="38"/>
        <v>-</v>
      </c>
      <c r="AM12" s="23" t="str">
        <f t="shared" ca="1" si="38"/>
        <v>-</v>
      </c>
      <c r="AN12" s="23" t="str">
        <f t="shared" ca="1" si="38"/>
        <v>-</v>
      </c>
      <c r="AO12" s="23" t="str">
        <f t="shared" ca="1" si="38"/>
        <v>-</v>
      </c>
      <c r="AP12" s="23" t="str">
        <f t="shared" ca="1" si="38"/>
        <v>-</v>
      </c>
      <c r="AQ12" s="23" t="str">
        <f t="shared" ca="1" si="38"/>
        <v>-</v>
      </c>
      <c r="AR12" s="23" t="str">
        <f t="shared" ca="1" si="38"/>
        <v>-</v>
      </c>
      <c r="AS12" s="23" t="str">
        <f t="shared" ca="1" si="38"/>
        <v>-</v>
      </c>
      <c r="AT12" s="23" t="str">
        <f t="shared" ca="1" si="38"/>
        <v>-</v>
      </c>
      <c r="AU12" s="23" t="str">
        <f t="shared" ca="1" si="38"/>
        <v>-</v>
      </c>
      <c r="AV12" s="23" t="str">
        <f t="shared" ca="1" si="38"/>
        <v>-</v>
      </c>
      <c r="AW12" s="23" t="str">
        <f t="shared" ca="1" si="38"/>
        <v>-</v>
      </c>
      <c r="AX12" s="23" t="str">
        <f t="shared" ca="1" si="38"/>
        <v>-</v>
      </c>
      <c r="AY12" s="23" t="str">
        <f t="shared" ca="1" si="38"/>
        <v>-</v>
      </c>
      <c r="AZ12" s="23" t="str">
        <f t="shared" ca="1" si="38"/>
        <v>-</v>
      </c>
      <c r="BA12" s="23" t="str">
        <f t="shared" ca="1" si="38"/>
        <v>-</v>
      </c>
      <c r="BB12" s="23" t="str">
        <f t="shared" ca="1" si="38"/>
        <v>-</v>
      </c>
      <c r="BC12" s="22">
        <v>3</v>
      </c>
      <c r="BD12" s="22">
        <v>3</v>
      </c>
      <c r="BE12" s="23">
        <f t="shared" ca="1" si="38"/>
        <v>0</v>
      </c>
      <c r="BF12" s="23" t="str">
        <f t="shared" ca="1" si="38"/>
        <v>-</v>
      </c>
      <c r="BG12" s="23" t="str">
        <f t="shared" ca="1" si="38"/>
        <v>-</v>
      </c>
      <c r="BH12" s="23" t="str">
        <f t="shared" ca="1" si="38"/>
        <v>-</v>
      </c>
      <c r="BI12" s="23" t="str">
        <f t="shared" ca="1" si="38"/>
        <v>-</v>
      </c>
      <c r="BJ12" s="23" t="str">
        <f t="shared" ca="1" si="38"/>
        <v>-</v>
      </c>
      <c r="BK12" s="23" t="str">
        <f t="shared" ca="1" si="38"/>
        <v>-</v>
      </c>
      <c r="BL12" s="23" t="str">
        <f t="shared" ca="1" si="38"/>
        <v>-</v>
      </c>
      <c r="BM12" s="23">
        <f t="shared" ca="1" si="38"/>
        <v>0</v>
      </c>
      <c r="BN12" s="23" t="str">
        <f t="shared" ca="1" si="38"/>
        <v>-</v>
      </c>
      <c r="BO12" s="23" t="str">
        <f t="shared" ca="1" si="38"/>
        <v>-</v>
      </c>
      <c r="BP12" s="23" t="str">
        <f t="shared" ca="1" si="38"/>
        <v>-</v>
      </c>
      <c r="BQ12" s="23" t="str">
        <f t="shared" ca="1" si="38"/>
        <v>-</v>
      </c>
      <c r="BR12" s="23" t="str">
        <f t="shared" ca="1" si="38"/>
        <v>-</v>
      </c>
      <c r="BS12" s="23">
        <f t="shared" ca="1" si="38"/>
        <v>0</v>
      </c>
      <c r="BT12" s="23">
        <f t="shared" ca="1" si="38"/>
        <v>0</v>
      </c>
      <c r="BU12" s="23">
        <f t="shared" ca="1" si="38"/>
        <v>0</v>
      </c>
      <c r="BV12" s="23">
        <f t="shared" ca="1" si="38"/>
        <v>0</v>
      </c>
      <c r="BW12" s="23">
        <f t="shared" ca="1" si="38"/>
        <v>0</v>
      </c>
      <c r="BX12" s="23">
        <f t="shared" ca="1" si="38"/>
        <v>0</v>
      </c>
      <c r="BY12" s="23">
        <f t="shared" ca="1" si="38"/>
        <v>0</v>
      </c>
      <c r="BZ12" s="23">
        <f t="shared" ca="1" si="38"/>
        <v>0</v>
      </c>
      <c r="CA12" s="23">
        <f t="shared" ca="1" si="38"/>
        <v>0</v>
      </c>
      <c r="CB12" s="23">
        <f t="shared" ca="1" si="38"/>
        <v>0</v>
      </c>
      <c r="CC12" s="23">
        <f t="shared" ca="1" si="38"/>
        <v>0</v>
      </c>
      <c r="CD12" s="23">
        <f t="shared" ca="1" si="38"/>
        <v>0</v>
      </c>
      <c r="CE12" s="23">
        <f t="shared" ca="1" si="38"/>
        <v>0</v>
      </c>
      <c r="CF12" s="23">
        <f t="shared" ca="1" si="38"/>
        <v>0</v>
      </c>
      <c r="CG12" s="23">
        <f t="shared" ca="1" si="38"/>
        <v>0</v>
      </c>
      <c r="CH12" s="23">
        <f t="shared" ca="1" si="38"/>
        <v>0</v>
      </c>
      <c r="CI12" s="23">
        <f t="shared" ca="1" si="38"/>
        <v>0</v>
      </c>
      <c r="CJ12" s="23">
        <f t="shared" ca="1" si="38"/>
        <v>0</v>
      </c>
      <c r="CK12" s="23">
        <f t="shared" ca="1" si="38"/>
        <v>0</v>
      </c>
      <c r="CL12" s="23">
        <f t="shared" ca="1" si="38"/>
        <v>0</v>
      </c>
      <c r="CM12" s="23">
        <f t="shared" ca="1" si="38"/>
        <v>0</v>
      </c>
      <c r="CN12" s="23">
        <f t="shared" ca="1" si="38"/>
        <v>0</v>
      </c>
      <c r="CO12" s="23">
        <f t="shared" ca="1" si="38"/>
        <v>0</v>
      </c>
      <c r="CP12" s="23">
        <f t="shared" ca="1" si="38"/>
        <v>0</v>
      </c>
      <c r="CQ12" s="23">
        <f t="shared" ca="1" si="38"/>
        <v>0</v>
      </c>
      <c r="CR12" s="23">
        <f t="shared" ca="1" si="38"/>
        <v>0</v>
      </c>
      <c r="CS12" s="23">
        <f t="shared" ca="1" si="38"/>
        <v>0</v>
      </c>
      <c r="CT12" s="23">
        <f t="shared" ca="1" si="41"/>
        <v>0</v>
      </c>
      <c r="CU12" s="23">
        <f t="shared" ca="1" si="41"/>
        <v>0</v>
      </c>
      <c r="CV12" s="23">
        <f t="shared" ca="1" si="41"/>
        <v>0</v>
      </c>
      <c r="CW12" s="23">
        <f t="shared" ca="1" si="41"/>
        <v>0</v>
      </c>
      <c r="CX12" s="23">
        <f t="shared" ca="1" si="41"/>
        <v>0</v>
      </c>
      <c r="CY12" s="23">
        <f t="shared" ca="1" si="41"/>
        <v>0</v>
      </c>
      <c r="CZ12" s="23">
        <f t="shared" ca="1" si="41"/>
        <v>0</v>
      </c>
      <c r="DA12" s="23">
        <f t="shared" ca="1" si="41"/>
        <v>0</v>
      </c>
      <c r="DB12" s="23">
        <f t="shared" ca="1" si="41"/>
        <v>0</v>
      </c>
      <c r="DC12" s="23">
        <f t="shared" ca="1" si="41"/>
        <v>0</v>
      </c>
      <c r="DD12" s="23">
        <f t="shared" ca="1" si="41"/>
        <v>0</v>
      </c>
      <c r="DE12" s="23">
        <f t="shared" ca="1" si="41"/>
        <v>0</v>
      </c>
      <c r="DF12" s="23">
        <f t="shared" ca="1" si="41"/>
        <v>0</v>
      </c>
      <c r="DG12" s="23">
        <f t="shared" ca="1" si="41"/>
        <v>0</v>
      </c>
      <c r="DH12" s="23">
        <f t="shared" ca="1" si="41"/>
        <v>0</v>
      </c>
      <c r="DI12" s="23">
        <f t="shared" ca="1" si="41"/>
        <v>0</v>
      </c>
      <c r="DJ12" s="23">
        <f t="shared" ca="1" si="41"/>
        <v>0</v>
      </c>
      <c r="DK12" s="23">
        <f t="shared" ca="1" si="41"/>
        <v>0</v>
      </c>
      <c r="DL12" s="23">
        <f t="shared" ca="1" si="41"/>
        <v>0</v>
      </c>
      <c r="DM12" s="23">
        <f t="shared" ca="1" si="41"/>
        <v>0</v>
      </c>
      <c r="DN12" s="23">
        <f t="shared" ca="1" si="41"/>
        <v>0</v>
      </c>
      <c r="DO12" s="23">
        <f t="shared" ca="1" si="41"/>
        <v>0</v>
      </c>
      <c r="DP12" s="23">
        <f t="shared" ca="1" si="41"/>
        <v>0</v>
      </c>
      <c r="DQ12" s="23">
        <f t="shared" ca="1" si="41"/>
        <v>0</v>
      </c>
      <c r="DR12" s="23">
        <f t="shared" ca="1" si="41"/>
        <v>0</v>
      </c>
      <c r="DS12" s="23">
        <f t="shared" ca="1" si="41"/>
        <v>0</v>
      </c>
      <c r="DT12" s="23">
        <f t="shared" ca="1" si="41"/>
        <v>0</v>
      </c>
      <c r="DU12" s="23">
        <f t="shared" ca="1" si="41"/>
        <v>0</v>
      </c>
      <c r="DV12" s="23">
        <f t="shared" ref="DV12:LN12" ca="1" si="47">OFFSET(DV$5,$B12,0)</f>
        <v>0</v>
      </c>
      <c r="DW12" s="23">
        <f t="shared" ca="1" si="47"/>
        <v>0</v>
      </c>
      <c r="DX12" s="23">
        <f t="shared" ca="1" si="47"/>
        <v>0</v>
      </c>
      <c r="DY12" s="23">
        <f t="shared" ca="1" si="47"/>
        <v>0</v>
      </c>
      <c r="DZ12" s="23">
        <f t="shared" ca="1" si="47"/>
        <v>0</v>
      </c>
      <c r="EA12" s="23">
        <f t="shared" ca="1" si="47"/>
        <v>0</v>
      </c>
      <c r="EB12" s="23">
        <f t="shared" ca="1" si="47"/>
        <v>0</v>
      </c>
      <c r="EC12" s="23">
        <f t="shared" ca="1" si="47"/>
        <v>0</v>
      </c>
      <c r="ED12" s="23">
        <f t="shared" ca="1" si="47"/>
        <v>0</v>
      </c>
      <c r="EE12" s="23">
        <f t="shared" ca="1" si="47"/>
        <v>0</v>
      </c>
      <c r="EF12" s="23">
        <f t="shared" ca="1" si="47"/>
        <v>0</v>
      </c>
      <c r="EG12" s="23">
        <f t="shared" ca="1" si="47"/>
        <v>0</v>
      </c>
      <c r="EH12" s="23">
        <f t="shared" ca="1" si="47"/>
        <v>0</v>
      </c>
      <c r="EI12" s="23">
        <f t="shared" ca="1" si="47"/>
        <v>0</v>
      </c>
      <c r="EJ12" s="23">
        <f t="shared" ca="1" si="47"/>
        <v>0</v>
      </c>
      <c r="EK12" s="23">
        <f t="shared" ca="1" si="47"/>
        <v>0</v>
      </c>
      <c r="EL12" s="23">
        <f t="shared" ca="1" si="47"/>
        <v>0</v>
      </c>
      <c r="EM12" s="23">
        <f t="shared" ca="1" si="47"/>
        <v>0</v>
      </c>
      <c r="EN12" s="23">
        <f t="shared" ca="1" si="47"/>
        <v>0</v>
      </c>
      <c r="EO12" s="23">
        <f t="shared" ca="1" si="47"/>
        <v>0</v>
      </c>
      <c r="EP12" s="23">
        <f t="shared" ca="1" si="47"/>
        <v>0</v>
      </c>
      <c r="EQ12" s="23">
        <f t="shared" ca="1" si="47"/>
        <v>0</v>
      </c>
      <c r="ER12" s="23">
        <f t="shared" ca="1" si="47"/>
        <v>0</v>
      </c>
      <c r="ES12" s="23">
        <f t="shared" ca="1" si="47"/>
        <v>0</v>
      </c>
      <c r="ET12" s="23">
        <f t="shared" ca="1" si="47"/>
        <v>0</v>
      </c>
      <c r="EU12" s="23">
        <f t="shared" ca="1" si="47"/>
        <v>0</v>
      </c>
      <c r="EV12" s="23">
        <f t="shared" ca="1" si="47"/>
        <v>0</v>
      </c>
      <c r="EW12" s="23">
        <f t="shared" ca="1" si="47"/>
        <v>0</v>
      </c>
      <c r="EX12" s="23">
        <f t="shared" ca="1" si="47"/>
        <v>0</v>
      </c>
      <c r="EY12" s="23">
        <f t="shared" ca="1" si="47"/>
        <v>0</v>
      </c>
      <c r="EZ12" s="23">
        <f t="shared" ca="1" si="47"/>
        <v>0</v>
      </c>
      <c r="FA12" s="23">
        <f t="shared" ca="1" si="47"/>
        <v>0</v>
      </c>
      <c r="FB12" s="23">
        <f t="shared" ca="1" si="47"/>
        <v>0</v>
      </c>
      <c r="FC12" s="23">
        <f t="shared" ca="1" si="47"/>
        <v>0</v>
      </c>
      <c r="FD12" s="23">
        <f t="shared" ca="1" si="47"/>
        <v>0</v>
      </c>
      <c r="FE12" s="23">
        <f t="shared" ca="1" si="47"/>
        <v>0</v>
      </c>
      <c r="FF12" s="23">
        <f t="shared" ca="1" si="47"/>
        <v>0</v>
      </c>
      <c r="FG12" s="23">
        <f t="shared" ca="1" si="47"/>
        <v>0</v>
      </c>
      <c r="FH12" s="23">
        <f t="shared" ca="1" si="47"/>
        <v>0</v>
      </c>
      <c r="FI12" s="23">
        <f t="shared" ca="1" si="47"/>
        <v>0</v>
      </c>
      <c r="FJ12" s="23">
        <f t="shared" ca="1" si="47"/>
        <v>0</v>
      </c>
      <c r="FK12" s="23">
        <f t="shared" ca="1" si="47"/>
        <v>0</v>
      </c>
      <c r="FL12" s="23">
        <f t="shared" ca="1" si="47"/>
        <v>0</v>
      </c>
      <c r="FM12" s="23">
        <f t="shared" ca="1" si="47"/>
        <v>0</v>
      </c>
      <c r="FN12" s="23">
        <f t="shared" ca="1" si="47"/>
        <v>0</v>
      </c>
      <c r="FO12" s="23">
        <f t="shared" ca="1" si="47"/>
        <v>0</v>
      </c>
      <c r="FP12" s="23">
        <f t="shared" ca="1" si="47"/>
        <v>0</v>
      </c>
      <c r="FQ12" s="23">
        <f t="shared" ca="1" si="47"/>
        <v>0</v>
      </c>
      <c r="FR12" s="23">
        <f t="shared" ca="1" si="47"/>
        <v>0</v>
      </c>
      <c r="FS12" s="23">
        <f t="shared" ca="1" si="47"/>
        <v>0</v>
      </c>
      <c r="FT12" s="23">
        <f t="shared" ca="1" si="47"/>
        <v>0</v>
      </c>
      <c r="FU12" s="23">
        <f t="shared" ca="1" si="47"/>
        <v>0</v>
      </c>
      <c r="FV12" s="23">
        <f t="shared" ca="1" si="47"/>
        <v>0</v>
      </c>
      <c r="FW12" s="23">
        <f t="shared" ca="1" si="47"/>
        <v>0</v>
      </c>
      <c r="FX12" s="23">
        <f t="shared" ca="1" si="47"/>
        <v>0</v>
      </c>
      <c r="FY12" s="23">
        <f t="shared" ca="1" si="47"/>
        <v>0</v>
      </c>
      <c r="FZ12" s="23">
        <f t="shared" ca="1" si="47"/>
        <v>0</v>
      </c>
      <c r="GA12" s="23">
        <f t="shared" ca="1" si="47"/>
        <v>0</v>
      </c>
      <c r="GB12" s="23">
        <f t="shared" ca="1" si="47"/>
        <v>0</v>
      </c>
      <c r="GC12" s="23">
        <f t="shared" ca="1" si="47"/>
        <v>0</v>
      </c>
      <c r="GD12" s="23">
        <f t="shared" ca="1" si="47"/>
        <v>0</v>
      </c>
      <c r="GE12" s="23">
        <f t="shared" ca="1" si="47"/>
        <v>0</v>
      </c>
      <c r="GF12" s="23">
        <f t="shared" ca="1" si="47"/>
        <v>0</v>
      </c>
      <c r="GG12" s="23">
        <f t="shared" ca="1" si="47"/>
        <v>0</v>
      </c>
      <c r="GH12" s="23">
        <f t="shared" ca="1" si="47"/>
        <v>0</v>
      </c>
      <c r="GI12" s="23">
        <f t="shared" ca="1" si="47"/>
        <v>0</v>
      </c>
      <c r="GJ12" s="23">
        <f t="shared" ca="1" si="47"/>
        <v>0</v>
      </c>
      <c r="GK12" s="23">
        <f t="shared" ca="1" si="47"/>
        <v>0</v>
      </c>
      <c r="GL12" s="23">
        <f t="shared" ca="1" si="47"/>
        <v>0</v>
      </c>
      <c r="GM12" s="23">
        <f t="shared" ca="1" si="47"/>
        <v>0</v>
      </c>
      <c r="GN12" s="23">
        <f t="shared" ca="1" si="47"/>
        <v>0</v>
      </c>
      <c r="GO12" s="23">
        <f t="shared" ca="1" si="47"/>
        <v>0</v>
      </c>
      <c r="GP12" s="23">
        <f t="shared" ca="1" si="47"/>
        <v>0</v>
      </c>
      <c r="GQ12" s="23">
        <f t="shared" ca="1" si="47"/>
        <v>0</v>
      </c>
      <c r="GR12" s="23">
        <f t="shared" ca="1" si="47"/>
        <v>0</v>
      </c>
      <c r="GS12" s="23">
        <f t="shared" ca="1" si="47"/>
        <v>0</v>
      </c>
      <c r="GT12" s="23">
        <f t="shared" ca="1" si="47"/>
        <v>0</v>
      </c>
      <c r="GU12" s="23">
        <f t="shared" ca="1" si="47"/>
        <v>0</v>
      </c>
      <c r="GV12" s="23">
        <f t="shared" ca="1" si="47"/>
        <v>0</v>
      </c>
      <c r="GW12" s="23">
        <f t="shared" ca="1" si="47"/>
        <v>0</v>
      </c>
      <c r="GX12" s="23">
        <f t="shared" ca="1" si="47"/>
        <v>0</v>
      </c>
      <c r="GY12" s="23">
        <f t="shared" ca="1" si="47"/>
        <v>0</v>
      </c>
      <c r="GZ12" s="23">
        <f t="shared" ca="1" si="47"/>
        <v>0</v>
      </c>
      <c r="HA12" s="23">
        <f t="shared" ca="1" si="47"/>
        <v>0</v>
      </c>
      <c r="HB12" s="23">
        <f t="shared" ca="1" si="47"/>
        <v>0</v>
      </c>
      <c r="HC12" s="23">
        <f t="shared" ca="1" si="47"/>
        <v>0</v>
      </c>
      <c r="HD12" s="23">
        <f t="shared" ca="1" si="47"/>
        <v>0</v>
      </c>
      <c r="HE12" s="23">
        <f t="shared" ca="1" si="47"/>
        <v>0</v>
      </c>
      <c r="HF12" s="23">
        <f t="shared" ca="1" si="47"/>
        <v>0</v>
      </c>
      <c r="HG12" s="23">
        <f t="shared" ca="1" si="47"/>
        <v>0</v>
      </c>
      <c r="HH12" s="23">
        <f t="shared" ca="1" si="47"/>
        <v>0</v>
      </c>
      <c r="HI12" s="23">
        <f t="shared" ca="1" si="47"/>
        <v>0</v>
      </c>
      <c r="HJ12" s="23">
        <f t="shared" ca="1" si="47"/>
        <v>0</v>
      </c>
      <c r="HK12" s="23">
        <f t="shared" ca="1" si="47"/>
        <v>0</v>
      </c>
      <c r="HL12" s="23">
        <f t="shared" ca="1" si="47"/>
        <v>0</v>
      </c>
      <c r="HM12" s="23">
        <f t="shared" ca="1" si="47"/>
        <v>0</v>
      </c>
      <c r="HN12" s="23">
        <f t="shared" ca="1" si="47"/>
        <v>0</v>
      </c>
      <c r="HO12" s="23">
        <f t="shared" ca="1" si="47"/>
        <v>0</v>
      </c>
      <c r="HP12" s="23">
        <f t="shared" ca="1" si="47"/>
        <v>0</v>
      </c>
      <c r="HQ12" s="23">
        <f t="shared" ca="1" si="47"/>
        <v>0</v>
      </c>
      <c r="HR12" s="23">
        <f t="shared" ca="1" si="47"/>
        <v>0</v>
      </c>
      <c r="HS12" s="23">
        <f t="shared" ca="1" si="47"/>
        <v>0</v>
      </c>
      <c r="HT12" s="23">
        <f t="shared" ca="1" si="47"/>
        <v>0</v>
      </c>
      <c r="HU12" s="23">
        <f t="shared" ca="1" si="47"/>
        <v>0</v>
      </c>
      <c r="HV12" s="23">
        <f t="shared" ca="1" si="47"/>
        <v>0</v>
      </c>
      <c r="HW12" s="23">
        <f t="shared" ca="1" si="47"/>
        <v>0</v>
      </c>
      <c r="HX12" s="23">
        <f t="shared" ca="1" si="47"/>
        <v>0</v>
      </c>
      <c r="HY12" s="23">
        <f t="shared" ca="1" si="47"/>
        <v>0</v>
      </c>
      <c r="HZ12" s="23">
        <f t="shared" ca="1" si="47"/>
        <v>0</v>
      </c>
      <c r="IA12" s="23">
        <f t="shared" ca="1" si="47"/>
        <v>0</v>
      </c>
      <c r="IB12" s="23">
        <f t="shared" ca="1" si="47"/>
        <v>0</v>
      </c>
      <c r="IC12" s="23">
        <f t="shared" ca="1" si="47"/>
        <v>0</v>
      </c>
      <c r="ID12" s="23">
        <f t="shared" ca="1" si="47"/>
        <v>0</v>
      </c>
      <c r="IE12" s="23">
        <f t="shared" ca="1" si="47"/>
        <v>0</v>
      </c>
      <c r="IF12" s="23">
        <f t="shared" ca="1" si="47"/>
        <v>0</v>
      </c>
      <c r="IG12" s="23">
        <f t="shared" ca="1" si="47"/>
        <v>0</v>
      </c>
      <c r="IH12" s="23">
        <f t="shared" ca="1" si="47"/>
        <v>0</v>
      </c>
      <c r="II12" s="23">
        <f t="shared" ca="1" si="47"/>
        <v>0</v>
      </c>
      <c r="IJ12" s="23">
        <f t="shared" ca="1" si="47"/>
        <v>0</v>
      </c>
      <c r="IK12" s="23">
        <f t="shared" ca="1" si="47"/>
        <v>0</v>
      </c>
      <c r="IL12" s="23">
        <f t="shared" ca="1" si="47"/>
        <v>0</v>
      </c>
      <c r="IM12" s="23">
        <f t="shared" ca="1" si="47"/>
        <v>0</v>
      </c>
      <c r="IN12" s="23">
        <f t="shared" ca="1" si="47"/>
        <v>0</v>
      </c>
      <c r="IO12" s="23">
        <f t="shared" ca="1" si="47"/>
        <v>0</v>
      </c>
      <c r="IP12" s="23">
        <f t="shared" ca="1" si="47"/>
        <v>0</v>
      </c>
      <c r="IQ12" s="23">
        <f t="shared" ca="1" si="47"/>
        <v>0</v>
      </c>
      <c r="IR12" s="23">
        <f t="shared" ca="1" si="47"/>
        <v>0</v>
      </c>
      <c r="IS12" s="23">
        <f t="shared" ca="1" si="47"/>
        <v>0</v>
      </c>
      <c r="IT12" s="23">
        <f t="shared" ca="1" si="47"/>
        <v>0</v>
      </c>
      <c r="IU12" s="23">
        <f t="shared" ca="1" si="47"/>
        <v>0</v>
      </c>
      <c r="IV12" s="23">
        <f t="shared" ca="1" si="47"/>
        <v>0</v>
      </c>
      <c r="IW12" s="23">
        <f t="shared" ca="1" si="47"/>
        <v>0</v>
      </c>
      <c r="IX12" s="23">
        <f t="shared" ca="1" si="47"/>
        <v>0</v>
      </c>
      <c r="IY12" s="23">
        <f t="shared" ca="1" si="47"/>
        <v>0</v>
      </c>
      <c r="IZ12" s="23">
        <f t="shared" ca="1" si="47"/>
        <v>0</v>
      </c>
      <c r="JA12" s="23">
        <f t="shared" ca="1" si="47"/>
        <v>0</v>
      </c>
      <c r="JB12" s="23">
        <f t="shared" ca="1" si="47"/>
        <v>0</v>
      </c>
      <c r="JC12" s="23">
        <f t="shared" ca="1" si="47"/>
        <v>0</v>
      </c>
      <c r="JD12" s="23">
        <f t="shared" ca="1" si="47"/>
        <v>0</v>
      </c>
      <c r="JE12" s="23">
        <f t="shared" ca="1" si="47"/>
        <v>0</v>
      </c>
      <c r="JF12" s="23">
        <f t="shared" ca="1" si="47"/>
        <v>0</v>
      </c>
      <c r="JG12" s="23">
        <f t="shared" ca="1" si="47"/>
        <v>0</v>
      </c>
      <c r="JH12" s="23">
        <f t="shared" ca="1" si="47"/>
        <v>0</v>
      </c>
      <c r="JI12" s="23">
        <f t="shared" ca="1" si="47"/>
        <v>0</v>
      </c>
      <c r="JJ12" s="23">
        <f t="shared" ca="1" si="47"/>
        <v>0</v>
      </c>
      <c r="JK12" s="23">
        <f t="shared" ca="1" si="47"/>
        <v>0</v>
      </c>
      <c r="JL12" s="23">
        <f t="shared" ca="1" si="47"/>
        <v>0</v>
      </c>
      <c r="JM12" s="23">
        <f t="shared" ca="1" si="47"/>
        <v>0</v>
      </c>
      <c r="JN12" s="23">
        <f t="shared" ca="1" si="47"/>
        <v>0</v>
      </c>
      <c r="JO12" s="23">
        <f t="shared" ca="1" si="47"/>
        <v>0</v>
      </c>
      <c r="JP12" s="23">
        <f t="shared" ca="1" si="47"/>
        <v>0</v>
      </c>
      <c r="JQ12" s="23">
        <f t="shared" ca="1" si="47"/>
        <v>0</v>
      </c>
      <c r="JR12" s="23">
        <f t="shared" ca="1" si="47"/>
        <v>0</v>
      </c>
      <c r="JS12" s="23">
        <f t="shared" ca="1" si="47"/>
        <v>0</v>
      </c>
      <c r="JT12" s="23">
        <f t="shared" ca="1" si="47"/>
        <v>0</v>
      </c>
      <c r="JU12" s="23">
        <f t="shared" ca="1" si="47"/>
        <v>0</v>
      </c>
      <c r="JV12" s="23">
        <f t="shared" ca="1" si="47"/>
        <v>0</v>
      </c>
      <c r="JW12" s="23">
        <f t="shared" ca="1" si="47"/>
        <v>0</v>
      </c>
      <c r="JX12" s="23">
        <f t="shared" ca="1" si="47"/>
        <v>0</v>
      </c>
      <c r="JY12" s="23" t="str">
        <f t="shared" ca="1" si="47"/>
        <v>-</v>
      </c>
      <c r="JZ12" s="23" t="str">
        <f t="shared" ca="1" si="47"/>
        <v>-</v>
      </c>
      <c r="KA12" s="23" t="str">
        <f t="shared" ca="1" si="47"/>
        <v>-</v>
      </c>
      <c r="KB12" s="23" t="str">
        <f t="shared" ca="1" si="47"/>
        <v>-</v>
      </c>
      <c r="KC12" s="23" t="str">
        <f t="shared" ca="1" si="47"/>
        <v>-</v>
      </c>
      <c r="KD12" s="23" t="str">
        <f t="shared" ca="1" si="47"/>
        <v>-</v>
      </c>
      <c r="KE12" s="23" t="str">
        <f t="shared" ca="1" si="47"/>
        <v>-</v>
      </c>
      <c r="KF12" s="23" t="str">
        <f t="shared" ca="1" si="47"/>
        <v>-</v>
      </c>
      <c r="KG12" s="23" t="str">
        <f t="shared" ca="1" si="47"/>
        <v>-</v>
      </c>
      <c r="KH12" s="23">
        <f t="shared" ca="1" si="47"/>
        <v>1</v>
      </c>
      <c r="KI12" s="23" t="str">
        <f t="shared" ca="1" si="47"/>
        <v>-</v>
      </c>
      <c r="KJ12" s="23" t="str">
        <f t="shared" ca="1" si="47"/>
        <v>-</v>
      </c>
      <c r="KK12" s="23" t="str">
        <f t="shared" ca="1" si="47"/>
        <v>-</v>
      </c>
      <c r="KL12" s="23" t="str">
        <f t="shared" ca="1" si="47"/>
        <v>-</v>
      </c>
      <c r="KM12" s="23" t="str">
        <f t="shared" ca="1" si="47"/>
        <v>-</v>
      </c>
      <c r="KN12" s="23" t="str">
        <f t="shared" ca="1" si="47"/>
        <v>-</v>
      </c>
      <c r="KO12" s="23">
        <f t="shared" ca="1" si="47"/>
        <v>0</v>
      </c>
      <c r="KP12" s="23" t="str">
        <f t="shared" ca="1" si="47"/>
        <v>-</v>
      </c>
      <c r="KQ12" s="23">
        <f t="shared" ca="1" si="47"/>
        <v>1</v>
      </c>
      <c r="KR12" s="23">
        <f t="shared" ca="1" si="47"/>
        <v>0</v>
      </c>
      <c r="KS12" s="23">
        <f t="shared" ca="1" si="47"/>
        <v>1</v>
      </c>
      <c r="KT12" s="23">
        <f t="shared" ca="1" si="47"/>
        <v>1</v>
      </c>
      <c r="KU12" s="23">
        <f t="shared" ca="1" si="47"/>
        <v>1</v>
      </c>
      <c r="KV12" s="23">
        <f t="shared" ca="1" si="47"/>
        <v>0</v>
      </c>
      <c r="KW12" s="23">
        <f t="shared" ca="1" si="47"/>
        <v>0</v>
      </c>
      <c r="KX12" s="23">
        <f t="shared" ca="1" si="47"/>
        <v>0</v>
      </c>
      <c r="KY12" s="23">
        <f t="shared" ca="1" si="47"/>
        <v>0</v>
      </c>
      <c r="KZ12" s="23">
        <f t="shared" ca="1" si="47"/>
        <v>1</v>
      </c>
      <c r="LA12" s="23">
        <f t="shared" ca="1" si="47"/>
        <v>0</v>
      </c>
      <c r="LB12" s="23">
        <f t="shared" ca="1" si="47"/>
        <v>0</v>
      </c>
      <c r="LC12" s="23">
        <f t="shared" ca="1" si="47"/>
        <v>0</v>
      </c>
      <c r="LD12" s="23">
        <f t="shared" ca="1" si="47"/>
        <v>0</v>
      </c>
      <c r="LE12" s="23">
        <f t="shared" ca="1" si="47"/>
        <v>0</v>
      </c>
      <c r="LF12" s="23">
        <f t="shared" ca="1" si="47"/>
        <v>0</v>
      </c>
      <c r="LG12" s="23">
        <f t="shared" ca="1" si="47"/>
        <v>0</v>
      </c>
      <c r="LH12" s="23">
        <f t="shared" ca="1" si="47"/>
        <v>1</v>
      </c>
      <c r="LI12" s="23">
        <f t="shared" ca="1" si="47"/>
        <v>0</v>
      </c>
      <c r="LJ12" s="23">
        <f t="shared" ca="1" si="47"/>
        <v>0</v>
      </c>
      <c r="LK12" s="23">
        <f t="shared" ca="1" si="47"/>
        <v>0</v>
      </c>
      <c r="LL12" s="23">
        <f t="shared" ca="1" si="47"/>
        <v>0</v>
      </c>
      <c r="LM12" s="23">
        <f t="shared" ca="1" si="47"/>
        <v>0</v>
      </c>
      <c r="LN12" s="23">
        <f t="shared" ca="1" si="47"/>
        <v>0</v>
      </c>
      <c r="LO12" s="23">
        <f t="shared" ca="1" si="43"/>
        <v>0</v>
      </c>
      <c r="LP12" s="23" t="str">
        <f t="shared" ca="1" si="43"/>
        <v>-</v>
      </c>
      <c r="LQ12" s="23" t="str">
        <f t="shared" ca="1" si="43"/>
        <v>-</v>
      </c>
      <c r="LR12" s="23" t="str">
        <f t="shared" ca="1" si="43"/>
        <v>-</v>
      </c>
      <c r="LS12" s="23" t="str">
        <f t="shared" ca="1" si="43"/>
        <v>-</v>
      </c>
      <c r="LT12" s="23" t="str">
        <f t="shared" ca="1" si="43"/>
        <v>-</v>
      </c>
      <c r="LU12" s="23" t="str">
        <f t="shared" ca="1" si="43"/>
        <v>-</v>
      </c>
      <c r="LV12" s="23" t="b">
        <f t="shared" ca="1" si="43"/>
        <v>0</v>
      </c>
      <c r="LW12" s="23" t="b">
        <f t="shared" ca="1" si="43"/>
        <v>0</v>
      </c>
      <c r="LX12" s="23" t="b">
        <f t="shared" ca="1" si="43"/>
        <v>1</v>
      </c>
      <c r="LY12" s="23">
        <f t="shared" ca="1" si="43"/>
        <v>1</v>
      </c>
      <c r="LZ12" s="23" t="str">
        <f t="shared" ca="1" si="43"/>
        <v>-</v>
      </c>
      <c r="MA12" s="23" t="str">
        <f t="shared" ca="1" si="43"/>
        <v>-</v>
      </c>
      <c r="MB12" s="23" t="str">
        <f t="shared" ca="1" si="43"/>
        <v>-</v>
      </c>
      <c r="MC12" s="23" t="str">
        <f t="shared" ca="1" si="43"/>
        <v>-</v>
      </c>
      <c r="MD12" s="23" t="str">
        <f t="shared" ca="1" si="43"/>
        <v>-</v>
      </c>
      <c r="ME12" s="23" t="str">
        <f t="shared" ca="1" si="43"/>
        <v>-</v>
      </c>
      <c r="MF12" s="23" t="b">
        <f t="shared" ca="1" si="43"/>
        <v>1</v>
      </c>
      <c r="MG12" s="23">
        <f t="shared" ca="1" si="43"/>
        <v>0</v>
      </c>
      <c r="MH12" s="23" t="str">
        <f t="shared" ca="1" si="43"/>
        <v>-</v>
      </c>
      <c r="MI12" s="23" t="str">
        <f t="shared" ca="1" si="43"/>
        <v>-</v>
      </c>
      <c r="MJ12" s="23" t="str">
        <f t="shared" ca="1" si="43"/>
        <v>-</v>
      </c>
      <c r="MK12" s="23" t="str">
        <f t="shared" ca="1" si="43"/>
        <v>-</v>
      </c>
      <c r="ML12" s="23">
        <f t="shared" ca="1" si="43"/>
        <v>500</v>
      </c>
      <c r="MM12" s="23">
        <f t="shared" ca="1" si="43"/>
        <v>500</v>
      </c>
      <c r="MN12" s="23" t="str">
        <f t="shared" ca="1" si="43"/>
        <v>-</v>
      </c>
      <c r="MO12" s="23" t="str">
        <f t="shared" ca="1" si="43"/>
        <v>-</v>
      </c>
      <c r="MP12" s="23" t="b">
        <f t="shared" ca="1" si="43"/>
        <v>1</v>
      </c>
      <c r="MQ12" s="23" t="str">
        <f t="shared" ca="1" si="43"/>
        <v>-</v>
      </c>
      <c r="MR12" s="23">
        <f t="shared" ca="1" si="43"/>
        <v>1</v>
      </c>
      <c r="MS12" s="23">
        <f t="shared" ca="1" si="43"/>
        <v>0</v>
      </c>
      <c r="MT12" s="23">
        <f t="shared" ca="1" si="43"/>
        <v>1</v>
      </c>
      <c r="MU12" s="23">
        <f t="shared" ca="1" si="43"/>
        <v>1</v>
      </c>
      <c r="MV12" s="23">
        <f t="shared" ca="1" si="43"/>
        <v>0</v>
      </c>
      <c r="MW12" s="23" t="str">
        <f t="shared" ca="1" si="43"/>
        <v>-</v>
      </c>
      <c r="MX12" s="23" t="str">
        <f t="shared" ca="1" si="43"/>
        <v>-</v>
      </c>
      <c r="MY12" s="23" t="str">
        <f t="shared" ca="1" si="43"/>
        <v>-</v>
      </c>
      <c r="MZ12" s="23" t="str">
        <f t="shared" ca="1" si="43"/>
        <v>-</v>
      </c>
      <c r="NA12" s="23">
        <f t="shared" ca="1" si="43"/>
        <v>1</v>
      </c>
      <c r="NB12" s="23">
        <f t="shared" ca="1" si="43"/>
        <v>1</v>
      </c>
      <c r="NC12" s="23">
        <f t="shared" ca="1" si="43"/>
        <v>1</v>
      </c>
      <c r="ND12" s="23">
        <f t="shared" ca="1" si="43"/>
        <v>1</v>
      </c>
      <c r="NE12" s="23">
        <f t="shared" ca="1" si="43"/>
        <v>1</v>
      </c>
      <c r="NF12" s="23">
        <f t="shared" ca="1" si="43"/>
        <v>1</v>
      </c>
      <c r="NG12" s="23">
        <f t="shared" ca="1" si="44"/>
        <v>1</v>
      </c>
      <c r="NH12" s="23">
        <f t="shared" ca="1" si="44"/>
        <v>0</v>
      </c>
      <c r="NI12" s="23" t="str">
        <f t="shared" ca="1" si="43"/>
        <v>-</v>
      </c>
      <c r="NJ12" s="23" t="str">
        <f t="shared" ca="1" si="43"/>
        <v>-</v>
      </c>
      <c r="NK12" s="23">
        <f t="shared" ca="1" si="43"/>
        <v>0</v>
      </c>
      <c r="NL12" s="23">
        <f t="shared" ca="1" si="43"/>
        <v>0</v>
      </c>
      <c r="NM12" s="29">
        <v>0</v>
      </c>
    </row>
    <row r="13" spans="1:377">
      <c r="A13" s="26"/>
      <c r="B13" s="26"/>
      <c r="C13">
        <v>1</v>
      </c>
      <c r="D13" t="b">
        <v>0</v>
      </c>
      <c r="E13" s="16"/>
      <c r="F13" s="16"/>
      <c r="H13" s="12" t="s">
        <v>1068</v>
      </c>
      <c r="I13" s="10" t="str">
        <f ca="1">IF(MATCH(H13,H$5:H13,0)=(COUNTA(H$5:H13)),"-","Dup")</f>
        <v>-</v>
      </c>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s="17"/>
      <c r="DF13" s="17"/>
      <c r="DG13" s="17"/>
      <c r="DH13" s="17"/>
      <c r="DI13" s="17"/>
      <c r="DJ13" s="17"/>
      <c r="DK13" s="17"/>
      <c r="DL13" s="17"/>
      <c r="DM13" s="17"/>
      <c r="DN13" s="17"/>
      <c r="DO13" s="17"/>
      <c r="DP13" s="17"/>
      <c r="DQ13" s="17"/>
      <c r="DR13" s="17"/>
      <c r="DS13" s="17"/>
      <c r="DT13" s="17"/>
      <c r="DU13" s="17"/>
      <c r="DV13" s="17"/>
      <c r="DW13" s="17"/>
      <c r="DX13" s="17"/>
      <c r="DY13" s="17"/>
      <c r="DZ13" s="17"/>
      <c r="EA13" s="17"/>
      <c r="EB13" s="17"/>
      <c r="EC13" s="17"/>
      <c r="ED13" s="17"/>
      <c r="EE13" s="17"/>
      <c r="EF13" s="17"/>
      <c r="EG13" s="17"/>
      <c r="EH13" s="17"/>
      <c r="EI13" s="17"/>
      <c r="EJ13" s="17"/>
      <c r="EK13" s="17"/>
      <c r="EL13" s="17"/>
      <c r="EM13" s="17"/>
      <c r="EN13" s="17"/>
      <c r="EO13" s="17"/>
      <c r="EP13" s="17"/>
      <c r="EQ13" s="17"/>
      <c r="ER13" s="17"/>
      <c r="ES13" s="17"/>
      <c r="ET13" s="17"/>
      <c r="EU13" s="17"/>
      <c r="EV13" s="17"/>
      <c r="EW13" s="17"/>
      <c r="EX13" s="17"/>
      <c r="EY13" s="17"/>
      <c r="EZ13" s="17"/>
      <c r="FA13" s="17"/>
      <c r="FB13" s="17"/>
      <c r="FC13" s="17"/>
      <c r="FD13" s="17"/>
      <c r="FE13" s="17"/>
      <c r="FF13" s="17"/>
      <c r="FG13" s="17"/>
      <c r="FH13" s="17"/>
      <c r="FI13" s="17"/>
      <c r="FJ13" s="17"/>
      <c r="FK13" s="17"/>
      <c r="FL13" s="17"/>
      <c r="FM13" s="17"/>
      <c r="FN13" s="17"/>
      <c r="FO13" s="17"/>
      <c r="FP13" s="17"/>
      <c r="FQ13" s="17"/>
      <c r="FR13" s="17"/>
      <c r="FS13" s="17"/>
      <c r="FT13" s="17"/>
      <c r="FU13" s="17"/>
      <c r="FV13" s="17"/>
      <c r="FW13" s="17"/>
      <c r="FX13" s="17"/>
      <c r="FY13" s="17"/>
      <c r="FZ13" s="17"/>
      <c r="GA13" s="17"/>
      <c r="GB13" s="17"/>
      <c r="GC13" s="17"/>
      <c r="GD13" s="17"/>
      <c r="GE13" s="17"/>
      <c r="GF13" s="17"/>
      <c r="GG13" s="17"/>
      <c r="GH13" s="17"/>
      <c r="GI13" s="17"/>
      <c r="GJ13" s="17"/>
      <c r="GK13" s="17"/>
      <c r="GL13" s="17"/>
      <c r="GM13" s="17"/>
      <c r="GN13" s="17"/>
      <c r="GO13" s="17"/>
      <c r="GP13" s="17"/>
      <c r="GQ13" s="17"/>
      <c r="GR13" s="17"/>
      <c r="GS13" s="17"/>
      <c r="GT13" s="17"/>
      <c r="GU13" s="17"/>
      <c r="GV13" s="17"/>
      <c r="GW13" s="17"/>
      <c r="GX13" s="17"/>
      <c r="GY13" s="17"/>
      <c r="GZ13" s="17"/>
      <c r="HA13" s="17"/>
      <c r="HB13" s="17"/>
      <c r="HC13" s="17"/>
      <c r="HD13" s="17"/>
      <c r="HE13" s="17"/>
      <c r="HF13" s="17"/>
      <c r="HG13" s="17"/>
      <c r="HH13" s="17"/>
      <c r="HI13" s="17"/>
      <c r="HJ13" s="17"/>
      <c r="HK13" s="17"/>
      <c r="HL13" s="17"/>
      <c r="HM13" s="17"/>
      <c r="HN13" s="17"/>
      <c r="HO13" s="17"/>
      <c r="HP13" s="17"/>
      <c r="HQ13" s="17"/>
      <c r="HR13" s="17"/>
      <c r="HS13" s="17"/>
      <c r="HT13" s="17"/>
      <c r="HU13" s="17"/>
      <c r="HV13" s="17"/>
      <c r="HW13" s="17"/>
      <c r="HX13" s="17"/>
      <c r="HY13" s="17"/>
      <c r="HZ13" s="17"/>
      <c r="IA13" s="17"/>
      <c r="IB13" s="17"/>
      <c r="IC13" s="17"/>
      <c r="ID13" s="17"/>
      <c r="IE13" s="17"/>
      <c r="IF13" s="17"/>
      <c r="IG13" s="17"/>
      <c r="IH13" s="17"/>
      <c r="II13" s="17"/>
      <c r="IJ13" s="17"/>
      <c r="IK13" s="17"/>
      <c r="IL13" s="17"/>
      <c r="IM13" s="17"/>
      <c r="IN13" s="17"/>
      <c r="IO13" s="17"/>
      <c r="IP13" s="17"/>
      <c r="IQ13" s="17"/>
      <c r="IR13" s="17"/>
      <c r="IS13" s="17"/>
      <c r="IT13" s="17"/>
      <c r="IU13" s="17"/>
      <c r="IV13" s="17"/>
      <c r="IW13" s="17"/>
      <c r="IX13" s="17"/>
      <c r="IY13" s="17"/>
      <c r="IZ13" s="17"/>
      <c r="JA13" s="17"/>
      <c r="JB13" s="17"/>
      <c r="JC13" s="17"/>
      <c r="JD13" s="17"/>
      <c r="JE13" s="17"/>
      <c r="JF13" s="17"/>
      <c r="JG13" s="17"/>
      <c r="JH13" s="17"/>
      <c r="JI13" s="17"/>
      <c r="JJ13" s="17"/>
      <c r="JK13" s="17"/>
      <c r="JL13" s="17"/>
      <c r="JM13" s="17"/>
      <c r="JN13" s="17"/>
      <c r="JO13" s="17"/>
      <c r="JP13" s="17"/>
      <c r="JQ13" s="17"/>
      <c r="JR13" s="17"/>
      <c r="JS13" s="17"/>
      <c r="JT13" s="17"/>
      <c r="JU13" s="17"/>
      <c r="JV13" s="17"/>
      <c r="JW13" s="17"/>
      <c r="JX13" s="17"/>
      <c r="JY13" s="17"/>
      <c r="JZ13" s="17"/>
      <c r="KA13" s="17"/>
      <c r="KB13" s="17"/>
      <c r="KC13" s="17"/>
      <c r="KD13" s="17"/>
      <c r="KE13" s="17"/>
      <c r="KF13" s="17"/>
      <c r="KG13" s="17"/>
      <c r="KH13" s="17"/>
      <c r="KI13" s="17"/>
      <c r="KJ13" s="17"/>
      <c r="KK13" s="17"/>
      <c r="KL13" s="17"/>
      <c r="KM13" s="17"/>
      <c r="KN13" s="17"/>
      <c r="KO13" s="17"/>
      <c r="KP13" s="17"/>
      <c r="KQ13" s="17"/>
      <c r="KR13" s="17"/>
      <c r="KS13" s="17"/>
      <c r="KT13" s="17"/>
      <c r="KU13" s="17"/>
      <c r="KV13" s="17"/>
      <c r="KW13" s="17"/>
      <c r="KX13" s="17"/>
      <c r="KY13" s="17"/>
      <c r="KZ13" s="17"/>
      <c r="LA13" s="17"/>
      <c r="LB13" s="17"/>
      <c r="LC13" s="17"/>
      <c r="LD13" s="17"/>
      <c r="LE13" s="17"/>
      <c r="LF13" s="17"/>
      <c r="LG13" s="17"/>
      <c r="LH13" s="17"/>
      <c r="LI13" s="17"/>
      <c r="LJ13" s="17"/>
      <c r="LK13" s="17"/>
      <c r="LL13" s="17"/>
      <c r="LM13" s="17"/>
      <c r="LN13" s="22">
        <v>1</v>
      </c>
      <c r="LO13" s="22">
        <v>2</v>
      </c>
      <c r="LP13" s="17"/>
      <c r="LQ13" s="17"/>
      <c r="LR13" s="17"/>
      <c r="LS13" s="17"/>
      <c r="LT13" s="17"/>
      <c r="LU13" s="17"/>
      <c r="LV13" s="17"/>
      <c r="LW13" s="17"/>
      <c r="LX13" s="17"/>
      <c r="LY13" s="17"/>
      <c r="LZ13" s="17"/>
      <c r="MA13" s="17"/>
      <c r="MB13" s="17"/>
      <c r="MC13" s="17"/>
      <c r="MD13" s="17"/>
      <c r="ME13" s="17"/>
      <c r="MF13" s="17"/>
      <c r="MG13" s="17"/>
      <c r="MH13" s="17"/>
      <c r="MI13" s="17"/>
      <c r="MJ13" s="17"/>
      <c r="MK13" s="17"/>
      <c r="ML13" s="17"/>
      <c r="MM13" s="17"/>
      <c r="MN13" s="17"/>
      <c r="MO13" s="17"/>
      <c r="MP13" s="17"/>
      <c r="MQ13" s="17"/>
      <c r="MR13" s="17"/>
      <c r="MS13" s="17"/>
      <c r="MT13" s="17"/>
      <c r="MU13" s="17"/>
      <c r="MV13" s="17"/>
      <c r="MW13" s="17"/>
      <c r="MX13" s="17"/>
      <c r="MY13" s="17"/>
      <c r="MZ13" s="17"/>
      <c r="NA13" s="17"/>
      <c r="NB13" s="17"/>
      <c r="NC13" s="17"/>
      <c r="ND13" s="17"/>
      <c r="NE13" s="17"/>
      <c r="NF13" s="17"/>
      <c r="NG13" s="17"/>
      <c r="NH13" s="17"/>
      <c r="NI13" s="17"/>
      <c r="NJ13" s="17"/>
      <c r="NK13" s="17"/>
      <c r="NL13" s="17"/>
      <c r="NM13" s="29">
        <v>0</v>
      </c>
    </row>
    <row r="14" spans="1:377" outlineLevel="1">
      <c r="A14" s="26"/>
      <c r="B14" s="26"/>
      <c r="D14" t="b">
        <v>0</v>
      </c>
      <c r="E14" s="16"/>
      <c r="F14" s="16"/>
      <c r="H14" s="12" t="s">
        <v>1069</v>
      </c>
      <c r="I14" s="10" t="str">
        <f ca="1">IF(MATCH(H14,H$5:H14,0)=(COUNTA(H$5:H14)),"-","Dup")</f>
        <v>-</v>
      </c>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7"/>
      <c r="FX14" s="17"/>
      <c r="FY14" s="17"/>
      <c r="FZ14" s="17"/>
      <c r="GA14" s="17"/>
      <c r="GB14" s="17"/>
      <c r="GC14" s="17"/>
      <c r="GD14" s="17"/>
      <c r="GE14" s="17"/>
      <c r="GF14" s="17"/>
      <c r="GG14" s="17"/>
      <c r="GH14" s="17"/>
      <c r="GI14" s="17"/>
      <c r="GJ14" s="17"/>
      <c r="GK14" s="17"/>
      <c r="GL14" s="17"/>
      <c r="GM14" s="17"/>
      <c r="GN14" s="17"/>
      <c r="GO14" s="17"/>
      <c r="GP14" s="17"/>
      <c r="GQ14" s="17"/>
      <c r="GR14" s="17"/>
      <c r="GS14" s="17"/>
      <c r="GT14" s="17"/>
      <c r="GU14" s="17"/>
      <c r="GV14" s="17"/>
      <c r="GW14" s="17"/>
      <c r="GX14" s="17"/>
      <c r="GY14" s="17"/>
      <c r="GZ14" s="17"/>
      <c r="HA14" s="17"/>
      <c r="HB14" s="17"/>
      <c r="HC14" s="17"/>
      <c r="HD14" s="17"/>
      <c r="HE14" s="17"/>
      <c r="HF14" s="17"/>
      <c r="HG14" s="17"/>
      <c r="HH14" s="17"/>
      <c r="HI14" s="17"/>
      <c r="HJ14" s="17"/>
      <c r="HK14" s="17"/>
      <c r="HL14" s="17"/>
      <c r="HM14" s="17"/>
      <c r="HN14" s="17"/>
      <c r="HO14" s="17"/>
      <c r="HP14" s="17"/>
      <c r="HQ14" s="17"/>
      <c r="HR14" s="17"/>
      <c r="HS14" s="17"/>
      <c r="HT14" s="17"/>
      <c r="HU14" s="17"/>
      <c r="HV14" s="17"/>
      <c r="HW14" s="17"/>
      <c r="HX14" s="17"/>
      <c r="HY14" s="17"/>
      <c r="HZ14" s="17"/>
      <c r="IA14" s="17"/>
      <c r="IB14" s="17"/>
      <c r="IC14" s="17"/>
      <c r="ID14" s="17"/>
      <c r="IE14" s="17"/>
      <c r="IF14" s="17"/>
      <c r="IG14" s="17"/>
      <c r="IH14" s="17"/>
      <c r="II14" s="17"/>
      <c r="IJ14" s="17"/>
      <c r="IK14" s="17"/>
      <c r="IL14" s="17"/>
      <c r="IM14" s="17"/>
      <c r="IN14" s="17"/>
      <c r="IO14" s="17"/>
      <c r="IP14" s="17"/>
      <c r="IQ14" s="17"/>
      <c r="IR14" s="17"/>
      <c r="IS14" s="17"/>
      <c r="IT14" s="17"/>
      <c r="IU14" s="17"/>
      <c r="IV14" s="17"/>
      <c r="IW14" s="17"/>
      <c r="IX14" s="17"/>
      <c r="IY14" s="17"/>
      <c r="IZ14" s="17"/>
      <c r="JA14" s="17"/>
      <c r="JB14" s="17"/>
      <c r="JC14" s="17"/>
      <c r="JD14" s="17"/>
      <c r="JE14" s="17"/>
      <c r="JF14" s="17"/>
      <c r="JG14" s="17"/>
      <c r="JH14" s="17"/>
      <c r="JI14" s="17"/>
      <c r="JJ14" s="17"/>
      <c r="JK14" s="17"/>
      <c r="JL14" s="17"/>
      <c r="JM14" s="17"/>
      <c r="JN14" s="17"/>
      <c r="JO14" s="17"/>
      <c r="JP14" s="17"/>
      <c r="JQ14" s="17"/>
      <c r="JR14" s="17"/>
      <c r="JS14" s="17"/>
      <c r="JT14" s="17"/>
      <c r="JU14" s="17"/>
      <c r="JV14" s="17"/>
      <c r="JW14" s="17"/>
      <c r="JX14" s="17"/>
      <c r="JY14" s="17"/>
      <c r="JZ14" s="17"/>
      <c r="KA14" s="17"/>
      <c r="KB14" s="17"/>
      <c r="KC14" s="17"/>
      <c r="KD14" s="17"/>
      <c r="KE14" s="17"/>
      <c r="KF14" s="17"/>
      <c r="KG14" s="17"/>
      <c r="KH14" s="17"/>
      <c r="KI14" s="17"/>
      <c r="KJ14" s="17"/>
      <c r="KK14" s="17"/>
      <c r="KL14" s="17"/>
      <c r="KM14" s="17"/>
      <c r="KN14" s="17"/>
      <c r="KO14" s="17"/>
      <c r="KP14" s="17"/>
      <c r="KQ14" s="17"/>
      <c r="KR14" s="17"/>
      <c r="KS14" s="17"/>
      <c r="KT14" s="17"/>
      <c r="KU14" s="17"/>
      <c r="KV14" s="17"/>
      <c r="KW14" s="17"/>
      <c r="KX14" s="17"/>
      <c r="KY14" s="17"/>
      <c r="KZ14" s="17"/>
      <c r="LA14" s="17"/>
      <c r="LB14" s="17"/>
      <c r="LC14" s="17"/>
      <c r="LD14" s="17"/>
      <c r="LE14" s="17"/>
      <c r="LF14" s="17"/>
      <c r="LG14" s="17"/>
      <c r="LH14" s="17"/>
      <c r="LI14" s="17"/>
      <c r="LJ14" s="17"/>
      <c r="LK14" s="17"/>
      <c r="LL14" s="17"/>
      <c r="LM14" s="17"/>
      <c r="LN14" s="17"/>
      <c r="LO14" s="17"/>
      <c r="LP14" s="17"/>
      <c r="LQ14" s="17"/>
      <c r="LR14" s="17"/>
      <c r="LS14" s="17"/>
      <c r="LT14" s="17"/>
      <c r="LU14" s="17"/>
      <c r="LV14" s="17"/>
      <c r="LW14" s="17"/>
      <c r="LX14" s="17"/>
      <c r="LY14" s="17"/>
      <c r="LZ14" s="17"/>
      <c r="MA14" s="17"/>
      <c r="MB14" s="17"/>
      <c r="MC14" s="17"/>
      <c r="MD14" s="17"/>
      <c r="ME14" s="17"/>
      <c r="MF14" s="17"/>
      <c r="MG14" s="17"/>
      <c r="MH14" s="17"/>
      <c r="MI14" s="17"/>
      <c r="MJ14" s="17"/>
      <c r="MK14" s="17"/>
      <c r="ML14" s="17"/>
      <c r="MM14" s="17"/>
      <c r="MN14" s="17"/>
      <c r="MO14" s="17"/>
      <c r="MP14" s="17"/>
      <c r="MQ14" s="17"/>
      <c r="MR14" s="17"/>
      <c r="MS14" s="17"/>
      <c r="MT14" s="17"/>
      <c r="MU14" s="17"/>
      <c r="MV14" s="17"/>
      <c r="MW14" s="22">
        <v>1</v>
      </c>
      <c r="MX14" s="22">
        <v>2</v>
      </c>
      <c r="MY14" s="22">
        <v>3</v>
      </c>
      <c r="MZ14" s="22">
        <v>4</v>
      </c>
      <c r="NA14" s="17"/>
      <c r="NB14" s="17"/>
      <c r="NC14" s="17"/>
      <c r="ND14" s="17"/>
      <c r="NE14" s="17"/>
      <c r="NF14" s="17"/>
      <c r="NG14" s="17"/>
      <c r="NH14" s="17"/>
      <c r="NI14" s="17"/>
      <c r="NJ14" s="17"/>
      <c r="NK14" s="17"/>
      <c r="NL14" s="17"/>
      <c r="NM14" s="29">
        <v>0</v>
      </c>
    </row>
    <row r="15" spans="1:377" outlineLevel="1">
      <c r="A15" s="26"/>
      <c r="B15" s="26"/>
      <c r="D15" t="b">
        <v>0</v>
      </c>
      <c r="E15" s="16"/>
      <c r="F15" s="16"/>
      <c r="H15" s="12" t="s">
        <v>1070</v>
      </c>
      <c r="I15" s="10" t="str">
        <f ca="1">IF(MATCH(H15,H$5:H15,0)=(COUNTA(H$5:H15)),"-","Dup")</f>
        <v>-</v>
      </c>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c r="DE15" s="17"/>
      <c r="DF15" s="17"/>
      <c r="DG15" s="17"/>
      <c r="DH15" s="17"/>
      <c r="DI15" s="17"/>
      <c r="DJ15" s="17"/>
      <c r="DK15" s="17"/>
      <c r="DL15" s="17"/>
      <c r="DM15" s="17"/>
      <c r="DN15" s="17"/>
      <c r="DO15" s="17"/>
      <c r="DP15" s="17"/>
      <c r="DQ15" s="17"/>
      <c r="DR15" s="17"/>
      <c r="DS15" s="17"/>
      <c r="DT15" s="17"/>
      <c r="DU15" s="17"/>
      <c r="DV15" s="17"/>
      <c r="DW15" s="17"/>
      <c r="DX15" s="17"/>
      <c r="DY15" s="17"/>
      <c r="DZ15" s="17"/>
      <c r="EA15" s="17"/>
      <c r="EB15" s="17"/>
      <c r="EC15" s="17"/>
      <c r="ED15" s="17"/>
      <c r="EE15" s="17"/>
      <c r="EF15" s="17"/>
      <c r="EG15" s="17"/>
      <c r="EH15" s="17"/>
      <c r="EI15" s="17"/>
      <c r="EJ15" s="17"/>
      <c r="EK15" s="17"/>
      <c r="EL15" s="17"/>
      <c r="EM15" s="17"/>
      <c r="EN15" s="17"/>
      <c r="EO15" s="17"/>
      <c r="EP15" s="17"/>
      <c r="EQ15" s="17"/>
      <c r="ER15" s="17"/>
      <c r="ES15" s="17"/>
      <c r="ET15" s="17"/>
      <c r="EU15" s="17"/>
      <c r="EV15" s="17"/>
      <c r="EW15" s="17"/>
      <c r="EX15" s="17"/>
      <c r="EY15" s="17"/>
      <c r="EZ15" s="17"/>
      <c r="FA15" s="17"/>
      <c r="FB15" s="17"/>
      <c r="FC15" s="17"/>
      <c r="FD15" s="17"/>
      <c r="FE15" s="17"/>
      <c r="FF15" s="17"/>
      <c r="FG15" s="17"/>
      <c r="FH15" s="17"/>
      <c r="FI15" s="17"/>
      <c r="FJ15" s="17"/>
      <c r="FK15" s="17"/>
      <c r="FL15" s="17"/>
      <c r="FM15" s="17"/>
      <c r="FN15" s="17"/>
      <c r="FO15" s="17"/>
      <c r="FP15" s="17"/>
      <c r="FQ15" s="17"/>
      <c r="FR15" s="17"/>
      <c r="FS15" s="17"/>
      <c r="FT15" s="17"/>
      <c r="FU15" s="17"/>
      <c r="FV15" s="17"/>
      <c r="FW15" s="17"/>
      <c r="FX15" s="17"/>
      <c r="FY15" s="17"/>
      <c r="FZ15" s="17"/>
      <c r="GA15" s="17"/>
      <c r="GB15" s="17"/>
      <c r="GC15" s="17"/>
      <c r="GD15" s="17"/>
      <c r="GE15" s="17"/>
      <c r="GF15" s="17"/>
      <c r="GG15" s="17"/>
      <c r="GH15" s="17"/>
      <c r="GI15" s="17"/>
      <c r="GJ15" s="17"/>
      <c r="GK15" s="17"/>
      <c r="GL15" s="17"/>
      <c r="GM15" s="17"/>
      <c r="GN15" s="17"/>
      <c r="GO15" s="17"/>
      <c r="GP15" s="17"/>
      <c r="GQ15" s="17"/>
      <c r="GR15" s="17"/>
      <c r="GS15" s="17"/>
      <c r="GT15" s="17"/>
      <c r="GU15" s="17"/>
      <c r="GV15" s="17"/>
      <c r="GW15" s="17"/>
      <c r="GX15" s="17"/>
      <c r="GY15" s="17"/>
      <c r="GZ15" s="17"/>
      <c r="HA15" s="17"/>
      <c r="HB15" s="17"/>
      <c r="HC15" s="17"/>
      <c r="HD15" s="17"/>
      <c r="HE15" s="17"/>
      <c r="HF15" s="17"/>
      <c r="HG15" s="17"/>
      <c r="HH15" s="17"/>
      <c r="HI15" s="17"/>
      <c r="HJ15" s="17"/>
      <c r="HK15" s="17"/>
      <c r="HL15" s="17"/>
      <c r="HM15" s="17"/>
      <c r="HN15" s="17"/>
      <c r="HO15" s="17"/>
      <c r="HP15" s="17"/>
      <c r="HQ15" s="17"/>
      <c r="HR15" s="17"/>
      <c r="HS15" s="17"/>
      <c r="HT15" s="17"/>
      <c r="HU15" s="17"/>
      <c r="HV15" s="17"/>
      <c r="HW15" s="17"/>
      <c r="HX15" s="17"/>
      <c r="HY15" s="17"/>
      <c r="HZ15" s="17"/>
      <c r="IA15" s="17"/>
      <c r="IB15" s="17"/>
      <c r="IC15" s="17"/>
      <c r="ID15" s="17"/>
      <c r="IE15" s="17"/>
      <c r="IF15" s="17"/>
      <c r="IG15" s="17"/>
      <c r="IH15" s="17"/>
      <c r="II15" s="17"/>
      <c r="IJ15" s="17"/>
      <c r="IK15" s="17"/>
      <c r="IL15" s="17"/>
      <c r="IM15" s="17"/>
      <c r="IN15" s="17"/>
      <c r="IO15" s="17"/>
      <c r="IP15" s="17"/>
      <c r="IQ15" s="17"/>
      <c r="IR15" s="17"/>
      <c r="IS15" s="17"/>
      <c r="IT15" s="17"/>
      <c r="IU15" s="17"/>
      <c r="IV15" s="17"/>
      <c r="IW15" s="17"/>
      <c r="IX15" s="17"/>
      <c r="IY15" s="17"/>
      <c r="IZ15" s="17"/>
      <c r="JA15" s="17"/>
      <c r="JB15" s="17"/>
      <c r="JC15" s="17"/>
      <c r="JD15" s="17"/>
      <c r="JE15" s="17"/>
      <c r="JF15" s="17"/>
      <c r="JG15" s="17"/>
      <c r="JH15" s="17"/>
      <c r="JI15" s="17"/>
      <c r="JJ15" s="17"/>
      <c r="JK15" s="17"/>
      <c r="JL15" s="17"/>
      <c r="JM15" s="17"/>
      <c r="JN15" s="17"/>
      <c r="JO15" s="17"/>
      <c r="JP15" s="17"/>
      <c r="JQ15" s="17"/>
      <c r="JR15" s="17"/>
      <c r="JS15" s="17"/>
      <c r="JT15" s="17"/>
      <c r="JU15" s="17"/>
      <c r="JV15" s="17"/>
      <c r="JW15" s="17"/>
      <c r="JX15" s="17"/>
      <c r="JY15" s="17"/>
      <c r="JZ15" s="17"/>
      <c r="KA15" s="17"/>
      <c r="KB15" s="17"/>
      <c r="KC15" s="17"/>
      <c r="KD15" s="17"/>
      <c r="KE15" s="17"/>
      <c r="KF15" s="17"/>
      <c r="KG15" s="17"/>
      <c r="KH15" s="17"/>
      <c r="KI15" s="17"/>
      <c r="KJ15" s="17"/>
      <c r="KK15" s="17"/>
      <c r="KL15" s="17"/>
      <c r="KM15" s="17"/>
      <c r="KN15" s="17"/>
      <c r="KO15" s="17"/>
      <c r="KP15" s="17"/>
      <c r="KQ15" s="17"/>
      <c r="KR15" s="17"/>
      <c r="KS15" s="17"/>
      <c r="KT15" s="17"/>
      <c r="KU15" s="17"/>
      <c r="KV15" s="17"/>
      <c r="KW15" s="17"/>
      <c r="KX15" s="17"/>
      <c r="KY15" s="17"/>
      <c r="KZ15" s="17"/>
      <c r="LA15" s="17"/>
      <c r="LB15" s="17"/>
      <c r="LC15" s="17"/>
      <c r="LD15" s="17"/>
      <c r="LE15" s="17"/>
      <c r="LF15" s="17"/>
      <c r="LG15" s="17"/>
      <c r="LH15" s="17"/>
      <c r="LI15" s="22">
        <v>6</v>
      </c>
      <c r="LJ15" s="17"/>
      <c r="LK15" s="22">
        <v>7</v>
      </c>
      <c r="LL15" s="22">
        <v>8</v>
      </c>
      <c r="LM15" s="22">
        <v>9</v>
      </c>
      <c r="LN15" s="17"/>
      <c r="LO15" s="17"/>
      <c r="LP15" s="17"/>
      <c r="LQ15" s="17"/>
      <c r="LR15" s="17"/>
      <c r="LS15" s="17"/>
      <c r="LT15" s="17"/>
      <c r="LU15" s="17"/>
      <c r="LV15" s="17"/>
      <c r="LW15" s="17"/>
      <c r="LX15" s="17"/>
      <c r="LY15" s="17"/>
      <c r="LZ15" s="22">
        <v>1</v>
      </c>
      <c r="MA15" s="22">
        <v>2</v>
      </c>
      <c r="MB15" s="22">
        <v>3</v>
      </c>
      <c r="MC15" s="22">
        <v>4</v>
      </c>
      <c r="MD15" s="17"/>
      <c r="ME15" s="17"/>
      <c r="MF15" s="17"/>
      <c r="MG15" s="17"/>
      <c r="MH15" s="17"/>
      <c r="MI15" s="17"/>
      <c r="MJ15" s="17"/>
      <c r="MK15" s="22">
        <v>5</v>
      </c>
      <c r="ML15" s="17"/>
      <c r="MM15" s="17"/>
      <c r="MN15" s="17"/>
      <c r="MO15" s="17"/>
      <c r="MP15" s="17"/>
      <c r="MQ15" s="17"/>
      <c r="MR15" s="17"/>
      <c r="MS15" s="17"/>
      <c r="MT15" s="17"/>
      <c r="MU15" s="17"/>
      <c r="MV15" s="17"/>
      <c r="MW15" s="17"/>
      <c r="MX15" s="17"/>
      <c r="MY15" s="17"/>
      <c r="MZ15" s="17"/>
      <c r="NA15" s="17"/>
      <c r="NB15" s="17"/>
      <c r="NC15" s="17"/>
      <c r="ND15" s="17"/>
      <c r="NE15" s="17"/>
      <c r="NF15" s="17"/>
      <c r="NG15" s="17"/>
      <c r="NH15" s="17"/>
      <c r="NI15" s="17"/>
      <c r="NJ15" s="17"/>
      <c r="NK15" s="17"/>
      <c r="NL15" s="17"/>
      <c r="NM15" s="29">
        <v>0</v>
      </c>
    </row>
    <row r="16" spans="1:377" outlineLevel="1">
      <c r="A16" s="26"/>
      <c r="B16" s="26"/>
      <c r="D16" t="b">
        <v>0</v>
      </c>
      <c r="E16" s="16"/>
      <c r="F16" s="16"/>
      <c r="H16" s="12" t="s">
        <v>1071</v>
      </c>
      <c r="I16" s="10" t="str">
        <f ca="1">IF(MATCH(H16,H$5:H16,0)=(COUNTA(H$5:H16)),"-","Dup")</f>
        <v>-</v>
      </c>
      <c r="J16" s="17"/>
      <c r="K16" s="17"/>
      <c r="L16" s="17"/>
      <c r="M16" s="17"/>
      <c r="N16" s="17"/>
      <c r="O16" s="17"/>
      <c r="P16" s="17"/>
      <c r="Q16" s="17"/>
      <c r="R16" s="17"/>
      <c r="S16" s="17"/>
      <c r="T16" s="17"/>
      <c r="U16" s="17"/>
      <c r="V16" s="17"/>
      <c r="W16" s="22">
        <v>3</v>
      </c>
      <c r="X16" s="22">
        <v>4</v>
      </c>
      <c r="Y16" s="17"/>
      <c r="Z16" s="17"/>
      <c r="AA16" s="17"/>
      <c r="AB16" s="17"/>
      <c r="AC16" s="22">
        <v>1</v>
      </c>
      <c r="AD16" s="17"/>
      <c r="AE16" s="22">
        <v>2</v>
      </c>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c r="FB16" s="17"/>
      <c r="FC16" s="17"/>
      <c r="FD16" s="17"/>
      <c r="FE16" s="17"/>
      <c r="FF16" s="17"/>
      <c r="FG16" s="17"/>
      <c r="FH16" s="17"/>
      <c r="FI16" s="17"/>
      <c r="FJ16" s="17"/>
      <c r="FK16" s="17"/>
      <c r="FL16" s="17"/>
      <c r="FM16" s="17"/>
      <c r="FN16" s="17"/>
      <c r="FO16" s="17"/>
      <c r="FP16" s="17"/>
      <c r="FQ16" s="17"/>
      <c r="FR16" s="17"/>
      <c r="FS16" s="17"/>
      <c r="FT16" s="17"/>
      <c r="FU16" s="17"/>
      <c r="FV16" s="17"/>
      <c r="FW16" s="17"/>
      <c r="FX16" s="17"/>
      <c r="FY16" s="17"/>
      <c r="FZ16" s="17"/>
      <c r="GA16" s="17"/>
      <c r="GB16" s="17"/>
      <c r="GC16" s="17"/>
      <c r="GD16" s="17"/>
      <c r="GE16" s="17"/>
      <c r="GF16" s="17"/>
      <c r="GG16" s="17"/>
      <c r="GH16" s="17"/>
      <c r="GI16" s="17"/>
      <c r="GJ16" s="17"/>
      <c r="GK16" s="17"/>
      <c r="GL16" s="17"/>
      <c r="GM16" s="17"/>
      <c r="GN16" s="17"/>
      <c r="GO16" s="17"/>
      <c r="GP16" s="17"/>
      <c r="GQ16" s="17"/>
      <c r="GR16" s="17"/>
      <c r="GS16" s="17"/>
      <c r="GT16" s="17"/>
      <c r="GU16" s="17"/>
      <c r="GV16" s="17"/>
      <c r="GW16" s="17"/>
      <c r="GX16" s="17"/>
      <c r="GY16" s="17"/>
      <c r="GZ16" s="17"/>
      <c r="HA16" s="17"/>
      <c r="HB16" s="17"/>
      <c r="HC16" s="17"/>
      <c r="HD16" s="17"/>
      <c r="HE16" s="17"/>
      <c r="HF16" s="17"/>
      <c r="HG16" s="17"/>
      <c r="HH16" s="17"/>
      <c r="HI16" s="17"/>
      <c r="HJ16" s="17"/>
      <c r="HK16" s="17"/>
      <c r="HL16" s="17"/>
      <c r="HM16" s="17"/>
      <c r="HN16" s="17"/>
      <c r="HO16" s="17"/>
      <c r="HP16" s="17"/>
      <c r="HQ16" s="17"/>
      <c r="HR16" s="17"/>
      <c r="HS16" s="17"/>
      <c r="HT16" s="17"/>
      <c r="HU16" s="17"/>
      <c r="HV16" s="17"/>
      <c r="HW16" s="17"/>
      <c r="HX16" s="17"/>
      <c r="HY16" s="17"/>
      <c r="HZ16" s="17"/>
      <c r="IA16" s="17"/>
      <c r="IB16" s="17"/>
      <c r="IC16" s="17"/>
      <c r="ID16" s="17"/>
      <c r="IE16" s="17"/>
      <c r="IF16" s="17"/>
      <c r="IG16" s="17"/>
      <c r="IH16" s="17"/>
      <c r="II16" s="17"/>
      <c r="IJ16" s="17"/>
      <c r="IK16" s="17"/>
      <c r="IL16" s="17"/>
      <c r="IM16" s="17"/>
      <c r="IN16" s="17"/>
      <c r="IO16" s="17"/>
      <c r="IP16" s="17"/>
      <c r="IQ16" s="17"/>
      <c r="IR16" s="17"/>
      <c r="IS16" s="17"/>
      <c r="IT16" s="17"/>
      <c r="IU16" s="17"/>
      <c r="IV16" s="17"/>
      <c r="IW16" s="17"/>
      <c r="IX16" s="17"/>
      <c r="IY16" s="17"/>
      <c r="IZ16" s="17"/>
      <c r="JA16" s="17"/>
      <c r="JB16" s="17"/>
      <c r="JC16" s="17"/>
      <c r="JD16" s="17"/>
      <c r="JE16" s="17"/>
      <c r="JF16" s="17"/>
      <c r="JG16" s="17"/>
      <c r="JH16" s="17"/>
      <c r="JI16" s="17"/>
      <c r="JJ16" s="17"/>
      <c r="JK16" s="17"/>
      <c r="JL16" s="17"/>
      <c r="JM16" s="17"/>
      <c r="JN16" s="17"/>
      <c r="JO16" s="17"/>
      <c r="JP16" s="17"/>
      <c r="JQ16" s="17"/>
      <c r="JR16" s="17"/>
      <c r="JS16" s="17"/>
      <c r="JT16" s="17"/>
      <c r="JU16" s="17"/>
      <c r="JV16" s="17"/>
      <c r="JW16" s="17"/>
      <c r="JX16" s="17"/>
      <c r="JY16" s="17"/>
      <c r="JZ16" s="17"/>
      <c r="KA16" s="17"/>
      <c r="KB16" s="17"/>
      <c r="KC16" s="17"/>
      <c r="KD16" s="17"/>
      <c r="KE16" s="17"/>
      <c r="KF16" s="17"/>
      <c r="KG16" s="17"/>
      <c r="KH16" s="17"/>
      <c r="KI16" s="17"/>
      <c r="KJ16" s="17"/>
      <c r="KK16" s="17"/>
      <c r="KL16" s="17"/>
      <c r="KM16" s="17"/>
      <c r="KN16" s="17"/>
      <c r="KO16" s="17"/>
      <c r="KP16" s="17"/>
      <c r="KQ16" s="17"/>
      <c r="KR16" s="17"/>
      <c r="KS16" s="17"/>
      <c r="KT16" s="17"/>
      <c r="KU16" s="17"/>
      <c r="KV16" s="17"/>
      <c r="KW16" s="17"/>
      <c r="KX16" s="17"/>
      <c r="KY16" s="17"/>
      <c r="KZ16" s="17"/>
      <c r="LA16" s="17"/>
      <c r="LB16" s="17"/>
      <c r="LC16" s="17"/>
      <c r="LD16" s="17"/>
      <c r="LE16" s="17"/>
      <c r="LF16" s="17"/>
      <c r="LG16" s="17"/>
      <c r="LH16" s="17"/>
      <c r="LI16" s="17"/>
      <c r="LJ16" s="17"/>
      <c r="LK16" s="17"/>
      <c r="LL16" s="17"/>
      <c r="LM16" s="17"/>
      <c r="LN16" s="17"/>
      <c r="LO16" s="17"/>
      <c r="LP16" s="17"/>
      <c r="LQ16" s="17"/>
      <c r="LR16" s="17"/>
      <c r="LS16" s="17"/>
      <c r="LT16" s="17"/>
      <c r="LU16" s="17"/>
      <c r="LV16" s="17"/>
      <c r="LW16" s="17"/>
      <c r="LX16" s="17"/>
      <c r="LY16" s="17"/>
      <c r="LZ16" s="17"/>
      <c r="MA16" s="17"/>
      <c r="MB16" s="17"/>
      <c r="MC16" s="17"/>
      <c r="MD16" s="17"/>
      <c r="ME16" s="17"/>
      <c r="MF16" s="17"/>
      <c r="MG16" s="17"/>
      <c r="MH16" s="17"/>
      <c r="MI16" s="17"/>
      <c r="MJ16" s="17"/>
      <c r="MK16" s="17"/>
      <c r="ML16" s="17"/>
      <c r="MM16" s="17"/>
      <c r="MN16" s="17"/>
      <c r="MO16" s="17"/>
      <c r="MP16" s="17"/>
      <c r="MQ16" s="17"/>
      <c r="MR16" s="17"/>
      <c r="MS16" s="17"/>
      <c r="MT16" s="17"/>
      <c r="MU16" s="17"/>
      <c r="MV16" s="17"/>
      <c r="MW16" s="17"/>
      <c r="MX16" s="17"/>
      <c r="MY16" s="17"/>
      <c r="MZ16" s="17"/>
      <c r="NA16" s="17"/>
      <c r="NB16" s="22">
        <v>1</v>
      </c>
      <c r="NC16" s="17"/>
      <c r="ND16" s="17"/>
      <c r="NE16" s="17"/>
      <c r="NF16" s="17"/>
      <c r="NG16" s="17"/>
      <c r="NH16" s="17"/>
      <c r="NI16" s="17"/>
      <c r="NJ16" s="17"/>
      <c r="NK16" s="17"/>
      <c r="NL16" s="17"/>
      <c r="NM16" s="29">
        <v>0</v>
      </c>
    </row>
    <row r="17" spans="1:377" outlineLevel="1">
      <c r="A17" s="26"/>
      <c r="B17" s="26"/>
      <c r="D17" t="b">
        <v>0</v>
      </c>
      <c r="E17" s="16"/>
      <c r="F17" s="16"/>
      <c r="H17" s="12" t="s">
        <v>1072</v>
      </c>
      <c r="I17" s="10" t="str">
        <f ca="1">IF(MATCH(H17,H$5:H17,0)=(COUNTA(H$5:H17)),"-","Dup")</f>
        <v>-</v>
      </c>
      <c r="J17" s="17"/>
      <c r="K17" s="17"/>
      <c r="L17" s="17"/>
      <c r="M17" s="17"/>
      <c r="N17" s="17"/>
      <c r="O17" s="17"/>
      <c r="P17" s="17"/>
      <c r="Q17" s="17"/>
      <c r="R17" s="17"/>
      <c r="S17" s="17"/>
      <c r="T17" s="17"/>
      <c r="U17" s="17"/>
      <c r="V17" s="17"/>
      <c r="W17" s="17"/>
      <c r="X17" s="17"/>
      <c r="Y17" s="17"/>
      <c r="Z17" s="17"/>
      <c r="AA17" s="17"/>
      <c r="AB17" s="17"/>
      <c r="AC17" s="17"/>
      <c r="AD17" s="17"/>
      <c r="AE17" s="17"/>
      <c r="AF17" s="22">
        <v>1</v>
      </c>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c r="DE17" s="17"/>
      <c r="DF17" s="17"/>
      <c r="DG17" s="17"/>
      <c r="DH17" s="17"/>
      <c r="DI17" s="17"/>
      <c r="DJ17" s="17"/>
      <c r="DK17" s="17"/>
      <c r="DL17" s="17"/>
      <c r="DM17" s="17"/>
      <c r="DN17" s="17"/>
      <c r="DO17" s="17"/>
      <c r="DP17" s="17"/>
      <c r="DQ17" s="17"/>
      <c r="DR17" s="17"/>
      <c r="DS17" s="17"/>
      <c r="DT17" s="17"/>
      <c r="DU17" s="17"/>
      <c r="DV17" s="17"/>
      <c r="DW17" s="17"/>
      <c r="DX17" s="17"/>
      <c r="DY17" s="17"/>
      <c r="DZ17" s="17"/>
      <c r="EA17" s="17"/>
      <c r="EB17" s="17"/>
      <c r="EC17" s="17"/>
      <c r="ED17" s="17"/>
      <c r="EE17" s="17"/>
      <c r="EF17" s="17"/>
      <c r="EG17" s="17"/>
      <c r="EH17" s="17"/>
      <c r="EI17" s="17"/>
      <c r="EJ17" s="17"/>
      <c r="EK17" s="17"/>
      <c r="EL17" s="17"/>
      <c r="EM17" s="17"/>
      <c r="EN17" s="17"/>
      <c r="EO17" s="17"/>
      <c r="EP17" s="17"/>
      <c r="EQ17" s="17"/>
      <c r="ER17" s="17"/>
      <c r="ES17" s="17"/>
      <c r="ET17" s="17"/>
      <c r="EU17" s="17"/>
      <c r="EV17" s="17"/>
      <c r="EW17" s="17"/>
      <c r="EX17" s="17"/>
      <c r="EY17" s="17"/>
      <c r="EZ17" s="17"/>
      <c r="FA17" s="17"/>
      <c r="FB17" s="17"/>
      <c r="FC17" s="17"/>
      <c r="FD17" s="17"/>
      <c r="FE17" s="17"/>
      <c r="FF17" s="17"/>
      <c r="FG17" s="17"/>
      <c r="FH17" s="17"/>
      <c r="FI17" s="17"/>
      <c r="FJ17" s="17"/>
      <c r="FK17" s="17"/>
      <c r="FL17" s="17"/>
      <c r="FM17" s="17"/>
      <c r="FN17" s="17"/>
      <c r="FO17" s="17"/>
      <c r="FP17" s="17"/>
      <c r="FQ17" s="17"/>
      <c r="FR17" s="17"/>
      <c r="FS17" s="17"/>
      <c r="FT17" s="17"/>
      <c r="FU17" s="17"/>
      <c r="FV17" s="17"/>
      <c r="FW17" s="17"/>
      <c r="FX17" s="17"/>
      <c r="FY17" s="17"/>
      <c r="FZ17" s="17"/>
      <c r="GA17" s="17"/>
      <c r="GB17" s="17"/>
      <c r="GC17" s="17"/>
      <c r="GD17" s="17"/>
      <c r="GE17" s="17"/>
      <c r="GF17" s="17"/>
      <c r="GG17" s="17"/>
      <c r="GH17" s="17"/>
      <c r="GI17" s="17"/>
      <c r="GJ17" s="17"/>
      <c r="GK17" s="17"/>
      <c r="GL17" s="17"/>
      <c r="GM17" s="17"/>
      <c r="GN17" s="17"/>
      <c r="GO17" s="17"/>
      <c r="GP17" s="17"/>
      <c r="GQ17" s="17"/>
      <c r="GR17" s="17"/>
      <c r="GS17" s="17"/>
      <c r="GT17" s="17"/>
      <c r="GU17" s="17"/>
      <c r="GV17" s="17"/>
      <c r="GW17" s="17"/>
      <c r="GX17" s="17"/>
      <c r="GY17" s="17"/>
      <c r="GZ17" s="17"/>
      <c r="HA17" s="17"/>
      <c r="HB17" s="17"/>
      <c r="HC17" s="17"/>
      <c r="HD17" s="17"/>
      <c r="HE17" s="17"/>
      <c r="HF17" s="17"/>
      <c r="HG17" s="17"/>
      <c r="HH17" s="17"/>
      <c r="HI17" s="17"/>
      <c r="HJ17" s="17"/>
      <c r="HK17" s="17"/>
      <c r="HL17" s="17"/>
      <c r="HM17" s="17"/>
      <c r="HN17" s="17"/>
      <c r="HO17" s="17"/>
      <c r="HP17" s="17"/>
      <c r="HQ17" s="17"/>
      <c r="HR17" s="17"/>
      <c r="HS17" s="17"/>
      <c r="HT17" s="17"/>
      <c r="HU17" s="17"/>
      <c r="HV17" s="17"/>
      <c r="HW17" s="17"/>
      <c r="HX17" s="17"/>
      <c r="HY17" s="17"/>
      <c r="HZ17" s="17"/>
      <c r="IA17" s="17"/>
      <c r="IB17" s="17"/>
      <c r="IC17" s="17"/>
      <c r="ID17" s="17"/>
      <c r="IE17" s="17"/>
      <c r="IF17" s="17"/>
      <c r="IG17" s="17"/>
      <c r="IH17" s="17"/>
      <c r="II17" s="17"/>
      <c r="IJ17" s="17"/>
      <c r="IK17" s="17"/>
      <c r="IL17" s="17"/>
      <c r="IM17" s="17"/>
      <c r="IN17" s="17"/>
      <c r="IO17" s="17"/>
      <c r="IP17" s="17"/>
      <c r="IQ17" s="17"/>
      <c r="IR17" s="17"/>
      <c r="IS17" s="17"/>
      <c r="IT17" s="17"/>
      <c r="IU17" s="17"/>
      <c r="IV17" s="17"/>
      <c r="IW17" s="17"/>
      <c r="IX17" s="17"/>
      <c r="IY17" s="17"/>
      <c r="IZ17" s="17"/>
      <c r="JA17" s="17"/>
      <c r="JB17" s="17"/>
      <c r="JC17" s="17"/>
      <c r="JD17" s="17"/>
      <c r="JE17" s="17"/>
      <c r="JF17" s="17"/>
      <c r="JG17" s="17"/>
      <c r="JH17" s="17"/>
      <c r="JI17" s="17"/>
      <c r="JJ17" s="17"/>
      <c r="JK17" s="17"/>
      <c r="JL17" s="17"/>
      <c r="JM17" s="17"/>
      <c r="JN17" s="17"/>
      <c r="JO17" s="17"/>
      <c r="JP17" s="17"/>
      <c r="JQ17" s="17"/>
      <c r="JR17" s="17"/>
      <c r="JS17" s="17"/>
      <c r="JT17" s="17"/>
      <c r="JU17" s="17"/>
      <c r="JV17" s="17"/>
      <c r="JW17" s="17"/>
      <c r="JX17" s="17"/>
      <c r="JY17" s="17"/>
      <c r="JZ17" s="17"/>
      <c r="KA17" s="17"/>
      <c r="KB17" s="17"/>
      <c r="KC17" s="17"/>
      <c r="KD17" s="17"/>
      <c r="KE17" s="17"/>
      <c r="KF17" s="17"/>
      <c r="KG17" s="17"/>
      <c r="KH17" s="17"/>
      <c r="KI17" s="17"/>
      <c r="KJ17" s="17"/>
      <c r="KK17" s="17"/>
      <c r="KL17" s="17"/>
      <c r="KM17" s="17"/>
      <c r="KN17" s="17"/>
      <c r="KO17" s="17"/>
      <c r="KP17" s="17"/>
      <c r="KQ17" s="17"/>
      <c r="KR17" s="17"/>
      <c r="KS17" s="17"/>
      <c r="KT17" s="17"/>
      <c r="KU17" s="17"/>
      <c r="KV17" s="17"/>
      <c r="KW17" s="17"/>
      <c r="KX17" s="17"/>
      <c r="KY17" s="17"/>
      <c r="KZ17" s="17"/>
      <c r="LA17" s="17"/>
      <c r="LB17" s="17"/>
      <c r="LC17" s="17"/>
      <c r="LD17" s="17"/>
      <c r="LE17" s="17"/>
      <c r="LF17" s="17"/>
      <c r="LG17" s="17"/>
      <c r="LH17" s="17"/>
      <c r="LI17" s="17"/>
      <c r="LJ17" s="17"/>
      <c r="LK17" s="17"/>
      <c r="LL17" s="17"/>
      <c r="LM17" s="17"/>
      <c r="LN17" s="17"/>
      <c r="LO17" s="17"/>
      <c r="LP17" s="17"/>
      <c r="LQ17" s="17"/>
      <c r="LR17" s="17"/>
      <c r="LS17" s="17"/>
      <c r="LT17" s="17"/>
      <c r="LU17" s="17"/>
      <c r="LV17" s="17"/>
      <c r="LW17" s="17"/>
      <c r="LX17" s="17"/>
      <c r="LY17" s="17"/>
      <c r="LZ17" s="17"/>
      <c r="MA17" s="17"/>
      <c r="MB17" s="17"/>
      <c r="MC17" s="17"/>
      <c r="MD17" s="17"/>
      <c r="ME17" s="17"/>
      <c r="MF17" s="17"/>
      <c r="MG17" s="17"/>
      <c r="MH17" s="17"/>
      <c r="MI17" s="17"/>
      <c r="MJ17" s="17"/>
      <c r="MK17" s="17"/>
      <c r="ML17" s="17"/>
      <c r="MM17" s="17"/>
      <c r="MN17" s="17"/>
      <c r="MO17" s="17"/>
      <c r="MP17" s="17"/>
      <c r="MQ17" s="17"/>
      <c r="MR17" s="17"/>
      <c r="MS17" s="17"/>
      <c r="MT17" s="17"/>
      <c r="MU17" s="17"/>
      <c r="MV17" s="17"/>
      <c r="MW17" s="17"/>
      <c r="MX17" s="17"/>
      <c r="MY17" s="17"/>
      <c r="MZ17" s="17"/>
      <c r="NA17" s="17"/>
      <c r="NB17" s="17"/>
      <c r="NC17" s="17"/>
      <c r="ND17" s="17"/>
      <c r="NE17" s="17"/>
      <c r="NF17" s="17"/>
      <c r="NG17" s="17"/>
      <c r="NH17" s="17"/>
      <c r="NI17" s="17"/>
      <c r="NJ17" s="17"/>
      <c r="NK17" s="17"/>
      <c r="NL17" s="17"/>
      <c r="NM17" s="29">
        <v>0</v>
      </c>
    </row>
    <row r="18" spans="1:377" ht="17.25" collapsed="1">
      <c r="A18" s="26"/>
      <c r="B18" s="26"/>
      <c r="D18" t="b">
        <v>0</v>
      </c>
      <c r="E18" s="16"/>
      <c r="F18" s="16"/>
      <c r="H18" s="12" t="s">
        <v>989</v>
      </c>
      <c r="I18" s="10" t="str">
        <f ca="1">IF(MATCH(H18,H$5:H18,0)=(COUNTA(H$5:H18)),"-","Dup")</f>
        <v>-</v>
      </c>
      <c r="J18" s="17"/>
      <c r="K18" s="17"/>
      <c r="L18" s="17"/>
      <c r="M18" s="17"/>
      <c r="N18" s="17"/>
      <c r="O18" s="17"/>
      <c r="P18" s="17"/>
      <c r="Q18" s="17"/>
      <c r="R18" s="17"/>
      <c r="S18" s="17"/>
      <c r="T18" s="17"/>
      <c r="U18" s="43" t="s">
        <v>842</v>
      </c>
      <c r="V18" s="42"/>
      <c r="W18" s="43" t="s">
        <v>843</v>
      </c>
      <c r="X18" s="42"/>
      <c r="Y18" s="17"/>
      <c r="Z18" s="17"/>
      <c r="AA18" s="17"/>
      <c r="AB18" s="17"/>
      <c r="AC18" s="43" t="s">
        <v>843</v>
      </c>
      <c r="AD18" s="17"/>
      <c r="AE18" s="42"/>
      <c r="AF18" s="44" t="s">
        <v>844</v>
      </c>
      <c r="AG18" s="17"/>
      <c r="AH18" s="17"/>
      <c r="AI18" s="17"/>
      <c r="AJ18" s="43" t="s">
        <v>842</v>
      </c>
      <c r="AK18" s="42"/>
      <c r="AL18" s="42"/>
      <c r="AM18" s="42"/>
      <c r="AN18" s="17"/>
      <c r="AO18" s="17"/>
      <c r="AP18" s="43" t="s">
        <v>842</v>
      </c>
      <c r="AQ18" s="42"/>
      <c r="AR18" s="42"/>
      <c r="AS18" s="42"/>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43" t="s">
        <v>846</v>
      </c>
      <c r="BT18" s="43"/>
      <c r="BU18" s="43"/>
      <c r="BV18" s="43"/>
      <c r="BW18" s="43"/>
      <c r="BX18" s="43"/>
      <c r="BY18" s="43"/>
      <c r="BZ18" s="43"/>
      <c r="CA18" s="43"/>
      <c r="CB18" s="43"/>
      <c r="CC18" s="43"/>
      <c r="CD18" s="43"/>
      <c r="CE18" s="43"/>
      <c r="CF18" s="43"/>
      <c r="CG18" s="43"/>
      <c r="CH18" s="43"/>
      <c r="CI18" s="43"/>
      <c r="CJ18" s="43"/>
      <c r="CK18" s="43"/>
      <c r="CL18" s="43"/>
      <c r="CM18" s="43"/>
      <c r="CN18" s="43"/>
      <c r="CO18" s="43"/>
      <c r="CP18" s="43"/>
      <c r="CQ18" s="43"/>
      <c r="CR18" s="43"/>
      <c r="CS18" s="43"/>
      <c r="CT18" s="43"/>
      <c r="CU18" s="43"/>
      <c r="CV18" s="43"/>
      <c r="CW18" s="43"/>
      <c r="CX18" s="43"/>
      <c r="CY18" s="43"/>
      <c r="CZ18" s="43"/>
      <c r="DA18" s="43"/>
      <c r="DB18" s="43"/>
      <c r="DC18" s="43"/>
      <c r="DD18" s="43"/>
      <c r="DE18" s="43"/>
      <c r="DF18" s="43"/>
      <c r="DG18" s="43"/>
      <c r="DH18" s="43"/>
      <c r="DI18" s="43"/>
      <c r="DJ18" s="43"/>
      <c r="DK18" s="43"/>
      <c r="DL18" s="43"/>
      <c r="DM18" s="43"/>
      <c r="DN18" s="43"/>
      <c r="DO18" s="43"/>
      <c r="DP18" s="43"/>
      <c r="DQ18" s="43"/>
      <c r="DR18" s="43"/>
      <c r="DS18" s="43"/>
      <c r="DT18" s="43"/>
      <c r="DU18" s="43"/>
      <c r="DV18" s="43"/>
      <c r="DW18" s="43"/>
      <c r="DX18" s="43"/>
      <c r="DY18" s="43"/>
      <c r="DZ18" s="43"/>
      <c r="EA18" s="43"/>
      <c r="EB18" s="43"/>
      <c r="EC18" s="43"/>
      <c r="ED18" s="43"/>
      <c r="EE18" s="43"/>
      <c r="EF18" s="43"/>
      <c r="EG18" s="43"/>
      <c r="EH18" s="43"/>
      <c r="EI18" s="43"/>
      <c r="EJ18" s="43"/>
      <c r="EK18" s="43"/>
      <c r="EL18" s="43"/>
      <c r="EM18" s="43"/>
      <c r="EN18" s="43"/>
      <c r="EO18" s="43"/>
      <c r="EP18" s="43"/>
      <c r="EQ18" s="43"/>
      <c r="ER18" s="43"/>
      <c r="ES18" s="43"/>
      <c r="ET18" s="43"/>
      <c r="EU18" s="43"/>
      <c r="EV18" s="43"/>
      <c r="EW18" s="43"/>
      <c r="EX18" s="43"/>
      <c r="EY18" s="43"/>
      <c r="EZ18" s="43"/>
      <c r="FA18" s="43"/>
      <c r="FB18" s="43"/>
      <c r="FC18" s="43"/>
      <c r="FD18" s="43"/>
      <c r="FE18" s="43"/>
      <c r="FF18" s="43"/>
      <c r="FG18" s="43"/>
      <c r="FH18" s="43"/>
      <c r="FI18" s="43"/>
      <c r="FJ18" s="43"/>
      <c r="FK18" s="43"/>
      <c r="FL18" s="43"/>
      <c r="FM18" s="43"/>
      <c r="FN18" s="43"/>
      <c r="FO18" s="43"/>
      <c r="FP18" s="43"/>
      <c r="FQ18" s="43"/>
      <c r="FR18" s="43"/>
      <c r="FS18" s="43"/>
      <c r="FT18" s="43" t="s">
        <v>845</v>
      </c>
      <c r="FU18" s="43"/>
      <c r="FV18" s="43"/>
      <c r="FW18" s="43"/>
      <c r="FX18" s="43"/>
      <c r="FY18" s="43"/>
      <c r="FZ18" s="43"/>
      <c r="GA18" s="43"/>
      <c r="GB18" s="43"/>
      <c r="GC18" s="43"/>
      <c r="GD18" s="43"/>
      <c r="GE18" s="43"/>
      <c r="GF18" s="43"/>
      <c r="GG18" s="43"/>
      <c r="GH18" s="43"/>
      <c r="GI18" s="43"/>
      <c r="GJ18" s="43"/>
      <c r="GK18" s="43"/>
      <c r="GL18" s="43"/>
      <c r="GM18" s="43"/>
      <c r="GN18" s="43"/>
      <c r="GO18" s="43"/>
      <c r="GP18" s="43"/>
      <c r="GQ18" s="43"/>
      <c r="GR18" s="43"/>
      <c r="GS18" s="43"/>
      <c r="GT18" s="43"/>
      <c r="GU18" s="43"/>
      <c r="GV18" s="43"/>
      <c r="GW18" s="43"/>
      <c r="GX18" s="43"/>
      <c r="GY18" s="43"/>
      <c r="GZ18" s="43"/>
      <c r="HA18" s="43"/>
      <c r="HB18" s="43"/>
      <c r="HC18" s="43"/>
      <c r="HD18" s="43"/>
      <c r="HE18" s="43"/>
      <c r="HF18" s="43"/>
      <c r="HG18" s="43"/>
      <c r="HH18" s="43"/>
      <c r="HI18" s="43"/>
      <c r="HJ18" s="43"/>
      <c r="HK18" s="43"/>
      <c r="HL18" s="43"/>
      <c r="HM18" s="43"/>
      <c r="HN18" s="43"/>
      <c r="HO18" s="43"/>
      <c r="HP18" s="43"/>
      <c r="HQ18" s="43"/>
      <c r="HR18" s="43"/>
      <c r="HS18" s="43"/>
      <c r="HT18" s="43"/>
      <c r="HU18" s="43"/>
      <c r="HV18" s="43"/>
      <c r="HW18" s="43"/>
      <c r="HX18" s="43"/>
      <c r="HY18" s="43"/>
      <c r="HZ18" s="43"/>
      <c r="IA18" s="43"/>
      <c r="IB18" s="43"/>
      <c r="IC18" s="43"/>
      <c r="ID18" s="43"/>
      <c r="IE18" s="43"/>
      <c r="IF18" s="43"/>
      <c r="IG18" s="43"/>
      <c r="IH18" s="43"/>
      <c r="II18" s="43"/>
      <c r="IJ18" s="43"/>
      <c r="IK18" s="43"/>
      <c r="IL18" s="43"/>
      <c r="IM18" s="43"/>
      <c r="IN18" s="43"/>
      <c r="IO18" s="43"/>
      <c r="IP18" s="43"/>
      <c r="IQ18" s="43"/>
      <c r="IR18" s="43"/>
      <c r="IS18" s="43"/>
      <c r="IT18" s="43"/>
      <c r="IU18" s="43"/>
      <c r="IV18" s="43"/>
      <c r="IW18" s="43"/>
      <c r="IX18" s="43"/>
      <c r="IY18" s="43"/>
      <c r="IZ18" s="43"/>
      <c r="JA18" s="43"/>
      <c r="JB18" s="43"/>
      <c r="JC18" s="43"/>
      <c r="JD18" s="43"/>
      <c r="JE18" s="43"/>
      <c r="JF18" s="43"/>
      <c r="JG18" s="43"/>
      <c r="JH18" s="43"/>
      <c r="JI18" s="43"/>
      <c r="JJ18" s="43"/>
      <c r="JK18" s="43"/>
      <c r="JL18" s="43"/>
      <c r="JM18" s="43"/>
      <c r="JN18" s="43"/>
      <c r="JO18" s="43"/>
      <c r="JP18" s="43"/>
      <c r="JQ18" s="43"/>
      <c r="JR18" s="43"/>
      <c r="JS18" s="43"/>
      <c r="JT18" s="43"/>
      <c r="JU18" s="17"/>
      <c r="JV18" s="17"/>
      <c r="JW18" s="17"/>
      <c r="JX18" s="17"/>
      <c r="JY18" s="17"/>
      <c r="JZ18" s="17"/>
      <c r="KA18" s="43" t="s">
        <v>847</v>
      </c>
      <c r="KB18" s="42"/>
      <c r="KC18" s="42"/>
      <c r="KD18" s="42"/>
      <c r="KE18" s="42"/>
      <c r="KF18" s="42"/>
      <c r="KG18" s="42"/>
      <c r="KH18" s="17"/>
      <c r="KI18" s="17"/>
      <c r="KJ18" s="17"/>
      <c r="KK18" s="17"/>
      <c r="KL18" s="17"/>
      <c r="KM18" s="17"/>
      <c r="KN18" s="17"/>
      <c r="KO18" s="17"/>
      <c r="KP18" s="17"/>
      <c r="KQ18" s="17"/>
      <c r="KR18" s="17"/>
      <c r="KS18" s="17"/>
      <c r="KT18" s="17"/>
      <c r="KU18" s="17"/>
      <c r="KV18" s="17"/>
      <c r="KW18" s="17"/>
      <c r="KX18" s="17"/>
      <c r="KY18" s="17">
        <v>1</v>
      </c>
      <c r="KZ18" s="17">
        <v>2</v>
      </c>
      <c r="LA18" s="17">
        <v>3</v>
      </c>
      <c r="LB18" s="17">
        <v>4</v>
      </c>
      <c r="LC18" s="17">
        <v>5</v>
      </c>
      <c r="LD18" s="17">
        <v>6</v>
      </c>
      <c r="LE18" s="17">
        <v>7</v>
      </c>
      <c r="LF18" s="17">
        <v>8</v>
      </c>
      <c r="LG18" s="17"/>
      <c r="LH18" s="44" t="s">
        <v>848</v>
      </c>
      <c r="LI18" s="43" t="s">
        <v>849</v>
      </c>
      <c r="LJ18" s="42"/>
      <c r="LK18" s="42"/>
      <c r="LL18" s="42"/>
      <c r="LM18" s="42"/>
      <c r="LN18" s="43" t="s">
        <v>850</v>
      </c>
      <c r="LO18" s="42"/>
      <c r="LP18" s="17"/>
      <c r="LQ18" s="17"/>
      <c r="LR18" s="17"/>
      <c r="LS18" s="17"/>
      <c r="LT18" s="17"/>
      <c r="LU18" s="17"/>
      <c r="LV18" s="22">
        <v>1</v>
      </c>
      <c r="LW18" s="22">
        <v>2</v>
      </c>
      <c r="LX18" s="22">
        <v>3</v>
      </c>
      <c r="LY18" s="43" t="s">
        <v>849</v>
      </c>
      <c r="LZ18" s="42"/>
      <c r="MA18" s="42"/>
      <c r="MB18" s="42"/>
      <c r="MC18" s="42"/>
      <c r="MD18" s="17"/>
      <c r="ME18" s="17" t="s">
        <v>851</v>
      </c>
      <c r="MF18" s="17"/>
      <c r="MG18" s="17" t="s">
        <v>851</v>
      </c>
      <c r="MH18" s="43" t="s">
        <v>851</v>
      </c>
      <c r="MI18" s="17"/>
      <c r="MJ18" s="17"/>
      <c r="MK18" s="130" t="s">
        <v>849</v>
      </c>
      <c r="ML18" s="17"/>
      <c r="MM18" s="17"/>
      <c r="MN18" s="17"/>
      <c r="MO18" s="17" t="s">
        <v>851</v>
      </c>
      <c r="MP18" s="17"/>
      <c r="MQ18" s="17" t="s">
        <v>851</v>
      </c>
      <c r="MR18" s="43" t="s">
        <v>847</v>
      </c>
      <c r="MS18" s="43"/>
      <c r="MT18" s="43"/>
      <c r="MU18" s="43"/>
      <c r="MV18" s="43"/>
      <c r="MW18" s="43" t="s">
        <v>852</v>
      </c>
      <c r="MX18" s="42"/>
      <c r="MY18" s="42"/>
      <c r="MZ18" s="42"/>
      <c r="NA18" s="131" t="s">
        <v>853</v>
      </c>
      <c r="NB18" s="44" t="s">
        <v>843</v>
      </c>
      <c r="NC18" s="43" t="s">
        <v>851</v>
      </c>
      <c r="ND18" s="43"/>
      <c r="NE18" s="43"/>
      <c r="NF18" s="43"/>
      <c r="NG18" s="17"/>
      <c r="NH18" s="17"/>
      <c r="NI18" s="17"/>
      <c r="NJ18" s="17"/>
      <c r="NK18" s="17"/>
      <c r="NL18" s="17"/>
      <c r="NM18" s="29">
        <v>0</v>
      </c>
    </row>
    <row r="19" spans="1:377" ht="6.75" customHeight="1">
      <c r="A19" s="26">
        <f t="shared" ref="A19" si="48">ROW(A19)-5</f>
        <v>14</v>
      </c>
      <c r="B19" s="27">
        <v>0</v>
      </c>
      <c r="C19" s="27"/>
      <c r="D19" s="27" t="b">
        <v>0</v>
      </c>
      <c r="E19" s="27" t="b">
        <v>0</v>
      </c>
      <c r="F19" s="27" t="b">
        <v>0</v>
      </c>
      <c r="G19" s="27" t="b">
        <v>0</v>
      </c>
      <c r="H19" s="7" t="s">
        <v>27</v>
      </c>
      <c r="I19" s="11" t="str">
        <f ca="1">IF(MATCH(H19,H$5:H19,0)=(COUNTA(H$5:H19)),"-","Dup")</f>
        <v>-</v>
      </c>
      <c r="J19" s="9" t="str">
        <f t="shared" ref="J19:X19" si="49">J$5</f>
        <v>-</v>
      </c>
      <c r="K19" s="9" t="str">
        <f t="shared" si="49"/>
        <v>-</v>
      </c>
      <c r="L19" s="9" t="str">
        <f t="shared" si="49"/>
        <v>-</v>
      </c>
      <c r="M19" s="9" t="str">
        <f t="shared" si="49"/>
        <v>-</v>
      </c>
      <c r="N19" s="9" t="str">
        <f t="shared" si="49"/>
        <v>-</v>
      </c>
      <c r="O19" s="9" t="str">
        <f t="shared" si="49"/>
        <v>-</v>
      </c>
      <c r="P19" s="9" t="str">
        <f t="shared" si="49"/>
        <v>-</v>
      </c>
      <c r="Q19" s="9" t="str">
        <f t="shared" si="49"/>
        <v>-</v>
      </c>
      <c r="R19" s="9" t="str">
        <f t="shared" si="49"/>
        <v>-</v>
      </c>
      <c r="S19" s="9" t="str">
        <f t="shared" si="49"/>
        <v>-</v>
      </c>
      <c r="T19" s="9" t="str">
        <f t="shared" si="49"/>
        <v>-</v>
      </c>
      <c r="U19" s="9">
        <f t="shared" si="49"/>
        <v>1</v>
      </c>
      <c r="V19" s="9">
        <f t="shared" si="49"/>
        <v>1</v>
      </c>
      <c r="W19" s="9" t="str">
        <f t="shared" si="49"/>
        <v>-</v>
      </c>
      <c r="X19" s="9" t="str">
        <f t="shared" si="49"/>
        <v>-</v>
      </c>
      <c r="Y19" s="9" t="str">
        <f t="shared" ref="Y19:AL19" si="50">Y$5</f>
        <v>-</v>
      </c>
      <c r="Z19" s="9" t="str">
        <f t="shared" si="50"/>
        <v>-</v>
      </c>
      <c r="AA19" s="9" t="str">
        <f t="shared" si="50"/>
        <v>-</v>
      </c>
      <c r="AB19" s="9" t="str">
        <f t="shared" si="50"/>
        <v>-</v>
      </c>
      <c r="AC19" s="9" t="str">
        <f t="shared" si="50"/>
        <v>-</v>
      </c>
      <c r="AD19" s="9" t="str">
        <f t="shared" si="50"/>
        <v>-</v>
      </c>
      <c r="AE19" s="9" t="str">
        <f t="shared" si="50"/>
        <v>-</v>
      </c>
      <c r="AF19" s="9" t="str">
        <f t="shared" si="50"/>
        <v>-</v>
      </c>
      <c r="AG19" s="9" t="str">
        <f t="shared" si="50"/>
        <v>-</v>
      </c>
      <c r="AH19" s="9" t="str">
        <f t="shared" si="50"/>
        <v>-</v>
      </c>
      <c r="AI19" s="9" t="str">
        <f t="shared" si="50"/>
        <v>-</v>
      </c>
      <c r="AJ19" s="9" t="str">
        <f t="shared" si="50"/>
        <v>-</v>
      </c>
      <c r="AK19" s="9" t="str">
        <f t="shared" si="50"/>
        <v>-</v>
      </c>
      <c r="AL19" s="9" t="str">
        <f t="shared" si="50"/>
        <v>-</v>
      </c>
      <c r="AM19" s="9" t="str">
        <f t="shared" ref="AM19:AT19" si="51">AM$5</f>
        <v>-</v>
      </c>
      <c r="AN19" s="9" t="str">
        <f t="shared" si="51"/>
        <v>-</v>
      </c>
      <c r="AO19" s="9" t="str">
        <f t="shared" si="51"/>
        <v>-</v>
      </c>
      <c r="AP19" s="9" t="str">
        <f t="shared" si="51"/>
        <v>-</v>
      </c>
      <c r="AQ19" s="9" t="str">
        <f t="shared" si="51"/>
        <v>-</v>
      </c>
      <c r="AR19" s="9" t="str">
        <f t="shared" si="51"/>
        <v>-</v>
      </c>
      <c r="AS19" s="9" t="str">
        <f t="shared" si="51"/>
        <v>-</v>
      </c>
      <c r="AT19" s="9" t="str">
        <f t="shared" si="51"/>
        <v>-</v>
      </c>
      <c r="AU19" s="9" t="str">
        <f t="shared" ref="AU19:BD19" si="52">AU$5</f>
        <v>-</v>
      </c>
      <c r="AV19" s="9" t="str">
        <f t="shared" si="52"/>
        <v>-</v>
      </c>
      <c r="AW19" s="9" t="str">
        <f t="shared" si="52"/>
        <v>-</v>
      </c>
      <c r="AX19" s="9" t="str">
        <f t="shared" si="52"/>
        <v>-</v>
      </c>
      <c r="AY19" s="9" t="str">
        <f t="shared" si="52"/>
        <v>-</v>
      </c>
      <c r="AZ19" s="9" t="str">
        <f t="shared" si="52"/>
        <v>-</v>
      </c>
      <c r="BA19" s="9" t="str">
        <f t="shared" si="52"/>
        <v>-</v>
      </c>
      <c r="BB19" s="9" t="str">
        <f t="shared" si="52"/>
        <v>-</v>
      </c>
      <c r="BC19" s="9" t="str">
        <f t="shared" si="52"/>
        <v>-</v>
      </c>
      <c r="BD19" s="9" t="str">
        <f t="shared" si="52"/>
        <v>-</v>
      </c>
      <c r="BE19" s="9" t="str">
        <f t="shared" ref="BE19:BL19" si="53">BE$5</f>
        <v>-</v>
      </c>
      <c r="BF19" s="9" t="str">
        <f t="shared" si="53"/>
        <v>-</v>
      </c>
      <c r="BG19" s="9" t="str">
        <f t="shared" si="53"/>
        <v>-</v>
      </c>
      <c r="BH19" s="9" t="str">
        <f t="shared" si="53"/>
        <v>-</v>
      </c>
      <c r="BI19" s="9" t="str">
        <f t="shared" si="53"/>
        <v>-</v>
      </c>
      <c r="BJ19" s="9" t="str">
        <f t="shared" si="53"/>
        <v>-</v>
      </c>
      <c r="BK19" s="9" t="str">
        <f t="shared" si="53"/>
        <v>-</v>
      </c>
      <c r="BL19" s="9" t="str">
        <f t="shared" si="53"/>
        <v>-</v>
      </c>
      <c r="BM19" s="7" t="s">
        <v>37</v>
      </c>
      <c r="BN19" s="7" t="s">
        <v>37</v>
      </c>
      <c r="BO19" s="7" t="s">
        <v>37</v>
      </c>
      <c r="BP19" s="7" t="s">
        <v>37</v>
      </c>
      <c r="BQ19" s="7" t="s">
        <v>37</v>
      </c>
      <c r="BR19" s="7" t="s">
        <v>37</v>
      </c>
      <c r="BS19" s="9">
        <f>BS$5</f>
        <v>0</v>
      </c>
      <c r="BT19" s="9">
        <f>BT$5</f>
        <v>0</v>
      </c>
      <c r="BU19" s="9">
        <f t="shared" ref="BU19:FS19" si="54">BU$5</f>
        <v>0</v>
      </c>
      <c r="BV19" s="9">
        <f t="shared" si="54"/>
        <v>0</v>
      </c>
      <c r="BW19" s="9">
        <f t="shared" si="54"/>
        <v>0</v>
      </c>
      <c r="BX19" s="9">
        <f t="shared" si="54"/>
        <v>0</v>
      </c>
      <c r="BY19" s="9">
        <f t="shared" si="54"/>
        <v>0</v>
      </c>
      <c r="BZ19" s="9">
        <f t="shared" si="54"/>
        <v>0</v>
      </c>
      <c r="CA19" s="9">
        <f t="shared" si="54"/>
        <v>0</v>
      </c>
      <c r="CB19" s="9">
        <f t="shared" si="54"/>
        <v>0</v>
      </c>
      <c r="CC19" s="9">
        <f t="shared" si="54"/>
        <v>0</v>
      </c>
      <c r="CD19" s="9">
        <f t="shared" si="54"/>
        <v>0</v>
      </c>
      <c r="CE19" s="9">
        <f t="shared" si="54"/>
        <v>0</v>
      </c>
      <c r="CF19" s="9">
        <f t="shared" si="54"/>
        <v>0</v>
      </c>
      <c r="CG19" s="9">
        <f t="shared" si="54"/>
        <v>0</v>
      </c>
      <c r="CH19" s="9">
        <f t="shared" si="54"/>
        <v>0</v>
      </c>
      <c r="CI19" s="9">
        <f t="shared" si="54"/>
        <v>0</v>
      </c>
      <c r="CJ19" s="9">
        <f t="shared" si="54"/>
        <v>0</v>
      </c>
      <c r="CK19" s="9">
        <f t="shared" si="54"/>
        <v>0</v>
      </c>
      <c r="CL19" s="9">
        <f t="shared" si="54"/>
        <v>0</v>
      </c>
      <c r="CM19" s="9">
        <f t="shared" si="54"/>
        <v>0</v>
      </c>
      <c r="CN19" s="9">
        <f t="shared" si="54"/>
        <v>0</v>
      </c>
      <c r="CO19" s="9">
        <f t="shared" si="54"/>
        <v>0</v>
      </c>
      <c r="CP19" s="9">
        <f t="shared" si="54"/>
        <v>0</v>
      </c>
      <c r="CQ19" s="9">
        <f t="shared" si="54"/>
        <v>0</v>
      </c>
      <c r="CR19" s="9">
        <f t="shared" si="54"/>
        <v>0</v>
      </c>
      <c r="CS19" s="9">
        <f t="shared" si="54"/>
        <v>0</v>
      </c>
      <c r="CT19" s="9">
        <f t="shared" si="54"/>
        <v>0</v>
      </c>
      <c r="CU19" s="9">
        <f t="shared" si="54"/>
        <v>0</v>
      </c>
      <c r="CV19" s="9">
        <f t="shared" si="54"/>
        <v>0</v>
      </c>
      <c r="CW19" s="9">
        <f t="shared" si="54"/>
        <v>0</v>
      </c>
      <c r="CX19" s="9">
        <f t="shared" si="54"/>
        <v>0</v>
      </c>
      <c r="CY19" s="9">
        <f t="shared" si="54"/>
        <v>0</v>
      </c>
      <c r="CZ19" s="9">
        <f t="shared" si="54"/>
        <v>0</v>
      </c>
      <c r="DA19" s="9">
        <f t="shared" si="54"/>
        <v>0</v>
      </c>
      <c r="DB19" s="9">
        <f t="shared" si="54"/>
        <v>0</v>
      </c>
      <c r="DC19" s="9">
        <f t="shared" si="54"/>
        <v>0</v>
      </c>
      <c r="DD19" s="9">
        <f t="shared" si="54"/>
        <v>0</v>
      </c>
      <c r="DE19" s="9">
        <f t="shared" si="54"/>
        <v>0</v>
      </c>
      <c r="DF19" s="9">
        <f t="shared" si="54"/>
        <v>0</v>
      </c>
      <c r="DG19" s="9">
        <f t="shared" si="54"/>
        <v>0</v>
      </c>
      <c r="DH19" s="9">
        <f t="shared" si="54"/>
        <v>0</v>
      </c>
      <c r="DI19" s="9">
        <f t="shared" si="54"/>
        <v>0</v>
      </c>
      <c r="DJ19" s="9">
        <f t="shared" si="54"/>
        <v>0</v>
      </c>
      <c r="DK19" s="9">
        <f t="shared" si="54"/>
        <v>0</v>
      </c>
      <c r="DL19" s="9">
        <f t="shared" si="54"/>
        <v>0</v>
      </c>
      <c r="DM19" s="9">
        <f t="shared" si="54"/>
        <v>0</v>
      </c>
      <c r="DN19" s="9">
        <f t="shared" si="54"/>
        <v>0</v>
      </c>
      <c r="DO19" s="9">
        <f t="shared" si="54"/>
        <v>0</v>
      </c>
      <c r="DP19" s="9">
        <f t="shared" si="54"/>
        <v>0</v>
      </c>
      <c r="DQ19" s="9">
        <f t="shared" si="54"/>
        <v>0</v>
      </c>
      <c r="DR19" s="9">
        <f t="shared" si="54"/>
        <v>0</v>
      </c>
      <c r="DS19" s="9">
        <f t="shared" si="54"/>
        <v>0</v>
      </c>
      <c r="DT19" s="9">
        <f t="shared" si="54"/>
        <v>0</v>
      </c>
      <c r="DU19" s="9">
        <f t="shared" si="54"/>
        <v>0</v>
      </c>
      <c r="DV19" s="9">
        <f t="shared" si="54"/>
        <v>0</v>
      </c>
      <c r="DW19" s="9">
        <f t="shared" si="54"/>
        <v>0</v>
      </c>
      <c r="DX19" s="9">
        <f t="shared" si="54"/>
        <v>0</v>
      </c>
      <c r="DY19" s="9">
        <f t="shared" si="54"/>
        <v>0</v>
      </c>
      <c r="DZ19" s="9">
        <f t="shared" si="54"/>
        <v>0</v>
      </c>
      <c r="EA19" s="9">
        <f t="shared" si="54"/>
        <v>0</v>
      </c>
      <c r="EB19" s="9">
        <f t="shared" si="54"/>
        <v>0</v>
      </c>
      <c r="EC19" s="9">
        <f t="shared" si="54"/>
        <v>0</v>
      </c>
      <c r="ED19" s="9">
        <f t="shared" si="54"/>
        <v>0</v>
      </c>
      <c r="EE19" s="9">
        <f t="shared" si="54"/>
        <v>0</v>
      </c>
      <c r="EF19" s="9">
        <f t="shared" si="54"/>
        <v>0</v>
      </c>
      <c r="EG19" s="9">
        <f t="shared" si="54"/>
        <v>0</v>
      </c>
      <c r="EH19" s="9">
        <f t="shared" si="54"/>
        <v>0</v>
      </c>
      <c r="EI19" s="9">
        <f t="shared" si="54"/>
        <v>0</v>
      </c>
      <c r="EJ19" s="9">
        <f t="shared" si="54"/>
        <v>0</v>
      </c>
      <c r="EK19" s="9">
        <f t="shared" si="54"/>
        <v>0</v>
      </c>
      <c r="EL19" s="9">
        <f t="shared" si="54"/>
        <v>0</v>
      </c>
      <c r="EM19" s="9">
        <f t="shared" si="54"/>
        <v>0</v>
      </c>
      <c r="EN19" s="9">
        <f t="shared" si="54"/>
        <v>0</v>
      </c>
      <c r="EO19" s="9">
        <f t="shared" si="54"/>
        <v>0</v>
      </c>
      <c r="EP19" s="9">
        <f t="shared" si="54"/>
        <v>0</v>
      </c>
      <c r="EQ19" s="9">
        <f t="shared" si="54"/>
        <v>0</v>
      </c>
      <c r="ER19" s="9">
        <f t="shared" si="54"/>
        <v>0</v>
      </c>
      <c r="ES19" s="9">
        <f t="shared" si="54"/>
        <v>0</v>
      </c>
      <c r="ET19" s="9">
        <f t="shared" si="54"/>
        <v>0</v>
      </c>
      <c r="EU19" s="9">
        <f t="shared" si="54"/>
        <v>0</v>
      </c>
      <c r="EV19" s="9">
        <f t="shared" si="54"/>
        <v>0</v>
      </c>
      <c r="EW19" s="9">
        <f t="shared" si="54"/>
        <v>0</v>
      </c>
      <c r="EX19" s="9">
        <f t="shared" si="54"/>
        <v>0</v>
      </c>
      <c r="EY19" s="9">
        <f t="shared" si="54"/>
        <v>0</v>
      </c>
      <c r="EZ19" s="9">
        <f t="shared" si="54"/>
        <v>0</v>
      </c>
      <c r="FA19" s="9">
        <f t="shared" si="54"/>
        <v>0</v>
      </c>
      <c r="FB19" s="9">
        <f t="shared" si="54"/>
        <v>0</v>
      </c>
      <c r="FC19" s="9">
        <f t="shared" si="54"/>
        <v>0</v>
      </c>
      <c r="FD19" s="9">
        <f t="shared" si="54"/>
        <v>0</v>
      </c>
      <c r="FE19" s="9">
        <f t="shared" si="54"/>
        <v>0</v>
      </c>
      <c r="FF19" s="9">
        <f t="shared" si="54"/>
        <v>0</v>
      </c>
      <c r="FG19" s="9">
        <f t="shared" si="54"/>
        <v>0</v>
      </c>
      <c r="FH19" s="9">
        <f t="shared" si="54"/>
        <v>0</v>
      </c>
      <c r="FI19" s="9">
        <f t="shared" si="54"/>
        <v>0</v>
      </c>
      <c r="FJ19" s="9">
        <f t="shared" si="54"/>
        <v>0</v>
      </c>
      <c r="FK19" s="9">
        <f t="shared" si="54"/>
        <v>0</v>
      </c>
      <c r="FL19" s="9">
        <f t="shared" si="54"/>
        <v>0</v>
      </c>
      <c r="FM19" s="9">
        <f t="shared" si="54"/>
        <v>0</v>
      </c>
      <c r="FN19" s="9">
        <f t="shared" si="54"/>
        <v>0</v>
      </c>
      <c r="FO19" s="9">
        <f t="shared" si="54"/>
        <v>0</v>
      </c>
      <c r="FP19" s="9">
        <f t="shared" si="54"/>
        <v>0</v>
      </c>
      <c r="FQ19" s="9">
        <f t="shared" si="54"/>
        <v>0</v>
      </c>
      <c r="FR19" s="9">
        <f t="shared" si="54"/>
        <v>0</v>
      </c>
      <c r="FS19" s="9">
        <f t="shared" si="54"/>
        <v>0</v>
      </c>
      <c r="FT19" s="9">
        <f>FT$5</f>
        <v>0</v>
      </c>
      <c r="FU19" s="9">
        <f>FU$5</f>
        <v>0</v>
      </c>
      <c r="FV19" s="9">
        <f t="shared" ref="FV19:JT19" si="55">FV$5</f>
        <v>0</v>
      </c>
      <c r="FW19" s="9">
        <f t="shared" si="55"/>
        <v>0</v>
      </c>
      <c r="FX19" s="9">
        <f t="shared" si="55"/>
        <v>0</v>
      </c>
      <c r="FY19" s="9">
        <f t="shared" si="55"/>
        <v>0</v>
      </c>
      <c r="FZ19" s="9">
        <f t="shared" si="55"/>
        <v>0</v>
      </c>
      <c r="GA19" s="9">
        <f t="shared" si="55"/>
        <v>0</v>
      </c>
      <c r="GB19" s="9">
        <f t="shared" si="55"/>
        <v>0</v>
      </c>
      <c r="GC19" s="9">
        <f t="shared" si="55"/>
        <v>0</v>
      </c>
      <c r="GD19" s="9">
        <f t="shared" si="55"/>
        <v>0</v>
      </c>
      <c r="GE19" s="9">
        <f t="shared" si="55"/>
        <v>0</v>
      </c>
      <c r="GF19" s="9">
        <f t="shared" si="55"/>
        <v>0</v>
      </c>
      <c r="GG19" s="9">
        <f t="shared" si="55"/>
        <v>0</v>
      </c>
      <c r="GH19" s="9">
        <f t="shared" si="55"/>
        <v>0</v>
      </c>
      <c r="GI19" s="9">
        <f t="shared" si="55"/>
        <v>0</v>
      </c>
      <c r="GJ19" s="9">
        <f t="shared" si="55"/>
        <v>0</v>
      </c>
      <c r="GK19" s="9">
        <f t="shared" si="55"/>
        <v>0</v>
      </c>
      <c r="GL19" s="9">
        <f t="shared" si="55"/>
        <v>0</v>
      </c>
      <c r="GM19" s="9">
        <f t="shared" si="55"/>
        <v>0</v>
      </c>
      <c r="GN19" s="9">
        <f t="shared" si="55"/>
        <v>0</v>
      </c>
      <c r="GO19" s="9">
        <f t="shared" si="55"/>
        <v>0</v>
      </c>
      <c r="GP19" s="9">
        <f t="shared" si="55"/>
        <v>0</v>
      </c>
      <c r="GQ19" s="9">
        <f t="shared" si="55"/>
        <v>0</v>
      </c>
      <c r="GR19" s="9">
        <f t="shared" si="55"/>
        <v>0</v>
      </c>
      <c r="GS19" s="9">
        <f t="shared" si="55"/>
        <v>0</v>
      </c>
      <c r="GT19" s="9">
        <f t="shared" si="55"/>
        <v>0</v>
      </c>
      <c r="GU19" s="9">
        <f t="shared" si="55"/>
        <v>0</v>
      </c>
      <c r="GV19" s="9">
        <f t="shared" si="55"/>
        <v>0</v>
      </c>
      <c r="GW19" s="9">
        <f t="shared" si="55"/>
        <v>0</v>
      </c>
      <c r="GX19" s="9">
        <f t="shared" si="55"/>
        <v>0</v>
      </c>
      <c r="GY19" s="9">
        <f t="shared" si="55"/>
        <v>0</v>
      </c>
      <c r="GZ19" s="9">
        <f t="shared" si="55"/>
        <v>0</v>
      </c>
      <c r="HA19" s="9">
        <f t="shared" si="55"/>
        <v>0</v>
      </c>
      <c r="HB19" s="9">
        <f t="shared" si="55"/>
        <v>0</v>
      </c>
      <c r="HC19" s="9">
        <f t="shared" si="55"/>
        <v>0</v>
      </c>
      <c r="HD19" s="9">
        <f t="shared" si="55"/>
        <v>0</v>
      </c>
      <c r="HE19" s="9">
        <f t="shared" si="55"/>
        <v>0</v>
      </c>
      <c r="HF19" s="9">
        <f t="shared" si="55"/>
        <v>0</v>
      </c>
      <c r="HG19" s="9">
        <f t="shared" si="55"/>
        <v>0</v>
      </c>
      <c r="HH19" s="9">
        <f t="shared" si="55"/>
        <v>0</v>
      </c>
      <c r="HI19" s="9">
        <f t="shared" si="55"/>
        <v>0</v>
      </c>
      <c r="HJ19" s="9">
        <f t="shared" si="55"/>
        <v>0</v>
      </c>
      <c r="HK19" s="9">
        <f t="shared" si="55"/>
        <v>0</v>
      </c>
      <c r="HL19" s="9">
        <f t="shared" si="55"/>
        <v>0</v>
      </c>
      <c r="HM19" s="9">
        <f t="shared" si="55"/>
        <v>0</v>
      </c>
      <c r="HN19" s="9">
        <f t="shared" si="55"/>
        <v>0</v>
      </c>
      <c r="HO19" s="9">
        <f t="shared" si="55"/>
        <v>0</v>
      </c>
      <c r="HP19" s="9">
        <f t="shared" si="55"/>
        <v>0</v>
      </c>
      <c r="HQ19" s="9">
        <f t="shared" si="55"/>
        <v>0</v>
      </c>
      <c r="HR19" s="9">
        <f t="shared" si="55"/>
        <v>0</v>
      </c>
      <c r="HS19" s="9">
        <f t="shared" si="55"/>
        <v>0</v>
      </c>
      <c r="HT19" s="9">
        <f t="shared" si="55"/>
        <v>0</v>
      </c>
      <c r="HU19" s="9">
        <f t="shared" si="55"/>
        <v>0</v>
      </c>
      <c r="HV19" s="9">
        <f t="shared" si="55"/>
        <v>0</v>
      </c>
      <c r="HW19" s="9">
        <f t="shared" si="55"/>
        <v>0</v>
      </c>
      <c r="HX19" s="9">
        <f t="shared" si="55"/>
        <v>0</v>
      </c>
      <c r="HY19" s="9">
        <f t="shared" si="55"/>
        <v>0</v>
      </c>
      <c r="HZ19" s="9">
        <f t="shared" si="55"/>
        <v>0</v>
      </c>
      <c r="IA19" s="9">
        <f t="shared" si="55"/>
        <v>0</v>
      </c>
      <c r="IB19" s="9">
        <f t="shared" si="55"/>
        <v>0</v>
      </c>
      <c r="IC19" s="9">
        <f t="shared" si="55"/>
        <v>0</v>
      </c>
      <c r="ID19" s="9">
        <f t="shared" si="55"/>
        <v>0</v>
      </c>
      <c r="IE19" s="9">
        <f t="shared" si="55"/>
        <v>0</v>
      </c>
      <c r="IF19" s="9">
        <f t="shared" si="55"/>
        <v>0</v>
      </c>
      <c r="IG19" s="9">
        <f t="shared" si="55"/>
        <v>0</v>
      </c>
      <c r="IH19" s="9">
        <f t="shared" si="55"/>
        <v>0</v>
      </c>
      <c r="II19" s="9">
        <f t="shared" si="55"/>
        <v>0</v>
      </c>
      <c r="IJ19" s="9">
        <f t="shared" si="55"/>
        <v>0</v>
      </c>
      <c r="IK19" s="9">
        <f t="shared" si="55"/>
        <v>0</v>
      </c>
      <c r="IL19" s="9">
        <f t="shared" si="55"/>
        <v>0</v>
      </c>
      <c r="IM19" s="9">
        <f t="shared" si="55"/>
        <v>0</v>
      </c>
      <c r="IN19" s="9">
        <f t="shared" si="55"/>
        <v>0</v>
      </c>
      <c r="IO19" s="9">
        <f t="shared" si="55"/>
        <v>0</v>
      </c>
      <c r="IP19" s="9">
        <f t="shared" si="55"/>
        <v>0</v>
      </c>
      <c r="IQ19" s="9">
        <f t="shared" si="55"/>
        <v>0</v>
      </c>
      <c r="IR19" s="9">
        <f t="shared" si="55"/>
        <v>0</v>
      </c>
      <c r="IS19" s="9">
        <f t="shared" si="55"/>
        <v>0</v>
      </c>
      <c r="IT19" s="9">
        <f t="shared" si="55"/>
        <v>0</v>
      </c>
      <c r="IU19" s="9">
        <f t="shared" si="55"/>
        <v>0</v>
      </c>
      <c r="IV19" s="9">
        <f t="shared" si="55"/>
        <v>0</v>
      </c>
      <c r="IW19" s="9">
        <f t="shared" si="55"/>
        <v>0</v>
      </c>
      <c r="IX19" s="9">
        <f t="shared" si="55"/>
        <v>0</v>
      </c>
      <c r="IY19" s="9">
        <f t="shared" si="55"/>
        <v>0</v>
      </c>
      <c r="IZ19" s="9">
        <f t="shared" si="55"/>
        <v>0</v>
      </c>
      <c r="JA19" s="9">
        <f t="shared" si="55"/>
        <v>0</v>
      </c>
      <c r="JB19" s="9">
        <f t="shared" si="55"/>
        <v>0</v>
      </c>
      <c r="JC19" s="9">
        <f t="shared" si="55"/>
        <v>0</v>
      </c>
      <c r="JD19" s="9">
        <f t="shared" si="55"/>
        <v>0</v>
      </c>
      <c r="JE19" s="9">
        <f t="shared" si="55"/>
        <v>0</v>
      </c>
      <c r="JF19" s="9">
        <f t="shared" si="55"/>
        <v>0</v>
      </c>
      <c r="JG19" s="9">
        <f t="shared" si="55"/>
        <v>0</v>
      </c>
      <c r="JH19" s="9">
        <f t="shared" si="55"/>
        <v>0</v>
      </c>
      <c r="JI19" s="9">
        <f t="shared" si="55"/>
        <v>0</v>
      </c>
      <c r="JJ19" s="9">
        <f t="shared" si="55"/>
        <v>0</v>
      </c>
      <c r="JK19" s="9">
        <f t="shared" si="55"/>
        <v>0</v>
      </c>
      <c r="JL19" s="9">
        <f t="shared" si="55"/>
        <v>0</v>
      </c>
      <c r="JM19" s="9">
        <f t="shared" si="55"/>
        <v>0</v>
      </c>
      <c r="JN19" s="9">
        <f t="shared" si="55"/>
        <v>0</v>
      </c>
      <c r="JO19" s="9">
        <f t="shared" si="55"/>
        <v>0</v>
      </c>
      <c r="JP19" s="9">
        <f t="shared" si="55"/>
        <v>0</v>
      </c>
      <c r="JQ19" s="9">
        <f t="shared" si="55"/>
        <v>0</v>
      </c>
      <c r="JR19" s="9">
        <f t="shared" si="55"/>
        <v>0</v>
      </c>
      <c r="JS19" s="9">
        <f t="shared" si="55"/>
        <v>0</v>
      </c>
      <c r="JT19" s="9">
        <f t="shared" si="55"/>
        <v>0</v>
      </c>
      <c r="JU19" s="9">
        <f t="shared" ref="JU19:KS19" si="56">JU$5</f>
        <v>0</v>
      </c>
      <c r="JV19" s="9">
        <f t="shared" si="56"/>
        <v>0</v>
      </c>
      <c r="JW19" s="9">
        <f t="shared" si="56"/>
        <v>0</v>
      </c>
      <c r="JX19" s="9">
        <f t="shared" si="56"/>
        <v>0</v>
      </c>
      <c r="JY19" s="9" t="str">
        <f t="shared" si="56"/>
        <v>-</v>
      </c>
      <c r="JZ19" s="9" t="str">
        <f t="shared" si="56"/>
        <v>-</v>
      </c>
      <c r="KA19" s="9" t="str">
        <f t="shared" si="56"/>
        <v>-</v>
      </c>
      <c r="KB19" s="9" t="str">
        <f t="shared" si="56"/>
        <v>-</v>
      </c>
      <c r="KC19" s="9" t="str">
        <f t="shared" si="56"/>
        <v>-</v>
      </c>
      <c r="KD19" s="9" t="str">
        <f t="shared" si="56"/>
        <v>-</v>
      </c>
      <c r="KE19" s="9" t="str">
        <f t="shared" si="56"/>
        <v>-</v>
      </c>
      <c r="KF19" s="9" t="str">
        <f t="shared" si="56"/>
        <v>-</v>
      </c>
      <c r="KG19" s="9" t="str">
        <f t="shared" si="56"/>
        <v>-</v>
      </c>
      <c r="KH19" s="9" t="str">
        <f t="shared" si="56"/>
        <v>-</v>
      </c>
      <c r="KI19" s="9" t="str">
        <f t="shared" si="56"/>
        <v>-</v>
      </c>
      <c r="KJ19" s="9" t="str">
        <f t="shared" si="56"/>
        <v>-</v>
      </c>
      <c r="KK19" s="9" t="str">
        <f t="shared" si="56"/>
        <v>-</v>
      </c>
      <c r="KL19" s="9" t="str">
        <f t="shared" si="56"/>
        <v>-</v>
      </c>
      <c r="KM19" s="9" t="str">
        <f t="shared" si="56"/>
        <v>-</v>
      </c>
      <c r="KN19" s="9" t="str">
        <f t="shared" si="56"/>
        <v>-</v>
      </c>
      <c r="KO19" s="9">
        <f t="shared" si="56"/>
        <v>0</v>
      </c>
      <c r="KP19" s="9" t="str">
        <f t="shared" si="56"/>
        <v>-</v>
      </c>
      <c r="KQ19" s="9">
        <f t="shared" si="56"/>
        <v>1</v>
      </c>
      <c r="KR19" s="9">
        <f t="shared" si="56"/>
        <v>0</v>
      </c>
      <c r="KS19" s="9">
        <f t="shared" si="56"/>
        <v>1</v>
      </c>
      <c r="KT19" s="9">
        <v>1</v>
      </c>
      <c r="KU19" s="9">
        <f>KU$5</f>
        <v>1</v>
      </c>
      <c r="KV19" s="9">
        <f>KV$5</f>
        <v>0</v>
      </c>
      <c r="KW19" s="9">
        <v>1</v>
      </c>
      <c r="KX19" s="9">
        <f t="shared" ref="KX19:LO19" si="57">KX$5</f>
        <v>0</v>
      </c>
      <c r="KY19" s="9">
        <f t="shared" si="57"/>
        <v>0</v>
      </c>
      <c r="KZ19" s="9">
        <f t="shared" si="57"/>
        <v>1</v>
      </c>
      <c r="LA19" s="9">
        <f t="shared" si="57"/>
        <v>0</v>
      </c>
      <c r="LB19" s="9">
        <f t="shared" si="57"/>
        <v>0</v>
      </c>
      <c r="LC19" s="9">
        <f t="shared" si="57"/>
        <v>0</v>
      </c>
      <c r="LD19" s="9">
        <f t="shared" si="57"/>
        <v>0</v>
      </c>
      <c r="LE19" s="9">
        <f t="shared" si="57"/>
        <v>0</v>
      </c>
      <c r="LF19" s="9">
        <f t="shared" si="57"/>
        <v>0</v>
      </c>
      <c r="LG19" s="9">
        <f t="shared" si="57"/>
        <v>0</v>
      </c>
      <c r="LH19" s="9">
        <f t="shared" si="57"/>
        <v>1</v>
      </c>
      <c r="LI19" s="9">
        <f t="shared" si="57"/>
        <v>0</v>
      </c>
      <c r="LJ19" s="9">
        <f t="shared" si="57"/>
        <v>0</v>
      </c>
      <c r="LK19" s="9">
        <f t="shared" si="57"/>
        <v>0</v>
      </c>
      <c r="LL19" s="9">
        <f t="shared" si="57"/>
        <v>0</v>
      </c>
      <c r="LM19" s="9">
        <f t="shared" si="57"/>
        <v>0</v>
      </c>
      <c r="LN19" s="9">
        <f t="shared" si="57"/>
        <v>0</v>
      </c>
      <c r="LO19" s="9">
        <f t="shared" si="57"/>
        <v>0</v>
      </c>
      <c r="LP19" s="9" t="str">
        <f t="shared" ref="LP19:LU19" si="58">LP$5</f>
        <v>-</v>
      </c>
      <c r="LQ19" s="9" t="str">
        <f t="shared" si="58"/>
        <v>-</v>
      </c>
      <c r="LR19" s="9" t="str">
        <f t="shared" si="58"/>
        <v>-</v>
      </c>
      <c r="LS19" s="9" t="str">
        <f t="shared" si="58"/>
        <v>-</v>
      </c>
      <c r="LT19" s="9" t="str">
        <f t="shared" si="58"/>
        <v>-</v>
      </c>
      <c r="LU19" s="9" t="str">
        <f t="shared" si="58"/>
        <v>-</v>
      </c>
      <c r="LV19" s="9" t="str">
        <f t="shared" ref="LV19:NL19" si="59">LV$5</f>
        <v>-</v>
      </c>
      <c r="LW19" s="9" t="str">
        <f t="shared" si="59"/>
        <v>-</v>
      </c>
      <c r="LX19" s="9" t="str">
        <f t="shared" si="59"/>
        <v>-</v>
      </c>
      <c r="LY19" s="9" t="str">
        <f t="shared" si="59"/>
        <v>-</v>
      </c>
      <c r="LZ19" s="9" t="str">
        <f t="shared" si="59"/>
        <v>-</v>
      </c>
      <c r="MA19" s="9" t="str">
        <f t="shared" si="59"/>
        <v>-</v>
      </c>
      <c r="MB19" s="9" t="str">
        <f t="shared" si="59"/>
        <v>-</v>
      </c>
      <c r="MC19" s="9" t="str">
        <f t="shared" si="59"/>
        <v>-</v>
      </c>
      <c r="MD19" s="9" t="str">
        <f t="shared" si="59"/>
        <v>-</v>
      </c>
      <c r="ME19" s="9" t="str">
        <f t="shared" si="59"/>
        <v>-</v>
      </c>
      <c r="MF19" s="9" t="str">
        <f t="shared" si="59"/>
        <v>-</v>
      </c>
      <c r="MG19" s="9" t="str">
        <f t="shared" si="59"/>
        <v>-</v>
      </c>
      <c r="MH19" s="9" t="str">
        <f t="shared" si="59"/>
        <v>-</v>
      </c>
      <c r="MI19" s="9" t="str">
        <f t="shared" si="59"/>
        <v>-</v>
      </c>
      <c r="MJ19" s="9" t="str">
        <f t="shared" si="59"/>
        <v>-</v>
      </c>
      <c r="MK19" s="9" t="str">
        <f t="shared" si="59"/>
        <v>-</v>
      </c>
      <c r="ML19" s="9" t="str">
        <f t="shared" si="59"/>
        <v>-</v>
      </c>
      <c r="MM19" s="9" t="str">
        <f t="shared" si="59"/>
        <v>-</v>
      </c>
      <c r="MN19" s="9" t="str">
        <f t="shared" si="59"/>
        <v>-</v>
      </c>
      <c r="MO19" s="9" t="str">
        <f t="shared" si="59"/>
        <v>-</v>
      </c>
      <c r="MP19" s="9" t="str">
        <f t="shared" si="59"/>
        <v>-</v>
      </c>
      <c r="MQ19" s="9" t="str">
        <f t="shared" si="59"/>
        <v>-</v>
      </c>
      <c r="MR19" s="9">
        <f t="shared" si="59"/>
        <v>1</v>
      </c>
      <c r="MS19" s="9">
        <f t="shared" si="59"/>
        <v>0</v>
      </c>
      <c r="MT19" s="9">
        <f t="shared" si="59"/>
        <v>1</v>
      </c>
      <c r="MU19" s="9">
        <f t="shared" si="59"/>
        <v>1</v>
      </c>
      <c r="MV19" s="9">
        <f t="shared" si="59"/>
        <v>0</v>
      </c>
      <c r="MW19" s="9" t="str">
        <f t="shared" si="59"/>
        <v>-</v>
      </c>
      <c r="MX19" s="9" t="str">
        <f t="shared" si="59"/>
        <v>-</v>
      </c>
      <c r="MY19" s="9" t="str">
        <f t="shared" si="59"/>
        <v>-</v>
      </c>
      <c r="MZ19" s="9" t="str">
        <f t="shared" si="59"/>
        <v>-</v>
      </c>
      <c r="NA19" s="9">
        <f t="shared" si="59"/>
        <v>1</v>
      </c>
      <c r="NB19" s="9">
        <f t="shared" si="59"/>
        <v>1</v>
      </c>
      <c r="NC19" s="9">
        <f t="shared" si="59"/>
        <v>1</v>
      </c>
      <c r="ND19" s="9">
        <f t="shared" si="59"/>
        <v>1</v>
      </c>
      <c r="NE19" s="9">
        <f t="shared" si="59"/>
        <v>1</v>
      </c>
      <c r="NF19" s="9">
        <f t="shared" si="59"/>
        <v>1</v>
      </c>
      <c r="NG19" s="9">
        <f t="shared" si="59"/>
        <v>1</v>
      </c>
      <c r="NH19" s="9">
        <f t="shared" si="59"/>
        <v>1</v>
      </c>
      <c r="NI19" s="9" t="str">
        <f t="shared" si="59"/>
        <v>-</v>
      </c>
      <c r="NJ19" s="9" t="str">
        <f t="shared" si="59"/>
        <v>-</v>
      </c>
      <c r="NK19" s="9">
        <f t="shared" si="59"/>
        <v>0</v>
      </c>
      <c r="NL19" s="9">
        <f t="shared" si="59"/>
        <v>0</v>
      </c>
      <c r="NM19" s="29">
        <v>0</v>
      </c>
    </row>
    <row r="22" spans="1:377">
      <c r="H22" s="22" t="str">
        <f>"00 Component"&amp;$G22&amp;IF($KH22&lt;3," M-M"," Mat")&amp;IF($KM22=TRUE,"&amp;BBT","")&amp;IF($MI22&lt;&gt;0,"-mate EL","")&amp;IF($LV22," Aut","")&amp;IF($LW22," Win","")&amp;IF($LX22," Spr","")&amp;" Scan "&amp;$LY22&amp;" (F"&amp;3+IFERROR(1*$AU22,0)&amp;3+IFERROR(1*$AX22,0)&amp;"N"&amp;$BC22&amp;$BD22&amp;")"</f>
        <v>00 Component M-M Scan  (F33N)</v>
      </c>
    </row>
    <row r="24" spans="1:377">
      <c r="H24" s="3" t="s">
        <v>1024</v>
      </c>
      <c r="J24" t="e">
        <f>IF(#REF! =#REF!,"",#REF!)</f>
        <v>#REF!</v>
      </c>
      <c r="K24" t="e">
        <f>IF(#REF! =#REF!,"",#REF!)</f>
        <v>#REF!</v>
      </c>
      <c r="L24" t="e">
        <f>IF(#REF! =#REF!,"",#REF!)</f>
        <v>#REF!</v>
      </c>
      <c r="M24" t="e">
        <f>IF(#REF! =#REF!,"",#REF!)</f>
        <v>#REF!</v>
      </c>
      <c r="N24" t="e">
        <f>IF(#REF! =#REF!,"",#REF!)</f>
        <v>#REF!</v>
      </c>
      <c r="O24" t="e">
        <f>IF(#REF! =#REF!,"",#REF!)</f>
        <v>#REF!</v>
      </c>
      <c r="P24" t="e">
        <f>IF(#REF! =#REF!,"",#REF!)</f>
        <v>#REF!</v>
      </c>
      <c r="Q24" t="e">
        <f>IF(#REF! =#REF!,"",#REF!)</f>
        <v>#REF!</v>
      </c>
      <c r="R24" t="e">
        <f>IF(#REF! =#REF!,"",#REF!)</f>
        <v>#REF!</v>
      </c>
      <c r="S24" t="e">
        <f>IF(#REF! =#REF!,"",#REF!)</f>
        <v>#REF!</v>
      </c>
      <c r="T24" t="e">
        <f>IF(#REF! =#REF!,"",#REF!)</f>
        <v>#REF!</v>
      </c>
      <c r="U24" t="e">
        <f>IF(#REF! =#REF!,"",#REF!)</f>
        <v>#REF!</v>
      </c>
      <c r="V24" t="e">
        <f>IF(#REF! =#REF!,"",#REF!)</f>
        <v>#REF!</v>
      </c>
      <c r="W24" t="e">
        <f>IF(#REF! =#REF!,"",#REF!)</f>
        <v>#REF!</v>
      </c>
      <c r="X24" t="e">
        <f>IF(#REF! =#REF!,"",#REF!)</f>
        <v>#REF!</v>
      </c>
      <c r="Y24" t="e">
        <f>IF(#REF! =#REF!,"",#REF!)</f>
        <v>#REF!</v>
      </c>
      <c r="Z24" t="e">
        <f>IF(#REF! =#REF!,"",#REF!)</f>
        <v>#REF!</v>
      </c>
      <c r="AA24" t="e">
        <f>IF(#REF! =#REF!,"",#REF!)</f>
        <v>#REF!</v>
      </c>
      <c r="AB24" t="e">
        <f>IF(#REF! =#REF!,"",#REF!)</f>
        <v>#REF!</v>
      </c>
      <c r="AC24" t="e">
        <f>IF(#REF! =#REF!,"",#REF!)</f>
        <v>#REF!</v>
      </c>
      <c r="AD24" t="e">
        <f>IF(#REF! =#REF!,"",#REF!)</f>
        <v>#REF!</v>
      </c>
      <c r="AE24" t="e">
        <f>IF(#REF! =#REF!,"",#REF!)</f>
        <v>#REF!</v>
      </c>
      <c r="AF24" t="e">
        <f>IF(#REF! =#REF!,"",#REF!)</f>
        <v>#REF!</v>
      </c>
      <c r="AG24" t="e">
        <f>IF(#REF! =#REF!,"",#REF!)</f>
        <v>#REF!</v>
      </c>
      <c r="AH24" t="e">
        <f>IF(#REF! =#REF!,"",#REF!)</f>
        <v>#REF!</v>
      </c>
      <c r="AI24" t="e">
        <f>IF(#REF! =#REF!,"",#REF!)</f>
        <v>#REF!</v>
      </c>
      <c r="AJ24" t="e">
        <f>IF(#REF! =#REF!,"",#REF!)</f>
        <v>#REF!</v>
      </c>
      <c r="AK24" t="e">
        <f>IF(#REF! =#REF!,"",#REF!)</f>
        <v>#REF!</v>
      </c>
      <c r="AL24" t="e">
        <f>IF(#REF! =#REF!,"",#REF!)</f>
        <v>#REF!</v>
      </c>
      <c r="AM24" t="e">
        <f>IF(#REF! =#REF!,"",#REF!)</f>
        <v>#REF!</v>
      </c>
      <c r="AN24" t="e">
        <f>IF(#REF! =#REF!,"",#REF!)</f>
        <v>#REF!</v>
      </c>
      <c r="AO24" t="e">
        <f>IF(#REF! =#REF!,"",#REF!)</f>
        <v>#REF!</v>
      </c>
      <c r="AP24" t="e">
        <f>IF(#REF! =#REF!,"",#REF!)</f>
        <v>#REF!</v>
      </c>
      <c r="AQ24" t="e">
        <f>IF(#REF! =#REF!,"",#REF!)</f>
        <v>#REF!</v>
      </c>
      <c r="AR24" t="e">
        <f>IF(#REF! =#REF!,"",#REF!)</f>
        <v>#REF!</v>
      </c>
      <c r="AS24" t="e">
        <f>IF(#REF! =#REF!,"",#REF!)</f>
        <v>#REF!</v>
      </c>
      <c r="AT24" t="e">
        <f>IF(#REF! =#REF!,"",#REF!)</f>
        <v>#REF!</v>
      </c>
      <c r="AU24" t="e">
        <f>IF(#REF! =#REF!,"",#REF!)</f>
        <v>#REF!</v>
      </c>
      <c r="AV24" t="e">
        <f>IF(#REF! =#REF!,"",#REF!)</f>
        <v>#REF!</v>
      </c>
      <c r="AW24" t="e">
        <f>IF(#REF! =#REF!,"",#REF!)</f>
        <v>#REF!</v>
      </c>
      <c r="AX24" t="e">
        <f>IF(#REF! =#REF!,"",#REF!)</f>
        <v>#REF!</v>
      </c>
      <c r="AY24" t="e">
        <f>IF(#REF! =#REF!,"",#REF!)</f>
        <v>#REF!</v>
      </c>
      <c r="AZ24" t="e">
        <f>IF(#REF! =#REF!,"",#REF!)</f>
        <v>#REF!</v>
      </c>
      <c r="BA24" t="e">
        <f>IF(#REF! =#REF!,"",#REF!)</f>
        <v>#REF!</v>
      </c>
      <c r="BB24" t="e">
        <f>IF(#REF! =#REF!,"",#REF!)</f>
        <v>#REF!</v>
      </c>
      <c r="BC24" t="e">
        <f>IF(#REF! =#REF!,"",#REF!)</f>
        <v>#REF!</v>
      </c>
      <c r="BD24" t="e">
        <f>IF(#REF! =#REF!,"",#REF!)</f>
        <v>#REF!</v>
      </c>
      <c r="BE24" t="e">
        <f>IF(#REF! =#REF!,"",#REF!)</f>
        <v>#REF!</v>
      </c>
      <c r="BF24" t="e">
        <f>IF(#REF! =#REF!,"",#REF!)</f>
        <v>#REF!</v>
      </c>
      <c r="BG24" t="e">
        <f>IF(#REF! =#REF!,"",#REF!)</f>
        <v>#REF!</v>
      </c>
      <c r="BH24" t="e">
        <f>IF(#REF! =#REF!,"",#REF!)</f>
        <v>#REF!</v>
      </c>
      <c r="BI24" t="e">
        <f>IF(#REF! =#REF!,"",#REF!)</f>
        <v>#REF!</v>
      </c>
      <c r="BJ24" t="e">
        <f>IF(#REF! =#REF!,"",#REF!)</f>
        <v>#REF!</v>
      </c>
      <c r="BK24" t="e">
        <f>IF(#REF! =#REF!,"",#REF!)</f>
        <v>#REF!</v>
      </c>
      <c r="BL24" t="e">
        <f>IF(#REF! =#REF!,"",#REF!)</f>
        <v>#REF!</v>
      </c>
      <c r="BM24" t="e">
        <f>IF(#REF! =#REF!,"",#REF!)</f>
        <v>#REF!</v>
      </c>
      <c r="BN24" t="e">
        <f>IF(#REF! =#REF!,"",#REF!)</f>
        <v>#REF!</v>
      </c>
      <c r="BO24" t="e">
        <f>IF(#REF! =#REF!,"",#REF!)</f>
        <v>#REF!</v>
      </c>
      <c r="BP24" t="e">
        <f>IF(#REF! =#REF!,"",#REF!)</f>
        <v>#REF!</v>
      </c>
      <c r="BQ24" t="e">
        <f>IF(#REF! =#REF!,"",#REF!)</f>
        <v>#REF!</v>
      </c>
      <c r="BR24" t="e">
        <f>IF(#REF! =#REF!,"",#REF!)</f>
        <v>#REF!</v>
      </c>
      <c r="BS24" t="e">
        <f>IF(#REF! =#REF!,"",#REF!)</f>
        <v>#REF!</v>
      </c>
      <c r="BT24" t="e">
        <f>IF(#REF! =#REF!,"",#REF!)</f>
        <v>#REF!</v>
      </c>
      <c r="BU24" t="e">
        <f>IF(#REF! =#REF!,"",#REF!)</f>
        <v>#REF!</v>
      </c>
      <c r="BV24" t="e">
        <f>IF(#REF! =#REF!,"",#REF!)</f>
        <v>#REF!</v>
      </c>
      <c r="BW24" t="e">
        <f>IF(#REF! =#REF!,"",#REF!)</f>
        <v>#REF!</v>
      </c>
      <c r="BX24" t="e">
        <f>IF(#REF! =#REF!,"",#REF!)</f>
        <v>#REF!</v>
      </c>
      <c r="BY24" t="e">
        <f>IF(#REF! =#REF!,"",#REF!)</f>
        <v>#REF!</v>
      </c>
      <c r="BZ24" t="e">
        <f>IF(#REF! =#REF!,"",#REF!)</f>
        <v>#REF!</v>
      </c>
      <c r="CA24" t="e">
        <f>IF(#REF! =#REF!,"",#REF!)</f>
        <v>#REF!</v>
      </c>
      <c r="CB24" t="e">
        <f>IF(#REF! =#REF!,"",#REF!)</f>
        <v>#REF!</v>
      </c>
      <c r="CC24" t="e">
        <f>IF(#REF! =#REF!,"",#REF!)</f>
        <v>#REF!</v>
      </c>
      <c r="CD24" t="e">
        <f>IF(#REF! =#REF!,"",#REF!)</f>
        <v>#REF!</v>
      </c>
      <c r="CE24" t="e">
        <f>IF(#REF! =#REF!,"",#REF!)</f>
        <v>#REF!</v>
      </c>
      <c r="CF24" t="e">
        <f>IF(#REF! =#REF!,"",#REF!)</f>
        <v>#REF!</v>
      </c>
      <c r="CG24" t="e">
        <f>IF(#REF! =#REF!,"",#REF!)</f>
        <v>#REF!</v>
      </c>
      <c r="CH24" t="e">
        <f>IF(#REF! =#REF!,"",#REF!)</f>
        <v>#REF!</v>
      </c>
      <c r="CI24" t="e">
        <f>IF(#REF! =#REF!,"",#REF!)</f>
        <v>#REF!</v>
      </c>
      <c r="CJ24" t="e">
        <f>IF(#REF! =#REF!,"",#REF!)</f>
        <v>#REF!</v>
      </c>
      <c r="CK24" t="e">
        <f>IF(#REF! =#REF!,"",#REF!)</f>
        <v>#REF!</v>
      </c>
      <c r="CL24" t="e">
        <f>IF(#REF! =#REF!,"",#REF!)</f>
        <v>#REF!</v>
      </c>
      <c r="CM24" t="e">
        <f>IF(#REF! =#REF!,"",#REF!)</f>
        <v>#REF!</v>
      </c>
      <c r="CN24" t="e">
        <f>IF(#REF! =#REF!,"",#REF!)</f>
        <v>#REF!</v>
      </c>
      <c r="CO24" t="e">
        <f>IF(#REF! =#REF!,"",#REF!)</f>
        <v>#REF!</v>
      </c>
      <c r="CP24" t="e">
        <f>IF(#REF! =#REF!,"",#REF!)</f>
        <v>#REF!</v>
      </c>
      <c r="CQ24" t="e">
        <f>IF(#REF! =#REF!,"",#REF!)</f>
        <v>#REF!</v>
      </c>
      <c r="CR24" t="e">
        <f>IF(#REF! =#REF!,"",#REF!)</f>
        <v>#REF!</v>
      </c>
      <c r="CS24" t="e">
        <f>IF(#REF! =#REF!,"",#REF!)</f>
        <v>#REF!</v>
      </c>
      <c r="CT24" t="e">
        <f>IF(#REF! =#REF!,"",#REF!)</f>
        <v>#REF!</v>
      </c>
      <c r="CU24" t="e">
        <f>IF(#REF! =#REF!,"",#REF!)</f>
        <v>#REF!</v>
      </c>
      <c r="CV24" t="e">
        <f>IF(#REF! =#REF!,"",#REF!)</f>
        <v>#REF!</v>
      </c>
      <c r="CW24" t="e">
        <f>IF(#REF! =#REF!,"",#REF!)</f>
        <v>#REF!</v>
      </c>
      <c r="CX24" t="e">
        <f>IF(#REF! =#REF!,"",#REF!)</f>
        <v>#REF!</v>
      </c>
      <c r="CY24" t="e">
        <f>IF(#REF! =#REF!,"",#REF!)</f>
        <v>#REF!</v>
      </c>
      <c r="CZ24" t="e">
        <f>IF(#REF! =#REF!,"",#REF!)</f>
        <v>#REF!</v>
      </c>
      <c r="DA24" t="e">
        <f>IF(#REF! =#REF!,"",#REF!)</f>
        <v>#REF!</v>
      </c>
      <c r="DB24" t="e">
        <f>IF(#REF! =#REF!,"",#REF!)</f>
        <v>#REF!</v>
      </c>
      <c r="DC24" t="e">
        <f>IF(#REF! =#REF!,"",#REF!)</f>
        <v>#REF!</v>
      </c>
      <c r="DD24" t="e">
        <f>IF(#REF! =#REF!,"",#REF!)</f>
        <v>#REF!</v>
      </c>
      <c r="DE24" t="e">
        <f>IF(#REF! =#REF!,"",#REF!)</f>
        <v>#REF!</v>
      </c>
      <c r="DF24" t="e">
        <f>IF(#REF! =#REF!,"",#REF!)</f>
        <v>#REF!</v>
      </c>
      <c r="DG24" t="e">
        <f>IF(#REF! =#REF!,"",#REF!)</f>
        <v>#REF!</v>
      </c>
      <c r="DH24" t="e">
        <f>IF(#REF! =#REF!,"",#REF!)</f>
        <v>#REF!</v>
      </c>
      <c r="DI24" t="e">
        <f>IF(#REF! =#REF!,"",#REF!)</f>
        <v>#REF!</v>
      </c>
      <c r="DJ24" t="e">
        <f>IF(#REF! =#REF!,"",#REF!)</f>
        <v>#REF!</v>
      </c>
      <c r="DK24" t="e">
        <f>IF(#REF! =#REF!,"",#REF!)</f>
        <v>#REF!</v>
      </c>
      <c r="DL24" t="e">
        <f>IF(#REF! =#REF!,"",#REF!)</f>
        <v>#REF!</v>
      </c>
      <c r="DM24" t="e">
        <f>IF(#REF! =#REF!,"",#REF!)</f>
        <v>#REF!</v>
      </c>
      <c r="DN24" t="e">
        <f>IF(#REF! =#REF!,"",#REF!)</f>
        <v>#REF!</v>
      </c>
      <c r="DO24" t="e">
        <f>IF(#REF! =#REF!,"",#REF!)</f>
        <v>#REF!</v>
      </c>
      <c r="DP24" t="e">
        <f>IF(#REF! =#REF!,"",#REF!)</f>
        <v>#REF!</v>
      </c>
      <c r="DQ24" t="e">
        <f>IF(#REF! =#REF!,"",#REF!)</f>
        <v>#REF!</v>
      </c>
      <c r="DR24" t="e">
        <f>IF(#REF! =#REF!,"",#REF!)</f>
        <v>#REF!</v>
      </c>
      <c r="DS24" t="e">
        <f>IF(#REF! =#REF!,"",#REF!)</f>
        <v>#REF!</v>
      </c>
      <c r="DT24" t="e">
        <f>IF(#REF! =#REF!,"",#REF!)</f>
        <v>#REF!</v>
      </c>
      <c r="DU24" t="e">
        <f>IF(#REF! =#REF!,"",#REF!)</f>
        <v>#REF!</v>
      </c>
      <c r="DV24" t="e">
        <f>IF(#REF! =#REF!,"",#REF!)</f>
        <v>#REF!</v>
      </c>
      <c r="DW24" t="e">
        <f>IF(#REF! =#REF!,"",#REF!)</f>
        <v>#REF!</v>
      </c>
      <c r="DX24" t="e">
        <f>IF(#REF! =#REF!,"",#REF!)</f>
        <v>#REF!</v>
      </c>
      <c r="DY24" t="e">
        <f>IF(#REF! =#REF!,"",#REF!)</f>
        <v>#REF!</v>
      </c>
      <c r="DZ24" t="e">
        <f>IF(#REF! =#REF!,"",#REF!)</f>
        <v>#REF!</v>
      </c>
      <c r="EA24" t="e">
        <f>IF(#REF! =#REF!,"",#REF!)</f>
        <v>#REF!</v>
      </c>
      <c r="EB24" t="e">
        <f>IF(#REF! =#REF!,"",#REF!)</f>
        <v>#REF!</v>
      </c>
      <c r="EC24" t="e">
        <f>IF(#REF! =#REF!,"",#REF!)</f>
        <v>#REF!</v>
      </c>
      <c r="ED24" t="e">
        <f>IF(#REF! =#REF!,"",#REF!)</f>
        <v>#REF!</v>
      </c>
      <c r="EE24" t="e">
        <f>IF(#REF! =#REF!,"",#REF!)</f>
        <v>#REF!</v>
      </c>
      <c r="EF24" t="e">
        <f>IF(#REF! =#REF!,"",#REF!)</f>
        <v>#REF!</v>
      </c>
      <c r="EG24" t="e">
        <f>IF(#REF! =#REF!,"",#REF!)</f>
        <v>#REF!</v>
      </c>
      <c r="EH24" t="e">
        <f>IF(#REF! =#REF!,"",#REF!)</f>
        <v>#REF!</v>
      </c>
      <c r="EI24" t="e">
        <f>IF(#REF! =#REF!,"",#REF!)</f>
        <v>#REF!</v>
      </c>
      <c r="EJ24" t="e">
        <f>IF(#REF! =#REF!,"",#REF!)</f>
        <v>#REF!</v>
      </c>
      <c r="EK24" t="e">
        <f>IF(#REF! =#REF!,"",#REF!)</f>
        <v>#REF!</v>
      </c>
      <c r="EL24" t="e">
        <f>IF(#REF! =#REF!,"",#REF!)</f>
        <v>#REF!</v>
      </c>
      <c r="EM24" t="e">
        <f>IF(#REF! =#REF!,"",#REF!)</f>
        <v>#REF!</v>
      </c>
      <c r="EN24" t="e">
        <f>IF(#REF! =#REF!,"",#REF!)</f>
        <v>#REF!</v>
      </c>
      <c r="EO24" t="e">
        <f>IF(#REF! =#REF!,"",#REF!)</f>
        <v>#REF!</v>
      </c>
      <c r="EP24" t="e">
        <f>IF(#REF! =#REF!,"",#REF!)</f>
        <v>#REF!</v>
      </c>
      <c r="EQ24" t="e">
        <f>IF(#REF! =#REF!,"",#REF!)</f>
        <v>#REF!</v>
      </c>
      <c r="ER24" t="e">
        <f>IF(#REF! =#REF!,"",#REF!)</f>
        <v>#REF!</v>
      </c>
      <c r="ES24" t="e">
        <f>IF(#REF! =#REF!,"",#REF!)</f>
        <v>#REF!</v>
      </c>
      <c r="ET24" t="e">
        <f>IF(#REF! =#REF!,"",#REF!)</f>
        <v>#REF!</v>
      </c>
      <c r="EU24" t="e">
        <f>IF(#REF! =#REF!,"",#REF!)</f>
        <v>#REF!</v>
      </c>
      <c r="EV24" t="e">
        <f>IF(#REF! =#REF!,"",#REF!)</f>
        <v>#REF!</v>
      </c>
      <c r="EW24" t="e">
        <f>IF(#REF! =#REF!,"",#REF!)</f>
        <v>#REF!</v>
      </c>
      <c r="EX24" t="e">
        <f>IF(#REF! =#REF!,"",#REF!)</f>
        <v>#REF!</v>
      </c>
      <c r="EY24" t="e">
        <f>IF(#REF! =#REF!,"",#REF!)</f>
        <v>#REF!</v>
      </c>
      <c r="EZ24" t="e">
        <f>IF(#REF! =#REF!,"",#REF!)</f>
        <v>#REF!</v>
      </c>
      <c r="FA24" t="e">
        <f>IF(#REF! =#REF!,"",#REF!)</f>
        <v>#REF!</v>
      </c>
      <c r="FB24" t="e">
        <f>IF(#REF! =#REF!,"",#REF!)</f>
        <v>#REF!</v>
      </c>
      <c r="FC24" t="e">
        <f>IF(#REF! =#REF!,"",#REF!)</f>
        <v>#REF!</v>
      </c>
      <c r="FD24" t="e">
        <f>IF(#REF! =#REF!,"",#REF!)</f>
        <v>#REF!</v>
      </c>
      <c r="FE24" t="e">
        <f>IF(#REF! =#REF!,"",#REF!)</f>
        <v>#REF!</v>
      </c>
      <c r="FF24" t="e">
        <f>IF(#REF! =#REF!,"",#REF!)</f>
        <v>#REF!</v>
      </c>
      <c r="FG24" t="e">
        <f>IF(#REF! =#REF!,"",#REF!)</f>
        <v>#REF!</v>
      </c>
      <c r="FH24" t="e">
        <f>IF(#REF! =#REF!,"",#REF!)</f>
        <v>#REF!</v>
      </c>
      <c r="FI24" t="e">
        <f>IF(#REF! =#REF!,"",#REF!)</f>
        <v>#REF!</v>
      </c>
      <c r="FJ24" t="e">
        <f>IF(#REF! =#REF!,"",#REF!)</f>
        <v>#REF!</v>
      </c>
      <c r="FK24" t="e">
        <f>IF(#REF! =#REF!,"",#REF!)</f>
        <v>#REF!</v>
      </c>
      <c r="FL24" t="e">
        <f>IF(#REF! =#REF!,"",#REF!)</f>
        <v>#REF!</v>
      </c>
      <c r="FM24" t="e">
        <f>IF(#REF! =#REF!,"",#REF!)</f>
        <v>#REF!</v>
      </c>
      <c r="FN24" t="e">
        <f>IF(#REF! =#REF!,"",#REF!)</f>
        <v>#REF!</v>
      </c>
      <c r="FO24" t="e">
        <f>IF(#REF! =#REF!,"",#REF!)</f>
        <v>#REF!</v>
      </c>
      <c r="FP24" t="e">
        <f>IF(#REF! =#REF!,"",#REF!)</f>
        <v>#REF!</v>
      </c>
      <c r="FQ24" t="e">
        <f>IF(#REF! =#REF!,"",#REF!)</f>
        <v>#REF!</v>
      </c>
      <c r="FR24" t="e">
        <f>IF(#REF! =#REF!,"",#REF!)</f>
        <v>#REF!</v>
      </c>
      <c r="FS24" t="e">
        <f>IF(#REF! =#REF!,"",#REF!)</f>
        <v>#REF!</v>
      </c>
      <c r="FT24" t="e">
        <f>IF(#REF! =#REF!,"",#REF!)</f>
        <v>#REF!</v>
      </c>
      <c r="FU24" t="e">
        <f>IF(#REF! =#REF!,"",#REF!)</f>
        <v>#REF!</v>
      </c>
      <c r="FV24" t="e">
        <f>IF(#REF! =#REF!,"",#REF!)</f>
        <v>#REF!</v>
      </c>
      <c r="FW24" t="e">
        <f>IF(#REF! =#REF!,"",#REF!)</f>
        <v>#REF!</v>
      </c>
      <c r="FX24" t="e">
        <f>IF(#REF! =#REF!,"",#REF!)</f>
        <v>#REF!</v>
      </c>
      <c r="FY24" t="e">
        <f>IF(#REF! =#REF!,"",#REF!)</f>
        <v>#REF!</v>
      </c>
      <c r="FZ24" t="e">
        <f>IF(#REF! =#REF!,"",#REF!)</f>
        <v>#REF!</v>
      </c>
      <c r="GA24" t="e">
        <f>IF(#REF! =#REF!,"",#REF!)</f>
        <v>#REF!</v>
      </c>
      <c r="GB24" t="e">
        <f>IF(#REF! =#REF!,"",#REF!)</f>
        <v>#REF!</v>
      </c>
      <c r="GC24" t="e">
        <f>IF(#REF! =#REF!,"",#REF!)</f>
        <v>#REF!</v>
      </c>
      <c r="GD24" t="e">
        <f>IF(#REF! =#REF!,"",#REF!)</f>
        <v>#REF!</v>
      </c>
      <c r="GE24" t="e">
        <f>IF(#REF! =#REF!,"",#REF!)</f>
        <v>#REF!</v>
      </c>
      <c r="GF24" t="e">
        <f>IF(#REF! =#REF!,"",#REF!)</f>
        <v>#REF!</v>
      </c>
      <c r="GG24" t="e">
        <f>IF(#REF! =#REF!,"",#REF!)</f>
        <v>#REF!</v>
      </c>
      <c r="GH24" t="e">
        <f>IF(#REF! =#REF!,"",#REF!)</f>
        <v>#REF!</v>
      </c>
      <c r="GI24" t="e">
        <f>IF(#REF! =#REF!,"",#REF!)</f>
        <v>#REF!</v>
      </c>
      <c r="GJ24" t="e">
        <f>IF(#REF! =#REF!,"",#REF!)</f>
        <v>#REF!</v>
      </c>
      <c r="GK24" t="e">
        <f>IF(#REF! =#REF!,"",#REF!)</f>
        <v>#REF!</v>
      </c>
      <c r="GL24" t="e">
        <f>IF(#REF! =#REF!,"",#REF!)</f>
        <v>#REF!</v>
      </c>
      <c r="GM24" t="e">
        <f>IF(#REF! =#REF!,"",#REF!)</f>
        <v>#REF!</v>
      </c>
      <c r="GN24" t="e">
        <f>IF(#REF! =#REF!,"",#REF!)</f>
        <v>#REF!</v>
      </c>
      <c r="GO24" t="e">
        <f>IF(#REF! =#REF!,"",#REF!)</f>
        <v>#REF!</v>
      </c>
      <c r="GP24" t="e">
        <f>IF(#REF! =#REF!,"",#REF!)</f>
        <v>#REF!</v>
      </c>
      <c r="GQ24" t="e">
        <f>IF(#REF! =#REF!,"",#REF!)</f>
        <v>#REF!</v>
      </c>
      <c r="GR24" t="e">
        <f>IF(#REF! =#REF!,"",#REF!)</f>
        <v>#REF!</v>
      </c>
      <c r="GS24" t="e">
        <f>IF(#REF! =#REF!,"",#REF!)</f>
        <v>#REF!</v>
      </c>
      <c r="GT24" t="e">
        <f>IF(#REF! =#REF!,"",#REF!)</f>
        <v>#REF!</v>
      </c>
      <c r="GU24" t="e">
        <f>IF(#REF! =#REF!,"",#REF!)</f>
        <v>#REF!</v>
      </c>
      <c r="GV24" t="e">
        <f>IF(#REF! =#REF!,"",#REF!)</f>
        <v>#REF!</v>
      </c>
      <c r="GW24" t="e">
        <f>IF(#REF! =#REF!,"",#REF!)</f>
        <v>#REF!</v>
      </c>
      <c r="GX24" t="e">
        <f>IF(#REF! =#REF!,"",#REF!)</f>
        <v>#REF!</v>
      </c>
      <c r="GY24" t="e">
        <f>IF(#REF! =#REF!,"",#REF!)</f>
        <v>#REF!</v>
      </c>
      <c r="GZ24" t="e">
        <f>IF(#REF! =#REF!,"",#REF!)</f>
        <v>#REF!</v>
      </c>
      <c r="HA24" t="e">
        <f>IF(#REF! =#REF!,"",#REF!)</f>
        <v>#REF!</v>
      </c>
      <c r="HB24" t="e">
        <f>IF(#REF! =#REF!,"",#REF!)</f>
        <v>#REF!</v>
      </c>
      <c r="HC24" t="e">
        <f>IF(#REF! =#REF!,"",#REF!)</f>
        <v>#REF!</v>
      </c>
      <c r="HD24" t="e">
        <f>IF(#REF! =#REF!,"",#REF!)</f>
        <v>#REF!</v>
      </c>
      <c r="HE24" t="e">
        <f>IF(#REF! =#REF!,"",#REF!)</f>
        <v>#REF!</v>
      </c>
      <c r="HF24" t="e">
        <f>IF(#REF! =#REF!,"",#REF!)</f>
        <v>#REF!</v>
      </c>
      <c r="HG24" t="e">
        <f>IF(#REF! =#REF!,"",#REF!)</f>
        <v>#REF!</v>
      </c>
      <c r="HH24" t="e">
        <f>IF(#REF! =#REF!,"",#REF!)</f>
        <v>#REF!</v>
      </c>
      <c r="HI24" t="e">
        <f>IF(#REF! =#REF!,"",#REF!)</f>
        <v>#REF!</v>
      </c>
      <c r="HJ24" t="e">
        <f>IF(#REF! =#REF!,"",#REF!)</f>
        <v>#REF!</v>
      </c>
      <c r="HK24" t="e">
        <f>IF(#REF! =#REF!,"",#REF!)</f>
        <v>#REF!</v>
      </c>
      <c r="HL24" t="e">
        <f>IF(#REF! =#REF!,"",#REF!)</f>
        <v>#REF!</v>
      </c>
      <c r="HM24" t="e">
        <f>IF(#REF! =#REF!,"",#REF!)</f>
        <v>#REF!</v>
      </c>
      <c r="HN24" t="e">
        <f>IF(#REF! =#REF!,"",#REF!)</f>
        <v>#REF!</v>
      </c>
      <c r="HO24" t="e">
        <f>IF(#REF! =#REF!,"",#REF!)</f>
        <v>#REF!</v>
      </c>
      <c r="HP24" t="e">
        <f>IF(#REF! =#REF!,"",#REF!)</f>
        <v>#REF!</v>
      </c>
      <c r="HQ24" t="e">
        <f>IF(#REF! =#REF!,"",#REF!)</f>
        <v>#REF!</v>
      </c>
      <c r="HR24" t="e">
        <f>IF(#REF! =#REF!,"",#REF!)</f>
        <v>#REF!</v>
      </c>
      <c r="HS24" t="e">
        <f>IF(#REF! =#REF!,"",#REF!)</f>
        <v>#REF!</v>
      </c>
      <c r="HT24" t="e">
        <f>IF(#REF! =#REF!,"",#REF!)</f>
        <v>#REF!</v>
      </c>
      <c r="HU24" t="e">
        <f>IF(#REF! =#REF!,"",#REF!)</f>
        <v>#REF!</v>
      </c>
      <c r="HV24" t="e">
        <f>IF(#REF! =#REF!,"",#REF!)</f>
        <v>#REF!</v>
      </c>
      <c r="HW24" t="e">
        <f>IF(#REF! =#REF!,"",#REF!)</f>
        <v>#REF!</v>
      </c>
      <c r="HX24" t="e">
        <f>IF(#REF! =#REF!,"",#REF!)</f>
        <v>#REF!</v>
      </c>
      <c r="HY24" t="e">
        <f>IF(#REF! =#REF!,"",#REF!)</f>
        <v>#REF!</v>
      </c>
      <c r="HZ24" t="e">
        <f>IF(#REF! =#REF!,"",#REF!)</f>
        <v>#REF!</v>
      </c>
      <c r="IA24" t="e">
        <f>IF(#REF! =#REF!,"",#REF!)</f>
        <v>#REF!</v>
      </c>
      <c r="IB24" t="e">
        <f>IF(#REF! =#REF!,"",#REF!)</f>
        <v>#REF!</v>
      </c>
      <c r="IC24" t="e">
        <f>IF(#REF! =#REF!,"",#REF!)</f>
        <v>#REF!</v>
      </c>
      <c r="ID24" t="e">
        <f>IF(#REF! =#REF!,"",#REF!)</f>
        <v>#REF!</v>
      </c>
      <c r="IE24" t="e">
        <f>IF(#REF! =#REF!,"",#REF!)</f>
        <v>#REF!</v>
      </c>
      <c r="IF24" t="e">
        <f>IF(#REF! =#REF!,"",#REF!)</f>
        <v>#REF!</v>
      </c>
      <c r="IG24" t="e">
        <f>IF(#REF! =#REF!,"",#REF!)</f>
        <v>#REF!</v>
      </c>
      <c r="IH24" t="e">
        <f>IF(#REF! =#REF!,"",#REF!)</f>
        <v>#REF!</v>
      </c>
      <c r="II24" t="e">
        <f>IF(#REF! =#REF!,"",#REF!)</f>
        <v>#REF!</v>
      </c>
      <c r="IJ24" t="e">
        <f>IF(#REF! =#REF!,"",#REF!)</f>
        <v>#REF!</v>
      </c>
      <c r="IK24" t="e">
        <f>IF(#REF! =#REF!,"",#REF!)</f>
        <v>#REF!</v>
      </c>
      <c r="IL24" t="e">
        <f>IF(#REF! =#REF!,"",#REF!)</f>
        <v>#REF!</v>
      </c>
      <c r="IM24" t="e">
        <f>IF(#REF! =#REF!,"",#REF!)</f>
        <v>#REF!</v>
      </c>
      <c r="IN24" t="e">
        <f>IF(#REF! =#REF!,"",#REF!)</f>
        <v>#REF!</v>
      </c>
      <c r="IO24" t="e">
        <f>IF(#REF! =#REF!,"",#REF!)</f>
        <v>#REF!</v>
      </c>
      <c r="IP24" t="e">
        <f>IF(#REF! =#REF!,"",#REF!)</f>
        <v>#REF!</v>
      </c>
      <c r="IQ24" t="e">
        <f>IF(#REF! =#REF!,"",#REF!)</f>
        <v>#REF!</v>
      </c>
      <c r="IR24" t="e">
        <f>IF(#REF! =#REF!,"",#REF!)</f>
        <v>#REF!</v>
      </c>
      <c r="IS24" t="e">
        <f>IF(#REF! =#REF!,"",#REF!)</f>
        <v>#REF!</v>
      </c>
      <c r="IT24" t="e">
        <f>IF(#REF! =#REF!,"",#REF!)</f>
        <v>#REF!</v>
      </c>
      <c r="IU24" t="e">
        <f>IF(#REF! =#REF!,"",#REF!)</f>
        <v>#REF!</v>
      </c>
      <c r="IV24" t="e">
        <f>IF(#REF! =#REF!,"",#REF!)</f>
        <v>#REF!</v>
      </c>
      <c r="IW24" t="e">
        <f>IF(#REF! =#REF!,"",#REF!)</f>
        <v>#REF!</v>
      </c>
      <c r="IX24" t="e">
        <f>IF(#REF! =#REF!,"",#REF!)</f>
        <v>#REF!</v>
      </c>
      <c r="IY24" t="e">
        <f>IF(#REF! =#REF!,"",#REF!)</f>
        <v>#REF!</v>
      </c>
      <c r="IZ24" t="e">
        <f>IF(#REF! =#REF!,"",#REF!)</f>
        <v>#REF!</v>
      </c>
      <c r="JA24" t="e">
        <f>IF(#REF! =#REF!,"",#REF!)</f>
        <v>#REF!</v>
      </c>
      <c r="JB24" t="e">
        <f>IF(#REF! =#REF!,"",#REF!)</f>
        <v>#REF!</v>
      </c>
      <c r="JC24" t="e">
        <f>IF(#REF! =#REF!,"",#REF!)</f>
        <v>#REF!</v>
      </c>
      <c r="JD24" t="e">
        <f>IF(#REF! =#REF!,"",#REF!)</f>
        <v>#REF!</v>
      </c>
      <c r="JE24" t="e">
        <f>IF(#REF! =#REF!,"",#REF!)</f>
        <v>#REF!</v>
      </c>
      <c r="JF24" t="e">
        <f>IF(#REF! =#REF!,"",#REF!)</f>
        <v>#REF!</v>
      </c>
      <c r="JG24" t="e">
        <f>IF(#REF! =#REF!,"",#REF!)</f>
        <v>#REF!</v>
      </c>
      <c r="JH24" t="e">
        <f>IF(#REF! =#REF!,"",#REF!)</f>
        <v>#REF!</v>
      </c>
      <c r="JI24" t="e">
        <f>IF(#REF! =#REF!,"",#REF!)</f>
        <v>#REF!</v>
      </c>
      <c r="JJ24" t="e">
        <f>IF(#REF! =#REF!,"",#REF!)</f>
        <v>#REF!</v>
      </c>
      <c r="JK24" t="e">
        <f>IF(#REF! =#REF!,"",#REF!)</f>
        <v>#REF!</v>
      </c>
      <c r="JL24" t="e">
        <f>IF(#REF! =#REF!,"",#REF!)</f>
        <v>#REF!</v>
      </c>
      <c r="JM24" t="e">
        <f>IF(#REF! =#REF!,"",#REF!)</f>
        <v>#REF!</v>
      </c>
      <c r="JN24" t="e">
        <f>IF(#REF! =#REF!,"",#REF!)</f>
        <v>#REF!</v>
      </c>
      <c r="JO24" t="e">
        <f>IF(#REF! =#REF!,"",#REF!)</f>
        <v>#REF!</v>
      </c>
      <c r="JP24" t="e">
        <f>IF(#REF! =#REF!,"",#REF!)</f>
        <v>#REF!</v>
      </c>
      <c r="JQ24" t="e">
        <f>IF(#REF! =#REF!,"",#REF!)</f>
        <v>#REF!</v>
      </c>
      <c r="JR24" t="e">
        <f>IF(#REF! =#REF!,"",#REF!)</f>
        <v>#REF!</v>
      </c>
      <c r="JS24" t="e">
        <f>IF(#REF! =#REF!,"",#REF!)</f>
        <v>#REF!</v>
      </c>
      <c r="JT24" t="e">
        <f>IF(#REF! =#REF!,"",#REF!)</f>
        <v>#REF!</v>
      </c>
      <c r="JU24" t="e">
        <f>IF(#REF! =#REF!,"",#REF!)</f>
        <v>#REF!</v>
      </c>
      <c r="JV24" t="e">
        <f>IF(#REF! =#REF!,"",#REF!)</f>
        <v>#REF!</v>
      </c>
      <c r="JW24" t="e">
        <f>IF(#REF! =#REF!,"",#REF!)</f>
        <v>#REF!</v>
      </c>
      <c r="JX24" t="e">
        <f>IF(#REF! =#REF!,"",#REF!)</f>
        <v>#REF!</v>
      </c>
      <c r="JY24" t="e">
        <f>IF(#REF! =#REF!,"",#REF!)</f>
        <v>#REF!</v>
      </c>
      <c r="JZ24" t="e">
        <f>IF(#REF! =#REF!,"",#REF!)</f>
        <v>#REF!</v>
      </c>
      <c r="KA24" t="e">
        <f>IF(#REF! =#REF!,"",#REF!)</f>
        <v>#REF!</v>
      </c>
      <c r="KB24" t="e">
        <f>IF(#REF! =#REF!,"",#REF!)</f>
        <v>#REF!</v>
      </c>
      <c r="KC24" t="e">
        <f>IF(#REF! =#REF!,"",#REF!)</f>
        <v>#REF!</v>
      </c>
      <c r="KD24" t="e">
        <f>IF(#REF! =#REF!,"",#REF!)</f>
        <v>#REF!</v>
      </c>
      <c r="KE24" t="e">
        <f>IF(#REF! =#REF!,"",#REF!)</f>
        <v>#REF!</v>
      </c>
      <c r="KF24" t="e">
        <f>IF(#REF! =#REF!,"",#REF!)</f>
        <v>#REF!</v>
      </c>
      <c r="KG24" t="e">
        <f>IF(#REF! =#REF!,"",#REF!)</f>
        <v>#REF!</v>
      </c>
      <c r="KH24" t="e">
        <f>IF(#REF! =#REF!,"",#REF!)</f>
        <v>#REF!</v>
      </c>
      <c r="KI24" t="e">
        <f>IF(#REF! =#REF!,"",#REF!)</f>
        <v>#REF!</v>
      </c>
      <c r="KJ24" t="e">
        <f>IF(#REF! =#REF!,"",#REF!)</f>
        <v>#REF!</v>
      </c>
      <c r="KK24" t="e">
        <f>IF(#REF! =#REF!,"",#REF!)</f>
        <v>#REF!</v>
      </c>
      <c r="KL24" t="e">
        <f>IF(#REF! =#REF!,"",#REF!)</f>
        <v>#REF!</v>
      </c>
      <c r="KM24" t="e">
        <f>IF(#REF! =#REF!,"",#REF!)</f>
        <v>#REF!</v>
      </c>
      <c r="KN24" t="e">
        <f>IF(#REF! =#REF!,"",#REF!)</f>
        <v>#REF!</v>
      </c>
      <c r="KO24" t="e">
        <f>IF(#REF! =#REF!,"",#REF!)</f>
        <v>#REF!</v>
      </c>
      <c r="KP24" t="e">
        <f>IF(#REF! =#REF!,"",#REF!)</f>
        <v>#REF!</v>
      </c>
      <c r="KQ24" t="e">
        <f>IF(#REF! =#REF!,"",#REF!)</f>
        <v>#REF!</v>
      </c>
      <c r="KR24" t="e">
        <f>IF(#REF! =#REF!,"",#REF!)</f>
        <v>#REF!</v>
      </c>
      <c r="KS24" t="e">
        <f>IF(#REF! =#REF!,"",#REF!)</f>
        <v>#REF!</v>
      </c>
      <c r="KT24" t="e">
        <f>IF(#REF! =#REF!,"",#REF!)</f>
        <v>#REF!</v>
      </c>
      <c r="KU24" t="e">
        <f>IF(#REF! =#REF!,"",#REF!)</f>
        <v>#REF!</v>
      </c>
      <c r="KV24" t="e">
        <f>IF(#REF! =#REF!,"",#REF!)</f>
        <v>#REF!</v>
      </c>
      <c r="KW24" t="e">
        <f>IF(#REF! =#REF!,"",#REF!)</f>
        <v>#REF!</v>
      </c>
      <c r="KX24" t="e">
        <f>IF(#REF! =#REF!,"",#REF!)</f>
        <v>#REF!</v>
      </c>
      <c r="KY24" t="e">
        <f>IF(#REF! =#REF!,"",#REF!)</f>
        <v>#REF!</v>
      </c>
      <c r="KZ24" t="e">
        <f>IF(#REF! =#REF!,"",#REF!)</f>
        <v>#REF!</v>
      </c>
      <c r="LA24" t="e">
        <f>IF(#REF! =#REF!,"",#REF!)</f>
        <v>#REF!</v>
      </c>
      <c r="LB24" t="e">
        <f>IF(#REF! =#REF!,"",#REF!)</f>
        <v>#REF!</v>
      </c>
      <c r="LC24" t="e">
        <f>IF(#REF! =#REF!,"",#REF!)</f>
        <v>#REF!</v>
      </c>
      <c r="LD24" t="e">
        <f>IF(#REF! =#REF!,"",#REF!)</f>
        <v>#REF!</v>
      </c>
      <c r="LE24" t="e">
        <f>IF(#REF! =#REF!,"",#REF!)</f>
        <v>#REF!</v>
      </c>
      <c r="LF24" t="e">
        <f>IF(#REF! =#REF!,"",#REF!)</f>
        <v>#REF!</v>
      </c>
      <c r="LG24" t="e">
        <f>IF(#REF! =#REF!,"",#REF!)</f>
        <v>#REF!</v>
      </c>
      <c r="LH24" t="e">
        <f>IF(#REF! =#REF!,"",#REF!)</f>
        <v>#REF!</v>
      </c>
      <c r="LI24" t="e">
        <f>IF(#REF! =#REF!,"",#REF!)</f>
        <v>#REF!</v>
      </c>
      <c r="LJ24" t="e">
        <f>IF(#REF! =#REF!,"",#REF!)</f>
        <v>#REF!</v>
      </c>
      <c r="LK24" t="e">
        <f>IF(#REF! =#REF!,"",#REF!)</f>
        <v>#REF!</v>
      </c>
      <c r="LL24" t="e">
        <f>IF(#REF! =#REF!,"",#REF!)</f>
        <v>#REF!</v>
      </c>
      <c r="LM24" t="e">
        <f>IF(#REF! =#REF!,"",#REF!)</f>
        <v>#REF!</v>
      </c>
      <c r="LN24" t="e">
        <f>IF(#REF! =#REF!,"",#REF!)</f>
        <v>#REF!</v>
      </c>
      <c r="LO24" t="e">
        <f>IF(#REF! =#REF!,"",#REF!)</f>
        <v>#REF!</v>
      </c>
      <c r="LP24" t="e">
        <f>IF(#REF! =#REF!,"",#REF!)</f>
        <v>#REF!</v>
      </c>
      <c r="LQ24" t="e">
        <f>IF(#REF! =#REF!,"",#REF!)</f>
        <v>#REF!</v>
      </c>
      <c r="LR24" t="e">
        <f>IF(#REF! =#REF!,"",#REF!)</f>
        <v>#REF!</v>
      </c>
      <c r="LS24" t="e">
        <f>IF(#REF! =#REF!,"",#REF!)</f>
        <v>#REF!</v>
      </c>
      <c r="LT24" t="e">
        <f>IF(#REF! =#REF!,"",#REF!)</f>
        <v>#REF!</v>
      </c>
      <c r="LU24" t="e">
        <f>IF(#REF! =#REF!,"",#REF!)</f>
        <v>#REF!</v>
      </c>
      <c r="LV24" t="e">
        <f>IF(#REF! =#REF!,"",#REF!)</f>
        <v>#REF!</v>
      </c>
      <c r="LW24" t="e">
        <f>IF(#REF! =#REF!,"",#REF!)</f>
        <v>#REF!</v>
      </c>
      <c r="LX24" t="e">
        <f>IF(#REF! =#REF!,"",#REF!)</f>
        <v>#REF!</v>
      </c>
      <c r="LY24" t="e">
        <f>IF(#REF! =#REF!,"",#REF!)</f>
        <v>#REF!</v>
      </c>
      <c r="LZ24" t="e">
        <f>IF(#REF! =#REF!,"",#REF!)</f>
        <v>#REF!</v>
      </c>
      <c r="MA24" t="e">
        <f>IF(#REF! =#REF!,"",#REF!)</f>
        <v>#REF!</v>
      </c>
      <c r="MB24" t="e">
        <f>IF(#REF! =#REF!,"",#REF!)</f>
        <v>#REF!</v>
      </c>
      <c r="MC24" t="e">
        <f>IF(#REF! =#REF!,"",#REF!)</f>
        <v>#REF!</v>
      </c>
      <c r="MD24" t="e">
        <f>IF(#REF! =#REF!,"",#REF!)</f>
        <v>#REF!</v>
      </c>
      <c r="ME24" t="e">
        <f>IF(#REF! =#REF!,"",#REF!)</f>
        <v>#REF!</v>
      </c>
      <c r="MF24" t="e">
        <f>IF(#REF! =#REF!,"",#REF!)</f>
        <v>#REF!</v>
      </c>
      <c r="MG24" t="e">
        <f>IF(#REF! =#REF!,"",#REF!)</f>
        <v>#REF!</v>
      </c>
      <c r="MH24" t="e">
        <f>IF(#REF! =#REF!,"",#REF!)</f>
        <v>#REF!</v>
      </c>
      <c r="MI24" t="e">
        <f>IF(#REF! =#REF!,"",#REF!)</f>
        <v>#REF!</v>
      </c>
      <c r="MJ24" t="e">
        <f>IF(#REF! =#REF!,"",#REF!)</f>
        <v>#REF!</v>
      </c>
      <c r="MK24" t="e">
        <f>IF(#REF! =#REF!,"",#REF!)</f>
        <v>#REF!</v>
      </c>
      <c r="ML24" t="e">
        <f>IF(#REF! =#REF!,"",#REF!)</f>
        <v>#REF!</v>
      </c>
      <c r="MM24" t="e">
        <f>IF(#REF! =#REF!,"",#REF!)</f>
        <v>#REF!</v>
      </c>
      <c r="MN24" t="e">
        <f>IF(#REF! =#REF!,"",#REF!)</f>
        <v>#REF!</v>
      </c>
      <c r="MO24" t="e">
        <f>IF(#REF! =#REF!,"",#REF!)</f>
        <v>#REF!</v>
      </c>
      <c r="MP24" t="e">
        <f>IF(#REF! =#REF!,"",#REF!)</f>
        <v>#REF!</v>
      </c>
      <c r="MQ24" t="e">
        <f>IF(#REF! =#REF!,"",#REF!)</f>
        <v>#REF!</v>
      </c>
      <c r="MR24" t="e">
        <f>IF(#REF! =#REF!,"",#REF!)</f>
        <v>#REF!</v>
      </c>
      <c r="MS24" t="e">
        <f>IF(#REF! =#REF!,"",#REF!)</f>
        <v>#REF!</v>
      </c>
      <c r="MT24" t="e">
        <f>IF(#REF! =#REF!,"",#REF!)</f>
        <v>#REF!</v>
      </c>
      <c r="MU24" t="e">
        <f>IF(#REF! =#REF!,"",#REF!)</f>
        <v>#REF!</v>
      </c>
      <c r="MV24" t="e">
        <f>IF(#REF! =#REF!,"",#REF!)</f>
        <v>#REF!</v>
      </c>
      <c r="MW24" t="e">
        <f>IF(#REF! =#REF!,"",#REF!)</f>
        <v>#REF!</v>
      </c>
      <c r="MX24" t="e">
        <f>IF(#REF! =#REF!,"",#REF!)</f>
        <v>#REF!</v>
      </c>
      <c r="MY24" t="e">
        <f>IF(#REF! =#REF!,"",#REF!)</f>
        <v>#REF!</v>
      </c>
      <c r="MZ24" t="e">
        <f>IF(#REF! =#REF!,"",#REF!)</f>
        <v>#REF!</v>
      </c>
      <c r="NA24" t="e">
        <f>IF(#REF! =#REF!,"",#REF!)</f>
        <v>#REF!</v>
      </c>
      <c r="NB24" t="e">
        <f>IF(#REF! =#REF!,"",#REF!)</f>
        <v>#REF!</v>
      </c>
      <c r="NC24" t="e">
        <f>IF(#REF! =#REF!,"",#REF!)</f>
        <v>#REF!</v>
      </c>
      <c r="ND24" t="e">
        <f>IF(#REF! =#REF!,"",#REF!)</f>
        <v>#REF!</v>
      </c>
      <c r="NE24" t="e">
        <f>IF(#REF! =#REF!,"",#REF!)</f>
        <v>#REF!</v>
      </c>
      <c r="NF24" t="e">
        <f>IF(#REF! =#REF!,"",#REF!)</f>
        <v>#REF!</v>
      </c>
      <c r="NG24" t="e">
        <f>IF(#REF! =#REF!,"",#REF!)</f>
        <v>#REF!</v>
      </c>
      <c r="NH24" t="e">
        <f>IF(#REF! =#REF!,"",#REF!)</f>
        <v>#REF!</v>
      </c>
      <c r="NI24" t="e">
        <f>IF(#REF! =#REF!,"",#REF!)</f>
        <v>#REF!</v>
      </c>
      <c r="NJ24" t="e">
        <f>IF(#REF! =#REF!,"",#REF!)</f>
        <v>#REF!</v>
      </c>
      <c r="NK24" t="e">
        <f>IF(#REF! =#REF!,"",#REF!)</f>
        <v>#REF!</v>
      </c>
      <c r="NL24" t="e">
        <f>IF(#REF! =#REF!,"",#REF!)</f>
        <v>#REF!</v>
      </c>
      <c r="NM24" t="e">
        <f>IF(#REF! =#REF!,"",#REF!)</f>
        <v>#REF!</v>
      </c>
    </row>
  </sheetData>
  <autoFilter ref="A4:NM20" xr:uid="{A5DE918E-332D-4563-9BCB-E13ECBAD8AE1}"/>
  <phoneticPr fontId="4" type="noConversion"/>
  <conditionalFormatting sqref="D13:F1048576 D1:F8 E9:F11 D9">
    <cfRule type="cellIs" dxfId="248" priority="521" stopIfTrue="1" operator="equal">
      <formula>TRUE</formula>
    </cfRule>
  </conditionalFormatting>
  <conditionalFormatting sqref="A1:X1 Z1:AA1 AC1 AE1:AG1 AI1:AS1 NF1 LD1:MM1 NH1:XFD1 AU1:LA1 MR1:NB1">
    <cfRule type="cellIs" dxfId="247" priority="529" stopIfTrue="1" operator="equal">
      <formula>"sar"</formula>
    </cfRule>
    <cfRule type="cellIs" dxfId="246" priority="530" stopIfTrue="1" operator="equal">
      <formula>"sat"</formula>
    </cfRule>
    <cfRule type="cellIs" dxfId="245" priority="531" stopIfTrue="1" operator="equal">
      <formula>"sav"</formula>
    </cfRule>
    <cfRule type="containsText" dxfId="244" priority="532" stopIfTrue="1" operator="containsText" text="sam">
      <formula>NOT(ISERROR(SEARCH("sam",A1)))</formula>
    </cfRule>
    <cfRule type="containsText" dxfId="243" priority="533" stopIfTrue="1" operator="containsText" text="sap">
      <formula>NOT(ISERROR(SEARCH("sap",A1)))</formula>
    </cfRule>
    <cfRule type="containsText" dxfId="242" priority="534" stopIfTrue="1" operator="containsText" text="saa">
      <formula>NOT(ISERROR(SEARCH("saa",A1)))</formula>
    </cfRule>
  </conditionalFormatting>
  <conditionalFormatting sqref="Y1">
    <cfRule type="cellIs" dxfId="241" priority="83" stopIfTrue="1" operator="equal">
      <formula>"sar"</formula>
    </cfRule>
    <cfRule type="cellIs" dxfId="240" priority="84" stopIfTrue="1" operator="equal">
      <formula>"sat"</formula>
    </cfRule>
    <cfRule type="cellIs" dxfId="239" priority="85" stopIfTrue="1" operator="equal">
      <formula>"sav"</formula>
    </cfRule>
    <cfRule type="containsText" dxfId="238" priority="86" stopIfTrue="1" operator="containsText" text="sam">
      <formula>NOT(ISERROR(SEARCH("sam",Y1)))</formula>
    </cfRule>
    <cfRule type="containsText" dxfId="237" priority="87" stopIfTrue="1" operator="containsText" text="sap">
      <formula>NOT(ISERROR(SEARCH("sap",Y1)))</formula>
    </cfRule>
    <cfRule type="containsText" dxfId="236" priority="88" stopIfTrue="1" operator="containsText" text="saa">
      <formula>NOT(ISERROR(SEARCH("saa",Y1)))</formula>
    </cfRule>
  </conditionalFormatting>
  <conditionalFormatting sqref="AB1">
    <cfRule type="cellIs" dxfId="235" priority="77" stopIfTrue="1" operator="equal">
      <formula>"sar"</formula>
    </cfRule>
    <cfRule type="cellIs" dxfId="234" priority="78" stopIfTrue="1" operator="equal">
      <formula>"sat"</formula>
    </cfRule>
    <cfRule type="cellIs" dxfId="233" priority="79" stopIfTrue="1" operator="equal">
      <formula>"sav"</formula>
    </cfRule>
    <cfRule type="containsText" dxfId="232" priority="80" stopIfTrue="1" operator="containsText" text="sam">
      <formula>NOT(ISERROR(SEARCH("sam",AB1)))</formula>
    </cfRule>
    <cfRule type="containsText" dxfId="231" priority="81" stopIfTrue="1" operator="containsText" text="sap">
      <formula>NOT(ISERROR(SEARCH("sap",AB1)))</formula>
    </cfRule>
    <cfRule type="containsText" dxfId="230" priority="82" stopIfTrue="1" operator="containsText" text="saa">
      <formula>NOT(ISERROR(SEARCH("saa",AB1)))</formula>
    </cfRule>
  </conditionalFormatting>
  <conditionalFormatting sqref="AD1">
    <cfRule type="cellIs" dxfId="229" priority="71" stopIfTrue="1" operator="equal">
      <formula>"sar"</formula>
    </cfRule>
    <cfRule type="cellIs" dxfId="228" priority="72" stopIfTrue="1" operator="equal">
      <formula>"sat"</formula>
    </cfRule>
    <cfRule type="cellIs" dxfId="227" priority="73" stopIfTrue="1" operator="equal">
      <formula>"sav"</formula>
    </cfRule>
    <cfRule type="containsText" dxfId="226" priority="74" stopIfTrue="1" operator="containsText" text="sam">
      <formula>NOT(ISERROR(SEARCH("sam",AD1)))</formula>
    </cfRule>
    <cfRule type="containsText" dxfId="225" priority="75" stopIfTrue="1" operator="containsText" text="sap">
      <formula>NOT(ISERROR(SEARCH("sap",AD1)))</formula>
    </cfRule>
    <cfRule type="containsText" dxfId="224" priority="76" stopIfTrue="1" operator="containsText" text="saa">
      <formula>NOT(ISERROR(SEARCH("saa",AD1)))</formula>
    </cfRule>
  </conditionalFormatting>
  <conditionalFormatting sqref="AH1">
    <cfRule type="cellIs" dxfId="223" priority="65" stopIfTrue="1" operator="equal">
      <formula>"sar"</formula>
    </cfRule>
    <cfRule type="cellIs" dxfId="222" priority="66" stopIfTrue="1" operator="equal">
      <formula>"sat"</formula>
    </cfRule>
    <cfRule type="cellIs" dxfId="221" priority="67" stopIfTrue="1" operator="equal">
      <formula>"sav"</formula>
    </cfRule>
    <cfRule type="containsText" dxfId="220" priority="68" stopIfTrue="1" operator="containsText" text="sam">
      <formula>NOT(ISERROR(SEARCH("sam",AH1)))</formula>
    </cfRule>
    <cfRule type="containsText" dxfId="219" priority="69" stopIfTrue="1" operator="containsText" text="sap">
      <formula>NOT(ISERROR(SEARCH("sap",AH1)))</formula>
    </cfRule>
    <cfRule type="containsText" dxfId="218" priority="70" stopIfTrue="1" operator="containsText" text="saa">
      <formula>NOT(ISERROR(SEARCH("saa",AH1)))</formula>
    </cfRule>
  </conditionalFormatting>
  <conditionalFormatting sqref="D12:F17">
    <cfRule type="cellIs" dxfId="217" priority="60" stopIfTrue="1" operator="equal">
      <formula>TRUE</formula>
    </cfRule>
  </conditionalFormatting>
  <conditionalFormatting sqref="NC1:NE1">
    <cfRule type="cellIs" dxfId="216" priority="52" stopIfTrue="1" operator="equal">
      <formula>"sar"</formula>
    </cfRule>
    <cfRule type="cellIs" dxfId="215" priority="53" stopIfTrue="1" operator="equal">
      <formula>"sat"</formula>
    </cfRule>
    <cfRule type="cellIs" dxfId="214" priority="54" stopIfTrue="1" operator="equal">
      <formula>"sav"</formula>
    </cfRule>
    <cfRule type="containsText" dxfId="213" priority="55" stopIfTrue="1" operator="containsText" text="sam">
      <formula>NOT(ISERROR(SEARCH("sam",NC1)))</formula>
    </cfRule>
    <cfRule type="containsText" dxfId="212" priority="56" stopIfTrue="1" operator="containsText" text="sap">
      <formula>NOT(ISERROR(SEARCH("sap",NC1)))</formula>
    </cfRule>
    <cfRule type="containsText" dxfId="211" priority="57" stopIfTrue="1" operator="containsText" text="saa">
      <formula>NOT(ISERROR(SEARCH("saa",NC1)))</formula>
    </cfRule>
  </conditionalFormatting>
  <conditionalFormatting sqref="LB1">
    <cfRule type="cellIs" dxfId="210" priority="38" stopIfTrue="1" operator="equal">
      <formula>"sar"</formula>
    </cfRule>
    <cfRule type="cellIs" dxfId="209" priority="39" stopIfTrue="1" operator="equal">
      <formula>"sat"</formula>
    </cfRule>
    <cfRule type="cellIs" dxfId="208" priority="40" stopIfTrue="1" operator="equal">
      <formula>"sav"</formula>
    </cfRule>
    <cfRule type="containsText" dxfId="207" priority="41" stopIfTrue="1" operator="containsText" text="sam">
      <formula>NOT(ISERROR(SEARCH("sam",LB1)))</formula>
    </cfRule>
    <cfRule type="containsText" dxfId="206" priority="42" stopIfTrue="1" operator="containsText" text="sap">
      <formula>NOT(ISERROR(SEARCH("sap",LB1)))</formula>
    </cfRule>
    <cfRule type="containsText" dxfId="205" priority="43" stopIfTrue="1" operator="containsText" text="saa">
      <formula>NOT(ISERROR(SEARCH("saa",LB1)))</formula>
    </cfRule>
  </conditionalFormatting>
  <conditionalFormatting sqref="NG1">
    <cfRule type="cellIs" dxfId="204" priority="26" stopIfTrue="1" operator="equal">
      <formula>"sar"</formula>
    </cfRule>
    <cfRule type="cellIs" dxfId="203" priority="27" stopIfTrue="1" operator="equal">
      <formula>"sat"</formula>
    </cfRule>
    <cfRule type="cellIs" dxfId="202" priority="28" stopIfTrue="1" operator="equal">
      <formula>"sav"</formula>
    </cfRule>
    <cfRule type="containsText" dxfId="201" priority="29" stopIfTrue="1" operator="containsText" text="sam">
      <formula>NOT(ISERROR(SEARCH("sam",NG1)))</formula>
    </cfRule>
    <cfRule type="containsText" dxfId="200" priority="30" stopIfTrue="1" operator="containsText" text="sap">
      <formula>NOT(ISERROR(SEARCH("sap",NG1)))</formula>
    </cfRule>
    <cfRule type="containsText" dxfId="199" priority="31" stopIfTrue="1" operator="containsText" text="saa">
      <formula>NOT(ISERROR(SEARCH("saa",NG1)))</formula>
    </cfRule>
  </conditionalFormatting>
  <conditionalFormatting sqref="LC1">
    <cfRule type="cellIs" dxfId="198" priority="20" stopIfTrue="1" operator="equal">
      <formula>"sar"</formula>
    </cfRule>
    <cfRule type="cellIs" dxfId="197" priority="21" stopIfTrue="1" operator="equal">
      <formula>"sat"</formula>
    </cfRule>
    <cfRule type="cellIs" dxfId="196" priority="22" stopIfTrue="1" operator="equal">
      <formula>"sav"</formula>
    </cfRule>
    <cfRule type="containsText" dxfId="195" priority="23" stopIfTrue="1" operator="containsText" text="sam">
      <formula>NOT(ISERROR(SEARCH("sam",LC1)))</formula>
    </cfRule>
    <cfRule type="containsText" dxfId="194" priority="24" stopIfTrue="1" operator="containsText" text="sap">
      <formula>NOT(ISERROR(SEARCH("sap",LC1)))</formula>
    </cfRule>
    <cfRule type="containsText" dxfId="193" priority="25" stopIfTrue="1" operator="containsText" text="saa">
      <formula>NOT(ISERROR(SEARCH("saa",LC1)))</formula>
    </cfRule>
  </conditionalFormatting>
  <conditionalFormatting sqref="AT1">
    <cfRule type="cellIs" dxfId="192" priority="11" stopIfTrue="1" operator="equal">
      <formula>"sar"</formula>
    </cfRule>
    <cfRule type="cellIs" dxfId="191" priority="12" stopIfTrue="1" operator="equal">
      <formula>"sat"</formula>
    </cfRule>
    <cfRule type="cellIs" dxfId="190" priority="13" stopIfTrue="1" operator="equal">
      <formula>"sav"</formula>
    </cfRule>
    <cfRule type="containsText" dxfId="189" priority="14" stopIfTrue="1" operator="containsText" text="sam">
      <formula>NOT(ISERROR(SEARCH("sam",AT1)))</formula>
    </cfRule>
    <cfRule type="containsText" dxfId="188" priority="15" stopIfTrue="1" operator="containsText" text="sap">
      <formula>NOT(ISERROR(SEARCH("sap",AT1)))</formula>
    </cfRule>
    <cfRule type="containsText" dxfId="187" priority="16" stopIfTrue="1" operator="containsText" text="saa">
      <formula>NOT(ISERROR(SEARCH("saa",AT1)))</formula>
    </cfRule>
  </conditionalFormatting>
  <conditionalFormatting sqref="D10:D11">
    <cfRule type="cellIs" dxfId="186" priority="10" stopIfTrue="1" operator="equal">
      <formula>TRUE</formula>
    </cfRule>
  </conditionalFormatting>
  <conditionalFormatting sqref="MN1:MQ1">
    <cfRule type="cellIs" dxfId="185" priority="1" stopIfTrue="1" operator="equal">
      <formula>"sar"</formula>
    </cfRule>
    <cfRule type="cellIs" dxfId="184" priority="2" stopIfTrue="1" operator="equal">
      <formula>"sat"</formula>
    </cfRule>
    <cfRule type="cellIs" dxfId="183" priority="3" stopIfTrue="1" operator="equal">
      <formula>"sav"</formula>
    </cfRule>
    <cfRule type="containsText" dxfId="182" priority="4" stopIfTrue="1" operator="containsText" text="sam">
      <formula>NOT(ISERROR(SEARCH("sam",MN1)))</formula>
    </cfRule>
    <cfRule type="containsText" dxfId="181" priority="5" stopIfTrue="1" operator="containsText" text="sap">
      <formula>NOT(ISERROR(SEARCH("sap",MN1)))</formula>
    </cfRule>
    <cfRule type="containsText" dxfId="180" priority="6" stopIfTrue="1" operator="containsText" text="saa">
      <formula>NOT(ISERROR(SEARCH("saa",MN1)))</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F25BE-1933-467E-8AF1-E38A3981FFC8}">
  <sheetPr codeName="Sheet4">
    <outlinePr summaryBelow="0" summaryRight="0"/>
  </sheetPr>
  <dimension ref="A1:HM1632"/>
  <sheetViews>
    <sheetView zoomScale="90" zoomScaleNormal="90" workbookViewId="0">
      <pane xSplit="2" ySplit="37" topLeftCell="C38" activePane="bottomRight" state="frozen"/>
      <selection pane="topRight" activeCell="C1" sqref="C1"/>
      <selection pane="bottomLeft" activeCell="A26" sqref="A26"/>
      <selection pane="bottomRight" activeCell="C5" sqref="C5"/>
    </sheetView>
  </sheetViews>
  <sheetFormatPr defaultRowHeight="15" outlineLevelRow="1"/>
  <cols>
    <col min="2" max="2" width="43.28515625" customWidth="1"/>
    <col min="3" max="3" width="6.28515625" customWidth="1"/>
    <col min="4" max="4" width="7" customWidth="1"/>
    <col min="5" max="124" width="6.28515625" customWidth="1"/>
  </cols>
  <sheetData>
    <row r="1" spans="1:45">
      <c r="B1" t="s">
        <v>389</v>
      </c>
      <c r="H1" t="s">
        <v>735</v>
      </c>
      <c r="I1" s="51"/>
    </row>
    <row r="2" spans="1:45">
      <c r="B2" t="s">
        <v>972</v>
      </c>
    </row>
    <row r="3" spans="1:45">
      <c r="B3" t="s">
        <v>395</v>
      </c>
    </row>
    <row r="4" spans="1:45">
      <c r="A4" s="19" t="s">
        <v>708</v>
      </c>
    </row>
    <row r="5" spans="1:45" ht="16.5">
      <c r="B5" s="70" t="s">
        <v>673</v>
      </c>
      <c r="C5" s="163">
        <v>1</v>
      </c>
      <c r="D5" s="189" t="str">
        <f>CHOOSE(d.Region,"GSM ","CWM ","SWV ")</f>
        <v xml:space="preserve">GSM </v>
      </c>
      <c r="E5" s="189"/>
      <c r="F5" s="189"/>
      <c r="G5" s="189"/>
      <c r="H5" s="189"/>
      <c r="I5" s="189"/>
      <c r="J5" s="189"/>
      <c r="K5" s="189"/>
      <c r="L5" s="189"/>
      <c r="M5" s="190" t="s">
        <v>758</v>
      </c>
      <c r="N5" s="190"/>
      <c r="O5" s="190"/>
      <c r="P5" s="190"/>
      <c r="Q5" s="190"/>
      <c r="R5" s="190"/>
      <c r="S5" s="190"/>
      <c r="T5" s="190"/>
      <c r="U5" s="190"/>
      <c r="V5" s="190"/>
      <c r="W5" s="190" t="s">
        <v>802</v>
      </c>
      <c r="X5" s="190"/>
      <c r="Y5" s="190"/>
      <c r="Z5" s="190"/>
      <c r="AA5" s="190"/>
      <c r="AB5" s="190"/>
      <c r="AC5" s="190"/>
      <c r="AD5" s="190"/>
      <c r="AE5" s="190"/>
      <c r="AF5" s="190"/>
      <c r="AG5" s="190" t="s">
        <v>757</v>
      </c>
      <c r="AH5" s="190"/>
      <c r="AI5" s="190"/>
      <c r="AJ5" s="190"/>
      <c r="AK5" s="190"/>
      <c r="AL5" s="190"/>
      <c r="AM5" s="190"/>
      <c r="AN5" s="190"/>
      <c r="AO5" s="190"/>
      <c r="AP5" s="190"/>
      <c r="AQ5" s="189"/>
    </row>
    <row r="6" spans="1:45">
      <c r="B6" s="188" t="s">
        <v>803</v>
      </c>
      <c r="C6" s="191"/>
      <c r="D6" s="191"/>
      <c r="E6" s="191"/>
      <c r="F6" s="191"/>
      <c r="G6" s="191"/>
      <c r="H6" s="191"/>
      <c r="I6" s="191"/>
      <c r="J6" s="191"/>
      <c r="K6" s="191"/>
      <c r="L6" s="191"/>
      <c r="M6" s="191"/>
      <c r="N6" s="191"/>
      <c r="O6" s="191"/>
      <c r="P6" s="191"/>
      <c r="Q6" s="191"/>
      <c r="R6" s="191"/>
      <c r="S6" s="191"/>
      <c r="T6" s="191"/>
      <c r="U6" s="191"/>
      <c r="V6" s="191"/>
      <c r="W6" s="191"/>
      <c r="X6" s="191"/>
      <c r="Y6" s="191"/>
      <c r="Z6" s="191"/>
      <c r="AA6" s="191"/>
      <c r="AB6" s="191"/>
      <c r="AC6" s="191"/>
      <c r="AD6" s="191"/>
      <c r="AE6" s="191"/>
      <c r="AF6" s="191"/>
      <c r="AG6" s="191"/>
      <c r="AH6" s="191"/>
      <c r="AI6" s="191"/>
      <c r="AJ6" s="191"/>
      <c r="AK6" s="191"/>
      <c r="AL6" s="191"/>
      <c r="AM6" s="189"/>
      <c r="AN6" s="189"/>
      <c r="AO6" s="189"/>
      <c r="AP6" s="189"/>
      <c r="AQ6" s="189"/>
    </row>
    <row r="7" spans="1:45" ht="36" outlineLevel="1">
      <c r="B7" s="188"/>
      <c r="C7" s="191" t="s">
        <v>806</v>
      </c>
      <c r="D7" s="191" t="s">
        <v>807</v>
      </c>
      <c r="E7" s="191" t="s">
        <v>808</v>
      </c>
      <c r="F7" s="191" t="s">
        <v>1034</v>
      </c>
      <c r="G7" s="191" t="s">
        <v>1035</v>
      </c>
      <c r="H7" s="191" t="s">
        <v>809</v>
      </c>
      <c r="I7" s="191" t="s">
        <v>810</v>
      </c>
      <c r="J7" s="191" t="s">
        <v>811</v>
      </c>
      <c r="K7" s="191" t="s">
        <v>811</v>
      </c>
      <c r="L7" s="191" t="s">
        <v>811</v>
      </c>
      <c r="M7" s="191" t="s">
        <v>806</v>
      </c>
      <c r="N7" s="191" t="s">
        <v>807</v>
      </c>
      <c r="O7" s="191" t="s">
        <v>808</v>
      </c>
      <c r="P7" s="191" t="s">
        <v>1034</v>
      </c>
      <c r="Q7" s="191" t="s">
        <v>1035</v>
      </c>
      <c r="R7" s="191" t="s">
        <v>809</v>
      </c>
      <c r="S7" s="191" t="s">
        <v>810</v>
      </c>
      <c r="T7" s="191" t="s">
        <v>811</v>
      </c>
      <c r="U7" s="191" t="s">
        <v>811</v>
      </c>
      <c r="V7" s="191" t="s">
        <v>811</v>
      </c>
      <c r="W7" s="191" t="s">
        <v>806</v>
      </c>
      <c r="X7" s="191" t="s">
        <v>807</v>
      </c>
      <c r="Y7" s="191" t="s">
        <v>808</v>
      </c>
      <c r="Z7" s="191" t="s">
        <v>1034</v>
      </c>
      <c r="AA7" s="191" t="s">
        <v>1035</v>
      </c>
      <c r="AB7" s="191" t="s">
        <v>809</v>
      </c>
      <c r="AC7" s="191" t="s">
        <v>810</v>
      </c>
      <c r="AD7" s="191" t="s">
        <v>811</v>
      </c>
      <c r="AE7" s="191" t="s">
        <v>811</v>
      </c>
      <c r="AF7" s="191" t="s">
        <v>811</v>
      </c>
      <c r="AG7" s="191" t="s">
        <v>806</v>
      </c>
      <c r="AH7" s="191" t="s">
        <v>807</v>
      </c>
      <c r="AI7" s="191" t="s">
        <v>808</v>
      </c>
      <c r="AJ7" s="191" t="s">
        <v>1034</v>
      </c>
      <c r="AK7" s="191" t="s">
        <v>1035</v>
      </c>
      <c r="AL7" s="191" t="s">
        <v>809</v>
      </c>
      <c r="AM7" s="191" t="s">
        <v>810</v>
      </c>
      <c r="AN7" s="191" t="s">
        <v>811</v>
      </c>
      <c r="AO7" s="191" t="s">
        <v>811</v>
      </c>
      <c r="AP7" s="191" t="s">
        <v>811</v>
      </c>
      <c r="AQ7" s="189"/>
    </row>
    <row r="8" spans="1:45" outlineLevel="1">
      <c r="B8" s="165" t="s">
        <v>892</v>
      </c>
      <c r="C8" s="179">
        <f t="shared" ref="C8:L13" si="0">CHOOSE(d.Region,M8,W8,AG8)</f>
        <v>-0.04</v>
      </c>
      <c r="D8" s="179">
        <f t="shared" si="0"/>
        <v>0.87</v>
      </c>
      <c r="E8" s="179">
        <f t="shared" si="0"/>
        <v>0.8</v>
      </c>
      <c r="F8" s="179">
        <f t="shared" si="0"/>
        <v>0</v>
      </c>
      <c r="G8" s="179">
        <f t="shared" si="0"/>
        <v>0</v>
      </c>
      <c r="H8" s="179">
        <f t="shared" si="0"/>
        <v>0.64</v>
      </c>
      <c r="I8" s="179">
        <f t="shared" si="0"/>
        <v>0.21</v>
      </c>
      <c r="J8" s="179">
        <f t="shared" si="0"/>
        <v>0.19</v>
      </c>
      <c r="K8" s="179">
        <f t="shared" si="0"/>
        <v>0.19</v>
      </c>
      <c r="L8" s="179">
        <f t="shared" si="0"/>
        <v>0.19</v>
      </c>
      <c r="M8" s="192">
        <v>-0.04</v>
      </c>
      <c r="N8" s="192">
        <v>0.87</v>
      </c>
      <c r="O8" s="192">
        <v>0.8</v>
      </c>
      <c r="P8" s="192">
        <v>0</v>
      </c>
      <c r="Q8" s="192">
        <v>0</v>
      </c>
      <c r="R8" s="192">
        <v>0.64</v>
      </c>
      <c r="S8" s="192">
        <v>0.21</v>
      </c>
      <c r="T8" s="193">
        <v>0.19</v>
      </c>
      <c r="U8" s="193">
        <v>0.19</v>
      </c>
      <c r="V8" s="193">
        <v>0.19</v>
      </c>
      <c r="W8" s="192">
        <v>-0.04</v>
      </c>
      <c r="X8" s="192">
        <v>0.96</v>
      </c>
      <c r="Y8" s="192">
        <v>1.8</v>
      </c>
      <c r="Z8" s="192">
        <v>0</v>
      </c>
      <c r="AA8" s="192">
        <v>0</v>
      </c>
      <c r="AB8" s="192">
        <v>0.64</v>
      </c>
      <c r="AC8" s="192">
        <v>0.21</v>
      </c>
      <c r="AD8" s="193">
        <v>0.19</v>
      </c>
      <c r="AE8" s="193">
        <v>0.19</v>
      </c>
      <c r="AF8" s="193">
        <v>0.19</v>
      </c>
      <c r="AG8" s="192">
        <v>-0.04</v>
      </c>
      <c r="AH8" s="192">
        <v>0.83</v>
      </c>
      <c r="AI8" s="192">
        <v>-0.75</v>
      </c>
      <c r="AJ8" s="192">
        <v>0</v>
      </c>
      <c r="AK8" s="192">
        <v>0</v>
      </c>
      <c r="AL8" s="192">
        <v>0.64</v>
      </c>
      <c r="AM8" s="192">
        <v>0.31</v>
      </c>
      <c r="AN8" s="193">
        <v>0.09</v>
      </c>
      <c r="AO8" s="193">
        <v>0.09</v>
      </c>
      <c r="AP8" s="193">
        <v>0.09</v>
      </c>
      <c r="AQ8" s="189"/>
    </row>
    <row r="9" spans="1:45" outlineLevel="1">
      <c r="B9" s="167" t="s">
        <v>679</v>
      </c>
      <c r="C9" s="248">
        <f t="shared" si="0"/>
        <v>-0.04</v>
      </c>
      <c r="D9" s="248">
        <f t="shared" si="0"/>
        <v>0.87</v>
      </c>
      <c r="E9" s="248">
        <f t="shared" si="0"/>
        <v>0.8</v>
      </c>
      <c r="F9" s="248">
        <f t="shared" si="0"/>
        <v>0</v>
      </c>
      <c r="G9" s="248">
        <f t="shared" si="0"/>
        <v>0</v>
      </c>
      <c r="H9" s="248">
        <f t="shared" si="0"/>
        <v>0.64</v>
      </c>
      <c r="I9" s="248">
        <f t="shared" si="0"/>
        <v>0.21</v>
      </c>
      <c r="J9" s="248">
        <f t="shared" si="0"/>
        <v>0.19</v>
      </c>
      <c r="K9" s="248">
        <f t="shared" si="0"/>
        <v>0.19</v>
      </c>
      <c r="L9" s="248">
        <f t="shared" si="0"/>
        <v>0.19</v>
      </c>
      <c r="M9" s="249">
        <v>-0.04</v>
      </c>
      <c r="N9" s="249">
        <v>0.87</v>
      </c>
      <c r="O9" s="249">
        <v>0.8</v>
      </c>
      <c r="P9" s="249">
        <v>0</v>
      </c>
      <c r="Q9" s="249">
        <v>0</v>
      </c>
      <c r="R9" s="249">
        <v>0.64</v>
      </c>
      <c r="S9" s="249">
        <v>0.21</v>
      </c>
      <c r="T9" s="250">
        <v>0.19</v>
      </c>
      <c r="U9" s="250">
        <v>0.19</v>
      </c>
      <c r="V9" s="250">
        <v>0.19</v>
      </c>
      <c r="W9" s="249">
        <v>-0.04</v>
      </c>
      <c r="X9" s="249">
        <v>0.96</v>
      </c>
      <c r="Y9" s="249">
        <v>1.8</v>
      </c>
      <c r="Z9" s="249">
        <v>0</v>
      </c>
      <c r="AA9" s="249">
        <v>0</v>
      </c>
      <c r="AB9" s="249">
        <v>0.64</v>
      </c>
      <c r="AC9" s="249">
        <v>0.21</v>
      </c>
      <c r="AD9" s="250">
        <v>0.19</v>
      </c>
      <c r="AE9" s="250">
        <v>0.19</v>
      </c>
      <c r="AF9" s="250">
        <v>0.19</v>
      </c>
      <c r="AG9" s="249">
        <v>-0.04</v>
      </c>
      <c r="AH9" s="249">
        <v>0.83</v>
      </c>
      <c r="AI9" s="249">
        <v>-0.75</v>
      </c>
      <c r="AJ9" s="249">
        <v>0</v>
      </c>
      <c r="AK9" s="249">
        <v>0</v>
      </c>
      <c r="AL9" s="249">
        <v>0.64</v>
      </c>
      <c r="AM9" s="249">
        <v>0.31</v>
      </c>
      <c r="AN9" s="250">
        <v>0.09</v>
      </c>
      <c r="AO9" s="250">
        <v>0.09</v>
      </c>
      <c r="AP9" s="250">
        <v>0.09</v>
      </c>
      <c r="AQ9" s="189"/>
    </row>
    <row r="10" spans="1:45" outlineLevel="1">
      <c r="B10" s="168" t="s">
        <v>455</v>
      </c>
      <c r="C10" s="251">
        <f t="shared" si="0"/>
        <v>-0.04</v>
      </c>
      <c r="D10" s="251">
        <f t="shared" si="0"/>
        <v>0.87</v>
      </c>
      <c r="E10" s="251">
        <f t="shared" si="0"/>
        <v>0.8</v>
      </c>
      <c r="F10" s="251">
        <f t="shared" si="0"/>
        <v>0</v>
      </c>
      <c r="G10" s="251">
        <f t="shared" si="0"/>
        <v>0</v>
      </c>
      <c r="H10" s="251">
        <f t="shared" si="0"/>
        <v>0.64</v>
      </c>
      <c r="I10" s="251">
        <f t="shared" si="0"/>
        <v>0.21</v>
      </c>
      <c r="J10" s="251">
        <f t="shared" si="0"/>
        <v>0.19</v>
      </c>
      <c r="K10" s="251">
        <f t="shared" si="0"/>
        <v>0.19</v>
      </c>
      <c r="L10" s="251">
        <f t="shared" si="0"/>
        <v>0.19</v>
      </c>
      <c r="M10" s="252">
        <v>-0.04</v>
      </c>
      <c r="N10" s="252">
        <v>0.87</v>
      </c>
      <c r="O10" s="252">
        <v>0.8</v>
      </c>
      <c r="P10" s="252">
        <v>0</v>
      </c>
      <c r="Q10" s="252">
        <v>0</v>
      </c>
      <c r="R10" s="252">
        <v>0.64</v>
      </c>
      <c r="S10" s="252">
        <v>0.21</v>
      </c>
      <c r="T10" s="253">
        <v>0.19</v>
      </c>
      <c r="U10" s="253">
        <v>0.19</v>
      </c>
      <c r="V10" s="253">
        <v>0.19</v>
      </c>
      <c r="W10" s="252">
        <v>-0.04</v>
      </c>
      <c r="X10" s="252">
        <v>0.96</v>
      </c>
      <c r="Y10" s="252">
        <v>1.8</v>
      </c>
      <c r="Z10" s="252">
        <v>0</v>
      </c>
      <c r="AA10" s="252">
        <v>0</v>
      </c>
      <c r="AB10" s="252">
        <v>0.64</v>
      </c>
      <c r="AC10" s="252">
        <v>0.21</v>
      </c>
      <c r="AD10" s="253">
        <v>0.19</v>
      </c>
      <c r="AE10" s="253">
        <v>0.19</v>
      </c>
      <c r="AF10" s="253">
        <v>0.19</v>
      </c>
      <c r="AG10" s="252">
        <v>-0.04</v>
      </c>
      <c r="AH10" s="252">
        <v>0.83</v>
      </c>
      <c r="AI10" s="252">
        <v>-0.75</v>
      </c>
      <c r="AJ10" s="252">
        <v>0</v>
      </c>
      <c r="AK10" s="252">
        <v>0</v>
      </c>
      <c r="AL10" s="252">
        <v>0.64</v>
      </c>
      <c r="AM10" s="252">
        <v>0.31</v>
      </c>
      <c r="AN10" s="253">
        <v>0.09</v>
      </c>
      <c r="AO10" s="253">
        <v>0.09</v>
      </c>
      <c r="AP10" s="253">
        <v>0.09</v>
      </c>
      <c r="AQ10" s="189"/>
    </row>
    <row r="11" spans="1:45" outlineLevel="1">
      <c r="B11" s="165" t="s">
        <v>894</v>
      </c>
      <c r="C11" s="254">
        <f t="shared" si="0"/>
        <v>-1.29</v>
      </c>
      <c r="D11" s="254">
        <f t="shared" si="0"/>
        <v>0.95</v>
      </c>
      <c r="E11" s="254">
        <f t="shared" si="0"/>
        <v>-1.67</v>
      </c>
      <c r="F11" s="254">
        <f t="shared" si="0"/>
        <v>0</v>
      </c>
      <c r="G11" s="254">
        <f t="shared" si="0"/>
        <v>0</v>
      </c>
      <c r="H11" s="254">
        <f t="shared" si="0"/>
        <v>-0.01</v>
      </c>
      <c r="I11" s="254">
        <f t="shared" si="0"/>
        <v>0.12</v>
      </c>
      <c r="J11" s="254">
        <f t="shared" si="0"/>
        <v>-0.37</v>
      </c>
      <c r="K11" s="254">
        <f t="shared" si="0"/>
        <v>-0.37</v>
      </c>
      <c r="L11" s="254">
        <f t="shared" si="0"/>
        <v>-0.37</v>
      </c>
      <c r="M11" s="255">
        <v>-1.29</v>
      </c>
      <c r="N11" s="255">
        <v>0.95</v>
      </c>
      <c r="O11" s="255">
        <v>-1.67</v>
      </c>
      <c r="P11" s="255">
        <v>0</v>
      </c>
      <c r="Q11" s="255">
        <v>0</v>
      </c>
      <c r="R11" s="255">
        <v>-0.01</v>
      </c>
      <c r="S11" s="255">
        <v>0.12</v>
      </c>
      <c r="T11" s="256">
        <v>-0.37</v>
      </c>
      <c r="U11" s="256">
        <v>-0.37</v>
      </c>
      <c r="V11" s="256">
        <v>-0.37</v>
      </c>
      <c r="W11" s="255">
        <v>-1.29</v>
      </c>
      <c r="X11" s="255">
        <v>0.95</v>
      </c>
      <c r="Y11" s="255">
        <v>-1.67</v>
      </c>
      <c r="Z11" s="255">
        <v>0</v>
      </c>
      <c r="AA11" s="255">
        <v>0</v>
      </c>
      <c r="AB11" s="255">
        <v>0.05</v>
      </c>
      <c r="AC11" s="255">
        <v>0.22</v>
      </c>
      <c r="AD11" s="256">
        <v>-0.37</v>
      </c>
      <c r="AE11" s="256">
        <v>-0.37</v>
      </c>
      <c r="AF11" s="256">
        <v>-0.37</v>
      </c>
      <c r="AG11" s="255">
        <v>-1.29</v>
      </c>
      <c r="AH11" s="255">
        <v>0.9</v>
      </c>
      <c r="AI11" s="255">
        <v>-1.67</v>
      </c>
      <c r="AJ11" s="255">
        <v>-0.11</v>
      </c>
      <c r="AK11" s="255">
        <v>-0.25</v>
      </c>
      <c r="AL11" s="255">
        <v>-0.6</v>
      </c>
      <c r="AM11" s="255">
        <v>0.12</v>
      </c>
      <c r="AN11" s="256">
        <v>-0.52</v>
      </c>
      <c r="AO11" s="256">
        <v>-0.52</v>
      </c>
      <c r="AP11" s="256">
        <v>-0.52</v>
      </c>
      <c r="AQ11" s="189"/>
    </row>
    <row r="12" spans="1:45" outlineLevel="1">
      <c r="B12" s="167" t="s">
        <v>679</v>
      </c>
      <c r="C12" s="248">
        <f t="shared" si="0"/>
        <v>-1.29</v>
      </c>
      <c r="D12" s="248">
        <f t="shared" si="0"/>
        <v>0.95</v>
      </c>
      <c r="E12" s="248">
        <f t="shared" si="0"/>
        <v>-1.67</v>
      </c>
      <c r="F12" s="248">
        <f t="shared" si="0"/>
        <v>0</v>
      </c>
      <c r="G12" s="248">
        <f t="shared" si="0"/>
        <v>0</v>
      </c>
      <c r="H12" s="248">
        <f t="shared" si="0"/>
        <v>-0.01</v>
      </c>
      <c r="I12" s="248">
        <f t="shared" si="0"/>
        <v>0.12</v>
      </c>
      <c r="J12" s="248">
        <f t="shared" si="0"/>
        <v>-0.37</v>
      </c>
      <c r="K12" s="248">
        <f t="shared" si="0"/>
        <v>-0.37</v>
      </c>
      <c r="L12" s="248">
        <f t="shared" si="0"/>
        <v>-0.37</v>
      </c>
      <c r="M12" s="249">
        <v>-1.29</v>
      </c>
      <c r="N12" s="249">
        <v>0.95</v>
      </c>
      <c r="O12" s="249">
        <v>-1.67</v>
      </c>
      <c r="P12" s="249">
        <v>0</v>
      </c>
      <c r="Q12" s="249">
        <v>0</v>
      </c>
      <c r="R12" s="249">
        <v>-0.01</v>
      </c>
      <c r="S12" s="249">
        <v>0.12</v>
      </c>
      <c r="T12" s="250">
        <v>-0.37</v>
      </c>
      <c r="U12" s="250">
        <v>-0.37</v>
      </c>
      <c r="V12" s="250">
        <v>-0.37</v>
      </c>
      <c r="W12" s="249">
        <v>-1.29</v>
      </c>
      <c r="X12" s="249">
        <v>0.95</v>
      </c>
      <c r="Y12" s="249">
        <v>-1.67</v>
      </c>
      <c r="Z12" s="249">
        <v>0</v>
      </c>
      <c r="AA12" s="249">
        <v>0</v>
      </c>
      <c r="AB12" s="249">
        <v>0.05</v>
      </c>
      <c r="AC12" s="249">
        <v>0.22</v>
      </c>
      <c r="AD12" s="250">
        <v>-0.37</v>
      </c>
      <c r="AE12" s="250">
        <v>-0.37</v>
      </c>
      <c r="AF12" s="250">
        <v>-0.37</v>
      </c>
      <c r="AG12" s="249">
        <v>-1.29</v>
      </c>
      <c r="AH12" s="249">
        <v>0.9</v>
      </c>
      <c r="AI12" s="249">
        <v>-1.67</v>
      </c>
      <c r="AJ12" s="249">
        <v>-0.11</v>
      </c>
      <c r="AK12" s="249">
        <v>-0.25</v>
      </c>
      <c r="AL12" s="249">
        <v>-0.6</v>
      </c>
      <c r="AM12" s="249">
        <v>0.12</v>
      </c>
      <c r="AN12" s="250">
        <v>-0.52</v>
      </c>
      <c r="AO12" s="250">
        <v>-0.52</v>
      </c>
      <c r="AP12" s="250">
        <v>-0.52</v>
      </c>
      <c r="AQ12" s="189"/>
    </row>
    <row r="13" spans="1:45" outlineLevel="1">
      <c r="B13" s="168" t="s">
        <v>455</v>
      </c>
      <c r="C13" s="181">
        <f t="shared" si="0"/>
        <v>-1.29</v>
      </c>
      <c r="D13" s="181">
        <f t="shared" si="0"/>
        <v>0.95</v>
      </c>
      <c r="E13" s="181">
        <f t="shared" si="0"/>
        <v>-1.67</v>
      </c>
      <c r="F13" s="181">
        <f t="shared" si="0"/>
        <v>0</v>
      </c>
      <c r="G13" s="181">
        <f t="shared" si="0"/>
        <v>0</v>
      </c>
      <c r="H13" s="181">
        <f t="shared" si="0"/>
        <v>-0.01</v>
      </c>
      <c r="I13" s="181">
        <f t="shared" si="0"/>
        <v>0.12</v>
      </c>
      <c r="J13" s="181">
        <f t="shared" si="0"/>
        <v>-0.37</v>
      </c>
      <c r="K13" s="181">
        <f t="shared" si="0"/>
        <v>-0.37</v>
      </c>
      <c r="L13" s="181">
        <f t="shared" si="0"/>
        <v>-0.37</v>
      </c>
      <c r="M13" s="194">
        <v>-1.29</v>
      </c>
      <c r="N13" s="194">
        <v>0.95</v>
      </c>
      <c r="O13" s="194">
        <v>-1.67</v>
      </c>
      <c r="P13" s="194">
        <v>0</v>
      </c>
      <c r="Q13" s="194">
        <v>0</v>
      </c>
      <c r="R13" s="194">
        <v>-0.01</v>
      </c>
      <c r="S13" s="194">
        <v>0.12</v>
      </c>
      <c r="T13" s="195">
        <v>-0.37</v>
      </c>
      <c r="U13" s="195">
        <v>-0.37</v>
      </c>
      <c r="V13" s="195">
        <v>-0.37</v>
      </c>
      <c r="W13" s="194">
        <v>-1.29</v>
      </c>
      <c r="X13" s="194">
        <v>0.95</v>
      </c>
      <c r="Y13" s="194">
        <v>-1.67</v>
      </c>
      <c r="Z13" s="194">
        <v>0</v>
      </c>
      <c r="AA13" s="194">
        <v>0</v>
      </c>
      <c r="AB13" s="194">
        <v>0.05</v>
      </c>
      <c r="AC13" s="194">
        <v>0.22</v>
      </c>
      <c r="AD13" s="195">
        <v>-0.37</v>
      </c>
      <c r="AE13" s="195">
        <v>-0.37</v>
      </c>
      <c r="AF13" s="195">
        <v>-0.37</v>
      </c>
      <c r="AG13" s="194">
        <v>-1.29</v>
      </c>
      <c r="AH13" s="194">
        <v>0.9</v>
      </c>
      <c r="AI13" s="194">
        <v>-1.67</v>
      </c>
      <c r="AJ13" s="252">
        <v>0</v>
      </c>
      <c r="AK13" s="252">
        <v>0</v>
      </c>
      <c r="AL13" s="194">
        <v>0.2</v>
      </c>
      <c r="AM13" s="194">
        <v>0.17</v>
      </c>
      <c r="AN13" s="195">
        <v>-0.52</v>
      </c>
      <c r="AO13" s="195">
        <v>-0.52</v>
      </c>
      <c r="AP13" s="195">
        <v>-0.52</v>
      </c>
      <c r="AQ13" s="189">
        <v>-5.1999999999999998E-2</v>
      </c>
    </row>
    <row r="14" spans="1:45" ht="24">
      <c r="B14" s="188" t="s">
        <v>1015</v>
      </c>
      <c r="C14" s="191" t="s">
        <v>1010</v>
      </c>
      <c r="D14" s="191" t="s">
        <v>1011</v>
      </c>
      <c r="E14" s="191" t="s">
        <v>1009</v>
      </c>
      <c r="F14" s="191" t="s">
        <v>1012</v>
      </c>
      <c r="G14" s="191" t="s">
        <v>1028</v>
      </c>
      <c r="H14" s="191" t="s">
        <v>1050</v>
      </c>
      <c r="I14" s="191"/>
      <c r="J14" s="191"/>
      <c r="K14" s="191"/>
      <c r="L14" s="191"/>
      <c r="M14" s="191" t="s">
        <v>1010</v>
      </c>
      <c r="N14" s="191" t="s">
        <v>1011</v>
      </c>
      <c r="O14" s="191" t="s">
        <v>1009</v>
      </c>
      <c r="P14" s="191" t="s">
        <v>1012</v>
      </c>
      <c r="Q14" s="191" t="s">
        <v>1028</v>
      </c>
      <c r="R14" s="191" t="s">
        <v>1050</v>
      </c>
      <c r="S14" s="191"/>
      <c r="T14" s="191"/>
      <c r="U14" s="191"/>
      <c r="V14" s="191"/>
      <c r="W14" s="191" t="s">
        <v>1010</v>
      </c>
      <c r="X14" s="191" t="s">
        <v>1011</v>
      </c>
      <c r="Y14" s="191" t="s">
        <v>1009</v>
      </c>
      <c r="Z14" s="191" t="s">
        <v>1012</v>
      </c>
      <c r="AA14" s="191" t="s">
        <v>1028</v>
      </c>
      <c r="AB14" s="191" t="s">
        <v>1050</v>
      </c>
      <c r="AC14" s="191"/>
      <c r="AD14" s="191"/>
      <c r="AE14" s="191"/>
      <c r="AF14" s="191"/>
      <c r="AG14" s="191" t="s">
        <v>1010</v>
      </c>
      <c r="AH14" s="191" t="s">
        <v>1011</v>
      </c>
      <c r="AI14" s="191" t="s">
        <v>1009</v>
      </c>
      <c r="AJ14" s="191" t="s">
        <v>1012</v>
      </c>
      <c r="AK14" s="191" t="s">
        <v>1028</v>
      </c>
      <c r="AL14" s="191" t="s">
        <v>1050</v>
      </c>
      <c r="AM14" s="191"/>
      <c r="AN14" s="191"/>
      <c r="AO14" s="191"/>
      <c r="AP14" s="191"/>
      <c r="AQ14" s="189"/>
    </row>
    <row r="15" spans="1:45" outlineLevel="1">
      <c r="B15" s="165" t="s">
        <v>1016</v>
      </c>
      <c r="C15" s="179">
        <f t="shared" ref="C15:H15" si="1">CHOOSE(d.Region,M15,W15,AG15)</f>
        <v>1</v>
      </c>
      <c r="D15" s="179">
        <f t="shared" si="1"/>
        <v>1</v>
      </c>
      <c r="E15" s="179">
        <f t="shared" si="1"/>
        <v>1</v>
      </c>
      <c r="F15" s="179">
        <f t="shared" si="1"/>
        <v>1</v>
      </c>
      <c r="G15" s="179">
        <f t="shared" si="1"/>
        <v>1</v>
      </c>
      <c r="H15" s="179">
        <f t="shared" si="1"/>
        <v>0.5</v>
      </c>
      <c r="I15" s="179"/>
      <c r="J15" s="179"/>
      <c r="K15" s="179"/>
      <c r="L15" s="179"/>
      <c r="M15" s="192">
        <v>1</v>
      </c>
      <c r="N15" s="192">
        <v>1</v>
      </c>
      <c r="O15" s="192">
        <v>1</v>
      </c>
      <c r="P15" s="192">
        <v>1</v>
      </c>
      <c r="Q15" s="192">
        <v>1</v>
      </c>
      <c r="R15" s="193">
        <v>0.5</v>
      </c>
      <c r="S15" s="209"/>
      <c r="T15" s="209"/>
      <c r="U15" s="209"/>
      <c r="V15" s="209"/>
      <c r="W15" s="192">
        <v>1</v>
      </c>
      <c r="X15" s="192">
        <v>1</v>
      </c>
      <c r="Y15" s="192">
        <v>1</v>
      </c>
      <c r="Z15" s="192">
        <v>1</v>
      </c>
      <c r="AA15" s="192">
        <v>1</v>
      </c>
      <c r="AB15" s="193">
        <v>0.5</v>
      </c>
      <c r="AC15" s="209"/>
      <c r="AD15" s="209"/>
      <c r="AE15" s="209"/>
      <c r="AF15" s="209"/>
      <c r="AG15" s="192">
        <v>1.2</v>
      </c>
      <c r="AH15" s="192">
        <v>1.5</v>
      </c>
      <c r="AI15" s="192">
        <v>2</v>
      </c>
      <c r="AJ15" s="192">
        <v>1.33</v>
      </c>
      <c r="AK15" s="192">
        <v>1.1000000000000001</v>
      </c>
      <c r="AL15" s="193">
        <v>0</v>
      </c>
      <c r="AM15" s="193"/>
      <c r="AN15" s="193"/>
      <c r="AO15" s="193"/>
      <c r="AP15" s="193"/>
      <c r="AQ15" s="189"/>
    </row>
    <row r="16" spans="1:45" ht="24" outlineLevel="1">
      <c r="B16" s="188" t="s">
        <v>1015</v>
      </c>
      <c r="C16" s="191" t="s">
        <v>1044</v>
      </c>
      <c r="D16" s="191" t="s">
        <v>1052</v>
      </c>
      <c r="E16" s="191" t="s">
        <v>1053</v>
      </c>
      <c r="F16" s="191" t="s">
        <v>1054</v>
      </c>
      <c r="G16" s="191" t="s">
        <v>1055</v>
      </c>
      <c r="H16" s="191"/>
      <c r="I16" s="191" t="s">
        <v>1056</v>
      </c>
      <c r="J16" s="191"/>
      <c r="K16" s="191"/>
      <c r="L16" s="191"/>
      <c r="M16" s="191" t="s">
        <v>1044</v>
      </c>
      <c r="N16" s="191" t="s">
        <v>1052</v>
      </c>
      <c r="O16" s="191" t="s">
        <v>1053</v>
      </c>
      <c r="P16" s="191" t="s">
        <v>1054</v>
      </c>
      <c r="Q16" s="191" t="s">
        <v>1055</v>
      </c>
      <c r="R16" s="191"/>
      <c r="S16" s="191" t="s">
        <v>1056</v>
      </c>
      <c r="T16" s="191"/>
      <c r="U16" s="191"/>
      <c r="V16" s="191"/>
      <c r="W16" s="191" t="s">
        <v>1044</v>
      </c>
      <c r="X16" s="191" t="s">
        <v>1052</v>
      </c>
      <c r="Y16" s="191" t="s">
        <v>1053</v>
      </c>
      <c r="Z16" s="191" t="s">
        <v>1054</v>
      </c>
      <c r="AA16" s="191" t="s">
        <v>1055</v>
      </c>
      <c r="AB16" s="191"/>
      <c r="AC16" s="191" t="s">
        <v>1056</v>
      </c>
      <c r="AD16" s="191"/>
      <c r="AE16" s="191"/>
      <c r="AF16" s="191"/>
      <c r="AG16" s="191" t="s">
        <v>1044</v>
      </c>
      <c r="AH16" s="191" t="s">
        <v>1052</v>
      </c>
      <c r="AI16" s="191" t="s">
        <v>1053</v>
      </c>
      <c r="AJ16" s="191" t="s">
        <v>1054</v>
      </c>
      <c r="AK16" s="191" t="s">
        <v>1055</v>
      </c>
      <c r="AL16" s="191"/>
      <c r="AM16" s="191" t="s">
        <v>1056</v>
      </c>
      <c r="AN16" s="191"/>
      <c r="AO16" s="191"/>
      <c r="AP16" s="191"/>
      <c r="AQ16" s="189"/>
      <c r="AS16" t="s">
        <v>1049</v>
      </c>
    </row>
    <row r="17" spans="2:45" outlineLevel="1">
      <c r="B17" s="241" t="s">
        <v>1017</v>
      </c>
      <c r="C17" s="179">
        <f t="shared" ref="C17:I22" si="2">CHOOSE(d.Region,M17,W17,AG17)</f>
        <v>4</v>
      </c>
      <c r="D17" s="179">
        <f t="shared" si="2"/>
        <v>0.3</v>
      </c>
      <c r="E17" s="179">
        <f t="shared" si="2"/>
        <v>0.7</v>
      </c>
      <c r="F17" s="179">
        <f t="shared" si="2"/>
        <v>-0.2</v>
      </c>
      <c r="G17" s="179">
        <f t="shared" si="2"/>
        <v>1.4</v>
      </c>
      <c r="H17" s="179">
        <f t="shared" si="2"/>
        <v>0</v>
      </c>
      <c r="I17" s="179">
        <f t="shared" si="2"/>
        <v>0.3</v>
      </c>
      <c r="J17" s="179"/>
      <c r="K17" s="179"/>
      <c r="L17" s="179"/>
      <c r="M17" s="192">
        <v>4</v>
      </c>
      <c r="N17" s="192">
        <v>0.3</v>
      </c>
      <c r="O17" s="192">
        <v>0.7</v>
      </c>
      <c r="P17" s="192">
        <v>-0.2</v>
      </c>
      <c r="Q17" s="192">
        <v>1.4</v>
      </c>
      <c r="R17" s="192"/>
      <c r="S17" s="192">
        <v>0.3</v>
      </c>
      <c r="T17" s="244"/>
      <c r="U17" s="244"/>
      <c r="V17" s="244"/>
      <c r="W17" s="192">
        <v>4</v>
      </c>
      <c r="X17" s="192">
        <v>0.3</v>
      </c>
      <c r="Y17" s="192">
        <v>0.7</v>
      </c>
      <c r="Z17" s="192">
        <v>-0.2</v>
      </c>
      <c r="AA17" s="192">
        <v>1.4</v>
      </c>
      <c r="AB17" s="192"/>
      <c r="AC17" s="192">
        <v>0.3</v>
      </c>
      <c r="AD17" s="244"/>
      <c r="AE17" s="244"/>
      <c r="AF17" s="244"/>
      <c r="AG17" s="192">
        <v>4</v>
      </c>
      <c r="AH17" s="192">
        <v>0</v>
      </c>
      <c r="AI17" s="192">
        <v>0.5</v>
      </c>
      <c r="AJ17" s="192">
        <v>-0.5</v>
      </c>
      <c r="AK17" s="192">
        <v>1</v>
      </c>
      <c r="AL17" s="192"/>
      <c r="AM17" s="192">
        <v>-0.4</v>
      </c>
      <c r="AN17" s="192"/>
      <c r="AO17" s="192"/>
      <c r="AP17" s="192"/>
      <c r="AQ17" s="189"/>
      <c r="AR17" s="192">
        <v>4</v>
      </c>
      <c r="AS17" s="192">
        <v>0</v>
      </c>
    </row>
    <row r="18" spans="2:45" outlineLevel="1">
      <c r="B18" s="242" t="s">
        <v>1018</v>
      </c>
      <c r="C18" s="180">
        <f t="shared" ca="1" si="2"/>
        <v>4</v>
      </c>
      <c r="D18" s="180">
        <f t="shared" si="2"/>
        <v>0.3</v>
      </c>
      <c r="E18" s="180">
        <f t="shared" si="2"/>
        <v>0.7</v>
      </c>
      <c r="F18" s="180">
        <f t="shared" si="2"/>
        <v>-0.2</v>
      </c>
      <c r="G18" s="180">
        <f t="shared" si="2"/>
        <v>1.4</v>
      </c>
      <c r="H18" s="180">
        <f t="shared" si="2"/>
        <v>0</v>
      </c>
      <c r="I18" s="180">
        <f t="shared" si="2"/>
        <v>0.3</v>
      </c>
      <c r="J18" s="180"/>
      <c r="K18" s="180"/>
      <c r="L18" s="180"/>
      <c r="M18" s="38">
        <f ca="1">OFFSET(M18,-1,0)</f>
        <v>4</v>
      </c>
      <c r="N18" s="245">
        <v>0.3</v>
      </c>
      <c r="O18" s="245">
        <v>0.7</v>
      </c>
      <c r="P18" s="245">
        <v>-0.2</v>
      </c>
      <c r="Q18" s="245">
        <v>1.4</v>
      </c>
      <c r="R18" s="245"/>
      <c r="S18" s="245">
        <v>0.3</v>
      </c>
      <c r="T18" s="246"/>
      <c r="U18" s="246"/>
      <c r="V18" s="246"/>
      <c r="W18" s="38">
        <f ca="1">OFFSET(W18,-1,0)</f>
        <v>4</v>
      </c>
      <c r="X18" s="245">
        <v>0.1</v>
      </c>
      <c r="Y18" s="245">
        <v>0.5</v>
      </c>
      <c r="Z18" s="245">
        <v>-0.4</v>
      </c>
      <c r="AA18" s="245">
        <v>1</v>
      </c>
      <c r="AB18" s="245"/>
      <c r="AC18" s="245">
        <v>0.1</v>
      </c>
      <c r="AD18" s="246"/>
      <c r="AE18" s="246"/>
      <c r="AF18" s="246"/>
      <c r="AG18" s="38">
        <v>4</v>
      </c>
      <c r="AH18" s="245">
        <v>0.3</v>
      </c>
      <c r="AI18" s="245">
        <f t="shared" ref="AI18:AJ18" si="3">AI$17+0.3</f>
        <v>0.8</v>
      </c>
      <c r="AJ18" s="245">
        <f t="shared" si="3"/>
        <v>-0.2</v>
      </c>
      <c r="AK18" s="245">
        <f>AK$17+0.3</f>
        <v>1.3</v>
      </c>
      <c r="AL18" s="245"/>
      <c r="AM18" s="245">
        <v>-0.2</v>
      </c>
      <c r="AN18" s="245"/>
      <c r="AO18" s="245"/>
      <c r="AP18" s="245"/>
      <c r="AQ18" s="189"/>
      <c r="AR18" s="38">
        <f ca="1">OFFSET(AR18,-1,0)</f>
        <v>4</v>
      </c>
      <c r="AS18" s="245">
        <f>AS$17+0.3</f>
        <v>0.3</v>
      </c>
    </row>
    <row r="19" spans="2:45" outlineLevel="1">
      <c r="B19" s="242" t="s">
        <v>1019</v>
      </c>
      <c r="C19" s="180">
        <f t="shared" ca="1" si="2"/>
        <v>4</v>
      </c>
      <c r="D19" s="180">
        <f t="shared" si="2"/>
        <v>0.3</v>
      </c>
      <c r="E19" s="180">
        <f t="shared" si="2"/>
        <v>0.7</v>
      </c>
      <c r="F19" s="180">
        <f t="shared" si="2"/>
        <v>-0.2</v>
      </c>
      <c r="G19" s="180">
        <f t="shared" si="2"/>
        <v>1.4</v>
      </c>
      <c r="H19" s="180">
        <f t="shared" si="2"/>
        <v>0</v>
      </c>
      <c r="I19" s="180">
        <f t="shared" si="2"/>
        <v>0.3</v>
      </c>
      <c r="J19" s="180"/>
      <c r="K19" s="180"/>
      <c r="L19" s="180"/>
      <c r="M19" s="38">
        <f t="shared" ref="M19:M22" ca="1" si="4">OFFSET(M19,-1,0)</f>
        <v>4</v>
      </c>
      <c r="N19" s="245">
        <v>0.3</v>
      </c>
      <c r="O19" s="245">
        <v>0.7</v>
      </c>
      <c r="P19" s="245">
        <v>-0.2</v>
      </c>
      <c r="Q19" s="245">
        <v>1.4</v>
      </c>
      <c r="R19" s="245"/>
      <c r="S19" s="245">
        <v>0.3</v>
      </c>
      <c r="T19" s="246"/>
      <c r="U19" s="246"/>
      <c r="V19" s="246"/>
      <c r="W19" s="38">
        <f t="shared" ref="W19:W22" ca="1" si="5">OFFSET(W19,-1,0)</f>
        <v>4</v>
      </c>
      <c r="X19" s="245">
        <v>0</v>
      </c>
      <c r="Y19" s="245">
        <v>1</v>
      </c>
      <c r="Z19" s="245">
        <v>1</v>
      </c>
      <c r="AA19" s="245">
        <v>1</v>
      </c>
      <c r="AB19" s="245"/>
      <c r="AC19" s="245">
        <v>0</v>
      </c>
      <c r="AD19" s="246"/>
      <c r="AE19" s="246"/>
      <c r="AF19" s="246"/>
      <c r="AG19" s="38">
        <v>4</v>
      </c>
      <c r="AH19" s="245">
        <v>-0.3</v>
      </c>
      <c r="AI19" s="245">
        <f t="shared" ref="AI19:AJ19" si="6">AI$17-0.3</f>
        <v>0.2</v>
      </c>
      <c r="AJ19" s="245">
        <f t="shared" si="6"/>
        <v>-0.8</v>
      </c>
      <c r="AK19" s="245">
        <f>AK$17-0.3</f>
        <v>0.7</v>
      </c>
      <c r="AL19" s="245"/>
      <c r="AM19" s="245">
        <v>0</v>
      </c>
      <c r="AN19" s="245"/>
      <c r="AO19" s="245"/>
      <c r="AP19" s="245"/>
      <c r="AQ19" s="189"/>
      <c r="AR19" s="38">
        <f t="shared" ref="AR19:AR22" ca="1" si="7">OFFSET(AR19,-1,0)</f>
        <v>4</v>
      </c>
      <c r="AS19" s="245">
        <f>AS$17-0.3</f>
        <v>-0.3</v>
      </c>
    </row>
    <row r="20" spans="2:45" outlineLevel="1">
      <c r="B20" s="242" t="s">
        <v>1020</v>
      </c>
      <c r="C20" s="180">
        <f t="shared" ca="1" si="2"/>
        <v>4</v>
      </c>
      <c r="D20" s="180">
        <f t="shared" si="2"/>
        <v>0.3</v>
      </c>
      <c r="E20" s="180">
        <f t="shared" si="2"/>
        <v>0.7</v>
      </c>
      <c r="F20" s="180">
        <f t="shared" si="2"/>
        <v>-0.2</v>
      </c>
      <c r="G20" s="180">
        <f t="shared" si="2"/>
        <v>1.4</v>
      </c>
      <c r="H20" s="180">
        <f t="shared" si="2"/>
        <v>0</v>
      </c>
      <c r="I20" s="180">
        <f t="shared" si="2"/>
        <v>0.3</v>
      </c>
      <c r="J20" s="180"/>
      <c r="K20" s="180"/>
      <c r="L20" s="180"/>
      <c r="M20" s="38">
        <f t="shared" ca="1" si="4"/>
        <v>4</v>
      </c>
      <c r="N20" s="245">
        <v>0.3</v>
      </c>
      <c r="O20" s="245">
        <v>0.7</v>
      </c>
      <c r="P20" s="245">
        <v>-0.2</v>
      </c>
      <c r="Q20" s="245">
        <v>1.4</v>
      </c>
      <c r="R20" s="245"/>
      <c r="S20" s="245">
        <v>0.3</v>
      </c>
      <c r="T20" s="246"/>
      <c r="U20" s="246"/>
      <c r="V20" s="246"/>
      <c r="W20" s="38">
        <f t="shared" ca="1" si="5"/>
        <v>4</v>
      </c>
      <c r="X20" s="245">
        <v>0</v>
      </c>
      <c r="Y20" s="245">
        <v>1</v>
      </c>
      <c r="Z20" s="245">
        <v>1</v>
      </c>
      <c r="AA20" s="245">
        <v>1</v>
      </c>
      <c r="AB20" s="245"/>
      <c r="AC20" s="245">
        <v>0</v>
      </c>
      <c r="AD20" s="246"/>
      <c r="AE20" s="246"/>
      <c r="AF20" s="246"/>
      <c r="AG20" s="38">
        <v>4</v>
      </c>
      <c r="AH20" s="245">
        <v>0</v>
      </c>
      <c r="AI20" s="245">
        <f t="shared" ref="AI20" si="8">AI$17</f>
        <v>0.5</v>
      </c>
      <c r="AJ20" s="245">
        <f>AJ$17-0.2</f>
        <v>-0.7</v>
      </c>
      <c r="AK20" s="245">
        <f>AK$17+0.2</f>
        <v>1.2</v>
      </c>
      <c r="AL20" s="245"/>
      <c r="AM20" s="245">
        <v>0.2</v>
      </c>
      <c r="AN20" s="245"/>
      <c r="AO20" s="245"/>
      <c r="AP20" s="245"/>
      <c r="AQ20" s="189"/>
      <c r="AR20" s="38">
        <f t="shared" ca="1" si="7"/>
        <v>4</v>
      </c>
      <c r="AS20" s="245">
        <f>AS$17</f>
        <v>0</v>
      </c>
    </row>
    <row r="21" spans="2:45" outlineLevel="1">
      <c r="B21" s="242" t="s">
        <v>1021</v>
      </c>
      <c r="C21" s="180">
        <f t="shared" ca="1" si="2"/>
        <v>4</v>
      </c>
      <c r="D21" s="180">
        <f t="shared" si="2"/>
        <v>0.3</v>
      </c>
      <c r="E21" s="180">
        <f t="shared" si="2"/>
        <v>0.7</v>
      </c>
      <c r="F21" s="180">
        <f t="shared" si="2"/>
        <v>-0.2</v>
      </c>
      <c r="G21" s="180">
        <f t="shared" si="2"/>
        <v>1.4</v>
      </c>
      <c r="H21" s="180">
        <f t="shared" si="2"/>
        <v>0</v>
      </c>
      <c r="I21" s="180">
        <f t="shared" si="2"/>
        <v>0.3</v>
      </c>
      <c r="J21" s="180"/>
      <c r="K21" s="180"/>
      <c r="L21" s="180"/>
      <c r="M21" s="38">
        <f t="shared" ca="1" si="4"/>
        <v>4</v>
      </c>
      <c r="N21" s="245">
        <v>0.3</v>
      </c>
      <c r="O21" s="245">
        <v>0.7</v>
      </c>
      <c r="P21" s="245">
        <v>-0.2</v>
      </c>
      <c r="Q21" s="245">
        <v>1.4</v>
      </c>
      <c r="R21" s="245"/>
      <c r="S21" s="245">
        <v>0.3</v>
      </c>
      <c r="T21" s="246"/>
      <c r="U21" s="246"/>
      <c r="V21" s="246"/>
      <c r="W21" s="38">
        <f t="shared" ca="1" si="5"/>
        <v>4</v>
      </c>
      <c r="X21" s="245">
        <v>0</v>
      </c>
      <c r="Y21" s="245">
        <v>1</v>
      </c>
      <c r="Z21" s="245">
        <v>1</v>
      </c>
      <c r="AA21" s="245">
        <v>1</v>
      </c>
      <c r="AB21" s="245"/>
      <c r="AC21" s="245">
        <v>0</v>
      </c>
      <c r="AD21" s="246"/>
      <c r="AE21" s="246"/>
      <c r="AF21" s="246"/>
      <c r="AG21" s="38">
        <v>4</v>
      </c>
      <c r="AH21" s="245">
        <v>0.2</v>
      </c>
      <c r="AI21" s="245">
        <f t="shared" ref="AI21" si="9">AI$20+0.2</f>
        <v>0.7</v>
      </c>
      <c r="AJ21" s="245">
        <f t="shared" ref="AJ21:AJ22" si="10">AJ$20</f>
        <v>-0.7</v>
      </c>
      <c r="AK21" s="245">
        <f>AK$20</f>
        <v>1.2</v>
      </c>
      <c r="AL21" s="245"/>
      <c r="AM21" s="245">
        <v>0.4</v>
      </c>
      <c r="AN21" s="245"/>
      <c r="AO21" s="245"/>
      <c r="AP21" s="245"/>
      <c r="AQ21" s="189"/>
      <c r="AR21" s="38">
        <f t="shared" ca="1" si="7"/>
        <v>4</v>
      </c>
      <c r="AS21" s="245">
        <f>AS$20+0.2</f>
        <v>0.2</v>
      </c>
    </row>
    <row r="22" spans="2:45" outlineLevel="1">
      <c r="B22" s="243" t="s">
        <v>1022</v>
      </c>
      <c r="C22" s="181">
        <f t="shared" ca="1" si="2"/>
        <v>4</v>
      </c>
      <c r="D22" s="181">
        <f t="shared" si="2"/>
        <v>0.3</v>
      </c>
      <c r="E22" s="181">
        <f t="shared" si="2"/>
        <v>0.7</v>
      </c>
      <c r="F22" s="181">
        <f t="shared" si="2"/>
        <v>-0.2</v>
      </c>
      <c r="G22" s="181">
        <f t="shared" si="2"/>
        <v>1.4</v>
      </c>
      <c r="H22" s="181">
        <f t="shared" si="2"/>
        <v>0</v>
      </c>
      <c r="I22" s="181">
        <f t="shared" si="2"/>
        <v>0.3</v>
      </c>
      <c r="J22" s="181"/>
      <c r="K22" s="181"/>
      <c r="L22" s="181"/>
      <c r="M22" s="257">
        <f t="shared" ca="1" si="4"/>
        <v>4</v>
      </c>
      <c r="N22" s="194">
        <v>0.3</v>
      </c>
      <c r="O22" s="194">
        <v>0.7</v>
      </c>
      <c r="P22" s="194">
        <v>-0.2</v>
      </c>
      <c r="Q22" s="194">
        <v>1.4</v>
      </c>
      <c r="R22" s="194"/>
      <c r="S22" s="194">
        <v>0.3</v>
      </c>
      <c r="T22" s="247"/>
      <c r="U22" s="247"/>
      <c r="V22" s="247"/>
      <c r="W22" s="257">
        <f t="shared" ca="1" si="5"/>
        <v>4</v>
      </c>
      <c r="X22" s="194">
        <v>0</v>
      </c>
      <c r="Y22" s="194">
        <v>1</v>
      </c>
      <c r="Z22" s="194">
        <v>1</v>
      </c>
      <c r="AA22" s="194">
        <v>1</v>
      </c>
      <c r="AB22" s="194"/>
      <c r="AC22" s="194">
        <v>0</v>
      </c>
      <c r="AD22" s="247"/>
      <c r="AE22" s="247"/>
      <c r="AF22" s="247"/>
      <c r="AG22" s="257">
        <v>4</v>
      </c>
      <c r="AH22" s="194">
        <v>-0.2</v>
      </c>
      <c r="AI22" s="194">
        <f>AI$20-0.2</f>
        <v>0.3</v>
      </c>
      <c r="AJ22" s="194">
        <f t="shared" si="10"/>
        <v>-0.7</v>
      </c>
      <c r="AK22" s="194">
        <f>AK$20</f>
        <v>1.2</v>
      </c>
      <c r="AL22" s="194"/>
      <c r="AM22" s="194">
        <v>0.6</v>
      </c>
      <c r="AN22" s="194"/>
      <c r="AO22" s="194"/>
      <c r="AP22" s="194"/>
      <c r="AQ22" s="189"/>
      <c r="AR22" s="257">
        <f t="shared" ca="1" si="7"/>
        <v>4</v>
      </c>
      <c r="AS22" s="194">
        <f>AS$20-0.2</f>
        <v>-0.2</v>
      </c>
    </row>
    <row r="23" spans="2:45">
      <c r="B23" s="188"/>
      <c r="C23" s="162" t="s">
        <v>615</v>
      </c>
      <c r="D23" s="162" t="s">
        <v>616</v>
      </c>
      <c r="E23" s="162" t="s">
        <v>617</v>
      </c>
      <c r="F23" s="162" t="s">
        <v>622</v>
      </c>
      <c r="M23" s="162" t="s">
        <v>615</v>
      </c>
      <c r="N23" s="162" t="s">
        <v>616</v>
      </c>
      <c r="O23" s="162" t="s">
        <v>617</v>
      </c>
      <c r="P23" s="162" t="s">
        <v>622</v>
      </c>
      <c r="Q23" s="162" t="s">
        <v>615</v>
      </c>
      <c r="R23" s="162" t="s">
        <v>616</v>
      </c>
      <c r="S23" s="162" t="s">
        <v>617</v>
      </c>
      <c r="T23" s="162" t="s">
        <v>622</v>
      </c>
      <c r="U23" s="162" t="s">
        <v>622</v>
      </c>
      <c r="V23" s="162" t="s">
        <v>622</v>
      </c>
      <c r="W23" s="162" t="s">
        <v>615</v>
      </c>
      <c r="X23" s="162" t="s">
        <v>616</v>
      </c>
      <c r="Y23" s="162" t="s">
        <v>617</v>
      </c>
      <c r="Z23" s="162" t="s">
        <v>622</v>
      </c>
      <c r="AA23" s="162" t="s">
        <v>615</v>
      </c>
      <c r="AB23" s="162" t="s">
        <v>616</v>
      </c>
      <c r="AC23" s="162" t="s">
        <v>617</v>
      </c>
      <c r="AD23" s="162" t="s">
        <v>622</v>
      </c>
      <c r="AE23" s="162" t="s">
        <v>622</v>
      </c>
      <c r="AF23" s="162" t="s">
        <v>622</v>
      </c>
      <c r="AG23" s="162" t="s">
        <v>615</v>
      </c>
      <c r="AH23" s="162" t="s">
        <v>616</v>
      </c>
      <c r="AI23" s="162" t="s">
        <v>617</v>
      </c>
      <c r="AJ23" s="162" t="s">
        <v>622</v>
      </c>
      <c r="AK23" s="162" t="s">
        <v>615</v>
      </c>
      <c r="AL23" s="162" t="s">
        <v>616</v>
      </c>
      <c r="AM23" s="162" t="s">
        <v>617</v>
      </c>
      <c r="AN23" s="162" t="s">
        <v>622</v>
      </c>
      <c r="AO23" s="162" t="s">
        <v>622</v>
      </c>
      <c r="AP23" s="162" t="s">
        <v>622</v>
      </c>
    </row>
    <row r="24" spans="2:45" ht="17.25" collapsed="1">
      <c r="B24" s="188" t="s">
        <v>1046</v>
      </c>
      <c r="C24" s="183" t="s">
        <v>896</v>
      </c>
      <c r="D24" s="183"/>
      <c r="E24" s="183"/>
      <c r="F24" s="183"/>
      <c r="G24" s="183" t="s">
        <v>895</v>
      </c>
      <c r="H24" s="107"/>
      <c r="I24" s="107"/>
      <c r="J24" s="107"/>
      <c r="K24" s="262" t="s">
        <v>1047</v>
      </c>
      <c r="L24" s="262" t="s">
        <v>1047</v>
      </c>
      <c r="M24" s="183" t="s">
        <v>918</v>
      </c>
      <c r="N24" s="183"/>
      <c r="O24" s="183"/>
      <c r="P24" s="183"/>
      <c r="Q24" s="183" t="s">
        <v>919</v>
      </c>
      <c r="R24" s="107"/>
      <c r="S24" s="107"/>
      <c r="T24" s="107"/>
      <c r="U24" s="258" t="s">
        <v>1047</v>
      </c>
      <c r="V24" s="258" t="s">
        <v>1047</v>
      </c>
      <c r="W24" s="183" t="s">
        <v>918</v>
      </c>
      <c r="X24" s="183"/>
      <c r="Y24" s="183"/>
      <c r="Z24" s="183"/>
      <c r="AA24" s="183" t="s">
        <v>919</v>
      </c>
      <c r="AB24" s="107"/>
      <c r="AC24" s="107"/>
      <c r="AD24" s="107"/>
      <c r="AE24" s="258" t="s">
        <v>1047</v>
      </c>
      <c r="AF24" s="258" t="s">
        <v>1047</v>
      </c>
      <c r="AG24" s="183" t="s">
        <v>918</v>
      </c>
      <c r="AH24" s="183"/>
      <c r="AI24" s="183"/>
      <c r="AJ24" s="183"/>
      <c r="AK24" s="183" t="s">
        <v>919</v>
      </c>
      <c r="AL24" s="107"/>
      <c r="AM24" s="107"/>
      <c r="AN24" s="107"/>
      <c r="AO24" s="258" t="s">
        <v>1047</v>
      </c>
      <c r="AP24" s="258" t="s">
        <v>1047</v>
      </c>
    </row>
    <row r="25" spans="2:45" hidden="1" outlineLevel="1">
      <c r="B25" s="165" t="s">
        <v>892</v>
      </c>
      <c r="C25" s="179">
        <f t="shared" ref="C25:C33" si="11">CHOOSE(d.Region,M25,W25,AG25)</f>
        <v>1</v>
      </c>
      <c r="D25" s="179">
        <f t="shared" ref="D25:D33" si="12">CHOOSE(d.Region,N25,X25,AH25)</f>
        <v>4</v>
      </c>
      <c r="E25" s="179">
        <f t="shared" ref="E25:E33" si="13">CHOOSE(d.Region,O25,Y25,AI25)</f>
        <v>4</v>
      </c>
      <c r="F25" s="179">
        <f t="shared" ref="F25:F33" si="14">CHOOSE(d.Region,P25,Z25,AJ25)</f>
        <v>4</v>
      </c>
      <c r="G25" s="179">
        <f t="shared" ref="G25:G33" si="15">CHOOSE(d.Region,Q25,AA25,AK25)</f>
        <v>1</v>
      </c>
      <c r="H25" s="179">
        <f t="shared" ref="H25:H33" si="16">CHOOSE(d.Region,R25,AB25,AL25)</f>
        <v>4</v>
      </c>
      <c r="I25" s="179">
        <f t="shared" ref="I25:I33" si="17">CHOOSE(d.Region,S25,AC25,AM25)</f>
        <v>4</v>
      </c>
      <c r="J25" s="179">
        <f t="shared" ref="J25:J33" si="18">CHOOSE(d.Region,T25,AD25,AN25)</f>
        <v>4</v>
      </c>
      <c r="K25" s="179">
        <f t="shared" ref="K25:K33" si="19">CHOOSE(d.Region,U25,AE25,AO25)</f>
        <v>1</v>
      </c>
      <c r="L25" s="179">
        <f t="shared" ref="L25:L33" si="20">CHOOSE(d.Region,V25,AF25,AP25)</f>
        <v>1</v>
      </c>
      <c r="M25" s="166">
        <v>1</v>
      </c>
      <c r="N25" s="82">
        <v>4</v>
      </c>
      <c r="O25" s="82">
        <v>4</v>
      </c>
      <c r="P25" s="166">
        <f>O25</f>
        <v>4</v>
      </c>
      <c r="Q25" s="166">
        <f>M25</f>
        <v>1</v>
      </c>
      <c r="R25" s="82">
        <v>4</v>
      </c>
      <c r="S25" s="82">
        <v>4</v>
      </c>
      <c r="T25" s="166">
        <f>S25</f>
        <v>4</v>
      </c>
      <c r="U25" s="259">
        <v>1</v>
      </c>
      <c r="V25" s="259">
        <v>1</v>
      </c>
      <c r="W25" s="166">
        <v>1</v>
      </c>
      <c r="X25" s="82">
        <v>4</v>
      </c>
      <c r="Y25" s="82">
        <v>8</v>
      </c>
      <c r="Z25" s="166">
        <f>Y25</f>
        <v>8</v>
      </c>
      <c r="AA25" s="166">
        <f>W25</f>
        <v>1</v>
      </c>
      <c r="AB25" s="82">
        <v>4</v>
      </c>
      <c r="AC25" s="82">
        <v>8</v>
      </c>
      <c r="AD25" s="166">
        <f>AC25</f>
        <v>8</v>
      </c>
      <c r="AE25" s="259">
        <v>1</v>
      </c>
      <c r="AF25" s="259">
        <v>1</v>
      </c>
      <c r="AG25" s="166">
        <v>1</v>
      </c>
      <c r="AH25" s="82">
        <v>4</v>
      </c>
      <c r="AI25" s="82">
        <v>4</v>
      </c>
      <c r="AJ25" s="166">
        <f>AI25</f>
        <v>4</v>
      </c>
      <c r="AK25" s="166">
        <f>AG25</f>
        <v>1</v>
      </c>
      <c r="AL25" s="82">
        <v>4</v>
      </c>
      <c r="AM25" s="82">
        <v>4</v>
      </c>
      <c r="AN25" s="166">
        <f>AM25</f>
        <v>4</v>
      </c>
      <c r="AO25" s="259">
        <v>5</v>
      </c>
      <c r="AP25" s="259">
        <v>2</v>
      </c>
      <c r="AQ25" s="60" t="s">
        <v>685</v>
      </c>
    </row>
    <row r="26" spans="2:45" hidden="1" outlineLevel="1">
      <c r="B26" s="167" t="s">
        <v>679</v>
      </c>
      <c r="C26" s="180">
        <f t="shared" si="11"/>
        <v>1</v>
      </c>
      <c r="D26" s="180">
        <f t="shared" si="12"/>
        <v>4</v>
      </c>
      <c r="E26" s="180">
        <f t="shared" si="13"/>
        <v>4</v>
      </c>
      <c r="F26" s="180">
        <f t="shared" si="14"/>
        <v>4</v>
      </c>
      <c r="G26" s="180">
        <f t="shared" si="15"/>
        <v>1</v>
      </c>
      <c r="H26" s="180">
        <f t="shared" si="16"/>
        <v>4</v>
      </c>
      <c r="I26" s="180">
        <f t="shared" si="17"/>
        <v>4</v>
      </c>
      <c r="J26" s="180">
        <f t="shared" si="18"/>
        <v>4</v>
      </c>
      <c r="K26" s="180">
        <f t="shared" si="19"/>
        <v>1</v>
      </c>
      <c r="L26" s="180">
        <f t="shared" si="20"/>
        <v>1</v>
      </c>
      <c r="M26" s="77">
        <v>1</v>
      </c>
      <c r="N26" s="75">
        <v>4</v>
      </c>
      <c r="O26" s="75">
        <v>4</v>
      </c>
      <c r="P26" s="77">
        <f t="shared" ref="P26:P37" si="21">O26</f>
        <v>4</v>
      </c>
      <c r="Q26" s="77">
        <f t="shared" ref="Q26:Q33" si="22">M26</f>
        <v>1</v>
      </c>
      <c r="R26" s="75">
        <v>4</v>
      </c>
      <c r="S26" s="75">
        <v>4</v>
      </c>
      <c r="T26" s="77">
        <f t="shared" ref="T26:T33" si="23">S26</f>
        <v>4</v>
      </c>
      <c r="U26" s="260">
        <v>1</v>
      </c>
      <c r="V26" s="260">
        <v>1</v>
      </c>
      <c r="W26" s="77">
        <v>1</v>
      </c>
      <c r="X26" s="75">
        <v>4</v>
      </c>
      <c r="Y26" s="75">
        <v>4</v>
      </c>
      <c r="Z26" s="77">
        <f t="shared" ref="Z26:Z33" si="24">Y26</f>
        <v>4</v>
      </c>
      <c r="AA26" s="77">
        <f t="shared" ref="AA26:AA33" si="25">W26</f>
        <v>1</v>
      </c>
      <c r="AB26" s="75">
        <v>4</v>
      </c>
      <c r="AC26" s="75">
        <v>4</v>
      </c>
      <c r="AD26" s="77">
        <f t="shared" ref="AD26:AD33" si="26">AC26</f>
        <v>4</v>
      </c>
      <c r="AE26" s="260">
        <v>2</v>
      </c>
      <c r="AF26" s="260">
        <v>2</v>
      </c>
      <c r="AG26" s="77">
        <v>1</v>
      </c>
      <c r="AH26" s="75">
        <v>3</v>
      </c>
      <c r="AI26" s="75">
        <v>3</v>
      </c>
      <c r="AJ26" s="77">
        <f t="shared" ref="AJ26:AJ33" si="27">AI26</f>
        <v>3</v>
      </c>
      <c r="AK26" s="77">
        <f t="shared" ref="AK26:AK33" si="28">AG26</f>
        <v>1</v>
      </c>
      <c r="AL26" s="75">
        <v>3</v>
      </c>
      <c r="AM26" s="75">
        <v>3</v>
      </c>
      <c r="AN26" s="77">
        <f t="shared" ref="AN26:AN33" si="29">AM26</f>
        <v>3</v>
      </c>
      <c r="AO26" s="260">
        <v>5</v>
      </c>
      <c r="AP26" s="260">
        <v>3</v>
      </c>
      <c r="AQ26" s="60" t="s">
        <v>682</v>
      </c>
    </row>
    <row r="27" spans="2:45" hidden="1" outlineLevel="1">
      <c r="B27" s="168" t="s">
        <v>455</v>
      </c>
      <c r="C27" s="181">
        <f t="shared" si="11"/>
        <v>1</v>
      </c>
      <c r="D27" s="181">
        <f t="shared" si="12"/>
        <v>4</v>
      </c>
      <c r="E27" s="181">
        <f t="shared" si="13"/>
        <v>8</v>
      </c>
      <c r="F27" s="181">
        <f t="shared" si="14"/>
        <v>8</v>
      </c>
      <c r="G27" s="181">
        <f t="shared" si="15"/>
        <v>1</v>
      </c>
      <c r="H27" s="181">
        <f t="shared" si="16"/>
        <v>4</v>
      </c>
      <c r="I27" s="181">
        <f t="shared" si="17"/>
        <v>8</v>
      </c>
      <c r="J27" s="181">
        <f t="shared" si="18"/>
        <v>8</v>
      </c>
      <c r="K27" s="181">
        <f t="shared" si="19"/>
        <v>1</v>
      </c>
      <c r="L27" s="181">
        <f t="shared" si="20"/>
        <v>1</v>
      </c>
      <c r="M27" s="80">
        <v>1</v>
      </c>
      <c r="N27" s="169">
        <v>4</v>
      </c>
      <c r="O27" s="169">
        <v>8</v>
      </c>
      <c r="P27" s="80">
        <f t="shared" si="21"/>
        <v>8</v>
      </c>
      <c r="Q27" s="80">
        <f t="shared" si="22"/>
        <v>1</v>
      </c>
      <c r="R27" s="169">
        <v>4</v>
      </c>
      <c r="S27" s="169">
        <v>8</v>
      </c>
      <c r="T27" s="80">
        <f t="shared" si="23"/>
        <v>8</v>
      </c>
      <c r="U27" s="261">
        <v>1</v>
      </c>
      <c r="V27" s="261">
        <v>1</v>
      </c>
      <c r="W27" s="80">
        <v>1</v>
      </c>
      <c r="X27" s="169">
        <v>4</v>
      </c>
      <c r="Y27" s="169">
        <v>8</v>
      </c>
      <c r="Z27" s="80">
        <f t="shared" si="24"/>
        <v>8</v>
      </c>
      <c r="AA27" s="80">
        <f t="shared" si="25"/>
        <v>1</v>
      </c>
      <c r="AB27" s="169">
        <v>4</v>
      </c>
      <c r="AC27" s="169">
        <v>8</v>
      </c>
      <c r="AD27" s="80">
        <f t="shared" si="26"/>
        <v>8</v>
      </c>
      <c r="AE27" s="261">
        <v>1</v>
      </c>
      <c r="AF27" s="261">
        <v>1</v>
      </c>
      <c r="AG27" s="80">
        <v>1</v>
      </c>
      <c r="AH27" s="169">
        <v>3</v>
      </c>
      <c r="AI27" s="169">
        <v>3</v>
      </c>
      <c r="AJ27" s="80">
        <f t="shared" si="27"/>
        <v>3</v>
      </c>
      <c r="AK27" s="80">
        <f t="shared" si="28"/>
        <v>1</v>
      </c>
      <c r="AL27" s="169">
        <v>3</v>
      </c>
      <c r="AM27" s="169">
        <v>3</v>
      </c>
      <c r="AN27" s="80">
        <f t="shared" si="29"/>
        <v>3</v>
      </c>
      <c r="AO27" s="261">
        <v>3</v>
      </c>
      <c r="AP27" s="261">
        <v>6</v>
      </c>
      <c r="AQ27" s="60" t="s">
        <v>683</v>
      </c>
    </row>
    <row r="28" spans="2:45" hidden="1" outlineLevel="1">
      <c r="B28" s="165" t="s">
        <v>893</v>
      </c>
      <c r="C28" s="179">
        <f t="shared" si="11"/>
        <v>1</v>
      </c>
      <c r="D28" s="179">
        <f t="shared" si="12"/>
        <v>1</v>
      </c>
      <c r="E28" s="179">
        <f t="shared" si="13"/>
        <v>1</v>
      </c>
      <c r="F28" s="179">
        <f t="shared" si="14"/>
        <v>1</v>
      </c>
      <c r="G28" s="179">
        <f t="shared" si="15"/>
        <v>1</v>
      </c>
      <c r="H28" s="179">
        <f t="shared" si="16"/>
        <v>4</v>
      </c>
      <c r="I28" s="179">
        <f t="shared" si="17"/>
        <v>4</v>
      </c>
      <c r="J28" s="179">
        <f t="shared" si="18"/>
        <v>4</v>
      </c>
      <c r="K28" s="179">
        <f t="shared" si="19"/>
        <v>1</v>
      </c>
      <c r="L28" s="179">
        <f t="shared" si="20"/>
        <v>1</v>
      </c>
      <c r="M28" s="166">
        <v>1</v>
      </c>
      <c r="N28" s="82">
        <v>1</v>
      </c>
      <c r="O28" s="82">
        <v>1</v>
      </c>
      <c r="P28" s="166">
        <f t="shared" si="21"/>
        <v>1</v>
      </c>
      <c r="Q28" s="166">
        <f t="shared" si="22"/>
        <v>1</v>
      </c>
      <c r="R28" s="82">
        <v>4</v>
      </c>
      <c r="S28" s="82">
        <v>4</v>
      </c>
      <c r="T28" s="166">
        <f t="shared" si="23"/>
        <v>4</v>
      </c>
      <c r="U28" s="259">
        <v>1</v>
      </c>
      <c r="V28" s="259">
        <v>1</v>
      </c>
      <c r="W28" s="166">
        <v>1</v>
      </c>
      <c r="X28" s="82">
        <v>4</v>
      </c>
      <c r="Y28" s="82">
        <v>4</v>
      </c>
      <c r="Z28" s="166">
        <f t="shared" si="24"/>
        <v>4</v>
      </c>
      <c r="AA28" s="166">
        <f t="shared" si="25"/>
        <v>1</v>
      </c>
      <c r="AB28" s="82">
        <v>4</v>
      </c>
      <c r="AC28" s="82">
        <v>4</v>
      </c>
      <c r="AD28" s="166">
        <f t="shared" si="26"/>
        <v>4</v>
      </c>
      <c r="AE28" s="259">
        <v>1</v>
      </c>
      <c r="AF28" s="259">
        <v>1</v>
      </c>
      <c r="AG28" s="166">
        <v>1</v>
      </c>
      <c r="AH28" s="82">
        <v>4</v>
      </c>
      <c r="AI28" s="82">
        <v>4</v>
      </c>
      <c r="AJ28" s="166">
        <f t="shared" si="27"/>
        <v>4</v>
      </c>
      <c r="AK28" s="166">
        <f t="shared" si="28"/>
        <v>1</v>
      </c>
      <c r="AL28" s="82">
        <v>4</v>
      </c>
      <c r="AM28" s="82">
        <v>4</v>
      </c>
      <c r="AN28" s="166">
        <f t="shared" si="29"/>
        <v>4</v>
      </c>
      <c r="AO28" s="259">
        <v>5</v>
      </c>
      <c r="AP28" s="259">
        <v>2</v>
      </c>
      <c r="AQ28" s="60" t="s">
        <v>686</v>
      </c>
    </row>
    <row r="29" spans="2:45" hidden="1" outlineLevel="1">
      <c r="B29" s="167" t="s">
        <v>679</v>
      </c>
      <c r="C29" s="180">
        <f t="shared" si="11"/>
        <v>1</v>
      </c>
      <c r="D29" s="180">
        <f t="shared" si="12"/>
        <v>4</v>
      </c>
      <c r="E29" s="180">
        <f t="shared" si="13"/>
        <v>4</v>
      </c>
      <c r="F29" s="180">
        <f t="shared" si="14"/>
        <v>4</v>
      </c>
      <c r="G29" s="180">
        <f t="shared" si="15"/>
        <v>1</v>
      </c>
      <c r="H29" s="180">
        <f t="shared" si="16"/>
        <v>4</v>
      </c>
      <c r="I29" s="180">
        <f t="shared" si="17"/>
        <v>4</v>
      </c>
      <c r="J29" s="180">
        <f t="shared" si="18"/>
        <v>4</v>
      </c>
      <c r="K29" s="180">
        <f t="shared" si="19"/>
        <v>1</v>
      </c>
      <c r="L29" s="180">
        <f t="shared" si="20"/>
        <v>1</v>
      </c>
      <c r="M29" s="77">
        <v>1</v>
      </c>
      <c r="N29" s="75">
        <v>4</v>
      </c>
      <c r="O29" s="75">
        <v>4</v>
      </c>
      <c r="P29" s="77">
        <f t="shared" si="21"/>
        <v>4</v>
      </c>
      <c r="Q29" s="77">
        <f t="shared" si="22"/>
        <v>1</v>
      </c>
      <c r="R29" s="75">
        <v>4</v>
      </c>
      <c r="S29" s="75">
        <v>4</v>
      </c>
      <c r="T29" s="77">
        <f t="shared" si="23"/>
        <v>4</v>
      </c>
      <c r="U29" s="260">
        <v>1</v>
      </c>
      <c r="V29" s="260">
        <v>1</v>
      </c>
      <c r="W29" s="77">
        <v>1</v>
      </c>
      <c r="X29" s="75">
        <v>4</v>
      </c>
      <c r="Y29" s="75">
        <v>1</v>
      </c>
      <c r="Z29" s="77">
        <f t="shared" si="24"/>
        <v>1</v>
      </c>
      <c r="AA29" s="77">
        <f t="shared" si="25"/>
        <v>1</v>
      </c>
      <c r="AB29" s="75">
        <v>4</v>
      </c>
      <c r="AC29" s="75">
        <v>4</v>
      </c>
      <c r="AD29" s="77">
        <f t="shared" si="26"/>
        <v>4</v>
      </c>
      <c r="AE29" s="260">
        <v>2</v>
      </c>
      <c r="AF29" s="260">
        <v>2</v>
      </c>
      <c r="AG29" s="77">
        <v>1</v>
      </c>
      <c r="AH29" s="75">
        <v>3</v>
      </c>
      <c r="AI29" s="75">
        <v>3</v>
      </c>
      <c r="AJ29" s="77">
        <f t="shared" si="27"/>
        <v>3</v>
      </c>
      <c r="AK29" s="77">
        <f t="shared" si="28"/>
        <v>1</v>
      </c>
      <c r="AL29" s="75">
        <v>3</v>
      </c>
      <c r="AM29" s="75">
        <v>3</v>
      </c>
      <c r="AN29" s="77">
        <f t="shared" si="29"/>
        <v>3</v>
      </c>
      <c r="AO29" s="260">
        <v>3</v>
      </c>
      <c r="AP29" s="260">
        <v>2</v>
      </c>
    </row>
    <row r="30" spans="2:45" hidden="1" outlineLevel="1">
      <c r="B30" s="168" t="s">
        <v>455</v>
      </c>
      <c r="C30" s="181">
        <f t="shared" si="11"/>
        <v>1</v>
      </c>
      <c r="D30" s="181">
        <f t="shared" si="12"/>
        <v>4</v>
      </c>
      <c r="E30" s="181">
        <f t="shared" si="13"/>
        <v>2</v>
      </c>
      <c r="F30" s="181">
        <f t="shared" si="14"/>
        <v>2</v>
      </c>
      <c r="G30" s="181">
        <f t="shared" si="15"/>
        <v>1</v>
      </c>
      <c r="H30" s="181">
        <f t="shared" si="16"/>
        <v>4</v>
      </c>
      <c r="I30" s="181">
        <f t="shared" si="17"/>
        <v>4</v>
      </c>
      <c r="J30" s="181">
        <f t="shared" si="18"/>
        <v>4</v>
      </c>
      <c r="K30" s="181">
        <f t="shared" si="19"/>
        <v>1</v>
      </c>
      <c r="L30" s="181">
        <f t="shared" si="20"/>
        <v>1</v>
      </c>
      <c r="M30" s="80">
        <v>1</v>
      </c>
      <c r="N30" s="169">
        <v>4</v>
      </c>
      <c r="O30" s="169">
        <v>2</v>
      </c>
      <c r="P30" s="80">
        <f t="shared" si="21"/>
        <v>2</v>
      </c>
      <c r="Q30" s="80">
        <f t="shared" si="22"/>
        <v>1</v>
      </c>
      <c r="R30" s="169">
        <v>4</v>
      </c>
      <c r="S30" s="169">
        <v>4</v>
      </c>
      <c r="T30" s="80">
        <f t="shared" si="23"/>
        <v>4</v>
      </c>
      <c r="U30" s="261">
        <v>1</v>
      </c>
      <c r="V30" s="261">
        <v>1</v>
      </c>
      <c r="W30" s="80">
        <v>1</v>
      </c>
      <c r="X30" s="169">
        <v>1</v>
      </c>
      <c r="Y30" s="169">
        <v>1</v>
      </c>
      <c r="Z30" s="80">
        <f t="shared" si="24"/>
        <v>1</v>
      </c>
      <c r="AA30" s="80">
        <f t="shared" si="25"/>
        <v>1</v>
      </c>
      <c r="AB30" s="169">
        <v>4</v>
      </c>
      <c r="AC30" s="169">
        <v>4</v>
      </c>
      <c r="AD30" s="80">
        <f t="shared" si="26"/>
        <v>4</v>
      </c>
      <c r="AE30" s="261">
        <v>1</v>
      </c>
      <c r="AF30" s="261">
        <v>1</v>
      </c>
      <c r="AG30" s="80">
        <v>1</v>
      </c>
      <c r="AH30" s="169">
        <v>1</v>
      </c>
      <c r="AI30" s="169">
        <v>1</v>
      </c>
      <c r="AJ30" s="80">
        <f t="shared" si="27"/>
        <v>1</v>
      </c>
      <c r="AK30" s="80">
        <f t="shared" si="28"/>
        <v>1</v>
      </c>
      <c r="AL30" s="169">
        <v>1</v>
      </c>
      <c r="AM30" s="169">
        <v>1</v>
      </c>
      <c r="AN30" s="80">
        <f t="shared" si="29"/>
        <v>1</v>
      </c>
      <c r="AO30" s="261">
        <v>1</v>
      </c>
      <c r="AP30" s="261">
        <v>4</v>
      </c>
    </row>
    <row r="31" spans="2:45" hidden="1" outlineLevel="1">
      <c r="B31" s="165" t="s">
        <v>894</v>
      </c>
      <c r="C31" s="179">
        <f t="shared" si="11"/>
        <v>1</v>
      </c>
      <c r="D31" s="179">
        <f t="shared" si="12"/>
        <v>3</v>
      </c>
      <c r="E31" s="179">
        <f t="shared" si="13"/>
        <v>3</v>
      </c>
      <c r="F31" s="179">
        <f t="shared" si="14"/>
        <v>3</v>
      </c>
      <c r="G31" s="179">
        <f t="shared" si="15"/>
        <v>1</v>
      </c>
      <c r="H31" s="179">
        <f t="shared" si="16"/>
        <v>3</v>
      </c>
      <c r="I31" s="179">
        <f t="shared" si="17"/>
        <v>3</v>
      </c>
      <c r="J31" s="179">
        <f t="shared" si="18"/>
        <v>3</v>
      </c>
      <c r="K31" s="179">
        <f t="shared" si="19"/>
        <v>1</v>
      </c>
      <c r="L31" s="179">
        <f t="shared" si="20"/>
        <v>1</v>
      </c>
      <c r="M31" s="166">
        <v>1</v>
      </c>
      <c r="N31" s="82">
        <v>3</v>
      </c>
      <c r="O31" s="82">
        <v>3</v>
      </c>
      <c r="P31" s="166">
        <f t="shared" si="21"/>
        <v>3</v>
      </c>
      <c r="Q31" s="166">
        <f t="shared" si="22"/>
        <v>1</v>
      </c>
      <c r="R31" s="82">
        <v>3</v>
      </c>
      <c r="S31" s="82">
        <v>3</v>
      </c>
      <c r="T31" s="166">
        <f t="shared" si="23"/>
        <v>3</v>
      </c>
      <c r="U31" s="259">
        <v>1</v>
      </c>
      <c r="V31" s="259">
        <v>1</v>
      </c>
      <c r="W31" s="166">
        <v>1</v>
      </c>
      <c r="X31" s="82">
        <v>3</v>
      </c>
      <c r="Y31" s="82">
        <v>7</v>
      </c>
      <c r="Z31" s="166">
        <f t="shared" si="24"/>
        <v>7</v>
      </c>
      <c r="AA31" s="166">
        <f t="shared" si="25"/>
        <v>1</v>
      </c>
      <c r="AB31" s="82">
        <v>3</v>
      </c>
      <c r="AC31" s="82">
        <v>7</v>
      </c>
      <c r="AD31" s="166">
        <f t="shared" si="26"/>
        <v>7</v>
      </c>
      <c r="AE31" s="259">
        <v>2</v>
      </c>
      <c r="AF31" s="259">
        <v>2</v>
      </c>
      <c r="AG31" s="166">
        <v>1</v>
      </c>
      <c r="AH31" s="82">
        <v>4</v>
      </c>
      <c r="AI31" s="82">
        <v>4</v>
      </c>
      <c r="AJ31" s="166">
        <f t="shared" si="27"/>
        <v>4</v>
      </c>
      <c r="AK31" s="166">
        <f t="shared" si="28"/>
        <v>1</v>
      </c>
      <c r="AL31" s="82">
        <v>4</v>
      </c>
      <c r="AM31" s="82">
        <v>4</v>
      </c>
      <c r="AN31" s="166">
        <f t="shared" si="29"/>
        <v>4</v>
      </c>
      <c r="AO31" s="259">
        <v>3</v>
      </c>
      <c r="AP31" s="259">
        <v>2</v>
      </c>
      <c r="AQ31" s="60" t="s">
        <v>686</v>
      </c>
    </row>
    <row r="32" spans="2:45" hidden="1" outlineLevel="1">
      <c r="B32" s="167" t="s">
        <v>679</v>
      </c>
      <c r="C32" s="180">
        <f t="shared" si="11"/>
        <v>1</v>
      </c>
      <c r="D32" s="180">
        <f t="shared" si="12"/>
        <v>3</v>
      </c>
      <c r="E32" s="180">
        <f t="shared" si="13"/>
        <v>7</v>
      </c>
      <c r="F32" s="180">
        <f t="shared" si="14"/>
        <v>7</v>
      </c>
      <c r="G32" s="180">
        <f t="shared" si="15"/>
        <v>1</v>
      </c>
      <c r="H32" s="180">
        <f t="shared" si="16"/>
        <v>3</v>
      </c>
      <c r="I32" s="180">
        <f t="shared" si="17"/>
        <v>7</v>
      </c>
      <c r="J32" s="180">
        <f t="shared" si="18"/>
        <v>7</v>
      </c>
      <c r="K32" s="180">
        <f t="shared" si="19"/>
        <v>1</v>
      </c>
      <c r="L32" s="180">
        <f t="shared" si="20"/>
        <v>1</v>
      </c>
      <c r="M32" s="77">
        <v>1</v>
      </c>
      <c r="N32" s="75">
        <v>3</v>
      </c>
      <c r="O32" s="75">
        <v>7</v>
      </c>
      <c r="P32" s="77">
        <f t="shared" si="21"/>
        <v>7</v>
      </c>
      <c r="Q32" s="77">
        <f t="shared" si="22"/>
        <v>1</v>
      </c>
      <c r="R32" s="75">
        <v>3</v>
      </c>
      <c r="S32" s="75">
        <v>7</v>
      </c>
      <c r="T32" s="77">
        <f t="shared" si="23"/>
        <v>7</v>
      </c>
      <c r="U32" s="260">
        <v>1</v>
      </c>
      <c r="V32" s="260">
        <v>1</v>
      </c>
      <c r="W32" s="77">
        <v>1</v>
      </c>
      <c r="X32" s="75">
        <v>3</v>
      </c>
      <c r="Y32" s="75">
        <v>3</v>
      </c>
      <c r="Z32" s="77">
        <f t="shared" si="24"/>
        <v>3</v>
      </c>
      <c r="AA32" s="77">
        <f t="shared" si="25"/>
        <v>1</v>
      </c>
      <c r="AB32" s="75">
        <v>3</v>
      </c>
      <c r="AC32" s="75">
        <v>3</v>
      </c>
      <c r="AD32" s="77">
        <f t="shared" si="26"/>
        <v>3</v>
      </c>
      <c r="AE32" s="260">
        <v>1</v>
      </c>
      <c r="AF32" s="260">
        <v>1</v>
      </c>
      <c r="AG32" s="77">
        <v>1</v>
      </c>
      <c r="AH32" s="75">
        <v>3</v>
      </c>
      <c r="AI32" s="75">
        <v>3</v>
      </c>
      <c r="AJ32" s="77">
        <f t="shared" si="27"/>
        <v>3</v>
      </c>
      <c r="AK32" s="77">
        <f t="shared" si="28"/>
        <v>1</v>
      </c>
      <c r="AL32" s="75">
        <v>3</v>
      </c>
      <c r="AM32" s="75">
        <v>3</v>
      </c>
      <c r="AN32" s="77">
        <f t="shared" si="29"/>
        <v>3</v>
      </c>
      <c r="AO32" s="260">
        <v>3</v>
      </c>
      <c r="AP32" s="260">
        <v>1</v>
      </c>
    </row>
    <row r="33" spans="1:221" hidden="1" outlineLevel="1">
      <c r="B33" s="168" t="s">
        <v>455</v>
      </c>
      <c r="C33" s="181">
        <f t="shared" si="11"/>
        <v>1</v>
      </c>
      <c r="D33" s="181">
        <f t="shared" si="12"/>
        <v>3</v>
      </c>
      <c r="E33" s="181">
        <f t="shared" si="13"/>
        <v>3</v>
      </c>
      <c r="F33" s="181">
        <f t="shared" si="14"/>
        <v>3</v>
      </c>
      <c r="G33" s="181">
        <f t="shared" si="15"/>
        <v>1</v>
      </c>
      <c r="H33" s="181">
        <f t="shared" si="16"/>
        <v>3</v>
      </c>
      <c r="I33" s="181">
        <f t="shared" si="17"/>
        <v>3</v>
      </c>
      <c r="J33" s="181">
        <f t="shared" si="18"/>
        <v>3</v>
      </c>
      <c r="K33" s="181">
        <f t="shared" si="19"/>
        <v>1</v>
      </c>
      <c r="L33" s="181">
        <f t="shared" si="20"/>
        <v>1</v>
      </c>
      <c r="M33" s="80">
        <v>1</v>
      </c>
      <c r="N33" s="169">
        <v>3</v>
      </c>
      <c r="O33" s="169">
        <v>3</v>
      </c>
      <c r="P33" s="80">
        <f t="shared" si="21"/>
        <v>3</v>
      </c>
      <c r="Q33" s="80">
        <f t="shared" si="22"/>
        <v>1</v>
      </c>
      <c r="R33" s="169">
        <v>3</v>
      </c>
      <c r="S33" s="169">
        <v>3</v>
      </c>
      <c r="T33" s="80">
        <f t="shared" si="23"/>
        <v>3</v>
      </c>
      <c r="U33" s="261">
        <v>1</v>
      </c>
      <c r="V33" s="261">
        <v>1</v>
      </c>
      <c r="W33" s="80">
        <v>1</v>
      </c>
      <c r="X33" s="169">
        <v>3</v>
      </c>
      <c r="Y33" s="169">
        <v>7</v>
      </c>
      <c r="Z33" s="80">
        <f t="shared" si="24"/>
        <v>7</v>
      </c>
      <c r="AA33" s="80">
        <f t="shared" si="25"/>
        <v>1</v>
      </c>
      <c r="AB33" s="169">
        <v>3</v>
      </c>
      <c r="AC33" s="169">
        <v>7</v>
      </c>
      <c r="AD33" s="80">
        <f t="shared" si="26"/>
        <v>7</v>
      </c>
      <c r="AE33" s="261">
        <v>1</v>
      </c>
      <c r="AF33" s="261">
        <v>1</v>
      </c>
      <c r="AG33" s="80">
        <v>1</v>
      </c>
      <c r="AH33" s="169">
        <v>3</v>
      </c>
      <c r="AI33" s="169">
        <v>3</v>
      </c>
      <c r="AJ33" s="80">
        <f t="shared" si="27"/>
        <v>3</v>
      </c>
      <c r="AK33" s="80">
        <f t="shared" si="28"/>
        <v>1</v>
      </c>
      <c r="AL33" s="169">
        <v>3</v>
      </c>
      <c r="AM33" s="169">
        <v>3</v>
      </c>
      <c r="AN33" s="80">
        <f t="shared" si="29"/>
        <v>3</v>
      </c>
      <c r="AO33" s="261">
        <v>1</v>
      </c>
      <c r="AP33" s="261">
        <v>3</v>
      </c>
    </row>
    <row r="34" spans="1:221" ht="17.25" collapsed="1">
      <c r="B34" s="188" t="s">
        <v>834</v>
      </c>
      <c r="C34" s="182" t="s">
        <v>953</v>
      </c>
      <c r="D34" s="107"/>
      <c r="E34" s="107"/>
      <c r="F34" s="107"/>
      <c r="G34" s="182" t="s">
        <v>954</v>
      </c>
      <c r="H34" s="107"/>
      <c r="I34" s="107"/>
      <c r="J34" s="107"/>
      <c r="K34" s="107"/>
      <c r="L34" s="107"/>
      <c r="M34" s="182" t="s">
        <v>953</v>
      </c>
      <c r="N34" s="107"/>
      <c r="O34" s="107"/>
      <c r="P34" s="107"/>
      <c r="Q34" s="182" t="s">
        <v>954</v>
      </c>
      <c r="R34" s="107"/>
      <c r="S34" s="107"/>
      <c r="T34" s="107"/>
      <c r="U34" s="107"/>
      <c r="V34" s="107"/>
      <c r="W34" s="182" t="s">
        <v>953</v>
      </c>
      <c r="X34" s="107"/>
      <c r="Y34" s="107"/>
      <c r="Z34" s="107"/>
      <c r="AA34" s="182" t="s">
        <v>954</v>
      </c>
      <c r="AB34" s="107"/>
      <c r="AC34" s="107"/>
      <c r="AD34" s="107"/>
      <c r="AE34" s="107"/>
      <c r="AF34" s="107"/>
      <c r="AG34" s="182" t="s">
        <v>953</v>
      </c>
      <c r="AH34" s="107"/>
      <c r="AI34" s="107"/>
      <c r="AJ34" s="107"/>
      <c r="AK34" s="182" t="s">
        <v>954</v>
      </c>
      <c r="AL34" s="107"/>
      <c r="AM34" s="107"/>
      <c r="AN34" s="107"/>
      <c r="AO34" s="107"/>
      <c r="AP34" s="107"/>
    </row>
    <row r="35" spans="1:221" ht="24.75" hidden="1" outlineLevel="1">
      <c r="B35" s="165" t="s">
        <v>952</v>
      </c>
      <c r="C35" s="179">
        <f t="shared" ref="C35:J37" si="30">CHOOSE(d.Region,M35,W35,AG35)</f>
        <v>10</v>
      </c>
      <c r="D35" s="179">
        <f t="shared" si="30"/>
        <v>54</v>
      </c>
      <c r="E35" s="179">
        <f t="shared" si="30"/>
        <v>230</v>
      </c>
      <c r="F35" s="179">
        <f t="shared" si="30"/>
        <v>230</v>
      </c>
      <c r="G35" s="179">
        <f t="shared" si="30"/>
        <v>16</v>
      </c>
      <c r="H35" s="179">
        <f t="shared" si="30"/>
        <v>80</v>
      </c>
      <c r="I35" s="179">
        <f t="shared" si="30"/>
        <v>129</v>
      </c>
      <c r="J35" s="179">
        <f t="shared" si="30"/>
        <v>129</v>
      </c>
      <c r="K35" s="179"/>
      <c r="L35" s="179"/>
      <c r="M35" s="82">
        <v>10</v>
      </c>
      <c r="N35" s="82">
        <v>54</v>
      </c>
      <c r="O35" s="82">
        <v>230</v>
      </c>
      <c r="P35" s="166">
        <f t="shared" si="21"/>
        <v>230</v>
      </c>
      <c r="Q35" s="82">
        <v>16</v>
      </c>
      <c r="R35" s="82">
        <v>80</v>
      </c>
      <c r="S35" s="82">
        <v>129</v>
      </c>
      <c r="T35" s="166">
        <f t="shared" ref="T35:T37" si="31">S35</f>
        <v>129</v>
      </c>
      <c r="U35" s="166"/>
      <c r="V35" s="166"/>
      <c r="W35" s="82">
        <v>3</v>
      </c>
      <c r="X35" s="82">
        <v>55</v>
      </c>
      <c r="Y35" s="82">
        <v>108</v>
      </c>
      <c r="Z35" s="166">
        <f>Y35</f>
        <v>108</v>
      </c>
      <c r="AA35" s="82">
        <v>1</v>
      </c>
      <c r="AB35" s="82">
        <v>29</v>
      </c>
      <c r="AC35" s="82">
        <v>129</v>
      </c>
      <c r="AD35" s="166">
        <f t="shared" ref="AD35:AD37" si="32">AC35</f>
        <v>129</v>
      </c>
      <c r="AE35" s="166"/>
      <c r="AF35" s="166"/>
      <c r="AG35" s="82">
        <v>8</v>
      </c>
      <c r="AH35" s="82">
        <v>36</v>
      </c>
      <c r="AI35" s="82">
        <v>160</v>
      </c>
      <c r="AJ35" s="166">
        <f>AI35</f>
        <v>160</v>
      </c>
      <c r="AK35" s="82">
        <v>1</v>
      </c>
      <c r="AL35" s="82">
        <v>17</v>
      </c>
      <c r="AM35" s="82">
        <v>118</v>
      </c>
      <c r="AN35" s="166">
        <f t="shared" ref="AN35:AN37" si="33">AM35</f>
        <v>118</v>
      </c>
      <c r="AO35" s="166"/>
      <c r="AP35" s="166"/>
      <c r="AQ35" s="60" t="s">
        <v>707</v>
      </c>
    </row>
    <row r="36" spans="1:221" hidden="1" outlineLevel="1">
      <c r="B36" s="167" t="s">
        <v>679</v>
      </c>
      <c r="C36" s="180">
        <f t="shared" si="30"/>
        <v>7</v>
      </c>
      <c r="D36" s="180">
        <f t="shared" si="30"/>
        <v>59</v>
      </c>
      <c r="E36" s="180">
        <f t="shared" si="30"/>
        <v>246</v>
      </c>
      <c r="F36" s="180">
        <f t="shared" si="30"/>
        <v>246</v>
      </c>
      <c r="G36" s="180">
        <f t="shared" si="30"/>
        <v>13</v>
      </c>
      <c r="H36" s="180">
        <f t="shared" si="30"/>
        <v>29</v>
      </c>
      <c r="I36" s="180">
        <f t="shared" si="30"/>
        <v>322</v>
      </c>
      <c r="J36" s="180">
        <f t="shared" si="30"/>
        <v>322</v>
      </c>
      <c r="K36" s="180"/>
      <c r="L36" s="180"/>
      <c r="M36" s="75">
        <v>7</v>
      </c>
      <c r="N36" s="75">
        <v>59</v>
      </c>
      <c r="O36" s="75">
        <v>246</v>
      </c>
      <c r="P36" s="77">
        <f t="shared" si="21"/>
        <v>246</v>
      </c>
      <c r="Q36" s="75">
        <v>13</v>
      </c>
      <c r="R36" s="75">
        <v>29</v>
      </c>
      <c r="S36" s="75">
        <v>322</v>
      </c>
      <c r="T36" s="77">
        <f t="shared" si="31"/>
        <v>322</v>
      </c>
      <c r="U36" s="77"/>
      <c r="V36" s="77"/>
      <c r="W36" s="75">
        <v>11</v>
      </c>
      <c r="X36" s="75">
        <v>39</v>
      </c>
      <c r="Y36" s="75">
        <v>118</v>
      </c>
      <c r="Z36" s="77">
        <f>Y36</f>
        <v>118</v>
      </c>
      <c r="AA36" s="75">
        <v>13</v>
      </c>
      <c r="AB36" s="75">
        <v>29</v>
      </c>
      <c r="AC36" s="75">
        <v>193</v>
      </c>
      <c r="AD36" s="77">
        <f t="shared" si="32"/>
        <v>193</v>
      </c>
      <c r="AE36" s="77"/>
      <c r="AF36" s="77"/>
      <c r="AG36" s="75">
        <v>16</v>
      </c>
      <c r="AH36" s="75">
        <v>68</v>
      </c>
      <c r="AI36" s="75">
        <v>288</v>
      </c>
      <c r="AJ36" s="77">
        <f>AI36</f>
        <v>288</v>
      </c>
      <c r="AK36" s="75">
        <v>1</v>
      </c>
      <c r="AL36" s="75">
        <v>29</v>
      </c>
      <c r="AM36" s="75">
        <v>130</v>
      </c>
      <c r="AN36" s="77">
        <f t="shared" si="33"/>
        <v>130</v>
      </c>
      <c r="AO36" s="77"/>
      <c r="AP36" s="77"/>
    </row>
    <row r="37" spans="1:221" hidden="1" outlineLevel="1">
      <c r="B37" s="168" t="s">
        <v>455</v>
      </c>
      <c r="C37" s="181">
        <f t="shared" si="30"/>
        <v>10</v>
      </c>
      <c r="D37" s="181">
        <f t="shared" si="30"/>
        <v>59</v>
      </c>
      <c r="E37" s="181">
        <f t="shared" si="30"/>
        <v>224</v>
      </c>
      <c r="F37" s="181">
        <f t="shared" si="30"/>
        <v>224</v>
      </c>
      <c r="G37" s="181">
        <f t="shared" si="30"/>
        <v>5</v>
      </c>
      <c r="H37" s="181">
        <f t="shared" si="30"/>
        <v>45</v>
      </c>
      <c r="I37" s="181">
        <f t="shared" si="30"/>
        <v>193</v>
      </c>
      <c r="J37" s="181">
        <f t="shared" si="30"/>
        <v>193</v>
      </c>
      <c r="K37" s="181"/>
      <c r="L37" s="181"/>
      <c r="M37" s="169">
        <v>10</v>
      </c>
      <c r="N37" s="169">
        <v>59</v>
      </c>
      <c r="O37" s="169">
        <v>224</v>
      </c>
      <c r="P37" s="80">
        <f t="shared" si="21"/>
        <v>224</v>
      </c>
      <c r="Q37" s="169">
        <v>5</v>
      </c>
      <c r="R37" s="169">
        <v>45</v>
      </c>
      <c r="S37" s="169">
        <v>193</v>
      </c>
      <c r="T37" s="80">
        <f t="shared" si="31"/>
        <v>193</v>
      </c>
      <c r="U37" s="80"/>
      <c r="V37" s="80"/>
      <c r="W37" s="169">
        <v>12</v>
      </c>
      <c r="X37" s="169">
        <v>49</v>
      </c>
      <c r="Y37" s="169">
        <v>212</v>
      </c>
      <c r="Z37" s="80">
        <f>Y37</f>
        <v>212</v>
      </c>
      <c r="AA37" s="169">
        <v>1</v>
      </c>
      <c r="AB37" s="169">
        <v>29</v>
      </c>
      <c r="AC37" s="169">
        <v>130</v>
      </c>
      <c r="AD37" s="80">
        <f t="shared" si="32"/>
        <v>130</v>
      </c>
      <c r="AE37" s="80"/>
      <c r="AF37" s="80"/>
      <c r="AG37" s="169">
        <v>16</v>
      </c>
      <c r="AH37" s="169">
        <v>80</v>
      </c>
      <c r="AI37" s="169">
        <v>324</v>
      </c>
      <c r="AJ37" s="80">
        <f>AI37</f>
        <v>324</v>
      </c>
      <c r="AK37" s="169">
        <v>13</v>
      </c>
      <c r="AL37" s="169">
        <v>77</v>
      </c>
      <c r="AM37" s="169">
        <v>321</v>
      </c>
      <c r="AN37" s="80">
        <f t="shared" si="33"/>
        <v>321</v>
      </c>
      <c r="AO37" s="80"/>
      <c r="AP37" s="80"/>
    </row>
    <row r="40" spans="1:221">
      <c r="B40" s="19" t="s">
        <v>607</v>
      </c>
    </row>
    <row r="41" spans="1:221" ht="49.5" customHeight="1" collapsed="1">
      <c r="B41" s="274" t="s">
        <v>606</v>
      </c>
      <c r="C41" s="274"/>
      <c r="D41" s="274"/>
      <c r="E41" s="274"/>
      <c r="F41" s="274"/>
      <c r="G41" s="52"/>
      <c r="H41" s="52"/>
      <c r="I41" s="52"/>
      <c r="J41" s="52"/>
      <c r="K41" s="52"/>
    </row>
    <row r="42" spans="1:221" ht="81" hidden="1" customHeight="1" outlineLevel="1">
      <c r="B42" s="26" t="s">
        <v>457</v>
      </c>
      <c r="C42" s="106" t="s">
        <v>637</v>
      </c>
      <c r="D42" s="133"/>
      <c r="E42" s="71">
        <v>2</v>
      </c>
      <c r="F42" s="71">
        <v>24</v>
      </c>
      <c r="BN42" s="39" t="s">
        <v>636</v>
      </c>
      <c r="BO42" s="39" t="s">
        <v>636</v>
      </c>
      <c r="BP42" s="39" t="s">
        <v>635</v>
      </c>
      <c r="BQ42" s="39" t="s">
        <v>635</v>
      </c>
      <c r="BR42" s="39" t="s">
        <v>635</v>
      </c>
      <c r="BS42" s="39" t="s">
        <v>635</v>
      </c>
      <c r="BT42" s="39" t="s">
        <v>635</v>
      </c>
      <c r="BU42" s="39" t="s">
        <v>636</v>
      </c>
      <c r="BV42" s="39" t="s">
        <v>636</v>
      </c>
      <c r="BW42" s="39" t="s">
        <v>635</v>
      </c>
      <c r="BX42" s="39" t="s">
        <v>635</v>
      </c>
      <c r="BY42" s="39" t="s">
        <v>635</v>
      </c>
      <c r="BZ42" s="39" t="s">
        <v>635</v>
      </c>
      <c r="CA42" s="39" t="s">
        <v>635</v>
      </c>
      <c r="CB42" s="39" t="s">
        <v>636</v>
      </c>
      <c r="CC42" s="39" t="s">
        <v>636</v>
      </c>
      <c r="CD42" s="39" t="s">
        <v>635</v>
      </c>
      <c r="CE42" s="39" t="s">
        <v>635</v>
      </c>
      <c r="CF42" s="39" t="s">
        <v>635</v>
      </c>
      <c r="CG42" s="39" t="s">
        <v>635</v>
      </c>
      <c r="CH42" s="39" t="s">
        <v>635</v>
      </c>
      <c r="CI42" s="39" t="s">
        <v>636</v>
      </c>
      <c r="CJ42" s="39" t="s">
        <v>636</v>
      </c>
      <c r="CK42" s="39" t="s">
        <v>635</v>
      </c>
      <c r="CL42" s="39" t="s">
        <v>635</v>
      </c>
      <c r="CM42" s="39" t="s">
        <v>635</v>
      </c>
      <c r="CN42" s="39" t="s">
        <v>635</v>
      </c>
      <c r="CO42" s="39" t="s">
        <v>635</v>
      </c>
      <c r="CP42" s="39" t="s">
        <v>636</v>
      </c>
      <c r="CQ42" s="39" t="s">
        <v>636</v>
      </c>
      <c r="CR42" s="39" t="s">
        <v>635</v>
      </c>
      <c r="CS42" s="39" t="s">
        <v>635</v>
      </c>
      <c r="CT42" s="39" t="s">
        <v>635</v>
      </c>
      <c r="CU42" s="39" t="s">
        <v>635</v>
      </c>
      <c r="CV42" s="39" t="s">
        <v>635</v>
      </c>
      <c r="CW42" s="39" t="s">
        <v>636</v>
      </c>
      <c r="CX42" s="39" t="s">
        <v>636</v>
      </c>
      <c r="CY42" s="39" t="s">
        <v>635</v>
      </c>
      <c r="CZ42" s="39" t="s">
        <v>635</v>
      </c>
      <c r="DA42" s="39" t="s">
        <v>635</v>
      </c>
      <c r="DB42" s="39" t="s">
        <v>635</v>
      </c>
      <c r="DC42" s="39" t="s">
        <v>635</v>
      </c>
      <c r="DD42" s="39" t="s">
        <v>636</v>
      </c>
      <c r="DE42" s="39" t="s">
        <v>636</v>
      </c>
      <c r="DF42" s="39" t="s">
        <v>635</v>
      </c>
      <c r="DG42" s="39" t="s">
        <v>635</v>
      </c>
      <c r="DH42" s="39" t="s">
        <v>635</v>
      </c>
      <c r="DI42" s="39" t="s">
        <v>635</v>
      </c>
      <c r="DJ42" s="39" t="s">
        <v>635</v>
      </c>
      <c r="DK42" s="39" t="s">
        <v>636</v>
      </c>
      <c r="DL42" s="39" t="s">
        <v>636</v>
      </c>
      <c r="DM42" s="39" t="s">
        <v>635</v>
      </c>
      <c r="DN42" s="39" t="s">
        <v>635</v>
      </c>
      <c r="DO42" s="39" t="s">
        <v>635</v>
      </c>
      <c r="DP42" s="39" t="s">
        <v>635</v>
      </c>
      <c r="DQ42" s="39" t="s">
        <v>635</v>
      </c>
      <c r="DR42" s="39" t="s">
        <v>636</v>
      </c>
      <c r="DS42" s="39" t="s">
        <v>636</v>
      </c>
      <c r="DT42" s="39" t="s">
        <v>635</v>
      </c>
      <c r="DU42" s="39" t="s">
        <v>635</v>
      </c>
      <c r="DV42" s="39" t="s">
        <v>635</v>
      </c>
      <c r="DW42" s="39" t="s">
        <v>635</v>
      </c>
      <c r="DX42" s="39" t="s">
        <v>635</v>
      </c>
      <c r="DY42" s="39" t="s">
        <v>636</v>
      </c>
      <c r="DZ42" s="39" t="s">
        <v>636</v>
      </c>
      <c r="EA42" s="39" t="s">
        <v>635</v>
      </c>
      <c r="EB42" s="39" t="s">
        <v>635</v>
      </c>
      <c r="EC42" s="39" t="s">
        <v>635</v>
      </c>
      <c r="ED42" s="39" t="s">
        <v>635</v>
      </c>
      <c r="EE42" s="39" t="s">
        <v>635</v>
      </c>
      <c r="EF42" s="39" t="s">
        <v>636</v>
      </c>
      <c r="EG42" s="39" t="s">
        <v>636</v>
      </c>
      <c r="EH42" s="39" t="s">
        <v>635</v>
      </c>
      <c r="EI42" s="39" t="s">
        <v>635</v>
      </c>
      <c r="EJ42" s="39" t="s">
        <v>635</v>
      </c>
      <c r="EK42" s="39" t="s">
        <v>635</v>
      </c>
      <c r="EL42" s="39" t="s">
        <v>635</v>
      </c>
      <c r="EM42" s="39" t="s">
        <v>636</v>
      </c>
      <c r="EN42" s="39" t="s">
        <v>636</v>
      </c>
      <c r="EO42" s="39" t="s">
        <v>635</v>
      </c>
      <c r="EP42" s="39" t="s">
        <v>635</v>
      </c>
      <c r="EQ42" s="39" t="s">
        <v>635</v>
      </c>
      <c r="ER42" s="39" t="s">
        <v>635</v>
      </c>
      <c r="ES42" s="39" t="s">
        <v>635</v>
      </c>
      <c r="ET42" s="39" t="s">
        <v>636</v>
      </c>
      <c r="EU42" s="39" t="s">
        <v>636</v>
      </c>
      <c r="EV42" s="39" t="s">
        <v>635</v>
      </c>
      <c r="EW42" s="39" t="s">
        <v>635</v>
      </c>
      <c r="EX42" s="39" t="s">
        <v>635</v>
      </c>
      <c r="EY42" s="39" t="s">
        <v>635</v>
      </c>
      <c r="EZ42" s="39" t="s">
        <v>635</v>
      </c>
      <c r="FA42" s="39" t="s">
        <v>636</v>
      </c>
      <c r="FB42" s="39" t="s">
        <v>636</v>
      </c>
      <c r="FC42" s="39" t="s">
        <v>635</v>
      </c>
      <c r="FD42" s="39" t="s">
        <v>635</v>
      </c>
      <c r="FE42" s="39" t="s">
        <v>635</v>
      </c>
      <c r="FF42" s="39" t="s">
        <v>635</v>
      </c>
      <c r="FG42" s="39" t="s">
        <v>635</v>
      </c>
      <c r="FH42" s="39" t="s">
        <v>636</v>
      </c>
      <c r="FI42" s="39" t="s">
        <v>636</v>
      </c>
      <c r="FJ42" s="39" t="s">
        <v>635</v>
      </c>
      <c r="FK42" s="39" t="s">
        <v>635</v>
      </c>
      <c r="FL42" s="39" t="s">
        <v>635</v>
      </c>
      <c r="FM42" s="39" t="s">
        <v>635</v>
      </c>
      <c r="FN42" s="39" t="s">
        <v>635</v>
      </c>
      <c r="FO42" s="39"/>
      <c r="FP42" s="39"/>
      <c r="FQ42" s="39"/>
      <c r="FR42" s="39"/>
      <c r="FS42" s="39"/>
      <c r="FT42" s="39"/>
      <c r="FU42" s="39"/>
      <c r="FV42" s="39"/>
      <c r="FW42" s="39"/>
      <c r="FX42" s="39"/>
      <c r="FY42" s="39"/>
      <c r="FZ42" s="39"/>
      <c r="GA42" s="39"/>
      <c r="GB42" s="39"/>
      <c r="GC42" s="39"/>
      <c r="GD42" s="39"/>
      <c r="GE42" s="39"/>
      <c r="GF42" s="39"/>
      <c r="GG42" s="39"/>
      <c r="GH42" s="39"/>
      <c r="GI42" s="39"/>
      <c r="GJ42" s="39"/>
      <c r="GK42" s="39"/>
      <c r="GL42" s="39"/>
      <c r="GM42" s="39"/>
      <c r="GN42" s="39"/>
      <c r="GO42" s="39"/>
      <c r="GP42" s="39"/>
      <c r="GQ42" s="39"/>
      <c r="GR42" s="39"/>
      <c r="GS42" s="39"/>
      <c r="GT42" s="39"/>
      <c r="GU42" s="39"/>
      <c r="GV42" s="39"/>
      <c r="GW42" s="39"/>
      <c r="GX42" s="39"/>
      <c r="GY42" s="39"/>
      <c r="GZ42" s="39"/>
      <c r="HA42" s="39"/>
      <c r="HB42" s="39"/>
      <c r="HC42" s="39"/>
      <c r="HD42" s="39"/>
      <c r="HE42" s="39"/>
      <c r="HF42" s="39"/>
      <c r="HG42" s="39"/>
      <c r="HH42" s="39"/>
      <c r="HI42" s="39"/>
      <c r="HJ42" s="39"/>
      <c r="HK42" s="39"/>
      <c r="HL42" s="39"/>
      <c r="HM42" s="39"/>
    </row>
    <row r="43" spans="1:221" hidden="1" outlineLevel="1">
      <c r="B43" s="36">
        <v>1</v>
      </c>
      <c r="C43" t="s">
        <v>448</v>
      </c>
      <c r="X43" t="s">
        <v>454</v>
      </c>
      <c r="AS43" t="s">
        <v>456</v>
      </c>
    </row>
    <row r="44" spans="1:221" hidden="1" outlineLevel="1">
      <c r="C44" t="s">
        <v>449</v>
      </c>
      <c r="J44" t="s">
        <v>453</v>
      </c>
      <c r="Q44" t="s">
        <v>455</v>
      </c>
      <c r="X44" t="s">
        <v>449</v>
      </c>
      <c r="AE44" t="s">
        <v>453</v>
      </c>
      <c r="AL44" t="s">
        <v>455</v>
      </c>
      <c r="AS44" t="s">
        <v>449</v>
      </c>
      <c r="AZ44" t="s">
        <v>453</v>
      </c>
      <c r="BG44" t="s">
        <v>455</v>
      </c>
    </row>
    <row r="45" spans="1:221" hidden="1" outlineLevel="1">
      <c r="A45" t="s">
        <v>620</v>
      </c>
      <c r="B45" t="s">
        <v>605</v>
      </c>
      <c r="C45" s="22">
        <v>101</v>
      </c>
      <c r="D45" s="22">
        <v>113</v>
      </c>
      <c r="E45" s="22">
        <v>123</v>
      </c>
      <c r="J45" s="22">
        <v>106</v>
      </c>
      <c r="K45" s="22">
        <v>118</v>
      </c>
      <c r="L45" s="22">
        <v>128</v>
      </c>
      <c r="Q45" s="22">
        <v>112</v>
      </c>
      <c r="R45" s="22">
        <v>123</v>
      </c>
      <c r="S45" s="22">
        <v>135</v>
      </c>
      <c r="X45" s="22">
        <f>C45-2</f>
        <v>99</v>
      </c>
      <c r="Y45" s="22">
        <f>D45-2</f>
        <v>111</v>
      </c>
      <c r="Z45" s="22">
        <f>E45-2</f>
        <v>121</v>
      </c>
      <c r="AE45" s="22">
        <f>J45-2</f>
        <v>104</v>
      </c>
      <c r="AF45" s="22">
        <f>K45-2</f>
        <v>116</v>
      </c>
      <c r="AG45" s="22">
        <f>L45-2</f>
        <v>126</v>
      </c>
      <c r="AL45" s="22">
        <f>Q45-2</f>
        <v>110</v>
      </c>
      <c r="AM45" s="22">
        <f>R45-2</f>
        <v>121</v>
      </c>
      <c r="AN45" s="22">
        <f>S45-2</f>
        <v>133</v>
      </c>
      <c r="AS45" s="22">
        <f>C45-4</f>
        <v>97</v>
      </c>
      <c r="AT45" s="22">
        <f>D45</f>
        <v>113</v>
      </c>
      <c r="AU45" s="22">
        <f>E45</f>
        <v>123</v>
      </c>
      <c r="AZ45" s="22">
        <f>J45+4</f>
        <v>110</v>
      </c>
      <c r="BA45" s="22">
        <f>K45+4</f>
        <v>122</v>
      </c>
      <c r="BB45" s="22">
        <f>L45+4</f>
        <v>132</v>
      </c>
      <c r="BG45" s="22">
        <f>Q45+6</f>
        <v>118</v>
      </c>
      <c r="BH45" s="22">
        <f>R45+6</f>
        <v>129</v>
      </c>
      <c r="BI45" s="22">
        <f>S45+6</f>
        <v>141</v>
      </c>
      <c r="BN45" s="59">
        <f>CHOOSE($B$43,C45,X45,AS45)</f>
        <v>101</v>
      </c>
      <c r="BO45" s="59">
        <f>CHOOSE($B$43,D45,Y45,AT45)</f>
        <v>113</v>
      </c>
      <c r="BP45" s="59">
        <f>CHOOSE($B$43,E45,Z45,AU45)</f>
        <v>123</v>
      </c>
      <c r="BQ45" s="59"/>
      <c r="BR45" s="59"/>
      <c r="BS45" s="59"/>
      <c r="BT45" s="59"/>
      <c r="BU45" s="59">
        <f>CHOOSE($B$43,J45,AE45,AZ45)</f>
        <v>106</v>
      </c>
      <c r="BV45" s="59">
        <f>CHOOSE($B$43,K45,AF45,BA45)</f>
        <v>118</v>
      </c>
      <c r="BW45" s="59">
        <f>CHOOSE($B$43,L45,AG45,BB45)</f>
        <v>128</v>
      </c>
      <c r="BX45" s="59"/>
      <c r="BY45" s="59"/>
      <c r="BZ45" s="59"/>
      <c r="CA45" s="59"/>
      <c r="CB45" s="59">
        <f>CHOOSE($B$43,Q45,AL45,BG45)</f>
        <v>112</v>
      </c>
      <c r="CC45" s="59">
        <f>CHOOSE($B$43,R45,AM45,BH45)</f>
        <v>123</v>
      </c>
      <c r="CD45" s="59">
        <f>CHOOSE($B$43,S45,AN45,BI45)</f>
        <v>135</v>
      </c>
      <c r="CE45" s="59"/>
      <c r="CF45" s="59"/>
      <c r="CG45" s="59"/>
      <c r="CH45" s="59"/>
      <c r="CI45" s="26">
        <f>BN45+52</f>
        <v>153</v>
      </c>
      <c r="CJ45" s="26">
        <f t="shared" ref="CJ45:EU45" si="34">BO45+52</f>
        <v>165</v>
      </c>
      <c r="CK45" s="26">
        <f t="shared" si="34"/>
        <v>175</v>
      </c>
      <c r="CL45" s="26">
        <f t="shared" si="34"/>
        <v>52</v>
      </c>
      <c r="CM45" s="26">
        <f t="shared" si="34"/>
        <v>52</v>
      </c>
      <c r="CN45" s="26">
        <f t="shared" si="34"/>
        <v>52</v>
      </c>
      <c r="CO45" s="26">
        <f t="shared" si="34"/>
        <v>52</v>
      </c>
      <c r="CP45" s="26">
        <f t="shared" si="34"/>
        <v>158</v>
      </c>
      <c r="CQ45" s="26">
        <f t="shared" si="34"/>
        <v>170</v>
      </c>
      <c r="CR45" s="26">
        <f t="shared" si="34"/>
        <v>180</v>
      </c>
      <c r="CS45" s="26">
        <f t="shared" si="34"/>
        <v>52</v>
      </c>
      <c r="CT45" s="26">
        <f t="shared" si="34"/>
        <v>52</v>
      </c>
      <c r="CU45" s="26">
        <f t="shared" si="34"/>
        <v>52</v>
      </c>
      <c r="CV45" s="26">
        <f t="shared" si="34"/>
        <v>52</v>
      </c>
      <c r="CW45" s="26">
        <f t="shared" si="34"/>
        <v>164</v>
      </c>
      <c r="CX45" s="26">
        <f t="shared" si="34"/>
        <v>175</v>
      </c>
      <c r="CY45" s="26">
        <f t="shared" si="34"/>
        <v>187</v>
      </c>
      <c r="CZ45" s="26">
        <f t="shared" si="34"/>
        <v>52</v>
      </c>
      <c r="DA45" s="26">
        <f t="shared" si="34"/>
        <v>52</v>
      </c>
      <c r="DB45" s="26">
        <f t="shared" si="34"/>
        <v>52</v>
      </c>
      <c r="DC45" s="26">
        <f t="shared" si="34"/>
        <v>52</v>
      </c>
      <c r="DD45" s="26">
        <f t="shared" si="34"/>
        <v>205</v>
      </c>
      <c r="DE45" s="26">
        <f t="shared" si="34"/>
        <v>217</v>
      </c>
      <c r="DF45" s="26">
        <f t="shared" si="34"/>
        <v>227</v>
      </c>
      <c r="DG45" s="26">
        <f t="shared" si="34"/>
        <v>104</v>
      </c>
      <c r="DH45" s="26">
        <f t="shared" si="34"/>
        <v>104</v>
      </c>
      <c r="DI45" s="26">
        <f t="shared" si="34"/>
        <v>104</v>
      </c>
      <c r="DJ45" s="26">
        <f t="shared" si="34"/>
        <v>104</v>
      </c>
      <c r="DK45" s="26">
        <f t="shared" si="34"/>
        <v>210</v>
      </c>
      <c r="DL45" s="26">
        <f t="shared" si="34"/>
        <v>222</v>
      </c>
      <c r="DM45" s="26">
        <f t="shared" si="34"/>
        <v>232</v>
      </c>
      <c r="DN45" s="26">
        <f t="shared" si="34"/>
        <v>104</v>
      </c>
      <c r="DO45" s="26">
        <f t="shared" si="34"/>
        <v>104</v>
      </c>
      <c r="DP45" s="26">
        <f t="shared" si="34"/>
        <v>104</v>
      </c>
      <c r="DQ45" s="26">
        <f t="shared" si="34"/>
        <v>104</v>
      </c>
      <c r="DR45" s="26">
        <f t="shared" si="34"/>
        <v>216</v>
      </c>
      <c r="DS45" s="26">
        <f t="shared" si="34"/>
        <v>227</v>
      </c>
      <c r="DT45" s="26">
        <f t="shared" si="34"/>
        <v>239</v>
      </c>
      <c r="DU45" s="26">
        <f t="shared" si="34"/>
        <v>104</v>
      </c>
      <c r="DV45" s="26">
        <f t="shared" si="34"/>
        <v>104</v>
      </c>
      <c r="DW45" s="26">
        <f t="shared" si="34"/>
        <v>104</v>
      </c>
      <c r="DX45" s="26">
        <f t="shared" si="34"/>
        <v>104</v>
      </c>
      <c r="DY45" s="26">
        <f t="shared" si="34"/>
        <v>257</v>
      </c>
      <c r="DZ45" s="26">
        <f t="shared" si="34"/>
        <v>269</v>
      </c>
      <c r="EA45" s="26">
        <f t="shared" si="34"/>
        <v>279</v>
      </c>
      <c r="EB45" s="26">
        <f t="shared" si="34"/>
        <v>156</v>
      </c>
      <c r="EC45" s="26">
        <f t="shared" si="34"/>
        <v>156</v>
      </c>
      <c r="ED45" s="26">
        <f t="shared" si="34"/>
        <v>156</v>
      </c>
      <c r="EE45" s="26">
        <f t="shared" si="34"/>
        <v>156</v>
      </c>
      <c r="EF45" s="26">
        <f t="shared" si="34"/>
        <v>262</v>
      </c>
      <c r="EG45" s="26">
        <f t="shared" si="34"/>
        <v>274</v>
      </c>
      <c r="EH45" s="26">
        <f t="shared" si="34"/>
        <v>284</v>
      </c>
      <c r="EI45" s="26">
        <f t="shared" si="34"/>
        <v>156</v>
      </c>
      <c r="EJ45" s="26">
        <f t="shared" si="34"/>
        <v>156</v>
      </c>
      <c r="EK45" s="26">
        <f t="shared" si="34"/>
        <v>156</v>
      </c>
      <c r="EL45" s="26">
        <f t="shared" si="34"/>
        <v>156</v>
      </c>
      <c r="EM45" s="26">
        <f t="shared" si="34"/>
        <v>268</v>
      </c>
      <c r="EN45" s="26">
        <f t="shared" si="34"/>
        <v>279</v>
      </c>
      <c r="EO45" s="26">
        <f t="shared" si="34"/>
        <v>291</v>
      </c>
      <c r="EP45" s="26">
        <f t="shared" si="34"/>
        <v>156</v>
      </c>
      <c r="EQ45" s="26">
        <f t="shared" si="34"/>
        <v>156</v>
      </c>
      <c r="ER45" s="26">
        <f t="shared" si="34"/>
        <v>156</v>
      </c>
      <c r="ES45" s="26">
        <f t="shared" si="34"/>
        <v>156</v>
      </c>
      <c r="ET45" s="26">
        <f t="shared" si="34"/>
        <v>309</v>
      </c>
      <c r="EU45" s="26">
        <f t="shared" si="34"/>
        <v>321</v>
      </c>
      <c r="EV45" s="26">
        <f t="shared" ref="EV45:FN45" si="35">EA45+52</f>
        <v>331</v>
      </c>
      <c r="EW45" s="26">
        <f t="shared" si="35"/>
        <v>208</v>
      </c>
      <c r="EX45" s="26">
        <f t="shared" si="35"/>
        <v>208</v>
      </c>
      <c r="EY45" s="26">
        <f t="shared" si="35"/>
        <v>208</v>
      </c>
      <c r="EZ45" s="26">
        <f t="shared" si="35"/>
        <v>208</v>
      </c>
      <c r="FA45" s="26">
        <f t="shared" si="35"/>
        <v>314</v>
      </c>
      <c r="FB45" s="26">
        <f t="shared" si="35"/>
        <v>326</v>
      </c>
      <c r="FC45" s="26">
        <f t="shared" si="35"/>
        <v>336</v>
      </c>
      <c r="FD45" s="26">
        <f t="shared" si="35"/>
        <v>208</v>
      </c>
      <c r="FE45" s="26">
        <f t="shared" si="35"/>
        <v>208</v>
      </c>
      <c r="FF45" s="26">
        <f t="shared" si="35"/>
        <v>208</v>
      </c>
      <c r="FG45" s="26">
        <f t="shared" si="35"/>
        <v>208</v>
      </c>
      <c r="FH45" s="26">
        <f t="shared" si="35"/>
        <v>320</v>
      </c>
      <c r="FI45" s="26">
        <f t="shared" si="35"/>
        <v>331</v>
      </c>
      <c r="FJ45" s="26">
        <f t="shared" si="35"/>
        <v>343</v>
      </c>
      <c r="FK45" s="26">
        <f t="shared" si="35"/>
        <v>208</v>
      </c>
      <c r="FL45" s="26">
        <f t="shared" si="35"/>
        <v>208</v>
      </c>
      <c r="FM45" s="26">
        <f t="shared" si="35"/>
        <v>208</v>
      </c>
      <c r="FN45" s="26">
        <f t="shared" si="35"/>
        <v>208</v>
      </c>
    </row>
    <row r="46" spans="1:221" hidden="1" outlineLevel="1">
      <c r="B46" s="48" t="s">
        <v>620</v>
      </c>
      <c r="D46" s="142">
        <v>0</v>
      </c>
      <c r="E46" s="142">
        <v>1</v>
      </c>
      <c r="F46" s="142">
        <v>1</v>
      </c>
      <c r="G46" s="142">
        <v>2</v>
      </c>
      <c r="H46" s="142">
        <v>2</v>
      </c>
      <c r="I46" s="142">
        <v>2</v>
      </c>
      <c r="BN46" s="26" t="str">
        <f>BN45&amp;":"&amp;BO45</f>
        <v>101:113</v>
      </c>
      <c r="BO46" s="26" t="str">
        <f>BO45&amp;":"&amp;BP45</f>
        <v>113:123</v>
      </c>
      <c r="BP46" s="26" t="str">
        <f>BO46</f>
        <v>113:123</v>
      </c>
      <c r="BQ46" s="26" t="str">
        <f>BP46</f>
        <v>113:123</v>
      </c>
      <c r="BR46" s="26" t="str">
        <f>BQ46</f>
        <v>113:123</v>
      </c>
      <c r="BS46" s="26" t="str">
        <f>BR46</f>
        <v>113:123</v>
      </c>
      <c r="BT46" s="26" t="str">
        <f>BS46</f>
        <v>113:123</v>
      </c>
      <c r="BU46" s="26" t="str">
        <f>BU45&amp;":"&amp;BV45</f>
        <v>106:118</v>
      </c>
      <c r="BV46" s="26" t="str">
        <f>BV45&amp;":"&amp;BW45</f>
        <v>118:128</v>
      </c>
      <c r="BW46" s="26" t="str">
        <f t="shared" ref="BW46:CH46" si="36">BV46</f>
        <v>118:128</v>
      </c>
      <c r="BX46" s="26" t="str">
        <f t="shared" si="36"/>
        <v>118:128</v>
      </c>
      <c r="BY46" s="26" t="str">
        <f t="shared" si="36"/>
        <v>118:128</v>
      </c>
      <c r="BZ46" s="26" t="str">
        <f t="shared" si="36"/>
        <v>118:128</v>
      </c>
      <c r="CA46" s="26" t="str">
        <f t="shared" si="36"/>
        <v>118:128</v>
      </c>
      <c r="CB46" s="26" t="str">
        <f>CB45&amp;":"&amp;CC45</f>
        <v>112:123</v>
      </c>
      <c r="CC46" s="26" t="str">
        <f>CC45&amp;":"&amp;CD45</f>
        <v>123:135</v>
      </c>
      <c r="CD46" s="26" t="str">
        <f t="shared" si="36"/>
        <v>123:135</v>
      </c>
      <c r="CE46" s="26" t="str">
        <f t="shared" si="36"/>
        <v>123:135</v>
      </c>
      <c r="CF46" s="26" t="str">
        <f t="shared" si="36"/>
        <v>123:135</v>
      </c>
      <c r="CG46" s="26" t="str">
        <f t="shared" si="36"/>
        <v>123:135</v>
      </c>
      <c r="CH46" s="26" t="str">
        <f t="shared" si="36"/>
        <v>123:135</v>
      </c>
      <c r="CI46" s="26" t="str">
        <f>CI45&amp;":"&amp;CJ45</f>
        <v>153:165</v>
      </c>
      <c r="CJ46" s="26" t="str">
        <f>CJ45&amp;":"&amp;CK45</f>
        <v>165:175</v>
      </c>
      <c r="CK46" s="26" t="str">
        <f t="shared" ref="CK46:EV46" si="37">CJ46</f>
        <v>165:175</v>
      </c>
      <c r="CL46" s="26" t="str">
        <f t="shared" si="37"/>
        <v>165:175</v>
      </c>
      <c r="CM46" s="26" t="str">
        <f t="shared" si="37"/>
        <v>165:175</v>
      </c>
      <c r="CN46" s="26" t="str">
        <f t="shared" si="37"/>
        <v>165:175</v>
      </c>
      <c r="CO46" s="26" t="str">
        <f t="shared" si="37"/>
        <v>165:175</v>
      </c>
      <c r="CP46" s="26" t="str">
        <f>CP45&amp;":"&amp;CQ45</f>
        <v>158:170</v>
      </c>
      <c r="CQ46" s="26" t="str">
        <f>CQ45&amp;":"&amp;CR45</f>
        <v>170:180</v>
      </c>
      <c r="CR46" s="26" t="str">
        <f t="shared" si="37"/>
        <v>170:180</v>
      </c>
      <c r="CS46" s="26" t="str">
        <f t="shared" si="37"/>
        <v>170:180</v>
      </c>
      <c r="CT46" s="26" t="str">
        <f t="shared" si="37"/>
        <v>170:180</v>
      </c>
      <c r="CU46" s="26" t="str">
        <f t="shared" si="37"/>
        <v>170:180</v>
      </c>
      <c r="CV46" s="26" t="str">
        <f t="shared" si="37"/>
        <v>170:180</v>
      </c>
      <c r="CW46" s="26" t="str">
        <f>CW45&amp;":"&amp;CX45</f>
        <v>164:175</v>
      </c>
      <c r="CX46" s="26" t="str">
        <f>CX45&amp;":"&amp;CY45</f>
        <v>175:187</v>
      </c>
      <c r="CY46" s="26" t="str">
        <f t="shared" si="37"/>
        <v>175:187</v>
      </c>
      <c r="CZ46" s="26" t="str">
        <f t="shared" si="37"/>
        <v>175:187</v>
      </c>
      <c r="DA46" s="26" t="str">
        <f t="shared" si="37"/>
        <v>175:187</v>
      </c>
      <c r="DB46" s="26" t="str">
        <f t="shared" si="37"/>
        <v>175:187</v>
      </c>
      <c r="DC46" s="26" t="str">
        <f t="shared" si="37"/>
        <v>175:187</v>
      </c>
      <c r="DD46" s="26" t="str">
        <f>DD45&amp;":"&amp;DE45</f>
        <v>205:217</v>
      </c>
      <c r="DE46" s="26" t="str">
        <f>DE45&amp;":"&amp;DF45</f>
        <v>217:227</v>
      </c>
      <c r="DF46" s="26" t="str">
        <f t="shared" si="37"/>
        <v>217:227</v>
      </c>
      <c r="DG46" s="26" t="str">
        <f t="shared" si="37"/>
        <v>217:227</v>
      </c>
      <c r="DH46" s="26" t="str">
        <f t="shared" si="37"/>
        <v>217:227</v>
      </c>
      <c r="DI46" s="26" t="str">
        <f t="shared" si="37"/>
        <v>217:227</v>
      </c>
      <c r="DJ46" s="26" t="str">
        <f t="shared" si="37"/>
        <v>217:227</v>
      </c>
      <c r="DK46" s="26" t="str">
        <f>DK45&amp;":"&amp;DL45</f>
        <v>210:222</v>
      </c>
      <c r="DL46" s="26" t="str">
        <f>DL45&amp;":"&amp;DM45</f>
        <v>222:232</v>
      </c>
      <c r="DM46" s="26" t="str">
        <f t="shared" si="37"/>
        <v>222:232</v>
      </c>
      <c r="DN46" s="26" t="str">
        <f t="shared" si="37"/>
        <v>222:232</v>
      </c>
      <c r="DO46" s="26" t="str">
        <f t="shared" si="37"/>
        <v>222:232</v>
      </c>
      <c r="DP46" s="26" t="str">
        <f t="shared" si="37"/>
        <v>222:232</v>
      </c>
      <c r="DQ46" s="26" t="str">
        <f t="shared" si="37"/>
        <v>222:232</v>
      </c>
      <c r="DR46" s="26" t="str">
        <f>DR45&amp;":"&amp;DS45</f>
        <v>216:227</v>
      </c>
      <c r="DS46" s="26" t="str">
        <f>DS45&amp;":"&amp;DT45</f>
        <v>227:239</v>
      </c>
      <c r="DT46" s="26" t="str">
        <f t="shared" si="37"/>
        <v>227:239</v>
      </c>
      <c r="DU46" s="26" t="str">
        <f t="shared" si="37"/>
        <v>227:239</v>
      </c>
      <c r="DV46" s="26" t="str">
        <f t="shared" si="37"/>
        <v>227:239</v>
      </c>
      <c r="DW46" s="26" t="str">
        <f t="shared" si="37"/>
        <v>227:239</v>
      </c>
      <c r="DX46" s="26" t="str">
        <f t="shared" si="37"/>
        <v>227:239</v>
      </c>
      <c r="DY46" s="26" t="str">
        <f>DY45&amp;":"&amp;DZ45</f>
        <v>257:269</v>
      </c>
      <c r="DZ46" s="26" t="str">
        <f>DZ45&amp;":"&amp;EA45</f>
        <v>269:279</v>
      </c>
      <c r="EA46" s="26" t="str">
        <f t="shared" si="37"/>
        <v>269:279</v>
      </c>
      <c r="EB46" s="26" t="str">
        <f t="shared" si="37"/>
        <v>269:279</v>
      </c>
      <c r="EC46" s="26" t="str">
        <f t="shared" si="37"/>
        <v>269:279</v>
      </c>
      <c r="ED46" s="26" t="str">
        <f t="shared" si="37"/>
        <v>269:279</v>
      </c>
      <c r="EE46" s="26" t="str">
        <f t="shared" si="37"/>
        <v>269:279</v>
      </c>
      <c r="EF46" s="26" t="str">
        <f>EF45&amp;":"&amp;EG45</f>
        <v>262:274</v>
      </c>
      <c r="EG46" s="26" t="str">
        <f>EG45&amp;":"&amp;EH45</f>
        <v>274:284</v>
      </c>
      <c r="EH46" s="26" t="str">
        <f t="shared" si="37"/>
        <v>274:284</v>
      </c>
      <c r="EI46" s="26" t="str">
        <f t="shared" si="37"/>
        <v>274:284</v>
      </c>
      <c r="EJ46" s="26" t="str">
        <f t="shared" si="37"/>
        <v>274:284</v>
      </c>
      <c r="EK46" s="26" t="str">
        <f t="shared" si="37"/>
        <v>274:284</v>
      </c>
      <c r="EL46" s="26" t="str">
        <f t="shared" si="37"/>
        <v>274:284</v>
      </c>
      <c r="EM46" s="26" t="str">
        <f>EM45&amp;":"&amp;EN45</f>
        <v>268:279</v>
      </c>
      <c r="EN46" s="26" t="str">
        <f>EN45&amp;":"&amp;EO45</f>
        <v>279:291</v>
      </c>
      <c r="EO46" s="26" t="str">
        <f t="shared" si="37"/>
        <v>279:291</v>
      </c>
      <c r="EP46" s="26" t="str">
        <f t="shared" si="37"/>
        <v>279:291</v>
      </c>
      <c r="EQ46" s="26" t="str">
        <f t="shared" si="37"/>
        <v>279:291</v>
      </c>
      <c r="ER46" s="26" t="str">
        <f t="shared" si="37"/>
        <v>279:291</v>
      </c>
      <c r="ES46" s="26" t="str">
        <f t="shared" si="37"/>
        <v>279:291</v>
      </c>
      <c r="ET46" s="26" t="str">
        <f>ET45&amp;":"&amp;EU45</f>
        <v>309:321</v>
      </c>
      <c r="EU46" s="26" t="str">
        <f>EU45&amp;":"&amp;EV45</f>
        <v>321:331</v>
      </c>
      <c r="EV46" s="26" t="str">
        <f t="shared" si="37"/>
        <v>321:331</v>
      </c>
      <c r="EW46" s="26" t="str">
        <f t="shared" ref="EW46:FN46" si="38">EV46</f>
        <v>321:331</v>
      </c>
      <c r="EX46" s="26" t="str">
        <f t="shared" si="38"/>
        <v>321:331</v>
      </c>
      <c r="EY46" s="26" t="str">
        <f t="shared" si="38"/>
        <v>321:331</v>
      </c>
      <c r="EZ46" s="26" t="str">
        <f t="shared" si="38"/>
        <v>321:331</v>
      </c>
      <c r="FA46" s="26" t="str">
        <f>FA45&amp;":"&amp;FB45</f>
        <v>314:326</v>
      </c>
      <c r="FB46" s="26" t="str">
        <f>FB45&amp;":"&amp;FC45</f>
        <v>326:336</v>
      </c>
      <c r="FC46" s="26" t="str">
        <f t="shared" ref="FC46:FK46" si="39">FB46</f>
        <v>326:336</v>
      </c>
      <c r="FD46" s="26" t="str">
        <f t="shared" si="39"/>
        <v>326:336</v>
      </c>
      <c r="FE46" s="26" t="str">
        <f t="shared" si="38"/>
        <v>326:336</v>
      </c>
      <c r="FF46" s="26" t="str">
        <f t="shared" si="38"/>
        <v>326:336</v>
      </c>
      <c r="FG46" s="26" t="str">
        <f t="shared" si="38"/>
        <v>326:336</v>
      </c>
      <c r="FH46" s="26" t="str">
        <f>FH45&amp;":"&amp;FI45</f>
        <v>320:331</v>
      </c>
      <c r="FI46" s="26" t="str">
        <f>FI45&amp;":"&amp;FJ45</f>
        <v>331:343</v>
      </c>
      <c r="FJ46" s="26" t="str">
        <f t="shared" si="39"/>
        <v>331:343</v>
      </c>
      <c r="FK46" s="26" t="str">
        <f t="shared" si="39"/>
        <v>331:343</v>
      </c>
      <c r="FL46" s="26" t="str">
        <f t="shared" si="38"/>
        <v>331:343</v>
      </c>
      <c r="FM46" s="26" t="str">
        <f t="shared" si="38"/>
        <v>331:343</v>
      </c>
      <c r="FN46" s="26" t="str">
        <f t="shared" si="38"/>
        <v>331:343</v>
      </c>
    </row>
    <row r="47" spans="1:221" hidden="1" outlineLevel="1">
      <c r="C47" s="104" t="s">
        <v>655</v>
      </c>
      <c r="D47" s="104" t="s">
        <v>654</v>
      </c>
      <c r="E47" s="104" t="s">
        <v>652</v>
      </c>
      <c r="F47" s="104" t="s">
        <v>608</v>
      </c>
      <c r="G47" s="104" t="s">
        <v>652</v>
      </c>
      <c r="H47" s="104" t="s">
        <v>608</v>
      </c>
      <c r="I47" s="104" t="s">
        <v>609</v>
      </c>
      <c r="J47" s="104" t="s">
        <v>655</v>
      </c>
      <c r="K47" s="104" t="s">
        <v>654</v>
      </c>
      <c r="L47" s="104" t="s">
        <v>652</v>
      </c>
      <c r="M47" s="104" t="s">
        <v>608</v>
      </c>
      <c r="N47" s="104" t="s">
        <v>652</v>
      </c>
      <c r="O47" s="104" t="s">
        <v>608</v>
      </c>
      <c r="P47" s="104" t="s">
        <v>609</v>
      </c>
      <c r="Q47" s="104" t="s">
        <v>655</v>
      </c>
      <c r="R47" s="104" t="s">
        <v>654</v>
      </c>
      <c r="S47" s="104" t="s">
        <v>652</v>
      </c>
      <c r="T47" s="104" t="s">
        <v>608</v>
      </c>
      <c r="U47" s="104" t="s">
        <v>652</v>
      </c>
      <c r="V47" s="104" t="s">
        <v>608</v>
      </c>
      <c r="W47" s="104" t="s">
        <v>609</v>
      </c>
      <c r="X47" s="104" t="s">
        <v>655</v>
      </c>
      <c r="Y47" s="104" t="s">
        <v>654</v>
      </c>
      <c r="Z47" s="104" t="s">
        <v>652</v>
      </c>
      <c r="AA47" s="104" t="s">
        <v>608</v>
      </c>
      <c r="AB47" s="104" t="s">
        <v>652</v>
      </c>
      <c r="AC47" s="104" t="s">
        <v>608</v>
      </c>
      <c r="AD47" s="104" t="s">
        <v>609</v>
      </c>
      <c r="AE47" s="104" t="s">
        <v>655</v>
      </c>
      <c r="AF47" s="104" t="s">
        <v>654</v>
      </c>
      <c r="AG47" s="104" t="s">
        <v>652</v>
      </c>
      <c r="AH47" s="104" t="s">
        <v>608</v>
      </c>
      <c r="AI47" s="104" t="s">
        <v>652</v>
      </c>
      <c r="AJ47" s="104" t="s">
        <v>608</v>
      </c>
      <c r="AK47" s="104" t="s">
        <v>609</v>
      </c>
      <c r="AL47" s="104" t="s">
        <v>655</v>
      </c>
      <c r="AM47" s="104" t="s">
        <v>654</v>
      </c>
      <c r="AN47" s="104" t="s">
        <v>652</v>
      </c>
      <c r="AO47" s="104" t="s">
        <v>608</v>
      </c>
      <c r="AP47" s="104" t="s">
        <v>652</v>
      </c>
      <c r="AQ47" s="104" t="s">
        <v>608</v>
      </c>
      <c r="AR47" s="104" t="s">
        <v>609</v>
      </c>
      <c r="AS47" s="104" t="s">
        <v>655</v>
      </c>
      <c r="AT47" s="104" t="s">
        <v>654</v>
      </c>
      <c r="AU47" s="104" t="s">
        <v>652</v>
      </c>
      <c r="AV47" s="104" t="s">
        <v>608</v>
      </c>
      <c r="AW47" s="104" t="s">
        <v>652</v>
      </c>
      <c r="AX47" s="104" t="s">
        <v>608</v>
      </c>
      <c r="AY47" s="104" t="s">
        <v>609</v>
      </c>
      <c r="AZ47" s="104" t="s">
        <v>655</v>
      </c>
      <c r="BA47" s="104" t="s">
        <v>654</v>
      </c>
      <c r="BB47" s="104" t="s">
        <v>652</v>
      </c>
      <c r="BC47" s="104" t="s">
        <v>608</v>
      </c>
      <c r="BD47" s="104" t="s">
        <v>652</v>
      </c>
      <c r="BE47" s="104" t="s">
        <v>608</v>
      </c>
      <c r="BF47" s="104" t="s">
        <v>609</v>
      </c>
      <c r="BG47" s="104" t="s">
        <v>655</v>
      </c>
      <c r="BH47" s="104" t="s">
        <v>654</v>
      </c>
      <c r="BI47" s="104" t="s">
        <v>652</v>
      </c>
      <c r="BJ47" s="104" t="s">
        <v>608</v>
      </c>
      <c r="BK47" s="104" t="s">
        <v>652</v>
      </c>
      <c r="BL47" s="104" t="s">
        <v>608</v>
      </c>
      <c r="BM47" s="104" t="s">
        <v>609</v>
      </c>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6"/>
      <c r="FN47" s="26"/>
    </row>
    <row r="48" spans="1:221" hidden="1" outlineLevel="1">
      <c r="A48" s="26"/>
      <c r="B48" t="s">
        <v>461</v>
      </c>
      <c r="C48" s="54" t="s">
        <v>7</v>
      </c>
      <c r="D48" s="54" t="str">
        <f>C48</f>
        <v>1:2</v>
      </c>
      <c r="E48" s="55" t="s">
        <v>8</v>
      </c>
      <c r="F48" s="55" t="s">
        <v>175</v>
      </c>
      <c r="G48" s="55" t="s">
        <v>190</v>
      </c>
      <c r="H48" s="55" t="s">
        <v>256</v>
      </c>
      <c r="I48" s="55" t="s">
        <v>258</v>
      </c>
      <c r="J48" s="105" t="str">
        <f>LEFT(C48,FIND(":",C48)-1)+i.TOLoffset_r1&amp;":"&amp;RIGHT(C48,LEN(C48)-FIND(":",C48))+i.TOLoffset_r1</f>
        <v>3:4</v>
      </c>
      <c r="K48" s="105" t="str">
        <f>LEFT(D48,FIND(":",D48)-1)+i.TOLoffset_r1&amp;":"&amp;RIGHT(D48,LEN(D48)-FIND(":",D48))+i.TOLoffset_r1</f>
        <v>3:4</v>
      </c>
      <c r="L48" s="132" t="str">
        <f>LEFT(E48,FIND(":",E48)-1)+i.TOLoffset_r2&amp;":"&amp;RIGHT(E48,LEN(E48)-FIND(":",E48))+i.TOLoffset_r2</f>
        <v>26:27</v>
      </c>
      <c r="M48" s="132" t="str">
        <f>LEFT(F48,FIND(":",F48)-1)+i.TOLoffset_r2&amp;":"&amp;RIGHT(F48,LEN(F48)-FIND(":",F48))+i.TOLoffset_r2</f>
        <v>27:28</v>
      </c>
      <c r="N48" s="132" t="str">
        <f>LEFT(G48,FIND(":",G48)-1)+i.TOLoffset_r2&amp;":"&amp;RIGHT(G48,LEN(G48)-FIND(":",G48))+i.TOLoffset_r2</f>
        <v>28:29</v>
      </c>
      <c r="O48" s="132" t="str">
        <f>LEFT(H48,FIND(":",H48)-1)+i.TOLoffset_r2&amp;":"&amp;RIGHT(H48,LEN(H48)-FIND(":",H48))+i.TOLoffset_r2</f>
        <v>29:30</v>
      </c>
      <c r="P48" s="132" t="str">
        <f>LEFT(I48,FIND(":",I48)-1)+i.TOLoffset_r2&amp;":"&amp;RIGHT(I48,LEN(I48)-FIND(":",I48))+i.TOLoffset_r2</f>
        <v>30:31</v>
      </c>
      <c r="Q48" s="105" t="str">
        <f>LEFT(J48,FIND(":",J48)-1)+i.TOLoffset_r1&amp;":"&amp;RIGHT(J48,LEN(J48)-FIND(":",J48))+i.TOLoffset_r1</f>
        <v>5:6</v>
      </c>
      <c r="R48" s="105" t="str">
        <f>LEFT(K48,FIND(":",K48)-1)+i.TOLoffset_r1&amp;":"&amp;RIGHT(K48,LEN(K48)-FIND(":",K48))+i.TOLoffset_r1</f>
        <v>5:6</v>
      </c>
      <c r="S48" s="132" t="str">
        <f>LEFT(L48,FIND(":",L48)-1)+i.TOLoffset_r2&amp;":"&amp;RIGHT(L48,LEN(L48)-FIND(":",L48))+i.TOLoffset_r2</f>
        <v>50:51</v>
      </c>
      <c r="T48" s="132" t="str">
        <f>LEFT(M48,FIND(":",M48)-1)+i.TOLoffset_r2&amp;":"&amp;RIGHT(M48,LEN(M48)-FIND(":",M48))+i.TOLoffset_r2</f>
        <v>51:52</v>
      </c>
      <c r="U48" s="132" t="str">
        <f>LEFT(N48,FIND(":",N48)-1)+i.TOLoffset_r2&amp;":"&amp;RIGHT(N48,LEN(N48)-FIND(":",N48))+i.TOLoffset_r2</f>
        <v>52:53</v>
      </c>
      <c r="V48" s="132" t="str">
        <f>LEFT(O48,FIND(":",O48)-1)+i.TOLoffset_r2&amp;":"&amp;RIGHT(O48,LEN(O48)-FIND(":",O48))+i.TOLoffset_r2</f>
        <v>53:54</v>
      </c>
      <c r="W48" s="132" t="str">
        <f>LEFT(P48,FIND(":",P48)-1)+i.TOLoffset_r2&amp;":"&amp;RIGHT(P48,LEN(P48)-FIND(":",P48))+i.TOLoffset_r2</f>
        <v>54:55</v>
      </c>
      <c r="X48" s="53" t="str">
        <f>C48</f>
        <v>1:2</v>
      </c>
      <c r="Y48" s="53" t="str">
        <f t="shared" ref="Y48:BM48" si="40">D48</f>
        <v>1:2</v>
      </c>
      <c r="Z48" s="53" t="str">
        <f t="shared" si="40"/>
        <v>2:3</v>
      </c>
      <c r="AA48" s="53" t="str">
        <f t="shared" si="40"/>
        <v>3:4</v>
      </c>
      <c r="AB48" s="53" t="str">
        <f t="shared" si="40"/>
        <v>4:5</v>
      </c>
      <c r="AC48" s="53" t="str">
        <f t="shared" si="40"/>
        <v>5:6</v>
      </c>
      <c r="AD48" s="53" t="str">
        <f t="shared" si="40"/>
        <v>6:7</v>
      </c>
      <c r="AE48" s="53" t="str">
        <f t="shared" si="40"/>
        <v>3:4</v>
      </c>
      <c r="AF48" s="53" t="str">
        <f t="shared" si="40"/>
        <v>3:4</v>
      </c>
      <c r="AG48" s="53" t="str">
        <f t="shared" si="40"/>
        <v>26:27</v>
      </c>
      <c r="AH48" s="53" t="str">
        <f t="shared" si="40"/>
        <v>27:28</v>
      </c>
      <c r="AI48" s="53" t="str">
        <f t="shared" si="40"/>
        <v>28:29</v>
      </c>
      <c r="AJ48" s="53" t="str">
        <f t="shared" si="40"/>
        <v>29:30</v>
      </c>
      <c r="AK48" s="53" t="str">
        <f t="shared" si="40"/>
        <v>30:31</v>
      </c>
      <c r="AL48" s="53" t="str">
        <f t="shared" si="40"/>
        <v>5:6</v>
      </c>
      <c r="AM48" s="53" t="str">
        <f t="shared" si="40"/>
        <v>5:6</v>
      </c>
      <c r="AN48" s="53" t="str">
        <f t="shared" si="40"/>
        <v>50:51</v>
      </c>
      <c r="AO48" s="53" t="str">
        <f t="shared" si="40"/>
        <v>51:52</v>
      </c>
      <c r="AP48" s="53" t="str">
        <f t="shared" si="40"/>
        <v>52:53</v>
      </c>
      <c r="AQ48" s="53" t="str">
        <f t="shared" si="40"/>
        <v>53:54</v>
      </c>
      <c r="AR48" s="53" t="str">
        <f t="shared" si="40"/>
        <v>54:55</v>
      </c>
      <c r="AS48" s="53" t="str">
        <f t="shared" si="40"/>
        <v>1:2</v>
      </c>
      <c r="AT48" s="53" t="str">
        <f t="shared" si="40"/>
        <v>1:2</v>
      </c>
      <c r="AU48" s="53" t="str">
        <f t="shared" si="40"/>
        <v>2:3</v>
      </c>
      <c r="AV48" s="53" t="str">
        <f t="shared" si="40"/>
        <v>3:4</v>
      </c>
      <c r="AW48" s="53" t="str">
        <f t="shared" si="40"/>
        <v>4:5</v>
      </c>
      <c r="AX48" s="53" t="str">
        <f t="shared" si="40"/>
        <v>5:6</v>
      </c>
      <c r="AY48" s="53" t="str">
        <f t="shared" si="40"/>
        <v>6:7</v>
      </c>
      <c r="AZ48" s="53" t="str">
        <f t="shared" si="40"/>
        <v>3:4</v>
      </c>
      <c r="BA48" s="53" t="str">
        <f t="shared" si="40"/>
        <v>3:4</v>
      </c>
      <c r="BB48" s="53" t="str">
        <f t="shared" si="40"/>
        <v>26:27</v>
      </c>
      <c r="BC48" s="53" t="str">
        <f t="shared" si="40"/>
        <v>27:28</v>
      </c>
      <c r="BD48" s="53" t="str">
        <f t="shared" si="40"/>
        <v>28:29</v>
      </c>
      <c r="BE48" s="53" t="str">
        <f t="shared" si="40"/>
        <v>29:30</v>
      </c>
      <c r="BF48" s="53" t="str">
        <f t="shared" si="40"/>
        <v>30:31</v>
      </c>
      <c r="BG48" s="53" t="str">
        <f t="shared" si="40"/>
        <v>5:6</v>
      </c>
      <c r="BH48" s="53" t="str">
        <f t="shared" si="40"/>
        <v>5:6</v>
      </c>
      <c r="BI48" s="53" t="str">
        <f t="shared" si="40"/>
        <v>50:51</v>
      </c>
      <c r="BJ48" s="53" t="str">
        <f t="shared" si="40"/>
        <v>51:52</v>
      </c>
      <c r="BK48" s="53" t="str">
        <f t="shared" si="40"/>
        <v>52:53</v>
      </c>
      <c r="BL48" s="53" t="str">
        <f t="shared" si="40"/>
        <v>53:54</v>
      </c>
      <c r="BM48" s="53" t="str">
        <f t="shared" si="40"/>
        <v>54:55</v>
      </c>
      <c r="BN48" s="59" t="str">
        <f t="shared" ref="BN48:BY48" si="41">CHOOSE($B$43,C48,X48,AS48)</f>
        <v>1:2</v>
      </c>
      <c r="BO48" s="59" t="str">
        <f t="shared" si="41"/>
        <v>1:2</v>
      </c>
      <c r="BP48" s="59" t="str">
        <f t="shared" si="41"/>
        <v>2:3</v>
      </c>
      <c r="BQ48" s="59" t="str">
        <f t="shared" si="41"/>
        <v>3:4</v>
      </c>
      <c r="BR48" s="59" t="str">
        <f t="shared" si="41"/>
        <v>4:5</v>
      </c>
      <c r="BS48" s="59" t="str">
        <f t="shared" si="41"/>
        <v>5:6</v>
      </c>
      <c r="BT48" s="59" t="str">
        <f t="shared" si="41"/>
        <v>6:7</v>
      </c>
      <c r="BU48" s="59" t="str">
        <f t="shared" si="41"/>
        <v>3:4</v>
      </c>
      <c r="BV48" s="59" t="str">
        <f t="shared" si="41"/>
        <v>3:4</v>
      </c>
      <c r="BW48" s="59" t="str">
        <f t="shared" si="41"/>
        <v>26:27</v>
      </c>
      <c r="BX48" s="59" t="str">
        <f t="shared" si="41"/>
        <v>27:28</v>
      </c>
      <c r="BY48" s="59" t="str">
        <f t="shared" si="41"/>
        <v>28:29</v>
      </c>
      <c r="BZ48" s="59" t="str">
        <f t="shared" ref="BZ48:CE48" si="42">CHOOSE($B$43,O48,AJ48,BE48)</f>
        <v>29:30</v>
      </c>
      <c r="CA48" s="59" t="str">
        <f t="shared" si="42"/>
        <v>30:31</v>
      </c>
      <c r="CB48" s="59" t="str">
        <f t="shared" si="42"/>
        <v>5:6</v>
      </c>
      <c r="CC48" s="59" t="str">
        <f t="shared" si="42"/>
        <v>5:6</v>
      </c>
      <c r="CD48" s="59" t="str">
        <f t="shared" si="42"/>
        <v>50:51</v>
      </c>
      <c r="CE48" s="59" t="str">
        <f t="shared" si="42"/>
        <v>51:52</v>
      </c>
      <c r="CF48" s="59" t="str">
        <f>CHOOSE($B$43,U48,AP48,BK48)</f>
        <v>52:53</v>
      </c>
      <c r="CG48" s="59" t="str">
        <f>CHOOSE($B$43,V48,AQ48,BL48)</f>
        <v>53:54</v>
      </c>
      <c r="CH48" s="59" t="str">
        <f>CHOOSE($B$43,W48,AR48,BM48)</f>
        <v>54:55</v>
      </c>
      <c r="CI48" s="26" t="str">
        <f>BN48</f>
        <v>1:2</v>
      </c>
      <c r="CJ48" s="26" t="str">
        <f t="shared" ref="CJ48:EU48" si="43">BO48</f>
        <v>1:2</v>
      </c>
      <c r="CK48" s="26" t="str">
        <f t="shared" si="43"/>
        <v>2:3</v>
      </c>
      <c r="CL48" s="26" t="str">
        <f t="shared" si="43"/>
        <v>3:4</v>
      </c>
      <c r="CM48" s="26" t="str">
        <f t="shared" si="43"/>
        <v>4:5</v>
      </c>
      <c r="CN48" s="26" t="str">
        <f t="shared" si="43"/>
        <v>5:6</v>
      </c>
      <c r="CO48" s="26" t="str">
        <f t="shared" si="43"/>
        <v>6:7</v>
      </c>
      <c r="CP48" s="26" t="str">
        <f t="shared" si="43"/>
        <v>3:4</v>
      </c>
      <c r="CQ48" s="26" t="str">
        <f t="shared" si="43"/>
        <v>3:4</v>
      </c>
      <c r="CR48" s="26" t="str">
        <f t="shared" si="43"/>
        <v>26:27</v>
      </c>
      <c r="CS48" s="26" t="str">
        <f t="shared" si="43"/>
        <v>27:28</v>
      </c>
      <c r="CT48" s="26" t="str">
        <f t="shared" si="43"/>
        <v>28:29</v>
      </c>
      <c r="CU48" s="26" t="str">
        <f t="shared" si="43"/>
        <v>29:30</v>
      </c>
      <c r="CV48" s="26" t="str">
        <f t="shared" si="43"/>
        <v>30:31</v>
      </c>
      <c r="CW48" s="26" t="str">
        <f t="shared" si="43"/>
        <v>5:6</v>
      </c>
      <c r="CX48" s="26" t="str">
        <f t="shared" si="43"/>
        <v>5:6</v>
      </c>
      <c r="CY48" s="26" t="str">
        <f t="shared" si="43"/>
        <v>50:51</v>
      </c>
      <c r="CZ48" s="26" t="str">
        <f t="shared" si="43"/>
        <v>51:52</v>
      </c>
      <c r="DA48" s="26" t="str">
        <f t="shared" si="43"/>
        <v>52:53</v>
      </c>
      <c r="DB48" s="26" t="str">
        <f t="shared" si="43"/>
        <v>53:54</v>
      </c>
      <c r="DC48" s="26" t="str">
        <f t="shared" si="43"/>
        <v>54:55</v>
      </c>
      <c r="DD48" s="26" t="str">
        <f t="shared" si="43"/>
        <v>1:2</v>
      </c>
      <c r="DE48" s="26" t="str">
        <f t="shared" si="43"/>
        <v>1:2</v>
      </c>
      <c r="DF48" s="26" t="str">
        <f t="shared" si="43"/>
        <v>2:3</v>
      </c>
      <c r="DG48" s="26" t="str">
        <f t="shared" si="43"/>
        <v>3:4</v>
      </c>
      <c r="DH48" s="26" t="str">
        <f t="shared" si="43"/>
        <v>4:5</v>
      </c>
      <c r="DI48" s="26" t="str">
        <f t="shared" si="43"/>
        <v>5:6</v>
      </c>
      <c r="DJ48" s="26" t="str">
        <f t="shared" si="43"/>
        <v>6:7</v>
      </c>
      <c r="DK48" s="26" t="str">
        <f t="shared" si="43"/>
        <v>3:4</v>
      </c>
      <c r="DL48" s="26" t="str">
        <f t="shared" si="43"/>
        <v>3:4</v>
      </c>
      <c r="DM48" s="26" t="str">
        <f t="shared" si="43"/>
        <v>26:27</v>
      </c>
      <c r="DN48" s="26" t="str">
        <f t="shared" si="43"/>
        <v>27:28</v>
      </c>
      <c r="DO48" s="26" t="str">
        <f t="shared" si="43"/>
        <v>28:29</v>
      </c>
      <c r="DP48" s="26" t="str">
        <f t="shared" si="43"/>
        <v>29:30</v>
      </c>
      <c r="DQ48" s="26" t="str">
        <f t="shared" si="43"/>
        <v>30:31</v>
      </c>
      <c r="DR48" s="26" t="str">
        <f t="shared" si="43"/>
        <v>5:6</v>
      </c>
      <c r="DS48" s="26" t="str">
        <f t="shared" si="43"/>
        <v>5:6</v>
      </c>
      <c r="DT48" s="26" t="str">
        <f t="shared" si="43"/>
        <v>50:51</v>
      </c>
      <c r="DU48" s="26" t="str">
        <f t="shared" si="43"/>
        <v>51:52</v>
      </c>
      <c r="DV48" s="26" t="str">
        <f t="shared" si="43"/>
        <v>52:53</v>
      </c>
      <c r="DW48" s="26" t="str">
        <f t="shared" si="43"/>
        <v>53:54</v>
      </c>
      <c r="DX48" s="26" t="str">
        <f t="shared" si="43"/>
        <v>54:55</v>
      </c>
      <c r="DY48" s="26" t="str">
        <f t="shared" si="43"/>
        <v>1:2</v>
      </c>
      <c r="DZ48" s="26" t="str">
        <f t="shared" si="43"/>
        <v>1:2</v>
      </c>
      <c r="EA48" s="26" t="str">
        <f t="shared" si="43"/>
        <v>2:3</v>
      </c>
      <c r="EB48" s="26" t="str">
        <f t="shared" si="43"/>
        <v>3:4</v>
      </c>
      <c r="EC48" s="26" t="str">
        <f t="shared" si="43"/>
        <v>4:5</v>
      </c>
      <c r="ED48" s="26" t="str">
        <f t="shared" si="43"/>
        <v>5:6</v>
      </c>
      <c r="EE48" s="26" t="str">
        <f t="shared" si="43"/>
        <v>6:7</v>
      </c>
      <c r="EF48" s="26" t="str">
        <f t="shared" si="43"/>
        <v>3:4</v>
      </c>
      <c r="EG48" s="26" t="str">
        <f t="shared" si="43"/>
        <v>3:4</v>
      </c>
      <c r="EH48" s="26" t="str">
        <f t="shared" si="43"/>
        <v>26:27</v>
      </c>
      <c r="EI48" s="26" t="str">
        <f t="shared" si="43"/>
        <v>27:28</v>
      </c>
      <c r="EJ48" s="26" t="str">
        <f t="shared" si="43"/>
        <v>28:29</v>
      </c>
      <c r="EK48" s="26" t="str">
        <f t="shared" si="43"/>
        <v>29:30</v>
      </c>
      <c r="EL48" s="26" t="str">
        <f t="shared" si="43"/>
        <v>30:31</v>
      </c>
      <c r="EM48" s="26" t="str">
        <f t="shared" si="43"/>
        <v>5:6</v>
      </c>
      <c r="EN48" s="26" t="str">
        <f t="shared" si="43"/>
        <v>5:6</v>
      </c>
      <c r="EO48" s="26" t="str">
        <f t="shared" si="43"/>
        <v>50:51</v>
      </c>
      <c r="EP48" s="26" t="str">
        <f t="shared" si="43"/>
        <v>51:52</v>
      </c>
      <c r="EQ48" s="26" t="str">
        <f t="shared" si="43"/>
        <v>52:53</v>
      </c>
      <c r="ER48" s="26" t="str">
        <f t="shared" si="43"/>
        <v>53:54</v>
      </c>
      <c r="ES48" s="26" t="str">
        <f t="shared" si="43"/>
        <v>54:55</v>
      </c>
      <c r="ET48" s="26" t="str">
        <f t="shared" si="43"/>
        <v>1:2</v>
      </c>
      <c r="EU48" s="26" t="str">
        <f t="shared" si="43"/>
        <v>1:2</v>
      </c>
      <c r="EV48" s="26" t="str">
        <f t="shared" ref="EV48:FN48" si="44">EA48</f>
        <v>2:3</v>
      </c>
      <c r="EW48" s="26" t="str">
        <f t="shared" si="44"/>
        <v>3:4</v>
      </c>
      <c r="EX48" s="26" t="str">
        <f t="shared" si="44"/>
        <v>4:5</v>
      </c>
      <c r="EY48" s="26" t="str">
        <f t="shared" si="44"/>
        <v>5:6</v>
      </c>
      <c r="EZ48" s="26" t="str">
        <f t="shared" si="44"/>
        <v>6:7</v>
      </c>
      <c r="FA48" s="26" t="str">
        <f t="shared" si="44"/>
        <v>3:4</v>
      </c>
      <c r="FB48" s="26" t="str">
        <f t="shared" si="44"/>
        <v>3:4</v>
      </c>
      <c r="FC48" s="26" t="str">
        <f t="shared" si="44"/>
        <v>26:27</v>
      </c>
      <c r="FD48" s="26" t="str">
        <f t="shared" si="44"/>
        <v>27:28</v>
      </c>
      <c r="FE48" s="26" t="str">
        <f t="shared" si="44"/>
        <v>28:29</v>
      </c>
      <c r="FF48" s="26" t="str">
        <f t="shared" si="44"/>
        <v>29:30</v>
      </c>
      <c r="FG48" s="26" t="str">
        <f t="shared" si="44"/>
        <v>30:31</v>
      </c>
      <c r="FH48" s="26" t="str">
        <f t="shared" si="44"/>
        <v>5:6</v>
      </c>
      <c r="FI48" s="26" t="str">
        <f t="shared" si="44"/>
        <v>5:6</v>
      </c>
      <c r="FJ48" s="26" t="str">
        <f t="shared" si="44"/>
        <v>50:51</v>
      </c>
      <c r="FK48" s="26" t="str">
        <f t="shared" si="44"/>
        <v>51:52</v>
      </c>
      <c r="FL48" s="26" t="str">
        <f t="shared" si="44"/>
        <v>52:53</v>
      </c>
      <c r="FM48" s="26" t="str">
        <f t="shared" si="44"/>
        <v>53:54</v>
      </c>
      <c r="FN48" s="26" t="str">
        <f t="shared" si="44"/>
        <v>54:55</v>
      </c>
    </row>
    <row r="49" spans="1:170" ht="79.5" hidden="1" customHeight="1" outlineLevel="1" collapsed="1">
      <c r="A49" s="26"/>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135" t="str">
        <f>BN48&amp;", 0:1, "&amp;BN$46</f>
        <v>1:2, 0:1, 101:113</v>
      </c>
      <c r="BO49" s="135" t="str">
        <f>BO48&amp;", 0:1, "&amp;BO$46</f>
        <v>1:2, 0:1, 113:123</v>
      </c>
      <c r="BP49" s="136" t="str">
        <f>BP48&amp;", "&amp;BP$46</f>
        <v>2:3, 113:123</v>
      </c>
      <c r="BQ49" s="136" t="str">
        <f>BQ48&amp;", "&amp;BQ$46</f>
        <v>3:4, 113:123</v>
      </c>
      <c r="BR49" s="136" t="str">
        <f>BR48&amp;", "&amp;BR$46</f>
        <v>4:5, 113:123</v>
      </c>
      <c r="BS49" s="136" t="str">
        <f>BS48&amp;", "&amp;BS$46</f>
        <v>5:6, 113:123</v>
      </c>
      <c r="BT49" s="136" t="str">
        <f>BT48&amp;", "&amp;BT$46</f>
        <v>6:7, 113:123</v>
      </c>
      <c r="BU49" s="135" t="str">
        <f>BU48&amp;", 0:1, "&amp;BU$46</f>
        <v>3:4, 0:1, 106:118</v>
      </c>
      <c r="BV49" s="135" t="str">
        <f>BV48&amp;", 0:1, "&amp;BV$46</f>
        <v>3:4, 0:1, 118:128</v>
      </c>
      <c r="BW49" s="136" t="str">
        <f>BW48&amp;", "&amp;BW$46</f>
        <v>26:27, 118:128</v>
      </c>
      <c r="BX49" s="136" t="str">
        <f>BX48&amp;", "&amp;BX$46</f>
        <v>27:28, 118:128</v>
      </c>
      <c r="BY49" s="136" t="str">
        <f>BY48&amp;", "&amp;BY$46</f>
        <v>28:29, 118:128</v>
      </c>
      <c r="BZ49" s="136" t="str">
        <f>BZ48&amp;", "&amp;BZ$46</f>
        <v>29:30, 118:128</v>
      </c>
      <c r="CA49" s="136" t="str">
        <f>CA48&amp;", "&amp;CA$46</f>
        <v>30:31, 118:128</v>
      </c>
      <c r="CB49" s="135" t="str">
        <f>CB48&amp;", 0:1, "&amp;CB$46</f>
        <v>5:6, 0:1, 112:123</v>
      </c>
      <c r="CC49" s="135" t="str">
        <f>CC48&amp;", 0:1, "&amp;CC$46</f>
        <v>5:6, 0:1, 123:135</v>
      </c>
      <c r="CD49" s="136" t="str">
        <f>CD48&amp;", "&amp;CD$46</f>
        <v>50:51, 123:135</v>
      </c>
      <c r="CE49" s="136" t="str">
        <f>CE48&amp;", "&amp;CE$46</f>
        <v>51:52, 123:135</v>
      </c>
      <c r="CF49" s="136" t="str">
        <f>CF48&amp;", "&amp;CF$46</f>
        <v>52:53, 123:135</v>
      </c>
      <c r="CG49" s="136" t="str">
        <f>CG48&amp;", "&amp;CG$46</f>
        <v>53:54, 123:135</v>
      </c>
      <c r="CH49" s="136" t="str">
        <f>CH48&amp;", "&amp;CH$46</f>
        <v>54:55, 123:135</v>
      </c>
      <c r="CI49" s="135" t="str">
        <f>CI48&amp;", 0:1, "&amp;CI$46</f>
        <v>1:2, 0:1, 153:165</v>
      </c>
      <c r="CJ49" s="135" t="str">
        <f>CJ48&amp;", 0:1, "&amp;CJ$46</f>
        <v>1:2, 0:1, 165:175</v>
      </c>
      <c r="CK49" s="136" t="str">
        <f>CK48&amp;", "&amp;CK$46</f>
        <v>2:3, 165:175</v>
      </c>
      <c r="CL49" s="136" t="str">
        <f>CL48&amp;", "&amp;CL$46</f>
        <v>3:4, 165:175</v>
      </c>
      <c r="CM49" s="136" t="str">
        <f>CM48&amp;", "&amp;CM$46</f>
        <v>4:5, 165:175</v>
      </c>
      <c r="CN49" s="136" t="str">
        <f>CN48&amp;", "&amp;CN$46</f>
        <v>5:6, 165:175</v>
      </c>
      <c r="CO49" s="136" t="str">
        <f>CO48&amp;", "&amp;CO$46</f>
        <v>6:7, 165:175</v>
      </c>
      <c r="CP49" s="135" t="str">
        <f>CP48&amp;", 0:1, "&amp;CP$46</f>
        <v>3:4, 0:1, 158:170</v>
      </c>
      <c r="CQ49" s="135" t="str">
        <f>CQ48&amp;", 0:1, "&amp;CQ$46</f>
        <v>3:4, 0:1, 170:180</v>
      </c>
      <c r="CR49" s="136" t="str">
        <f>CR48&amp;", "&amp;CR$46</f>
        <v>26:27, 170:180</v>
      </c>
      <c r="CS49" s="136" t="str">
        <f>CS48&amp;", "&amp;CS$46</f>
        <v>27:28, 170:180</v>
      </c>
      <c r="CT49" s="136" t="str">
        <f>CT48&amp;", "&amp;CT$46</f>
        <v>28:29, 170:180</v>
      </c>
      <c r="CU49" s="136" t="str">
        <f>CU48&amp;", "&amp;CU$46</f>
        <v>29:30, 170:180</v>
      </c>
      <c r="CV49" s="136" t="str">
        <f>CV48&amp;", "&amp;CV$46</f>
        <v>30:31, 170:180</v>
      </c>
      <c r="CW49" s="135" t="str">
        <f>CW48&amp;", 0:1, "&amp;CW$46</f>
        <v>5:6, 0:1, 164:175</v>
      </c>
      <c r="CX49" s="135" t="str">
        <f>CX48&amp;", 0:1, "&amp;CX$46</f>
        <v>5:6, 0:1, 175:187</v>
      </c>
      <c r="CY49" s="136" t="str">
        <f>CY48&amp;", "&amp;CY$46</f>
        <v>50:51, 175:187</v>
      </c>
      <c r="CZ49" s="136" t="str">
        <f>CZ48&amp;", "&amp;CZ$46</f>
        <v>51:52, 175:187</v>
      </c>
      <c r="DA49" s="136" t="str">
        <f>DA48&amp;", "&amp;DA$46</f>
        <v>52:53, 175:187</v>
      </c>
      <c r="DB49" s="136" t="str">
        <f>DB48&amp;", "&amp;DB$46</f>
        <v>53:54, 175:187</v>
      </c>
      <c r="DC49" s="136" t="str">
        <f>DC48&amp;", "&amp;DC$46</f>
        <v>54:55, 175:187</v>
      </c>
      <c r="DD49" s="135" t="str">
        <f>DD48&amp;", 0:1, "&amp;DD$46</f>
        <v>1:2, 0:1, 205:217</v>
      </c>
      <c r="DE49" s="135" t="str">
        <f>DE48&amp;", 0:1, "&amp;DE$46</f>
        <v>1:2, 0:1, 217:227</v>
      </c>
      <c r="DF49" s="136" t="str">
        <f>DF48&amp;", "&amp;DF$46</f>
        <v>2:3, 217:227</v>
      </c>
      <c r="DG49" s="136" t="str">
        <f>DG48&amp;", "&amp;DG$46</f>
        <v>3:4, 217:227</v>
      </c>
      <c r="DH49" s="136" t="str">
        <f>DH48&amp;", "&amp;DH$46</f>
        <v>4:5, 217:227</v>
      </c>
      <c r="DI49" s="136" t="str">
        <f>DI48&amp;", "&amp;DI$46</f>
        <v>5:6, 217:227</v>
      </c>
      <c r="DJ49" s="136" t="str">
        <f>DJ48&amp;", "&amp;DJ$46</f>
        <v>6:7, 217:227</v>
      </c>
      <c r="DK49" s="135" t="str">
        <f>DK48&amp;", 0:1, "&amp;DK$46</f>
        <v>3:4, 0:1, 210:222</v>
      </c>
      <c r="DL49" s="135" t="str">
        <f>DL48&amp;", 0:1, "&amp;DL$46</f>
        <v>3:4, 0:1, 222:232</v>
      </c>
      <c r="DM49" s="136" t="str">
        <f>DM48&amp;", "&amp;DM$46</f>
        <v>26:27, 222:232</v>
      </c>
      <c r="DN49" s="136" t="str">
        <f>DN48&amp;", "&amp;DN$46</f>
        <v>27:28, 222:232</v>
      </c>
      <c r="DO49" s="136" t="str">
        <f>DO48&amp;", "&amp;DO$46</f>
        <v>28:29, 222:232</v>
      </c>
      <c r="DP49" s="136" t="str">
        <f>DP48&amp;", "&amp;DP$46</f>
        <v>29:30, 222:232</v>
      </c>
      <c r="DQ49" s="136" t="str">
        <f>DQ48&amp;", "&amp;DQ$46</f>
        <v>30:31, 222:232</v>
      </c>
      <c r="DR49" s="135" t="str">
        <f>DR48&amp;", 0:1, "&amp;DR$46</f>
        <v>5:6, 0:1, 216:227</v>
      </c>
      <c r="DS49" s="135" t="str">
        <f>DS48&amp;", 0:1, "&amp;DS$46</f>
        <v>5:6, 0:1, 227:239</v>
      </c>
      <c r="DT49" s="136" t="str">
        <f>DT48&amp;", "&amp;DT$46</f>
        <v>50:51, 227:239</v>
      </c>
      <c r="DU49" s="136" t="str">
        <f>DU48&amp;", "&amp;DU$46</f>
        <v>51:52, 227:239</v>
      </c>
      <c r="DV49" s="136" t="str">
        <f>DV48&amp;", "&amp;DV$46</f>
        <v>52:53, 227:239</v>
      </c>
      <c r="DW49" s="136" t="str">
        <f>DW48&amp;", "&amp;DW$46</f>
        <v>53:54, 227:239</v>
      </c>
      <c r="DX49" s="136" t="str">
        <f>DX48&amp;", "&amp;DX$46</f>
        <v>54:55, 227:239</v>
      </c>
      <c r="DY49" s="135" t="str">
        <f>DY48&amp;", 0:1, "&amp;DY$46</f>
        <v>1:2, 0:1, 257:269</v>
      </c>
      <c r="DZ49" s="135" t="str">
        <f>DZ48&amp;", 0:1, "&amp;DZ$46</f>
        <v>1:2, 0:1, 269:279</v>
      </c>
      <c r="EA49" s="136" t="str">
        <f>EA48&amp;", "&amp;EA$46</f>
        <v>2:3, 269:279</v>
      </c>
      <c r="EB49" s="136" t="str">
        <f>EB48&amp;", "&amp;EB$46</f>
        <v>3:4, 269:279</v>
      </c>
      <c r="EC49" s="136" t="str">
        <f>EC48&amp;", "&amp;EC$46</f>
        <v>4:5, 269:279</v>
      </c>
      <c r="ED49" s="136" t="str">
        <f>ED48&amp;", "&amp;ED$46</f>
        <v>5:6, 269:279</v>
      </c>
      <c r="EE49" s="136" t="str">
        <f>EE48&amp;", "&amp;EE$46</f>
        <v>6:7, 269:279</v>
      </c>
      <c r="EF49" s="135" t="str">
        <f>EF48&amp;", 0:1, "&amp;EF$46</f>
        <v>3:4, 0:1, 262:274</v>
      </c>
      <c r="EG49" s="135" t="str">
        <f>EG48&amp;", 0:1, "&amp;EG$46</f>
        <v>3:4, 0:1, 274:284</v>
      </c>
      <c r="EH49" s="136" t="str">
        <f>EH48&amp;", "&amp;EH$46</f>
        <v>26:27, 274:284</v>
      </c>
      <c r="EI49" s="136" t="str">
        <f>EI48&amp;", "&amp;EI$46</f>
        <v>27:28, 274:284</v>
      </c>
      <c r="EJ49" s="136" t="str">
        <f>EJ48&amp;", "&amp;EJ$46</f>
        <v>28:29, 274:284</v>
      </c>
      <c r="EK49" s="136" t="str">
        <f>EK48&amp;", "&amp;EK$46</f>
        <v>29:30, 274:284</v>
      </c>
      <c r="EL49" s="136" t="str">
        <f>EL48&amp;", "&amp;EL$46</f>
        <v>30:31, 274:284</v>
      </c>
      <c r="EM49" s="135" t="str">
        <f>EM48&amp;", 0:1, "&amp;EM$46</f>
        <v>5:6, 0:1, 268:279</v>
      </c>
      <c r="EN49" s="135" t="str">
        <f>EN48&amp;", 0:1, "&amp;EN$46</f>
        <v>5:6, 0:1, 279:291</v>
      </c>
      <c r="EO49" s="136" t="str">
        <f>EO48&amp;", "&amp;EO$46</f>
        <v>50:51, 279:291</v>
      </c>
      <c r="EP49" s="136" t="str">
        <f>EP48&amp;", "&amp;EP$46</f>
        <v>51:52, 279:291</v>
      </c>
      <c r="EQ49" s="136" t="str">
        <f>EQ48&amp;", "&amp;EQ$46</f>
        <v>52:53, 279:291</v>
      </c>
      <c r="ER49" s="136" t="str">
        <f>ER48&amp;", "&amp;ER$46</f>
        <v>53:54, 279:291</v>
      </c>
      <c r="ES49" s="136" t="str">
        <f>ES48&amp;", "&amp;ES$46</f>
        <v>54:55, 279:291</v>
      </c>
      <c r="ET49" s="135" t="str">
        <f>ET48&amp;", 0:1, "&amp;ET$46</f>
        <v>1:2, 0:1, 309:321</v>
      </c>
      <c r="EU49" s="135" t="str">
        <f>EU48&amp;", 0:1, "&amp;EU$46</f>
        <v>1:2, 0:1, 321:331</v>
      </c>
      <c r="EV49" s="136" t="str">
        <f>EV48&amp;", "&amp;EV$46</f>
        <v>2:3, 321:331</v>
      </c>
      <c r="EW49" s="136" t="str">
        <f>EW48&amp;", "&amp;EW$46</f>
        <v>3:4, 321:331</v>
      </c>
      <c r="EX49" s="136" t="str">
        <f>EX48&amp;", "&amp;EX$46</f>
        <v>4:5, 321:331</v>
      </c>
      <c r="EY49" s="136" t="str">
        <f>EY48&amp;", "&amp;EY$46</f>
        <v>5:6, 321:331</v>
      </c>
      <c r="EZ49" s="136" t="str">
        <f>EZ48&amp;", "&amp;EZ$46</f>
        <v>6:7, 321:331</v>
      </c>
      <c r="FA49" s="135" t="str">
        <f>FA48&amp;", 0:1, "&amp;FA$46</f>
        <v>3:4, 0:1, 314:326</v>
      </c>
      <c r="FB49" s="135" t="str">
        <f>FB48&amp;", 0:1, "&amp;FB$46</f>
        <v>3:4, 0:1, 326:336</v>
      </c>
      <c r="FC49" s="136" t="str">
        <f>FC48&amp;", "&amp;FC$46</f>
        <v>26:27, 326:336</v>
      </c>
      <c r="FD49" s="136" t="str">
        <f>FD48&amp;", "&amp;FD$46</f>
        <v>27:28, 326:336</v>
      </c>
      <c r="FE49" s="136" t="str">
        <f>FE48&amp;", "&amp;FE$46</f>
        <v>28:29, 326:336</v>
      </c>
      <c r="FF49" s="136" t="str">
        <f>FF48&amp;", "&amp;FF$46</f>
        <v>29:30, 326:336</v>
      </c>
      <c r="FG49" s="136" t="str">
        <f>FG48&amp;", "&amp;FG$46</f>
        <v>30:31, 326:336</v>
      </c>
      <c r="FH49" s="135" t="str">
        <f>FH48&amp;", 0:1, "&amp;FH$46</f>
        <v>5:6, 0:1, 320:331</v>
      </c>
      <c r="FI49" s="135" t="str">
        <f>FI48&amp;", 0:1, "&amp;FI$46</f>
        <v>5:6, 0:1, 331:343</v>
      </c>
      <c r="FJ49" s="136" t="str">
        <f>FJ48&amp;", "&amp;FJ$46</f>
        <v>50:51, 331:343</v>
      </c>
      <c r="FK49" s="136" t="str">
        <f>FK48&amp;", "&amp;FK$46</f>
        <v>51:52, 331:343</v>
      </c>
      <c r="FL49" s="136" t="str">
        <f>FL48&amp;", "&amp;FL$46</f>
        <v>52:53, 331:343</v>
      </c>
      <c r="FM49" s="136" t="str">
        <f>FM48&amp;", "&amp;FM$46</f>
        <v>53:54, 331:343</v>
      </c>
      <c r="FN49" s="136" t="str">
        <f>FN48&amp;", "&amp;FN$46</f>
        <v>54:55, 331:343</v>
      </c>
    </row>
    <row r="50" spans="1:170" hidden="1" outlineLevel="1">
      <c r="A50" s="60" t="s">
        <v>717</v>
      </c>
      <c r="C50" s="40" t="s">
        <v>450</v>
      </c>
      <c r="D50" s="40" t="s">
        <v>653</v>
      </c>
      <c r="E50" s="40" t="s">
        <v>651</v>
      </c>
      <c r="F50" s="40" t="s">
        <v>451</v>
      </c>
      <c r="G50" s="40" t="s">
        <v>651</v>
      </c>
      <c r="H50" s="40" t="s">
        <v>451</v>
      </c>
      <c r="I50" s="40" t="s">
        <v>452</v>
      </c>
      <c r="M50" s="40" t="s">
        <v>450</v>
      </c>
      <c r="N50" s="40" t="s">
        <v>653</v>
      </c>
      <c r="O50" s="40" t="s">
        <v>651</v>
      </c>
      <c r="P50" s="40" t="s">
        <v>451</v>
      </c>
      <c r="Q50" s="40" t="s">
        <v>452</v>
      </c>
      <c r="S50" s="40"/>
      <c r="U50" s="40"/>
      <c r="V50" s="40"/>
      <c r="BK50" s="40"/>
      <c r="BL50" s="40"/>
    </row>
    <row r="51" spans="1:170" hidden="1" outlineLevel="1">
      <c r="A51" s="26">
        <v>0</v>
      </c>
      <c r="B51" t="str">
        <f>"EP"&amp;$C51&amp;IF($A51=0," LPAll"&amp;$D51,"")&amp;IF($A51=1," LPD"&amp;$E51&amp;" LPS"&amp;$F51,"")&amp;IF($A51=2," LPD"&amp;$G51&amp;" LPS"&amp;$H51&amp;" LPM"&amp;$I51,"")</f>
        <v>EP1 LPAll1</v>
      </c>
      <c r="C51" s="22">
        <v>1</v>
      </c>
      <c r="D51" s="22">
        <v>1</v>
      </c>
      <c r="E51" s="22">
        <v>0</v>
      </c>
      <c r="F51" s="22">
        <v>0</v>
      </c>
      <c r="G51" s="22">
        <v>0</v>
      </c>
      <c r="H51" s="22">
        <v>0</v>
      </c>
      <c r="I51" s="22">
        <v>0</v>
      </c>
      <c r="L51">
        <v>1</v>
      </c>
      <c r="M51" s="22">
        <v>-0.05</v>
      </c>
      <c r="N51" s="22">
        <v>-0.05</v>
      </c>
      <c r="O51" s="22">
        <v>-0.08</v>
      </c>
      <c r="P51" s="22">
        <v>-0.05</v>
      </c>
      <c r="Q51" s="22">
        <v>-0.05</v>
      </c>
      <c r="BM51">
        <v>1</v>
      </c>
      <c r="BN51" s="56">
        <f t="shared" ref="BN51:BN114" si="45">IF($C51=0,0,INDEX($M$51:$M$54,$C51,1))</f>
        <v>-0.05</v>
      </c>
      <c r="BO51" s="57">
        <f t="shared" ref="BO51:BO114" si="46">IF($D51=0,0,INDEX($N$51:$N$54,$D51,1))</f>
        <v>-0.05</v>
      </c>
      <c r="BP51" s="58">
        <f>IF($E51=0,BO51,INDEX($O$51:$O$54,$E51,1))</f>
        <v>-0.05</v>
      </c>
      <c r="BQ51" s="141">
        <f>IF($F51=0,BO51,INDEX($P$51:$P$54,$F51,1))</f>
        <v>-0.05</v>
      </c>
      <c r="BR51" s="143">
        <f>IF($G51=0,BP51,INDEX($O$51:$O$54,$G51,1))</f>
        <v>-0.05</v>
      </c>
      <c r="BS51" s="144">
        <f>IF($H51=0,BQ51,INDEX($P$51:$P$54,$H51,1))</f>
        <v>-0.05</v>
      </c>
      <c r="BT51" s="145">
        <f>IF($I51=0,BQ51,INDEX($Q$51:$Q$54,$I51,1))</f>
        <v>-0.05</v>
      </c>
      <c r="BU51" s="56">
        <f t="shared" ref="BU51:BU114" si="47">IF($C51=0,0,INDEX($M$51:$M$54,$C51,1))</f>
        <v>-0.05</v>
      </c>
      <c r="BV51" s="57">
        <f t="shared" ref="BV51:BV114" si="48">IF($D51=0,0,INDEX($N$51:$N$54,$D51,1))</f>
        <v>-0.05</v>
      </c>
      <c r="BW51" s="58">
        <f>IF($E51=0,BV51,INDEX($O$51:$O$54,$E51,1))</f>
        <v>-0.05</v>
      </c>
      <c r="BX51" s="141">
        <f>IF($F51=0,BV51,INDEX($P$51:$P$54,$F51,1))</f>
        <v>-0.05</v>
      </c>
      <c r="BY51" s="143">
        <f>IF($G51=0,BW51,INDEX($O$51:$O$54,$G51,1))</f>
        <v>-0.05</v>
      </c>
      <c r="BZ51" s="144">
        <f>IF($H51=0,BX51,INDEX($P$51:$P$54,$H51,1))</f>
        <v>-0.05</v>
      </c>
      <c r="CA51" s="145">
        <f>IF($I51=0,BX51,INDEX($Q$51:$Q$54,$I51,1))</f>
        <v>-0.05</v>
      </c>
      <c r="CB51" s="56">
        <f t="shared" ref="CB51:CB114" si="49">IF($C51=0,0,INDEX($M$51:$M$54,$C51,1))</f>
        <v>-0.05</v>
      </c>
      <c r="CC51" s="57">
        <f t="shared" ref="CC51:CC114" si="50">IF($D51=0,0,INDEX($N$51:$N$54,$D51,1))</f>
        <v>-0.05</v>
      </c>
      <c r="CD51" s="58">
        <f>IF($E51=0,CC51,INDEX($O$51:$O$54,$E51,1))</f>
        <v>-0.05</v>
      </c>
      <c r="CE51" s="141">
        <f>IF($F51=0,CC51,INDEX($P$51:$P$54,$F51,1))</f>
        <v>-0.05</v>
      </c>
      <c r="CF51" s="143">
        <f>IF($G51=0,CD51,INDEX($O$51:$O$54,$G51,1))</f>
        <v>-0.05</v>
      </c>
      <c r="CG51" s="144">
        <f>IF($H51=0,CE51,INDEX($P$51:$P$54,$H51,1))</f>
        <v>-0.05</v>
      </c>
      <c r="CH51" s="145">
        <f>IF($I51=0,CE51,INDEX($Q$51:$Q$54,$I51,1))</f>
        <v>-0.05</v>
      </c>
    </row>
    <row r="52" spans="1:170" hidden="1" outlineLevel="1">
      <c r="A52">
        <f t="shared" ref="A52:A66" ca="1" si="51">OFFSET(A52,-1,0)</f>
        <v>0</v>
      </c>
      <c r="B52" t="str">
        <f t="shared" ref="B52:B115" ca="1" si="52">"EP"&amp;$C52&amp;IF($A52=0," LPAll"&amp;$D52,"")&amp;IF($A52=1," LPD"&amp;$E52&amp;" LPS"&amp;$F52,"")&amp;IF($A52=2," LPD"&amp;$G52&amp;" LPS"&amp;$H52&amp;" LPM"&amp;$I52,"")</f>
        <v>EP1 LPAll2</v>
      </c>
      <c r="C52" s="22">
        <v>1</v>
      </c>
      <c r="D52" s="34">
        <f ca="1">(MOD(D51,4)+1)*($A52=D$46)</f>
        <v>2</v>
      </c>
      <c r="E52" s="22">
        <v>0</v>
      </c>
      <c r="F52" s="22">
        <v>0</v>
      </c>
      <c r="G52" s="22">
        <v>0</v>
      </c>
      <c r="H52" s="22">
        <v>0</v>
      </c>
      <c r="I52" s="22">
        <v>0</v>
      </c>
      <c r="L52">
        <v>2</v>
      </c>
      <c r="M52" s="22">
        <v>0</v>
      </c>
      <c r="N52" s="22">
        <v>0</v>
      </c>
      <c r="O52" s="22">
        <v>-0.04</v>
      </c>
      <c r="P52" s="22">
        <v>0</v>
      </c>
      <c r="Q52" s="22">
        <v>0</v>
      </c>
      <c r="BM52">
        <v>2</v>
      </c>
      <c r="BN52" s="56">
        <f t="shared" si="45"/>
        <v>-0.05</v>
      </c>
      <c r="BO52" s="57">
        <f t="shared" ca="1" si="46"/>
        <v>0</v>
      </c>
      <c r="BP52" s="58">
        <f t="shared" ref="BP52:BP115" ca="1" si="53">IF($E52=0,BO52,INDEX($O$51:$O$54,$E52,1))</f>
        <v>0</v>
      </c>
      <c r="BQ52" s="141">
        <f t="shared" ref="BQ52:BQ115" ca="1" si="54">IF($F52=0,BO52,INDEX($P$51:$P$54,$F52,1))</f>
        <v>0</v>
      </c>
      <c r="BR52" s="143">
        <f t="shared" ref="BR52:BR115" ca="1" si="55">IF($G52=0,BP52,INDEX($O$51:$O$54,$G52,1))</f>
        <v>0</v>
      </c>
      <c r="BS52" s="144">
        <f t="shared" ref="BS52:BS115" ca="1" si="56">IF($H52=0,BQ52,INDEX($P$51:$P$54,$H52,1))</f>
        <v>0</v>
      </c>
      <c r="BT52" s="145">
        <f t="shared" ref="BT52:BT115" ca="1" si="57">IF($I52=0,BQ52,INDEX($Q$51:$Q$54,$I52,1))</f>
        <v>0</v>
      </c>
      <c r="BU52" s="56">
        <f t="shared" si="47"/>
        <v>-0.05</v>
      </c>
      <c r="BV52" s="57">
        <f t="shared" ca="1" si="48"/>
        <v>0</v>
      </c>
      <c r="BW52" s="58">
        <f t="shared" ref="BW52:BW115" ca="1" si="58">IF($E52=0,BV52,INDEX($O$51:$O$54,$E52,1))</f>
        <v>0</v>
      </c>
      <c r="BX52" s="141">
        <f t="shared" ref="BX52:BX115" ca="1" si="59">IF($F52=0,BV52,INDEX($P$51:$P$54,$F52,1))</f>
        <v>0</v>
      </c>
      <c r="BY52" s="143">
        <f t="shared" ref="BY52:BY115" ca="1" si="60">IF($G52=0,BW52,INDEX($O$51:$O$54,$G52,1))</f>
        <v>0</v>
      </c>
      <c r="BZ52" s="144">
        <f t="shared" ref="BZ52:BZ115" ca="1" si="61">IF($H52=0,BX52,INDEX($P$51:$P$54,$H52,1))</f>
        <v>0</v>
      </c>
      <c r="CA52" s="145">
        <f t="shared" ref="CA52:CA115" ca="1" si="62">IF($I52=0,BX52,INDEX($Q$51:$Q$54,$I52,1))</f>
        <v>0</v>
      </c>
      <c r="CB52" s="56">
        <f t="shared" si="49"/>
        <v>-0.05</v>
      </c>
      <c r="CC52" s="57">
        <f t="shared" ca="1" si="50"/>
        <v>0</v>
      </c>
      <c r="CD52" s="58">
        <f t="shared" ref="CD52:CD115" ca="1" si="63">IF($E52=0,CC52,INDEX($O$51:$O$54,$E52,1))</f>
        <v>0</v>
      </c>
      <c r="CE52" s="141">
        <f t="shared" ref="CE52:CE115" ca="1" si="64">IF($F52=0,CC52,INDEX($P$51:$P$54,$F52,1))</f>
        <v>0</v>
      </c>
      <c r="CF52" s="143">
        <f t="shared" ref="CF52:CF115" ca="1" si="65">IF($G52=0,CD52,INDEX($O$51:$O$54,$G52,1))</f>
        <v>0</v>
      </c>
      <c r="CG52" s="144">
        <f t="shared" ref="CG52:CG115" ca="1" si="66">IF($H52=0,CE52,INDEX($P$51:$P$54,$H52,1))</f>
        <v>0</v>
      </c>
      <c r="CH52" s="145">
        <f t="shared" ref="CH52:CH115" ca="1" si="67">IF($I52=0,CE52,INDEX($Q$51:$Q$54,$I52,1))</f>
        <v>0</v>
      </c>
    </row>
    <row r="53" spans="1:170" hidden="1" outlineLevel="1">
      <c r="A53">
        <f t="shared" ca="1" si="51"/>
        <v>0</v>
      </c>
      <c r="B53" t="str">
        <f t="shared" ca="1" si="52"/>
        <v>EP1 LPAll3</v>
      </c>
      <c r="C53" s="22">
        <v>1</v>
      </c>
      <c r="D53" s="34">
        <f ca="1">(MOD(D52,4)+1)*($A53=D$46)</f>
        <v>3</v>
      </c>
      <c r="E53" s="22">
        <v>0</v>
      </c>
      <c r="F53" s="22">
        <v>0</v>
      </c>
      <c r="G53" s="22">
        <v>0</v>
      </c>
      <c r="H53" s="22">
        <v>0</v>
      </c>
      <c r="I53" s="22">
        <v>0</v>
      </c>
      <c r="L53">
        <v>3</v>
      </c>
      <c r="M53" s="22">
        <v>0.04</v>
      </c>
      <c r="N53" s="22">
        <v>0.04</v>
      </c>
      <c r="O53" s="22">
        <v>0</v>
      </c>
      <c r="P53" s="22">
        <v>0.04</v>
      </c>
      <c r="Q53" s="22">
        <v>0.04</v>
      </c>
      <c r="BM53">
        <v>3</v>
      </c>
      <c r="BN53" s="56">
        <f t="shared" si="45"/>
        <v>-0.05</v>
      </c>
      <c r="BO53" s="57">
        <f t="shared" ca="1" si="46"/>
        <v>0.04</v>
      </c>
      <c r="BP53" s="58">
        <f t="shared" ca="1" si="53"/>
        <v>0.04</v>
      </c>
      <c r="BQ53" s="141">
        <f t="shared" ca="1" si="54"/>
        <v>0.04</v>
      </c>
      <c r="BR53" s="143">
        <f t="shared" ca="1" si="55"/>
        <v>0.04</v>
      </c>
      <c r="BS53" s="144">
        <f t="shared" ca="1" si="56"/>
        <v>0.04</v>
      </c>
      <c r="BT53" s="145">
        <f t="shared" ca="1" si="57"/>
        <v>0.04</v>
      </c>
      <c r="BU53" s="56">
        <f t="shared" si="47"/>
        <v>-0.05</v>
      </c>
      <c r="BV53" s="57">
        <f t="shared" ca="1" si="48"/>
        <v>0.04</v>
      </c>
      <c r="BW53" s="58">
        <f t="shared" ca="1" si="58"/>
        <v>0.04</v>
      </c>
      <c r="BX53" s="141">
        <f t="shared" ca="1" si="59"/>
        <v>0.04</v>
      </c>
      <c r="BY53" s="143">
        <f t="shared" ca="1" si="60"/>
        <v>0.04</v>
      </c>
      <c r="BZ53" s="144">
        <f t="shared" ca="1" si="61"/>
        <v>0.04</v>
      </c>
      <c r="CA53" s="145">
        <f t="shared" ca="1" si="62"/>
        <v>0.04</v>
      </c>
      <c r="CB53" s="56">
        <f t="shared" si="49"/>
        <v>-0.05</v>
      </c>
      <c r="CC53" s="57">
        <f t="shared" ca="1" si="50"/>
        <v>0.04</v>
      </c>
      <c r="CD53" s="58">
        <f t="shared" ca="1" si="63"/>
        <v>0.04</v>
      </c>
      <c r="CE53" s="141">
        <f t="shared" ca="1" si="64"/>
        <v>0.04</v>
      </c>
      <c r="CF53" s="143">
        <f t="shared" ca="1" si="65"/>
        <v>0.04</v>
      </c>
      <c r="CG53" s="144">
        <f t="shared" ca="1" si="66"/>
        <v>0.04</v>
      </c>
      <c r="CH53" s="145">
        <f t="shared" ca="1" si="67"/>
        <v>0.04</v>
      </c>
    </row>
    <row r="54" spans="1:170" hidden="1" outlineLevel="1">
      <c r="A54">
        <f t="shared" ca="1" si="51"/>
        <v>0</v>
      </c>
      <c r="B54" t="str">
        <f t="shared" ca="1" si="52"/>
        <v>EP1 LPAll4</v>
      </c>
      <c r="C54" s="22">
        <v>1</v>
      </c>
      <c r="D54" s="34">
        <f ca="1">(MOD(D53,4)+1)*($A54=D$46)</f>
        <v>4</v>
      </c>
      <c r="E54" s="22">
        <v>0</v>
      </c>
      <c r="F54" s="22">
        <v>0</v>
      </c>
      <c r="G54" s="22">
        <v>0</v>
      </c>
      <c r="H54" s="22">
        <v>0</v>
      </c>
      <c r="I54" s="22">
        <v>0</v>
      </c>
      <c r="L54">
        <v>4</v>
      </c>
      <c r="M54" s="22">
        <v>0.08</v>
      </c>
      <c r="N54" s="22">
        <v>0.08</v>
      </c>
      <c r="O54" s="22">
        <v>0.05</v>
      </c>
      <c r="P54" s="22">
        <v>0.08</v>
      </c>
      <c r="Q54" s="22">
        <v>0.08</v>
      </c>
      <c r="BM54">
        <v>4</v>
      </c>
      <c r="BN54" s="56">
        <f t="shared" si="45"/>
        <v>-0.05</v>
      </c>
      <c r="BO54" s="57">
        <f t="shared" ca="1" si="46"/>
        <v>0.08</v>
      </c>
      <c r="BP54" s="58">
        <f t="shared" ca="1" si="53"/>
        <v>0.08</v>
      </c>
      <c r="BQ54" s="141">
        <f t="shared" ca="1" si="54"/>
        <v>0.08</v>
      </c>
      <c r="BR54" s="143">
        <f t="shared" ca="1" si="55"/>
        <v>0.08</v>
      </c>
      <c r="BS54" s="144">
        <f t="shared" ca="1" si="56"/>
        <v>0.08</v>
      </c>
      <c r="BT54" s="145">
        <f t="shared" ca="1" si="57"/>
        <v>0.08</v>
      </c>
      <c r="BU54" s="56">
        <f t="shared" si="47"/>
        <v>-0.05</v>
      </c>
      <c r="BV54" s="57">
        <f t="shared" ca="1" si="48"/>
        <v>0.08</v>
      </c>
      <c r="BW54" s="58">
        <f t="shared" ca="1" si="58"/>
        <v>0.08</v>
      </c>
      <c r="BX54" s="141">
        <f t="shared" ca="1" si="59"/>
        <v>0.08</v>
      </c>
      <c r="BY54" s="143">
        <f t="shared" ca="1" si="60"/>
        <v>0.08</v>
      </c>
      <c r="BZ54" s="144">
        <f t="shared" ca="1" si="61"/>
        <v>0.08</v>
      </c>
      <c r="CA54" s="145">
        <f t="shared" ca="1" si="62"/>
        <v>0.08</v>
      </c>
      <c r="CB54" s="56">
        <f t="shared" si="49"/>
        <v>-0.05</v>
      </c>
      <c r="CC54" s="57">
        <f t="shared" ca="1" si="50"/>
        <v>0.08</v>
      </c>
      <c r="CD54" s="58">
        <f t="shared" ca="1" si="63"/>
        <v>0.08</v>
      </c>
      <c r="CE54" s="141">
        <f t="shared" ca="1" si="64"/>
        <v>0.08</v>
      </c>
      <c r="CF54" s="143">
        <f t="shared" ca="1" si="65"/>
        <v>0.08</v>
      </c>
      <c r="CG54" s="144">
        <f t="shared" ca="1" si="66"/>
        <v>0.08</v>
      </c>
      <c r="CH54" s="145">
        <f t="shared" ca="1" si="67"/>
        <v>0.08</v>
      </c>
    </row>
    <row r="55" spans="1:170" hidden="1" outlineLevel="1">
      <c r="A55">
        <f t="shared" ca="1" si="51"/>
        <v>0</v>
      </c>
      <c r="B55" t="str">
        <f t="shared" ca="1" si="52"/>
        <v>EP2 LPAll1</v>
      </c>
      <c r="C55" s="34">
        <f t="shared" ref="C55:C66" ca="1" si="68">(MOD(C51,4)+1)*($A55=C$46)</f>
        <v>2</v>
      </c>
      <c r="D55" s="34">
        <f ca="1">(MOD(D54,4)+1)*($A55=D$46)</f>
        <v>1</v>
      </c>
      <c r="E55" s="22">
        <v>0</v>
      </c>
      <c r="F55" s="22">
        <v>0</v>
      </c>
      <c r="G55" s="22">
        <v>0</v>
      </c>
      <c r="H55" s="22">
        <v>0</v>
      </c>
      <c r="I55" s="22">
        <v>0</v>
      </c>
      <c r="BM55">
        <v>5</v>
      </c>
      <c r="BN55" s="56">
        <f t="shared" ca="1" si="45"/>
        <v>0</v>
      </c>
      <c r="BO55" s="57">
        <f t="shared" ca="1" si="46"/>
        <v>-0.05</v>
      </c>
      <c r="BP55" s="58">
        <f t="shared" ca="1" si="53"/>
        <v>-0.05</v>
      </c>
      <c r="BQ55" s="141">
        <f t="shared" ca="1" si="54"/>
        <v>-0.05</v>
      </c>
      <c r="BR55" s="143">
        <f t="shared" ca="1" si="55"/>
        <v>-0.05</v>
      </c>
      <c r="BS55" s="144">
        <f t="shared" ca="1" si="56"/>
        <v>-0.05</v>
      </c>
      <c r="BT55" s="145">
        <f t="shared" ca="1" si="57"/>
        <v>-0.05</v>
      </c>
      <c r="BU55" s="56">
        <f t="shared" ca="1" si="47"/>
        <v>0</v>
      </c>
      <c r="BV55" s="57">
        <f t="shared" ca="1" si="48"/>
        <v>-0.05</v>
      </c>
      <c r="BW55" s="58">
        <f t="shared" ca="1" si="58"/>
        <v>-0.05</v>
      </c>
      <c r="BX55" s="141">
        <f t="shared" ca="1" si="59"/>
        <v>-0.05</v>
      </c>
      <c r="BY55" s="143">
        <f t="shared" ca="1" si="60"/>
        <v>-0.05</v>
      </c>
      <c r="BZ55" s="144">
        <f t="shared" ca="1" si="61"/>
        <v>-0.05</v>
      </c>
      <c r="CA55" s="145">
        <f t="shared" ca="1" si="62"/>
        <v>-0.05</v>
      </c>
      <c r="CB55" s="56">
        <f t="shared" ca="1" si="49"/>
        <v>0</v>
      </c>
      <c r="CC55" s="57">
        <f t="shared" ca="1" si="50"/>
        <v>-0.05</v>
      </c>
      <c r="CD55" s="58">
        <f t="shared" ca="1" si="63"/>
        <v>-0.05</v>
      </c>
      <c r="CE55" s="141">
        <f t="shared" ca="1" si="64"/>
        <v>-0.05</v>
      </c>
      <c r="CF55" s="143">
        <f t="shared" ca="1" si="65"/>
        <v>-0.05</v>
      </c>
      <c r="CG55" s="144">
        <f t="shared" ca="1" si="66"/>
        <v>-0.05</v>
      </c>
      <c r="CH55" s="145">
        <f t="shared" ca="1" si="67"/>
        <v>-0.05</v>
      </c>
    </row>
    <row r="56" spans="1:170" hidden="1" outlineLevel="1">
      <c r="A56">
        <f t="shared" ca="1" si="51"/>
        <v>0</v>
      </c>
      <c r="B56" t="str">
        <f t="shared" ca="1" si="52"/>
        <v>EP2 LPAll2</v>
      </c>
      <c r="C56" s="34">
        <f t="shared" ca="1" si="68"/>
        <v>2</v>
      </c>
      <c r="D56" s="34">
        <f ca="1">(MOD(D55,4)+1)*($A56=D$46)</f>
        <v>2</v>
      </c>
      <c r="E56" s="22">
        <v>0</v>
      </c>
      <c r="F56" s="22">
        <v>0</v>
      </c>
      <c r="G56" s="22">
        <v>0</v>
      </c>
      <c r="H56" s="22">
        <v>0</v>
      </c>
      <c r="I56" s="22">
        <v>0</v>
      </c>
      <c r="BM56">
        <v>6</v>
      </c>
      <c r="BN56" s="56">
        <f t="shared" ca="1" si="45"/>
        <v>0</v>
      </c>
      <c r="BO56" s="57">
        <f t="shared" ca="1" si="46"/>
        <v>0</v>
      </c>
      <c r="BP56" s="58">
        <f t="shared" ca="1" si="53"/>
        <v>0</v>
      </c>
      <c r="BQ56" s="141">
        <f t="shared" ca="1" si="54"/>
        <v>0</v>
      </c>
      <c r="BR56" s="143">
        <f t="shared" ca="1" si="55"/>
        <v>0</v>
      </c>
      <c r="BS56" s="144">
        <f t="shared" ca="1" si="56"/>
        <v>0</v>
      </c>
      <c r="BT56" s="145">
        <f t="shared" ca="1" si="57"/>
        <v>0</v>
      </c>
      <c r="BU56" s="56">
        <f t="shared" ca="1" si="47"/>
        <v>0</v>
      </c>
      <c r="BV56" s="57">
        <f t="shared" ca="1" si="48"/>
        <v>0</v>
      </c>
      <c r="BW56" s="58">
        <f t="shared" ca="1" si="58"/>
        <v>0</v>
      </c>
      <c r="BX56" s="141">
        <f t="shared" ca="1" si="59"/>
        <v>0</v>
      </c>
      <c r="BY56" s="143">
        <f t="shared" ca="1" si="60"/>
        <v>0</v>
      </c>
      <c r="BZ56" s="144">
        <f t="shared" ca="1" si="61"/>
        <v>0</v>
      </c>
      <c r="CA56" s="145">
        <f t="shared" ca="1" si="62"/>
        <v>0</v>
      </c>
      <c r="CB56" s="56">
        <f t="shared" ca="1" si="49"/>
        <v>0</v>
      </c>
      <c r="CC56" s="57">
        <f t="shared" ca="1" si="50"/>
        <v>0</v>
      </c>
      <c r="CD56" s="58">
        <f t="shared" ca="1" si="63"/>
        <v>0</v>
      </c>
      <c r="CE56" s="141">
        <f t="shared" ca="1" si="64"/>
        <v>0</v>
      </c>
      <c r="CF56" s="143">
        <f t="shared" ca="1" si="65"/>
        <v>0</v>
      </c>
      <c r="CG56" s="144">
        <f t="shared" ca="1" si="66"/>
        <v>0</v>
      </c>
      <c r="CH56" s="145">
        <f t="shared" ca="1" si="67"/>
        <v>0</v>
      </c>
    </row>
    <row r="57" spans="1:170" hidden="1" outlineLevel="1">
      <c r="A57">
        <f t="shared" ca="1" si="51"/>
        <v>0</v>
      </c>
      <c r="B57" t="str">
        <f t="shared" ca="1" si="52"/>
        <v>EP2 LPAll3</v>
      </c>
      <c r="C57" s="34">
        <f t="shared" ca="1" si="68"/>
        <v>2</v>
      </c>
      <c r="D57" s="34">
        <f t="shared" ref="D57:D66" ca="1" si="69">(MOD(D56,4)+1)*($A57=D$46)</f>
        <v>3</v>
      </c>
      <c r="E57" s="22">
        <v>0</v>
      </c>
      <c r="F57" s="22">
        <v>0</v>
      </c>
      <c r="G57" s="22">
        <v>0</v>
      </c>
      <c r="H57" s="22">
        <v>0</v>
      </c>
      <c r="I57" s="22">
        <v>0</v>
      </c>
      <c r="BM57">
        <v>7</v>
      </c>
      <c r="BN57" s="56">
        <f t="shared" ca="1" si="45"/>
        <v>0</v>
      </c>
      <c r="BO57" s="57">
        <f t="shared" ca="1" si="46"/>
        <v>0.04</v>
      </c>
      <c r="BP57" s="58">
        <f t="shared" ca="1" si="53"/>
        <v>0.04</v>
      </c>
      <c r="BQ57" s="141">
        <f t="shared" ca="1" si="54"/>
        <v>0.04</v>
      </c>
      <c r="BR57" s="143">
        <f t="shared" ca="1" si="55"/>
        <v>0.04</v>
      </c>
      <c r="BS57" s="144">
        <f t="shared" ca="1" si="56"/>
        <v>0.04</v>
      </c>
      <c r="BT57" s="145">
        <f t="shared" ca="1" si="57"/>
        <v>0.04</v>
      </c>
      <c r="BU57" s="56">
        <f t="shared" ca="1" si="47"/>
        <v>0</v>
      </c>
      <c r="BV57" s="57">
        <f t="shared" ca="1" si="48"/>
        <v>0.04</v>
      </c>
      <c r="BW57" s="58">
        <f t="shared" ca="1" si="58"/>
        <v>0.04</v>
      </c>
      <c r="BX57" s="141">
        <f t="shared" ca="1" si="59"/>
        <v>0.04</v>
      </c>
      <c r="BY57" s="143">
        <f t="shared" ca="1" si="60"/>
        <v>0.04</v>
      </c>
      <c r="BZ57" s="144">
        <f t="shared" ca="1" si="61"/>
        <v>0.04</v>
      </c>
      <c r="CA57" s="145">
        <f t="shared" ca="1" si="62"/>
        <v>0.04</v>
      </c>
      <c r="CB57" s="56">
        <f t="shared" ca="1" si="49"/>
        <v>0</v>
      </c>
      <c r="CC57" s="57">
        <f t="shared" ca="1" si="50"/>
        <v>0.04</v>
      </c>
      <c r="CD57" s="58">
        <f t="shared" ca="1" si="63"/>
        <v>0.04</v>
      </c>
      <c r="CE57" s="141">
        <f t="shared" ca="1" si="64"/>
        <v>0.04</v>
      </c>
      <c r="CF57" s="143">
        <f t="shared" ca="1" si="65"/>
        <v>0.04</v>
      </c>
      <c r="CG57" s="144">
        <f t="shared" ca="1" si="66"/>
        <v>0.04</v>
      </c>
      <c r="CH57" s="145">
        <f t="shared" ca="1" si="67"/>
        <v>0.04</v>
      </c>
    </row>
    <row r="58" spans="1:170" hidden="1" outlineLevel="1">
      <c r="A58">
        <f t="shared" ca="1" si="51"/>
        <v>0</v>
      </c>
      <c r="B58" t="str">
        <f t="shared" ca="1" si="52"/>
        <v>EP2 LPAll4</v>
      </c>
      <c r="C58" s="34">
        <f t="shared" ca="1" si="68"/>
        <v>2</v>
      </c>
      <c r="D58" s="34">
        <f t="shared" ca="1" si="69"/>
        <v>4</v>
      </c>
      <c r="E58" s="22">
        <v>0</v>
      </c>
      <c r="F58" s="22">
        <v>0</v>
      </c>
      <c r="G58" s="22">
        <v>0</v>
      </c>
      <c r="H58" s="22">
        <v>0</v>
      </c>
      <c r="I58" s="22">
        <v>0</v>
      </c>
      <c r="BM58">
        <v>8</v>
      </c>
      <c r="BN58" s="56">
        <f t="shared" ca="1" si="45"/>
        <v>0</v>
      </c>
      <c r="BO58" s="57">
        <f t="shared" ca="1" si="46"/>
        <v>0.08</v>
      </c>
      <c r="BP58" s="58">
        <f t="shared" ca="1" si="53"/>
        <v>0.08</v>
      </c>
      <c r="BQ58" s="141">
        <f t="shared" ca="1" si="54"/>
        <v>0.08</v>
      </c>
      <c r="BR58" s="143">
        <f t="shared" ca="1" si="55"/>
        <v>0.08</v>
      </c>
      <c r="BS58" s="144">
        <f t="shared" ca="1" si="56"/>
        <v>0.08</v>
      </c>
      <c r="BT58" s="145">
        <f t="shared" ca="1" si="57"/>
        <v>0.08</v>
      </c>
      <c r="BU58" s="56">
        <f t="shared" ca="1" si="47"/>
        <v>0</v>
      </c>
      <c r="BV58" s="57">
        <f t="shared" ca="1" si="48"/>
        <v>0.08</v>
      </c>
      <c r="BW58" s="58">
        <f t="shared" ca="1" si="58"/>
        <v>0.08</v>
      </c>
      <c r="BX58" s="141">
        <f t="shared" ca="1" si="59"/>
        <v>0.08</v>
      </c>
      <c r="BY58" s="143">
        <f t="shared" ca="1" si="60"/>
        <v>0.08</v>
      </c>
      <c r="BZ58" s="144">
        <f t="shared" ca="1" si="61"/>
        <v>0.08</v>
      </c>
      <c r="CA58" s="145">
        <f t="shared" ca="1" si="62"/>
        <v>0.08</v>
      </c>
      <c r="CB58" s="56">
        <f t="shared" ca="1" si="49"/>
        <v>0</v>
      </c>
      <c r="CC58" s="57">
        <f t="shared" ca="1" si="50"/>
        <v>0.08</v>
      </c>
      <c r="CD58" s="58">
        <f t="shared" ca="1" si="63"/>
        <v>0.08</v>
      </c>
      <c r="CE58" s="141">
        <f t="shared" ca="1" si="64"/>
        <v>0.08</v>
      </c>
      <c r="CF58" s="143">
        <f t="shared" ca="1" si="65"/>
        <v>0.08</v>
      </c>
      <c r="CG58" s="144">
        <f t="shared" ca="1" si="66"/>
        <v>0.08</v>
      </c>
      <c r="CH58" s="145">
        <f t="shared" ca="1" si="67"/>
        <v>0.08</v>
      </c>
    </row>
    <row r="59" spans="1:170" hidden="1" outlineLevel="1">
      <c r="A59">
        <f t="shared" ca="1" si="51"/>
        <v>0</v>
      </c>
      <c r="B59" t="str">
        <f t="shared" ca="1" si="52"/>
        <v>EP3 LPAll1</v>
      </c>
      <c r="C59" s="34">
        <f t="shared" ca="1" si="68"/>
        <v>3</v>
      </c>
      <c r="D59" s="34">
        <f t="shared" ca="1" si="69"/>
        <v>1</v>
      </c>
      <c r="E59" s="22">
        <v>0</v>
      </c>
      <c r="F59" s="22">
        <v>0</v>
      </c>
      <c r="G59" s="22">
        <v>0</v>
      </c>
      <c r="H59" s="22">
        <v>0</v>
      </c>
      <c r="I59" s="22">
        <v>0</v>
      </c>
      <c r="BM59">
        <v>9</v>
      </c>
      <c r="BN59" s="56">
        <f t="shared" ca="1" si="45"/>
        <v>0.04</v>
      </c>
      <c r="BO59" s="57">
        <f t="shared" ca="1" si="46"/>
        <v>-0.05</v>
      </c>
      <c r="BP59" s="58">
        <f t="shared" ca="1" si="53"/>
        <v>-0.05</v>
      </c>
      <c r="BQ59" s="141">
        <f t="shared" ca="1" si="54"/>
        <v>-0.05</v>
      </c>
      <c r="BR59" s="143">
        <f t="shared" ca="1" si="55"/>
        <v>-0.05</v>
      </c>
      <c r="BS59" s="144">
        <f t="shared" ca="1" si="56"/>
        <v>-0.05</v>
      </c>
      <c r="BT59" s="145">
        <f t="shared" ca="1" si="57"/>
        <v>-0.05</v>
      </c>
      <c r="BU59" s="56">
        <f t="shared" ca="1" si="47"/>
        <v>0.04</v>
      </c>
      <c r="BV59" s="57">
        <f t="shared" ca="1" si="48"/>
        <v>-0.05</v>
      </c>
      <c r="BW59" s="58">
        <f t="shared" ca="1" si="58"/>
        <v>-0.05</v>
      </c>
      <c r="BX59" s="141">
        <f t="shared" ca="1" si="59"/>
        <v>-0.05</v>
      </c>
      <c r="BY59" s="143">
        <f t="shared" ca="1" si="60"/>
        <v>-0.05</v>
      </c>
      <c r="BZ59" s="144">
        <f t="shared" ca="1" si="61"/>
        <v>-0.05</v>
      </c>
      <c r="CA59" s="145">
        <f t="shared" ca="1" si="62"/>
        <v>-0.05</v>
      </c>
      <c r="CB59" s="56">
        <f t="shared" ca="1" si="49"/>
        <v>0.04</v>
      </c>
      <c r="CC59" s="57">
        <f t="shared" ca="1" si="50"/>
        <v>-0.05</v>
      </c>
      <c r="CD59" s="58">
        <f t="shared" ca="1" si="63"/>
        <v>-0.05</v>
      </c>
      <c r="CE59" s="141">
        <f t="shared" ca="1" si="64"/>
        <v>-0.05</v>
      </c>
      <c r="CF59" s="143">
        <f t="shared" ca="1" si="65"/>
        <v>-0.05</v>
      </c>
      <c r="CG59" s="144">
        <f t="shared" ca="1" si="66"/>
        <v>-0.05</v>
      </c>
      <c r="CH59" s="145">
        <f t="shared" ca="1" si="67"/>
        <v>-0.05</v>
      </c>
    </row>
    <row r="60" spans="1:170" hidden="1" outlineLevel="1">
      <c r="A60">
        <f t="shared" ca="1" si="51"/>
        <v>0</v>
      </c>
      <c r="B60" t="str">
        <f t="shared" ca="1" si="52"/>
        <v>EP3 LPAll2</v>
      </c>
      <c r="C60" s="34">
        <f t="shared" ca="1" si="68"/>
        <v>3</v>
      </c>
      <c r="D60" s="34">
        <f t="shared" ca="1" si="69"/>
        <v>2</v>
      </c>
      <c r="E60" s="22">
        <v>0</v>
      </c>
      <c r="F60" s="22">
        <v>0</v>
      </c>
      <c r="G60" s="22">
        <v>0</v>
      </c>
      <c r="H60" s="22">
        <v>0</v>
      </c>
      <c r="I60" s="22">
        <v>0</v>
      </c>
      <c r="BM60">
        <v>10</v>
      </c>
      <c r="BN60" s="56">
        <f t="shared" ca="1" si="45"/>
        <v>0.04</v>
      </c>
      <c r="BO60" s="57">
        <f t="shared" ca="1" si="46"/>
        <v>0</v>
      </c>
      <c r="BP60" s="58">
        <f t="shared" ca="1" si="53"/>
        <v>0</v>
      </c>
      <c r="BQ60" s="141">
        <f t="shared" ca="1" si="54"/>
        <v>0</v>
      </c>
      <c r="BR60" s="143">
        <f t="shared" ca="1" si="55"/>
        <v>0</v>
      </c>
      <c r="BS60" s="144">
        <f t="shared" ca="1" si="56"/>
        <v>0</v>
      </c>
      <c r="BT60" s="145">
        <f t="shared" ca="1" si="57"/>
        <v>0</v>
      </c>
      <c r="BU60" s="56">
        <f t="shared" ca="1" si="47"/>
        <v>0.04</v>
      </c>
      <c r="BV60" s="57">
        <f t="shared" ca="1" si="48"/>
        <v>0</v>
      </c>
      <c r="BW60" s="58">
        <f t="shared" ca="1" si="58"/>
        <v>0</v>
      </c>
      <c r="BX60" s="141">
        <f t="shared" ca="1" si="59"/>
        <v>0</v>
      </c>
      <c r="BY60" s="143">
        <f t="shared" ca="1" si="60"/>
        <v>0</v>
      </c>
      <c r="BZ60" s="144">
        <f t="shared" ca="1" si="61"/>
        <v>0</v>
      </c>
      <c r="CA60" s="145">
        <f t="shared" ca="1" si="62"/>
        <v>0</v>
      </c>
      <c r="CB60" s="56">
        <f t="shared" ca="1" si="49"/>
        <v>0.04</v>
      </c>
      <c r="CC60" s="57">
        <f t="shared" ca="1" si="50"/>
        <v>0</v>
      </c>
      <c r="CD60" s="58">
        <f t="shared" ca="1" si="63"/>
        <v>0</v>
      </c>
      <c r="CE60" s="141">
        <f t="shared" ca="1" si="64"/>
        <v>0</v>
      </c>
      <c r="CF60" s="143">
        <f t="shared" ca="1" si="65"/>
        <v>0</v>
      </c>
      <c r="CG60" s="144">
        <f t="shared" ca="1" si="66"/>
        <v>0</v>
      </c>
      <c r="CH60" s="145">
        <f t="shared" ca="1" si="67"/>
        <v>0</v>
      </c>
    </row>
    <row r="61" spans="1:170" hidden="1" outlineLevel="1">
      <c r="A61">
        <f t="shared" ca="1" si="51"/>
        <v>0</v>
      </c>
      <c r="B61" t="str">
        <f t="shared" ca="1" si="52"/>
        <v>EP3 LPAll3</v>
      </c>
      <c r="C61" s="34">
        <f t="shared" ca="1" si="68"/>
        <v>3</v>
      </c>
      <c r="D61" s="34">
        <f t="shared" ca="1" si="69"/>
        <v>3</v>
      </c>
      <c r="E61" s="22">
        <v>0</v>
      </c>
      <c r="F61" s="22">
        <v>0</v>
      </c>
      <c r="G61" s="22">
        <v>0</v>
      </c>
      <c r="H61" s="22">
        <v>0</v>
      </c>
      <c r="I61" s="22">
        <v>0</v>
      </c>
      <c r="BM61">
        <v>11</v>
      </c>
      <c r="BN61" s="56">
        <f t="shared" ca="1" si="45"/>
        <v>0.04</v>
      </c>
      <c r="BO61" s="57">
        <f t="shared" ca="1" si="46"/>
        <v>0.04</v>
      </c>
      <c r="BP61" s="58">
        <f t="shared" ca="1" si="53"/>
        <v>0.04</v>
      </c>
      <c r="BQ61" s="141">
        <f t="shared" ca="1" si="54"/>
        <v>0.04</v>
      </c>
      <c r="BR61" s="143">
        <f t="shared" ca="1" si="55"/>
        <v>0.04</v>
      </c>
      <c r="BS61" s="144">
        <f t="shared" ca="1" si="56"/>
        <v>0.04</v>
      </c>
      <c r="BT61" s="145">
        <f t="shared" ca="1" si="57"/>
        <v>0.04</v>
      </c>
      <c r="BU61" s="56">
        <f t="shared" ca="1" si="47"/>
        <v>0.04</v>
      </c>
      <c r="BV61" s="57">
        <f t="shared" ca="1" si="48"/>
        <v>0.04</v>
      </c>
      <c r="BW61" s="58">
        <f t="shared" ca="1" si="58"/>
        <v>0.04</v>
      </c>
      <c r="BX61" s="141">
        <f t="shared" ca="1" si="59"/>
        <v>0.04</v>
      </c>
      <c r="BY61" s="143">
        <f t="shared" ca="1" si="60"/>
        <v>0.04</v>
      </c>
      <c r="BZ61" s="144">
        <f t="shared" ca="1" si="61"/>
        <v>0.04</v>
      </c>
      <c r="CA61" s="145">
        <f t="shared" ca="1" si="62"/>
        <v>0.04</v>
      </c>
      <c r="CB61" s="56">
        <f t="shared" ca="1" si="49"/>
        <v>0.04</v>
      </c>
      <c r="CC61" s="57">
        <f t="shared" ca="1" si="50"/>
        <v>0.04</v>
      </c>
      <c r="CD61" s="58">
        <f t="shared" ca="1" si="63"/>
        <v>0.04</v>
      </c>
      <c r="CE61" s="141">
        <f t="shared" ca="1" si="64"/>
        <v>0.04</v>
      </c>
      <c r="CF61" s="143">
        <f t="shared" ca="1" si="65"/>
        <v>0.04</v>
      </c>
      <c r="CG61" s="144">
        <f t="shared" ca="1" si="66"/>
        <v>0.04</v>
      </c>
      <c r="CH61" s="145">
        <f t="shared" ca="1" si="67"/>
        <v>0.04</v>
      </c>
    </row>
    <row r="62" spans="1:170" hidden="1" outlineLevel="1">
      <c r="A62">
        <f t="shared" ca="1" si="51"/>
        <v>0</v>
      </c>
      <c r="B62" t="str">
        <f t="shared" ca="1" si="52"/>
        <v>EP3 LPAll4</v>
      </c>
      <c r="C62" s="34">
        <f t="shared" ca="1" si="68"/>
        <v>3</v>
      </c>
      <c r="D62" s="34">
        <f t="shared" ca="1" si="69"/>
        <v>4</v>
      </c>
      <c r="E62" s="22">
        <v>0</v>
      </c>
      <c r="F62" s="22">
        <v>0</v>
      </c>
      <c r="G62" s="22">
        <v>0</v>
      </c>
      <c r="H62" s="22">
        <v>0</v>
      </c>
      <c r="I62" s="22">
        <v>0</v>
      </c>
      <c r="BM62">
        <v>12</v>
      </c>
      <c r="BN62" s="56">
        <f t="shared" ca="1" si="45"/>
        <v>0.04</v>
      </c>
      <c r="BO62" s="57">
        <f t="shared" ca="1" si="46"/>
        <v>0.08</v>
      </c>
      <c r="BP62" s="58">
        <f t="shared" ca="1" si="53"/>
        <v>0.08</v>
      </c>
      <c r="BQ62" s="141">
        <f t="shared" ca="1" si="54"/>
        <v>0.08</v>
      </c>
      <c r="BR62" s="143">
        <f t="shared" ca="1" si="55"/>
        <v>0.08</v>
      </c>
      <c r="BS62" s="144">
        <f t="shared" ca="1" si="56"/>
        <v>0.08</v>
      </c>
      <c r="BT62" s="145">
        <f t="shared" ca="1" si="57"/>
        <v>0.08</v>
      </c>
      <c r="BU62" s="56">
        <f t="shared" ca="1" si="47"/>
        <v>0.04</v>
      </c>
      <c r="BV62" s="57">
        <f t="shared" ca="1" si="48"/>
        <v>0.08</v>
      </c>
      <c r="BW62" s="58">
        <f t="shared" ca="1" si="58"/>
        <v>0.08</v>
      </c>
      <c r="BX62" s="141">
        <f t="shared" ca="1" si="59"/>
        <v>0.08</v>
      </c>
      <c r="BY62" s="143">
        <f t="shared" ca="1" si="60"/>
        <v>0.08</v>
      </c>
      <c r="BZ62" s="144">
        <f t="shared" ca="1" si="61"/>
        <v>0.08</v>
      </c>
      <c r="CA62" s="145">
        <f t="shared" ca="1" si="62"/>
        <v>0.08</v>
      </c>
      <c r="CB62" s="56">
        <f t="shared" ca="1" si="49"/>
        <v>0.04</v>
      </c>
      <c r="CC62" s="57">
        <f t="shared" ca="1" si="50"/>
        <v>0.08</v>
      </c>
      <c r="CD62" s="58">
        <f t="shared" ca="1" si="63"/>
        <v>0.08</v>
      </c>
      <c r="CE62" s="141">
        <f t="shared" ca="1" si="64"/>
        <v>0.08</v>
      </c>
      <c r="CF62" s="143">
        <f t="shared" ca="1" si="65"/>
        <v>0.08</v>
      </c>
      <c r="CG62" s="144">
        <f t="shared" ca="1" si="66"/>
        <v>0.08</v>
      </c>
      <c r="CH62" s="145">
        <f t="shared" ca="1" si="67"/>
        <v>0.08</v>
      </c>
    </row>
    <row r="63" spans="1:170" hidden="1" outlineLevel="1">
      <c r="A63">
        <f t="shared" ca="1" si="51"/>
        <v>0</v>
      </c>
      <c r="B63" t="str">
        <f t="shared" ca="1" si="52"/>
        <v>EP4 LPAll1</v>
      </c>
      <c r="C63" s="34">
        <f t="shared" ca="1" si="68"/>
        <v>4</v>
      </c>
      <c r="D63" s="34">
        <f t="shared" ca="1" si="69"/>
        <v>1</v>
      </c>
      <c r="E63" s="22">
        <v>0</v>
      </c>
      <c r="F63" s="22">
        <v>0</v>
      </c>
      <c r="G63" s="22">
        <v>0</v>
      </c>
      <c r="H63" s="22">
        <v>0</v>
      </c>
      <c r="I63" s="22">
        <v>0</v>
      </c>
      <c r="BM63">
        <v>13</v>
      </c>
      <c r="BN63" s="56">
        <f t="shared" ca="1" si="45"/>
        <v>0.08</v>
      </c>
      <c r="BO63" s="57">
        <f t="shared" ca="1" si="46"/>
        <v>-0.05</v>
      </c>
      <c r="BP63" s="58">
        <f t="shared" ca="1" si="53"/>
        <v>-0.05</v>
      </c>
      <c r="BQ63" s="141">
        <f t="shared" ca="1" si="54"/>
        <v>-0.05</v>
      </c>
      <c r="BR63" s="143">
        <f t="shared" ca="1" si="55"/>
        <v>-0.05</v>
      </c>
      <c r="BS63" s="144">
        <f t="shared" ca="1" si="56"/>
        <v>-0.05</v>
      </c>
      <c r="BT63" s="145">
        <f t="shared" ca="1" si="57"/>
        <v>-0.05</v>
      </c>
      <c r="BU63" s="56">
        <f t="shared" ca="1" si="47"/>
        <v>0.08</v>
      </c>
      <c r="BV63" s="57">
        <f t="shared" ca="1" si="48"/>
        <v>-0.05</v>
      </c>
      <c r="BW63" s="58">
        <f t="shared" ca="1" si="58"/>
        <v>-0.05</v>
      </c>
      <c r="BX63" s="141">
        <f t="shared" ca="1" si="59"/>
        <v>-0.05</v>
      </c>
      <c r="BY63" s="143">
        <f t="shared" ca="1" si="60"/>
        <v>-0.05</v>
      </c>
      <c r="BZ63" s="144">
        <f t="shared" ca="1" si="61"/>
        <v>-0.05</v>
      </c>
      <c r="CA63" s="145">
        <f t="shared" ca="1" si="62"/>
        <v>-0.05</v>
      </c>
      <c r="CB63" s="56">
        <f t="shared" ca="1" si="49"/>
        <v>0.08</v>
      </c>
      <c r="CC63" s="57">
        <f t="shared" ca="1" si="50"/>
        <v>-0.05</v>
      </c>
      <c r="CD63" s="58">
        <f t="shared" ca="1" si="63"/>
        <v>-0.05</v>
      </c>
      <c r="CE63" s="141">
        <f t="shared" ca="1" si="64"/>
        <v>-0.05</v>
      </c>
      <c r="CF63" s="143">
        <f t="shared" ca="1" si="65"/>
        <v>-0.05</v>
      </c>
      <c r="CG63" s="144">
        <f t="shared" ca="1" si="66"/>
        <v>-0.05</v>
      </c>
      <c r="CH63" s="145">
        <f t="shared" ca="1" si="67"/>
        <v>-0.05</v>
      </c>
    </row>
    <row r="64" spans="1:170" hidden="1" outlineLevel="1">
      <c r="A64">
        <f t="shared" ca="1" si="51"/>
        <v>0</v>
      </c>
      <c r="B64" t="str">
        <f t="shared" ca="1" si="52"/>
        <v>EP4 LPAll2</v>
      </c>
      <c r="C64" s="34">
        <f t="shared" ca="1" si="68"/>
        <v>4</v>
      </c>
      <c r="D64" s="34">
        <f t="shared" ca="1" si="69"/>
        <v>2</v>
      </c>
      <c r="E64" s="22">
        <v>0</v>
      </c>
      <c r="F64" s="22">
        <v>0</v>
      </c>
      <c r="G64" s="22">
        <v>0</v>
      </c>
      <c r="H64" s="22">
        <v>0</v>
      </c>
      <c r="I64" s="22">
        <v>0</v>
      </c>
      <c r="BM64">
        <v>14</v>
      </c>
      <c r="BN64" s="56">
        <f t="shared" ca="1" si="45"/>
        <v>0.08</v>
      </c>
      <c r="BO64" s="57">
        <f t="shared" ca="1" si="46"/>
        <v>0</v>
      </c>
      <c r="BP64" s="58">
        <f t="shared" ca="1" si="53"/>
        <v>0</v>
      </c>
      <c r="BQ64" s="141">
        <f t="shared" ca="1" si="54"/>
        <v>0</v>
      </c>
      <c r="BR64" s="143">
        <f t="shared" ca="1" si="55"/>
        <v>0</v>
      </c>
      <c r="BS64" s="144">
        <f t="shared" ca="1" si="56"/>
        <v>0</v>
      </c>
      <c r="BT64" s="145">
        <f t="shared" ca="1" si="57"/>
        <v>0</v>
      </c>
      <c r="BU64" s="56">
        <f t="shared" ca="1" si="47"/>
        <v>0.08</v>
      </c>
      <c r="BV64" s="57">
        <f t="shared" ca="1" si="48"/>
        <v>0</v>
      </c>
      <c r="BW64" s="58">
        <f t="shared" ca="1" si="58"/>
        <v>0</v>
      </c>
      <c r="BX64" s="141">
        <f t="shared" ca="1" si="59"/>
        <v>0</v>
      </c>
      <c r="BY64" s="143">
        <f t="shared" ca="1" si="60"/>
        <v>0</v>
      </c>
      <c r="BZ64" s="144">
        <f t="shared" ca="1" si="61"/>
        <v>0</v>
      </c>
      <c r="CA64" s="145">
        <f t="shared" ca="1" si="62"/>
        <v>0</v>
      </c>
      <c r="CB64" s="56">
        <f t="shared" ca="1" si="49"/>
        <v>0.08</v>
      </c>
      <c r="CC64" s="57">
        <f t="shared" ca="1" si="50"/>
        <v>0</v>
      </c>
      <c r="CD64" s="58">
        <f t="shared" ca="1" si="63"/>
        <v>0</v>
      </c>
      <c r="CE64" s="141">
        <f t="shared" ca="1" si="64"/>
        <v>0</v>
      </c>
      <c r="CF64" s="143">
        <f t="shared" ca="1" si="65"/>
        <v>0</v>
      </c>
      <c r="CG64" s="144">
        <f t="shared" ca="1" si="66"/>
        <v>0</v>
      </c>
      <c r="CH64" s="145">
        <f t="shared" ca="1" si="67"/>
        <v>0</v>
      </c>
    </row>
    <row r="65" spans="1:86" hidden="1" outlineLevel="1">
      <c r="A65">
        <f t="shared" ca="1" si="51"/>
        <v>0</v>
      </c>
      <c r="B65" t="str">
        <f t="shared" ca="1" si="52"/>
        <v>EP4 LPAll3</v>
      </c>
      <c r="C65" s="34">
        <f t="shared" ca="1" si="68"/>
        <v>4</v>
      </c>
      <c r="D65" s="34">
        <f t="shared" ca="1" si="69"/>
        <v>3</v>
      </c>
      <c r="E65" s="22">
        <v>0</v>
      </c>
      <c r="F65" s="22">
        <v>0</v>
      </c>
      <c r="G65" s="22">
        <v>0</v>
      </c>
      <c r="H65" s="22">
        <v>0</v>
      </c>
      <c r="I65" s="22">
        <v>0</v>
      </c>
      <c r="BM65">
        <v>15</v>
      </c>
      <c r="BN65" s="56">
        <f t="shared" ca="1" si="45"/>
        <v>0.08</v>
      </c>
      <c r="BO65" s="57">
        <f t="shared" ca="1" si="46"/>
        <v>0.04</v>
      </c>
      <c r="BP65" s="58">
        <f t="shared" ca="1" si="53"/>
        <v>0.04</v>
      </c>
      <c r="BQ65" s="141">
        <f t="shared" ca="1" si="54"/>
        <v>0.04</v>
      </c>
      <c r="BR65" s="143">
        <f t="shared" ca="1" si="55"/>
        <v>0.04</v>
      </c>
      <c r="BS65" s="144">
        <f t="shared" ca="1" si="56"/>
        <v>0.04</v>
      </c>
      <c r="BT65" s="145">
        <f t="shared" ca="1" si="57"/>
        <v>0.04</v>
      </c>
      <c r="BU65" s="56">
        <f t="shared" ca="1" si="47"/>
        <v>0.08</v>
      </c>
      <c r="BV65" s="57">
        <f t="shared" ca="1" si="48"/>
        <v>0.04</v>
      </c>
      <c r="BW65" s="58">
        <f t="shared" ca="1" si="58"/>
        <v>0.04</v>
      </c>
      <c r="BX65" s="141">
        <f t="shared" ca="1" si="59"/>
        <v>0.04</v>
      </c>
      <c r="BY65" s="143">
        <f t="shared" ca="1" si="60"/>
        <v>0.04</v>
      </c>
      <c r="BZ65" s="144">
        <f t="shared" ca="1" si="61"/>
        <v>0.04</v>
      </c>
      <c r="CA65" s="145">
        <f t="shared" ca="1" si="62"/>
        <v>0.04</v>
      </c>
      <c r="CB65" s="56">
        <f t="shared" ca="1" si="49"/>
        <v>0.08</v>
      </c>
      <c r="CC65" s="57">
        <f t="shared" ca="1" si="50"/>
        <v>0.04</v>
      </c>
      <c r="CD65" s="58">
        <f t="shared" ca="1" si="63"/>
        <v>0.04</v>
      </c>
      <c r="CE65" s="141">
        <f t="shared" ca="1" si="64"/>
        <v>0.04</v>
      </c>
      <c r="CF65" s="143">
        <f t="shared" ca="1" si="65"/>
        <v>0.04</v>
      </c>
      <c r="CG65" s="144">
        <f t="shared" ca="1" si="66"/>
        <v>0.04</v>
      </c>
      <c r="CH65" s="145">
        <f t="shared" ca="1" si="67"/>
        <v>0.04</v>
      </c>
    </row>
    <row r="66" spans="1:86" hidden="1" outlineLevel="1">
      <c r="A66">
        <f t="shared" ca="1" si="51"/>
        <v>0</v>
      </c>
      <c r="B66" t="str">
        <f t="shared" ca="1" si="52"/>
        <v>EP4 LPAll4</v>
      </c>
      <c r="C66" s="34">
        <f t="shared" ca="1" si="68"/>
        <v>4</v>
      </c>
      <c r="D66" s="34">
        <f t="shared" ca="1" si="69"/>
        <v>4</v>
      </c>
      <c r="E66" s="22">
        <v>0</v>
      </c>
      <c r="F66" s="22">
        <v>0</v>
      </c>
      <c r="G66" s="22">
        <v>0</v>
      </c>
      <c r="H66" s="22">
        <v>0</v>
      </c>
      <c r="I66" s="22">
        <v>0</v>
      </c>
      <c r="BM66">
        <v>16</v>
      </c>
      <c r="BN66" s="56">
        <f t="shared" ca="1" si="45"/>
        <v>0.08</v>
      </c>
      <c r="BO66" s="57">
        <f t="shared" ca="1" si="46"/>
        <v>0.08</v>
      </c>
      <c r="BP66" s="58">
        <f t="shared" ca="1" si="53"/>
        <v>0.08</v>
      </c>
      <c r="BQ66" s="141">
        <f t="shared" ca="1" si="54"/>
        <v>0.08</v>
      </c>
      <c r="BR66" s="143">
        <f t="shared" ca="1" si="55"/>
        <v>0.08</v>
      </c>
      <c r="BS66" s="144">
        <f t="shared" ca="1" si="56"/>
        <v>0.08</v>
      </c>
      <c r="BT66" s="145">
        <f t="shared" ca="1" si="57"/>
        <v>0.08</v>
      </c>
      <c r="BU66" s="56">
        <f t="shared" ca="1" si="47"/>
        <v>0.08</v>
      </c>
      <c r="BV66" s="57">
        <f t="shared" ca="1" si="48"/>
        <v>0.08</v>
      </c>
      <c r="BW66" s="58">
        <f t="shared" ca="1" si="58"/>
        <v>0.08</v>
      </c>
      <c r="BX66" s="141">
        <f t="shared" ca="1" si="59"/>
        <v>0.08</v>
      </c>
      <c r="BY66" s="143">
        <f t="shared" ca="1" si="60"/>
        <v>0.08</v>
      </c>
      <c r="BZ66" s="144">
        <f t="shared" ca="1" si="61"/>
        <v>0.08</v>
      </c>
      <c r="CA66" s="145">
        <f t="shared" ca="1" si="62"/>
        <v>0.08</v>
      </c>
      <c r="CB66" s="56">
        <f t="shared" ca="1" si="49"/>
        <v>0.08</v>
      </c>
      <c r="CC66" s="57">
        <f t="shared" ca="1" si="50"/>
        <v>0.08</v>
      </c>
      <c r="CD66" s="58">
        <f t="shared" ca="1" si="63"/>
        <v>0.08</v>
      </c>
      <c r="CE66" s="141">
        <f t="shared" ca="1" si="64"/>
        <v>0.08</v>
      </c>
      <c r="CF66" s="143">
        <f t="shared" ca="1" si="65"/>
        <v>0.08</v>
      </c>
      <c r="CG66" s="144">
        <f t="shared" ca="1" si="66"/>
        <v>0.08</v>
      </c>
      <c r="CH66" s="145">
        <f t="shared" ca="1" si="67"/>
        <v>0.08</v>
      </c>
    </row>
    <row r="67" spans="1:86" hidden="1" outlineLevel="1">
      <c r="A67" s="26">
        <v>1</v>
      </c>
      <c r="B67" t="str">
        <f t="shared" si="52"/>
        <v>EP1 LPD1 LPS1</v>
      </c>
      <c r="C67" s="22">
        <v>1</v>
      </c>
      <c r="D67" s="22">
        <v>0</v>
      </c>
      <c r="E67" s="22">
        <v>1</v>
      </c>
      <c r="F67" s="22">
        <v>1</v>
      </c>
      <c r="G67" s="22">
        <v>0</v>
      </c>
      <c r="H67" s="22">
        <v>0</v>
      </c>
      <c r="I67" s="22">
        <v>0</v>
      </c>
      <c r="BM67">
        <v>17</v>
      </c>
      <c r="BN67" s="56">
        <f t="shared" si="45"/>
        <v>-0.05</v>
      </c>
      <c r="BO67" s="57">
        <f t="shared" si="46"/>
        <v>0</v>
      </c>
      <c r="BP67" s="58">
        <f t="shared" si="53"/>
        <v>-0.08</v>
      </c>
      <c r="BQ67" s="141">
        <f t="shared" si="54"/>
        <v>-0.05</v>
      </c>
      <c r="BR67" s="143">
        <f t="shared" si="55"/>
        <v>-0.08</v>
      </c>
      <c r="BS67" s="144">
        <f t="shared" si="56"/>
        <v>-0.05</v>
      </c>
      <c r="BT67" s="145">
        <f t="shared" si="57"/>
        <v>-0.05</v>
      </c>
      <c r="BU67" s="56">
        <f t="shared" si="47"/>
        <v>-0.05</v>
      </c>
      <c r="BV67" s="57">
        <f t="shared" si="48"/>
        <v>0</v>
      </c>
      <c r="BW67" s="58">
        <f t="shared" si="58"/>
        <v>-0.08</v>
      </c>
      <c r="BX67" s="141">
        <f t="shared" si="59"/>
        <v>-0.05</v>
      </c>
      <c r="BY67" s="143">
        <f t="shared" si="60"/>
        <v>-0.08</v>
      </c>
      <c r="BZ67" s="144">
        <f t="shared" si="61"/>
        <v>-0.05</v>
      </c>
      <c r="CA67" s="145">
        <f t="shared" si="62"/>
        <v>-0.05</v>
      </c>
      <c r="CB67" s="56">
        <f t="shared" si="49"/>
        <v>-0.05</v>
      </c>
      <c r="CC67" s="57">
        <f t="shared" si="50"/>
        <v>0</v>
      </c>
      <c r="CD67" s="58">
        <f t="shared" si="63"/>
        <v>-0.08</v>
      </c>
      <c r="CE67" s="141">
        <f t="shared" si="64"/>
        <v>-0.05</v>
      </c>
      <c r="CF67" s="143">
        <f t="shared" si="65"/>
        <v>-0.08</v>
      </c>
      <c r="CG67" s="144">
        <f t="shared" si="66"/>
        <v>-0.05</v>
      </c>
      <c r="CH67" s="145">
        <f t="shared" si="67"/>
        <v>-0.05</v>
      </c>
    </row>
    <row r="68" spans="1:86" hidden="1" outlineLevel="1">
      <c r="A68">
        <f t="shared" ref="A68:A89" ca="1" si="70">OFFSET(A68,-1,0)</f>
        <v>1</v>
      </c>
      <c r="B68" t="str">
        <f t="shared" ca="1" si="52"/>
        <v>EP1 LPD1 LPS2</v>
      </c>
      <c r="C68" s="22">
        <v>1</v>
      </c>
      <c r="D68" s="22">
        <v>0</v>
      </c>
      <c r="E68" s="22">
        <v>1</v>
      </c>
      <c r="F68" s="34">
        <f ca="1">(MOD(F67,4)+1)*($A68=F$46)</f>
        <v>2</v>
      </c>
      <c r="G68" s="22">
        <v>0</v>
      </c>
      <c r="H68" s="22">
        <v>0</v>
      </c>
      <c r="I68" s="22">
        <v>0</v>
      </c>
      <c r="BM68">
        <v>18</v>
      </c>
      <c r="BN68" s="56">
        <f t="shared" si="45"/>
        <v>-0.05</v>
      </c>
      <c r="BO68" s="57">
        <f t="shared" si="46"/>
        <v>0</v>
      </c>
      <c r="BP68" s="58">
        <f t="shared" si="53"/>
        <v>-0.08</v>
      </c>
      <c r="BQ68" s="141">
        <f t="shared" ca="1" si="54"/>
        <v>0</v>
      </c>
      <c r="BR68" s="143">
        <f t="shared" si="55"/>
        <v>-0.08</v>
      </c>
      <c r="BS68" s="144">
        <f t="shared" ca="1" si="56"/>
        <v>0</v>
      </c>
      <c r="BT68" s="145">
        <f t="shared" ca="1" si="57"/>
        <v>0</v>
      </c>
      <c r="BU68" s="56">
        <f t="shared" si="47"/>
        <v>-0.05</v>
      </c>
      <c r="BV68" s="57">
        <f t="shared" si="48"/>
        <v>0</v>
      </c>
      <c r="BW68" s="58">
        <f t="shared" si="58"/>
        <v>-0.08</v>
      </c>
      <c r="BX68" s="141">
        <f t="shared" ca="1" si="59"/>
        <v>0</v>
      </c>
      <c r="BY68" s="143">
        <f t="shared" si="60"/>
        <v>-0.08</v>
      </c>
      <c r="BZ68" s="144">
        <f t="shared" ca="1" si="61"/>
        <v>0</v>
      </c>
      <c r="CA68" s="145">
        <f t="shared" ca="1" si="62"/>
        <v>0</v>
      </c>
      <c r="CB68" s="56">
        <f t="shared" si="49"/>
        <v>-0.05</v>
      </c>
      <c r="CC68" s="57">
        <f t="shared" si="50"/>
        <v>0</v>
      </c>
      <c r="CD68" s="58">
        <f t="shared" si="63"/>
        <v>-0.08</v>
      </c>
      <c r="CE68" s="141">
        <f t="shared" ca="1" si="64"/>
        <v>0</v>
      </c>
      <c r="CF68" s="143">
        <f t="shared" si="65"/>
        <v>-0.08</v>
      </c>
      <c r="CG68" s="144">
        <f t="shared" ca="1" si="66"/>
        <v>0</v>
      </c>
      <c r="CH68" s="145">
        <f t="shared" ca="1" si="67"/>
        <v>0</v>
      </c>
    </row>
    <row r="69" spans="1:86" hidden="1" outlineLevel="1">
      <c r="A69">
        <f t="shared" ca="1" si="70"/>
        <v>1</v>
      </c>
      <c r="B69" t="str">
        <f t="shared" ca="1" si="52"/>
        <v>EP1 LPD1 LPS3</v>
      </c>
      <c r="C69" s="22">
        <v>1</v>
      </c>
      <c r="D69" s="22">
        <v>0</v>
      </c>
      <c r="E69" s="22">
        <v>1</v>
      </c>
      <c r="F69" s="34">
        <f ca="1">(MOD(F68,4)+1)*($A69=F$46)</f>
        <v>3</v>
      </c>
      <c r="G69" s="22">
        <v>0</v>
      </c>
      <c r="H69" s="22">
        <v>0</v>
      </c>
      <c r="I69" s="22">
        <v>0</v>
      </c>
      <c r="BM69">
        <v>19</v>
      </c>
      <c r="BN69" s="56">
        <f t="shared" si="45"/>
        <v>-0.05</v>
      </c>
      <c r="BO69" s="57">
        <f t="shared" si="46"/>
        <v>0</v>
      </c>
      <c r="BP69" s="58">
        <f t="shared" si="53"/>
        <v>-0.08</v>
      </c>
      <c r="BQ69" s="141">
        <f t="shared" ca="1" si="54"/>
        <v>0.04</v>
      </c>
      <c r="BR69" s="143">
        <f t="shared" si="55"/>
        <v>-0.08</v>
      </c>
      <c r="BS69" s="144">
        <f t="shared" ca="1" si="56"/>
        <v>0.04</v>
      </c>
      <c r="BT69" s="145">
        <f t="shared" ca="1" si="57"/>
        <v>0.04</v>
      </c>
      <c r="BU69" s="56">
        <f t="shared" si="47"/>
        <v>-0.05</v>
      </c>
      <c r="BV69" s="57">
        <f t="shared" si="48"/>
        <v>0</v>
      </c>
      <c r="BW69" s="58">
        <f t="shared" si="58"/>
        <v>-0.08</v>
      </c>
      <c r="BX69" s="141">
        <f t="shared" ca="1" si="59"/>
        <v>0.04</v>
      </c>
      <c r="BY69" s="143">
        <f t="shared" si="60"/>
        <v>-0.08</v>
      </c>
      <c r="BZ69" s="144">
        <f t="shared" ca="1" si="61"/>
        <v>0.04</v>
      </c>
      <c r="CA69" s="145">
        <f t="shared" ca="1" si="62"/>
        <v>0.04</v>
      </c>
      <c r="CB69" s="56">
        <f t="shared" si="49"/>
        <v>-0.05</v>
      </c>
      <c r="CC69" s="57">
        <f t="shared" si="50"/>
        <v>0</v>
      </c>
      <c r="CD69" s="58">
        <f t="shared" si="63"/>
        <v>-0.08</v>
      </c>
      <c r="CE69" s="141">
        <f t="shared" ca="1" si="64"/>
        <v>0.04</v>
      </c>
      <c r="CF69" s="143">
        <f t="shared" si="65"/>
        <v>-0.08</v>
      </c>
      <c r="CG69" s="144">
        <f t="shared" ca="1" si="66"/>
        <v>0.04</v>
      </c>
      <c r="CH69" s="145">
        <f t="shared" ca="1" si="67"/>
        <v>0.04</v>
      </c>
    </row>
    <row r="70" spans="1:86" hidden="1" outlineLevel="1">
      <c r="A70">
        <f t="shared" ca="1" si="70"/>
        <v>1</v>
      </c>
      <c r="B70" t="str">
        <f t="shared" ca="1" si="52"/>
        <v>EP1 LPD1 LPS4</v>
      </c>
      <c r="C70" s="22">
        <v>1</v>
      </c>
      <c r="D70" s="22">
        <v>0</v>
      </c>
      <c r="E70" s="22">
        <v>1</v>
      </c>
      <c r="F70" s="34">
        <f ca="1">(MOD(F69,4)+1)*($A70=F$46)</f>
        <v>4</v>
      </c>
      <c r="G70" s="22">
        <v>0</v>
      </c>
      <c r="H70" s="22">
        <v>0</v>
      </c>
      <c r="I70" s="22">
        <v>0</v>
      </c>
      <c r="BM70">
        <v>20</v>
      </c>
      <c r="BN70" s="56">
        <f t="shared" si="45"/>
        <v>-0.05</v>
      </c>
      <c r="BO70" s="57">
        <f t="shared" si="46"/>
        <v>0</v>
      </c>
      <c r="BP70" s="58">
        <f t="shared" si="53"/>
        <v>-0.08</v>
      </c>
      <c r="BQ70" s="141">
        <f t="shared" ca="1" si="54"/>
        <v>0.08</v>
      </c>
      <c r="BR70" s="143">
        <f t="shared" si="55"/>
        <v>-0.08</v>
      </c>
      <c r="BS70" s="144">
        <f t="shared" ca="1" si="56"/>
        <v>0.08</v>
      </c>
      <c r="BT70" s="145">
        <f t="shared" ca="1" si="57"/>
        <v>0.08</v>
      </c>
      <c r="BU70" s="56">
        <f t="shared" si="47"/>
        <v>-0.05</v>
      </c>
      <c r="BV70" s="57">
        <f t="shared" si="48"/>
        <v>0</v>
      </c>
      <c r="BW70" s="58">
        <f t="shared" si="58"/>
        <v>-0.08</v>
      </c>
      <c r="BX70" s="141">
        <f t="shared" ca="1" si="59"/>
        <v>0.08</v>
      </c>
      <c r="BY70" s="143">
        <f t="shared" si="60"/>
        <v>-0.08</v>
      </c>
      <c r="BZ70" s="144">
        <f t="shared" ca="1" si="61"/>
        <v>0.08</v>
      </c>
      <c r="CA70" s="145">
        <f t="shared" ca="1" si="62"/>
        <v>0.08</v>
      </c>
      <c r="CB70" s="56">
        <f t="shared" si="49"/>
        <v>-0.05</v>
      </c>
      <c r="CC70" s="57">
        <f t="shared" si="50"/>
        <v>0</v>
      </c>
      <c r="CD70" s="58">
        <f t="shared" si="63"/>
        <v>-0.08</v>
      </c>
      <c r="CE70" s="141">
        <f t="shared" ca="1" si="64"/>
        <v>0.08</v>
      </c>
      <c r="CF70" s="143">
        <f t="shared" si="65"/>
        <v>-0.08</v>
      </c>
      <c r="CG70" s="144">
        <f t="shared" ca="1" si="66"/>
        <v>0.08</v>
      </c>
      <c r="CH70" s="145">
        <f t="shared" ca="1" si="67"/>
        <v>0.08</v>
      </c>
    </row>
    <row r="71" spans="1:86" hidden="1" outlineLevel="1">
      <c r="A71">
        <f t="shared" ca="1" si="70"/>
        <v>1</v>
      </c>
      <c r="B71" t="str">
        <f t="shared" ca="1" si="52"/>
        <v>EP1 LPD2 LPS1</v>
      </c>
      <c r="C71" s="22">
        <v>1</v>
      </c>
      <c r="D71" s="22">
        <v>0</v>
      </c>
      <c r="E71" s="34">
        <f t="shared" ref="E71:E76" ca="1" si="71">(MOD(E67,4)+1)*($A71=E$46)</f>
        <v>2</v>
      </c>
      <c r="F71" s="34">
        <f ca="1">(MOD(F70,4)+1)*($A71=F$46)</f>
        <v>1</v>
      </c>
      <c r="G71" s="22">
        <v>0</v>
      </c>
      <c r="H71" s="22">
        <v>0</v>
      </c>
      <c r="I71" s="22">
        <v>0</v>
      </c>
      <c r="BM71">
        <v>21</v>
      </c>
      <c r="BN71" s="56">
        <f t="shared" si="45"/>
        <v>-0.05</v>
      </c>
      <c r="BO71" s="57">
        <f t="shared" si="46"/>
        <v>0</v>
      </c>
      <c r="BP71" s="58">
        <f t="shared" ca="1" si="53"/>
        <v>-0.04</v>
      </c>
      <c r="BQ71" s="141">
        <f t="shared" ca="1" si="54"/>
        <v>-0.05</v>
      </c>
      <c r="BR71" s="143">
        <f t="shared" ca="1" si="55"/>
        <v>-0.04</v>
      </c>
      <c r="BS71" s="144">
        <f t="shared" ca="1" si="56"/>
        <v>-0.05</v>
      </c>
      <c r="BT71" s="145">
        <f t="shared" ca="1" si="57"/>
        <v>-0.05</v>
      </c>
      <c r="BU71" s="56">
        <f t="shared" si="47"/>
        <v>-0.05</v>
      </c>
      <c r="BV71" s="57">
        <f t="shared" si="48"/>
        <v>0</v>
      </c>
      <c r="BW71" s="58">
        <f t="shared" ca="1" si="58"/>
        <v>-0.04</v>
      </c>
      <c r="BX71" s="141">
        <f t="shared" ca="1" si="59"/>
        <v>-0.05</v>
      </c>
      <c r="BY71" s="143">
        <f t="shared" ca="1" si="60"/>
        <v>-0.04</v>
      </c>
      <c r="BZ71" s="144">
        <f t="shared" ca="1" si="61"/>
        <v>-0.05</v>
      </c>
      <c r="CA71" s="145">
        <f t="shared" ca="1" si="62"/>
        <v>-0.05</v>
      </c>
      <c r="CB71" s="56">
        <f t="shared" si="49"/>
        <v>-0.05</v>
      </c>
      <c r="CC71" s="57">
        <f t="shared" si="50"/>
        <v>0</v>
      </c>
      <c r="CD71" s="58">
        <f t="shared" ca="1" si="63"/>
        <v>-0.04</v>
      </c>
      <c r="CE71" s="141">
        <f t="shared" ca="1" si="64"/>
        <v>-0.05</v>
      </c>
      <c r="CF71" s="143">
        <f t="shared" ca="1" si="65"/>
        <v>-0.04</v>
      </c>
      <c r="CG71" s="144">
        <f t="shared" ca="1" si="66"/>
        <v>-0.05</v>
      </c>
      <c r="CH71" s="145">
        <f t="shared" ca="1" si="67"/>
        <v>-0.05</v>
      </c>
    </row>
    <row r="72" spans="1:86" hidden="1" outlineLevel="1">
      <c r="A72">
        <f t="shared" ca="1" si="70"/>
        <v>1</v>
      </c>
      <c r="B72" t="str">
        <f t="shared" ca="1" si="52"/>
        <v>EP1 LPD2 LPS2</v>
      </c>
      <c r="C72" s="22">
        <v>1</v>
      </c>
      <c r="D72" s="22">
        <v>0</v>
      </c>
      <c r="E72" s="34">
        <f t="shared" ca="1" si="71"/>
        <v>2</v>
      </c>
      <c r="F72" s="34">
        <f ca="1">(MOD(F71,4)+1)*($A72=F$46)</f>
        <v>2</v>
      </c>
      <c r="G72" s="22">
        <v>0</v>
      </c>
      <c r="H72" s="22">
        <v>0</v>
      </c>
      <c r="I72" s="22">
        <v>0</v>
      </c>
      <c r="BM72">
        <v>22</v>
      </c>
      <c r="BN72" s="56">
        <f t="shared" si="45"/>
        <v>-0.05</v>
      </c>
      <c r="BO72" s="57">
        <f t="shared" si="46"/>
        <v>0</v>
      </c>
      <c r="BP72" s="58">
        <f t="shared" ca="1" si="53"/>
        <v>-0.04</v>
      </c>
      <c r="BQ72" s="141">
        <f t="shared" ca="1" si="54"/>
        <v>0</v>
      </c>
      <c r="BR72" s="143">
        <f t="shared" ca="1" si="55"/>
        <v>-0.04</v>
      </c>
      <c r="BS72" s="144">
        <f t="shared" ca="1" si="56"/>
        <v>0</v>
      </c>
      <c r="BT72" s="145">
        <f t="shared" ca="1" si="57"/>
        <v>0</v>
      </c>
      <c r="BU72" s="56">
        <f t="shared" si="47"/>
        <v>-0.05</v>
      </c>
      <c r="BV72" s="57">
        <f t="shared" si="48"/>
        <v>0</v>
      </c>
      <c r="BW72" s="58">
        <f t="shared" ca="1" si="58"/>
        <v>-0.04</v>
      </c>
      <c r="BX72" s="141">
        <f t="shared" ca="1" si="59"/>
        <v>0</v>
      </c>
      <c r="BY72" s="143">
        <f t="shared" ca="1" si="60"/>
        <v>-0.04</v>
      </c>
      <c r="BZ72" s="144">
        <f t="shared" ca="1" si="61"/>
        <v>0</v>
      </c>
      <c r="CA72" s="145">
        <f t="shared" ca="1" si="62"/>
        <v>0</v>
      </c>
      <c r="CB72" s="56">
        <f t="shared" si="49"/>
        <v>-0.05</v>
      </c>
      <c r="CC72" s="57">
        <f t="shared" si="50"/>
        <v>0</v>
      </c>
      <c r="CD72" s="58">
        <f t="shared" ca="1" si="63"/>
        <v>-0.04</v>
      </c>
      <c r="CE72" s="141">
        <f t="shared" ca="1" si="64"/>
        <v>0</v>
      </c>
      <c r="CF72" s="143">
        <f t="shared" ca="1" si="65"/>
        <v>-0.04</v>
      </c>
      <c r="CG72" s="144">
        <f t="shared" ca="1" si="66"/>
        <v>0</v>
      </c>
      <c r="CH72" s="145">
        <f t="shared" ca="1" si="67"/>
        <v>0</v>
      </c>
    </row>
    <row r="73" spans="1:86" hidden="1" outlineLevel="1">
      <c r="A73">
        <f t="shared" ca="1" si="70"/>
        <v>1</v>
      </c>
      <c r="B73" t="str">
        <f t="shared" ca="1" si="52"/>
        <v>EP1 LPD2 LPS3</v>
      </c>
      <c r="C73" s="22">
        <v>1</v>
      </c>
      <c r="D73" s="22">
        <v>0</v>
      </c>
      <c r="E73" s="34">
        <f t="shared" ca="1" si="71"/>
        <v>2</v>
      </c>
      <c r="F73" s="34">
        <f t="shared" ref="F73:F136" ca="1" si="72">(MOD(F72,4)+1)*($A73=F$46)</f>
        <v>3</v>
      </c>
      <c r="G73" s="22">
        <v>0</v>
      </c>
      <c r="H73" s="22">
        <v>0</v>
      </c>
      <c r="I73" s="22">
        <v>0</v>
      </c>
      <c r="BM73">
        <v>23</v>
      </c>
      <c r="BN73" s="56">
        <f t="shared" si="45"/>
        <v>-0.05</v>
      </c>
      <c r="BO73" s="57">
        <f t="shared" si="46"/>
        <v>0</v>
      </c>
      <c r="BP73" s="58">
        <f t="shared" ca="1" si="53"/>
        <v>-0.04</v>
      </c>
      <c r="BQ73" s="141">
        <f t="shared" ca="1" si="54"/>
        <v>0.04</v>
      </c>
      <c r="BR73" s="143">
        <f t="shared" ca="1" si="55"/>
        <v>-0.04</v>
      </c>
      <c r="BS73" s="144">
        <f t="shared" ca="1" si="56"/>
        <v>0.04</v>
      </c>
      <c r="BT73" s="145">
        <f t="shared" ca="1" si="57"/>
        <v>0.04</v>
      </c>
      <c r="BU73" s="56">
        <f t="shared" si="47"/>
        <v>-0.05</v>
      </c>
      <c r="BV73" s="57">
        <f t="shared" si="48"/>
        <v>0</v>
      </c>
      <c r="BW73" s="58">
        <f t="shared" ca="1" si="58"/>
        <v>-0.04</v>
      </c>
      <c r="BX73" s="141">
        <f t="shared" ca="1" si="59"/>
        <v>0.04</v>
      </c>
      <c r="BY73" s="143">
        <f t="shared" ca="1" si="60"/>
        <v>-0.04</v>
      </c>
      <c r="BZ73" s="144">
        <f t="shared" ca="1" si="61"/>
        <v>0.04</v>
      </c>
      <c r="CA73" s="145">
        <f t="shared" ca="1" si="62"/>
        <v>0.04</v>
      </c>
      <c r="CB73" s="56">
        <f t="shared" si="49"/>
        <v>-0.05</v>
      </c>
      <c r="CC73" s="57">
        <f t="shared" si="50"/>
        <v>0</v>
      </c>
      <c r="CD73" s="58">
        <f t="shared" ca="1" si="63"/>
        <v>-0.04</v>
      </c>
      <c r="CE73" s="141">
        <f t="shared" ca="1" si="64"/>
        <v>0.04</v>
      </c>
      <c r="CF73" s="143">
        <f t="shared" ca="1" si="65"/>
        <v>-0.04</v>
      </c>
      <c r="CG73" s="144">
        <f t="shared" ca="1" si="66"/>
        <v>0.04</v>
      </c>
      <c r="CH73" s="145">
        <f t="shared" ca="1" si="67"/>
        <v>0.04</v>
      </c>
    </row>
    <row r="74" spans="1:86" hidden="1" outlineLevel="1">
      <c r="A74">
        <f t="shared" ca="1" si="70"/>
        <v>1</v>
      </c>
      <c r="B74" t="str">
        <f t="shared" ca="1" si="52"/>
        <v>EP1 LPD2 LPS4</v>
      </c>
      <c r="C74" s="22">
        <v>1</v>
      </c>
      <c r="D74" s="22">
        <v>0</v>
      </c>
      <c r="E74" s="34">
        <f t="shared" ca="1" si="71"/>
        <v>2</v>
      </c>
      <c r="F74" s="34">
        <f t="shared" ca="1" si="72"/>
        <v>4</v>
      </c>
      <c r="G74" s="22">
        <v>0</v>
      </c>
      <c r="H74" s="22">
        <v>0</v>
      </c>
      <c r="I74" s="22">
        <v>0</v>
      </c>
      <c r="BM74">
        <v>24</v>
      </c>
      <c r="BN74" s="56">
        <f t="shared" si="45"/>
        <v>-0.05</v>
      </c>
      <c r="BO74" s="57">
        <f t="shared" si="46"/>
        <v>0</v>
      </c>
      <c r="BP74" s="58">
        <f t="shared" ca="1" si="53"/>
        <v>-0.04</v>
      </c>
      <c r="BQ74" s="141">
        <f t="shared" ca="1" si="54"/>
        <v>0.08</v>
      </c>
      <c r="BR74" s="143">
        <f t="shared" ca="1" si="55"/>
        <v>-0.04</v>
      </c>
      <c r="BS74" s="144">
        <f t="shared" ca="1" si="56"/>
        <v>0.08</v>
      </c>
      <c r="BT74" s="145">
        <f t="shared" ca="1" si="57"/>
        <v>0.08</v>
      </c>
      <c r="BU74" s="56">
        <f t="shared" si="47"/>
        <v>-0.05</v>
      </c>
      <c r="BV74" s="57">
        <f t="shared" si="48"/>
        <v>0</v>
      </c>
      <c r="BW74" s="58">
        <f t="shared" ca="1" si="58"/>
        <v>-0.04</v>
      </c>
      <c r="BX74" s="141">
        <f t="shared" ca="1" si="59"/>
        <v>0.08</v>
      </c>
      <c r="BY74" s="143">
        <f t="shared" ca="1" si="60"/>
        <v>-0.04</v>
      </c>
      <c r="BZ74" s="144">
        <f t="shared" ca="1" si="61"/>
        <v>0.08</v>
      </c>
      <c r="CA74" s="145">
        <f t="shared" ca="1" si="62"/>
        <v>0.08</v>
      </c>
      <c r="CB74" s="56">
        <f t="shared" si="49"/>
        <v>-0.05</v>
      </c>
      <c r="CC74" s="57">
        <f t="shared" si="50"/>
        <v>0</v>
      </c>
      <c r="CD74" s="58">
        <f t="shared" ca="1" si="63"/>
        <v>-0.04</v>
      </c>
      <c r="CE74" s="141">
        <f t="shared" ca="1" si="64"/>
        <v>0.08</v>
      </c>
      <c r="CF74" s="143">
        <f t="shared" ca="1" si="65"/>
        <v>-0.04</v>
      </c>
      <c r="CG74" s="144">
        <f t="shared" ca="1" si="66"/>
        <v>0.08</v>
      </c>
      <c r="CH74" s="145">
        <f t="shared" ca="1" si="67"/>
        <v>0.08</v>
      </c>
    </row>
    <row r="75" spans="1:86" hidden="1" outlineLevel="1">
      <c r="A75">
        <f t="shared" ca="1" si="70"/>
        <v>1</v>
      </c>
      <c r="B75" t="str">
        <f t="shared" ca="1" si="52"/>
        <v>EP1 LPD3 LPS1</v>
      </c>
      <c r="C75" s="22">
        <v>1</v>
      </c>
      <c r="D75" s="22">
        <v>0</v>
      </c>
      <c r="E75" s="34">
        <f t="shared" ca="1" si="71"/>
        <v>3</v>
      </c>
      <c r="F75" s="34">
        <f t="shared" ca="1" si="72"/>
        <v>1</v>
      </c>
      <c r="G75" s="22">
        <v>0</v>
      </c>
      <c r="H75" s="22">
        <v>0</v>
      </c>
      <c r="I75" s="22">
        <v>0</v>
      </c>
      <c r="BM75">
        <v>25</v>
      </c>
      <c r="BN75" s="56">
        <f t="shared" si="45"/>
        <v>-0.05</v>
      </c>
      <c r="BO75" s="57">
        <f t="shared" si="46"/>
        <v>0</v>
      </c>
      <c r="BP75" s="58">
        <f t="shared" ca="1" si="53"/>
        <v>0</v>
      </c>
      <c r="BQ75" s="141">
        <f t="shared" ca="1" si="54"/>
        <v>-0.05</v>
      </c>
      <c r="BR75" s="143">
        <f t="shared" ca="1" si="55"/>
        <v>0</v>
      </c>
      <c r="BS75" s="144">
        <f t="shared" ca="1" si="56"/>
        <v>-0.05</v>
      </c>
      <c r="BT75" s="145">
        <f t="shared" ca="1" si="57"/>
        <v>-0.05</v>
      </c>
      <c r="BU75" s="56">
        <f t="shared" si="47"/>
        <v>-0.05</v>
      </c>
      <c r="BV75" s="57">
        <f t="shared" si="48"/>
        <v>0</v>
      </c>
      <c r="BW75" s="58">
        <f t="shared" ca="1" si="58"/>
        <v>0</v>
      </c>
      <c r="BX75" s="141">
        <f t="shared" ca="1" si="59"/>
        <v>-0.05</v>
      </c>
      <c r="BY75" s="143">
        <f t="shared" ca="1" si="60"/>
        <v>0</v>
      </c>
      <c r="BZ75" s="144">
        <f t="shared" ca="1" si="61"/>
        <v>-0.05</v>
      </c>
      <c r="CA75" s="145">
        <f t="shared" ca="1" si="62"/>
        <v>-0.05</v>
      </c>
      <c r="CB75" s="56">
        <f t="shared" si="49"/>
        <v>-0.05</v>
      </c>
      <c r="CC75" s="57">
        <f t="shared" si="50"/>
        <v>0</v>
      </c>
      <c r="CD75" s="58">
        <f t="shared" ca="1" si="63"/>
        <v>0</v>
      </c>
      <c r="CE75" s="141">
        <f t="shared" ca="1" si="64"/>
        <v>-0.05</v>
      </c>
      <c r="CF75" s="143">
        <f t="shared" ca="1" si="65"/>
        <v>0</v>
      </c>
      <c r="CG75" s="144">
        <f t="shared" ca="1" si="66"/>
        <v>-0.05</v>
      </c>
      <c r="CH75" s="145">
        <f t="shared" ca="1" si="67"/>
        <v>-0.05</v>
      </c>
    </row>
    <row r="76" spans="1:86" hidden="1" outlineLevel="1">
      <c r="A76">
        <f t="shared" ca="1" si="70"/>
        <v>1</v>
      </c>
      <c r="B76" t="str">
        <f t="shared" ca="1" si="52"/>
        <v>EP1 LPD3 LPS2</v>
      </c>
      <c r="C76" s="22">
        <v>1</v>
      </c>
      <c r="D76" s="22">
        <v>0</v>
      </c>
      <c r="E76" s="34">
        <f t="shared" ca="1" si="71"/>
        <v>3</v>
      </c>
      <c r="F76" s="34">
        <f t="shared" ca="1" si="72"/>
        <v>2</v>
      </c>
      <c r="G76" s="22">
        <v>0</v>
      </c>
      <c r="H76" s="22">
        <v>0</v>
      </c>
      <c r="I76" s="22">
        <v>0</v>
      </c>
      <c r="BM76">
        <v>26</v>
      </c>
      <c r="BN76" s="56">
        <f t="shared" si="45"/>
        <v>-0.05</v>
      </c>
      <c r="BO76" s="57">
        <f t="shared" si="46"/>
        <v>0</v>
      </c>
      <c r="BP76" s="58">
        <f t="shared" ca="1" si="53"/>
        <v>0</v>
      </c>
      <c r="BQ76" s="141">
        <f t="shared" ca="1" si="54"/>
        <v>0</v>
      </c>
      <c r="BR76" s="143">
        <f t="shared" ca="1" si="55"/>
        <v>0</v>
      </c>
      <c r="BS76" s="144">
        <f t="shared" ca="1" si="56"/>
        <v>0</v>
      </c>
      <c r="BT76" s="145">
        <f t="shared" ca="1" si="57"/>
        <v>0</v>
      </c>
      <c r="BU76" s="56">
        <f t="shared" si="47"/>
        <v>-0.05</v>
      </c>
      <c r="BV76" s="57">
        <f t="shared" si="48"/>
        <v>0</v>
      </c>
      <c r="BW76" s="58">
        <f t="shared" ca="1" si="58"/>
        <v>0</v>
      </c>
      <c r="BX76" s="141">
        <f t="shared" ca="1" si="59"/>
        <v>0</v>
      </c>
      <c r="BY76" s="143">
        <f t="shared" ca="1" si="60"/>
        <v>0</v>
      </c>
      <c r="BZ76" s="144">
        <f t="shared" ca="1" si="61"/>
        <v>0</v>
      </c>
      <c r="CA76" s="145">
        <f t="shared" ca="1" si="62"/>
        <v>0</v>
      </c>
      <c r="CB76" s="56">
        <f t="shared" si="49"/>
        <v>-0.05</v>
      </c>
      <c r="CC76" s="57">
        <f t="shared" si="50"/>
        <v>0</v>
      </c>
      <c r="CD76" s="58">
        <f t="shared" ca="1" si="63"/>
        <v>0</v>
      </c>
      <c r="CE76" s="141">
        <f t="shared" ca="1" si="64"/>
        <v>0</v>
      </c>
      <c r="CF76" s="143">
        <f t="shared" ca="1" si="65"/>
        <v>0</v>
      </c>
      <c r="CG76" s="144">
        <f t="shared" ca="1" si="66"/>
        <v>0</v>
      </c>
      <c r="CH76" s="145">
        <f t="shared" ca="1" si="67"/>
        <v>0</v>
      </c>
    </row>
    <row r="77" spans="1:86" hidden="1" outlineLevel="1">
      <c r="A77">
        <f t="shared" ca="1" si="70"/>
        <v>1</v>
      </c>
      <c r="B77" t="str">
        <f t="shared" ca="1" si="52"/>
        <v>EP1 LPD3 LPS3</v>
      </c>
      <c r="C77" s="22">
        <v>1</v>
      </c>
      <c r="D77" s="22">
        <v>0</v>
      </c>
      <c r="E77" s="34">
        <f t="shared" ref="E77:E129" ca="1" si="73">(MOD(E73,4)+1)*($A77=E$46)</f>
        <v>3</v>
      </c>
      <c r="F77" s="34">
        <f t="shared" ca="1" si="72"/>
        <v>3</v>
      </c>
      <c r="G77" s="22">
        <v>0</v>
      </c>
      <c r="H77" s="22">
        <v>0</v>
      </c>
      <c r="I77" s="22">
        <v>0</v>
      </c>
      <c r="BM77">
        <v>27</v>
      </c>
      <c r="BN77" s="56">
        <f t="shared" si="45"/>
        <v>-0.05</v>
      </c>
      <c r="BO77" s="57">
        <f t="shared" si="46"/>
        <v>0</v>
      </c>
      <c r="BP77" s="58">
        <f t="shared" ca="1" si="53"/>
        <v>0</v>
      </c>
      <c r="BQ77" s="141">
        <f t="shared" ca="1" si="54"/>
        <v>0.04</v>
      </c>
      <c r="BR77" s="143">
        <f t="shared" ca="1" si="55"/>
        <v>0</v>
      </c>
      <c r="BS77" s="144">
        <f t="shared" ca="1" si="56"/>
        <v>0.04</v>
      </c>
      <c r="BT77" s="145">
        <f t="shared" ca="1" si="57"/>
        <v>0.04</v>
      </c>
      <c r="BU77" s="56">
        <f t="shared" si="47"/>
        <v>-0.05</v>
      </c>
      <c r="BV77" s="57">
        <f t="shared" si="48"/>
        <v>0</v>
      </c>
      <c r="BW77" s="58">
        <f t="shared" ca="1" si="58"/>
        <v>0</v>
      </c>
      <c r="BX77" s="141">
        <f t="shared" ca="1" si="59"/>
        <v>0.04</v>
      </c>
      <c r="BY77" s="143">
        <f t="shared" ca="1" si="60"/>
        <v>0</v>
      </c>
      <c r="BZ77" s="144">
        <f t="shared" ca="1" si="61"/>
        <v>0.04</v>
      </c>
      <c r="CA77" s="145">
        <f t="shared" ca="1" si="62"/>
        <v>0.04</v>
      </c>
      <c r="CB77" s="56">
        <f t="shared" si="49"/>
        <v>-0.05</v>
      </c>
      <c r="CC77" s="57">
        <f t="shared" si="50"/>
        <v>0</v>
      </c>
      <c r="CD77" s="58">
        <f t="shared" ca="1" si="63"/>
        <v>0</v>
      </c>
      <c r="CE77" s="141">
        <f t="shared" ca="1" si="64"/>
        <v>0.04</v>
      </c>
      <c r="CF77" s="143">
        <f t="shared" ca="1" si="65"/>
        <v>0</v>
      </c>
      <c r="CG77" s="144">
        <f t="shared" ca="1" si="66"/>
        <v>0.04</v>
      </c>
      <c r="CH77" s="145">
        <f t="shared" ca="1" si="67"/>
        <v>0.04</v>
      </c>
    </row>
    <row r="78" spans="1:86" hidden="1" outlineLevel="1">
      <c r="A78">
        <f t="shared" ca="1" si="70"/>
        <v>1</v>
      </c>
      <c r="B78" t="str">
        <f t="shared" ca="1" si="52"/>
        <v>EP1 LPD3 LPS4</v>
      </c>
      <c r="C78" s="22">
        <v>1</v>
      </c>
      <c r="D78" s="22">
        <v>0</v>
      </c>
      <c r="E78" s="34">
        <f t="shared" ca="1" si="73"/>
        <v>3</v>
      </c>
      <c r="F78" s="34">
        <f t="shared" ca="1" si="72"/>
        <v>4</v>
      </c>
      <c r="G78" s="22">
        <v>0</v>
      </c>
      <c r="H78" s="22">
        <v>0</v>
      </c>
      <c r="I78" s="22">
        <v>0</v>
      </c>
      <c r="BM78">
        <v>28</v>
      </c>
      <c r="BN78" s="56">
        <f t="shared" si="45"/>
        <v>-0.05</v>
      </c>
      <c r="BO78" s="57">
        <f t="shared" si="46"/>
        <v>0</v>
      </c>
      <c r="BP78" s="58">
        <f t="shared" ca="1" si="53"/>
        <v>0</v>
      </c>
      <c r="BQ78" s="141">
        <f t="shared" ca="1" si="54"/>
        <v>0.08</v>
      </c>
      <c r="BR78" s="143">
        <f t="shared" ca="1" si="55"/>
        <v>0</v>
      </c>
      <c r="BS78" s="144">
        <f t="shared" ca="1" si="56"/>
        <v>0.08</v>
      </c>
      <c r="BT78" s="145">
        <f t="shared" ca="1" si="57"/>
        <v>0.08</v>
      </c>
      <c r="BU78" s="56">
        <f t="shared" si="47"/>
        <v>-0.05</v>
      </c>
      <c r="BV78" s="57">
        <f t="shared" si="48"/>
        <v>0</v>
      </c>
      <c r="BW78" s="58">
        <f t="shared" ca="1" si="58"/>
        <v>0</v>
      </c>
      <c r="BX78" s="141">
        <f t="shared" ca="1" si="59"/>
        <v>0.08</v>
      </c>
      <c r="BY78" s="143">
        <f t="shared" ca="1" si="60"/>
        <v>0</v>
      </c>
      <c r="BZ78" s="144">
        <f t="shared" ca="1" si="61"/>
        <v>0.08</v>
      </c>
      <c r="CA78" s="145">
        <f t="shared" ca="1" si="62"/>
        <v>0.08</v>
      </c>
      <c r="CB78" s="56">
        <f t="shared" si="49"/>
        <v>-0.05</v>
      </c>
      <c r="CC78" s="57">
        <f t="shared" si="50"/>
        <v>0</v>
      </c>
      <c r="CD78" s="58">
        <f t="shared" ca="1" si="63"/>
        <v>0</v>
      </c>
      <c r="CE78" s="141">
        <f t="shared" ca="1" si="64"/>
        <v>0.08</v>
      </c>
      <c r="CF78" s="143">
        <f t="shared" ca="1" si="65"/>
        <v>0</v>
      </c>
      <c r="CG78" s="144">
        <f t="shared" ca="1" si="66"/>
        <v>0.08</v>
      </c>
      <c r="CH78" s="145">
        <f t="shared" ca="1" si="67"/>
        <v>0.08</v>
      </c>
    </row>
    <row r="79" spans="1:86" hidden="1" outlineLevel="1">
      <c r="A79">
        <f t="shared" ca="1" si="70"/>
        <v>1</v>
      </c>
      <c r="B79" t="str">
        <f t="shared" ca="1" si="52"/>
        <v>EP1 LPD4 LPS1</v>
      </c>
      <c r="C79" s="22">
        <v>1</v>
      </c>
      <c r="D79" s="22">
        <v>0</v>
      </c>
      <c r="E79" s="34">
        <f t="shared" ca="1" si="73"/>
        <v>4</v>
      </c>
      <c r="F79" s="34">
        <f t="shared" ca="1" si="72"/>
        <v>1</v>
      </c>
      <c r="G79" s="22">
        <v>0</v>
      </c>
      <c r="H79" s="22">
        <v>0</v>
      </c>
      <c r="I79" s="22">
        <v>0</v>
      </c>
      <c r="BM79">
        <v>29</v>
      </c>
      <c r="BN79" s="56">
        <f t="shared" si="45"/>
        <v>-0.05</v>
      </c>
      <c r="BO79" s="57">
        <f t="shared" si="46"/>
        <v>0</v>
      </c>
      <c r="BP79" s="58">
        <f t="shared" ca="1" si="53"/>
        <v>0.05</v>
      </c>
      <c r="BQ79" s="141">
        <f t="shared" ca="1" si="54"/>
        <v>-0.05</v>
      </c>
      <c r="BR79" s="143">
        <f t="shared" ca="1" si="55"/>
        <v>0.05</v>
      </c>
      <c r="BS79" s="144">
        <f t="shared" ca="1" si="56"/>
        <v>-0.05</v>
      </c>
      <c r="BT79" s="145">
        <f t="shared" ca="1" si="57"/>
        <v>-0.05</v>
      </c>
      <c r="BU79" s="56">
        <f t="shared" si="47"/>
        <v>-0.05</v>
      </c>
      <c r="BV79" s="57">
        <f t="shared" si="48"/>
        <v>0</v>
      </c>
      <c r="BW79" s="58">
        <f t="shared" ca="1" si="58"/>
        <v>0.05</v>
      </c>
      <c r="BX79" s="141">
        <f t="shared" ca="1" si="59"/>
        <v>-0.05</v>
      </c>
      <c r="BY79" s="143">
        <f t="shared" ca="1" si="60"/>
        <v>0.05</v>
      </c>
      <c r="BZ79" s="144">
        <f t="shared" ca="1" si="61"/>
        <v>-0.05</v>
      </c>
      <c r="CA79" s="145">
        <f t="shared" ca="1" si="62"/>
        <v>-0.05</v>
      </c>
      <c r="CB79" s="56">
        <f t="shared" si="49"/>
        <v>-0.05</v>
      </c>
      <c r="CC79" s="57">
        <f t="shared" si="50"/>
        <v>0</v>
      </c>
      <c r="CD79" s="58">
        <f t="shared" ca="1" si="63"/>
        <v>0.05</v>
      </c>
      <c r="CE79" s="141">
        <f t="shared" ca="1" si="64"/>
        <v>-0.05</v>
      </c>
      <c r="CF79" s="143">
        <f t="shared" ca="1" si="65"/>
        <v>0.05</v>
      </c>
      <c r="CG79" s="144">
        <f t="shared" ca="1" si="66"/>
        <v>-0.05</v>
      </c>
      <c r="CH79" s="145">
        <f t="shared" ca="1" si="67"/>
        <v>-0.05</v>
      </c>
    </row>
    <row r="80" spans="1:86" hidden="1" outlineLevel="1">
      <c r="A80">
        <f t="shared" ca="1" si="70"/>
        <v>1</v>
      </c>
      <c r="B80" t="str">
        <f t="shared" ca="1" si="52"/>
        <v>EP1 LPD4 LPS2</v>
      </c>
      <c r="C80" s="22">
        <v>1</v>
      </c>
      <c r="D80" s="22">
        <v>0</v>
      </c>
      <c r="E80" s="34">
        <f t="shared" ca="1" si="73"/>
        <v>4</v>
      </c>
      <c r="F80" s="34">
        <f t="shared" ca="1" si="72"/>
        <v>2</v>
      </c>
      <c r="G80" s="22">
        <v>0</v>
      </c>
      <c r="H80" s="22">
        <v>0</v>
      </c>
      <c r="I80" s="22">
        <v>0</v>
      </c>
      <c r="BM80">
        <v>30</v>
      </c>
      <c r="BN80" s="56">
        <f t="shared" si="45"/>
        <v>-0.05</v>
      </c>
      <c r="BO80" s="57">
        <f t="shared" si="46"/>
        <v>0</v>
      </c>
      <c r="BP80" s="58">
        <f t="shared" ca="1" si="53"/>
        <v>0.05</v>
      </c>
      <c r="BQ80" s="141">
        <f t="shared" ca="1" si="54"/>
        <v>0</v>
      </c>
      <c r="BR80" s="143">
        <f t="shared" ca="1" si="55"/>
        <v>0.05</v>
      </c>
      <c r="BS80" s="144">
        <f t="shared" ca="1" si="56"/>
        <v>0</v>
      </c>
      <c r="BT80" s="145">
        <f t="shared" ca="1" si="57"/>
        <v>0</v>
      </c>
      <c r="BU80" s="56">
        <f t="shared" si="47"/>
        <v>-0.05</v>
      </c>
      <c r="BV80" s="57">
        <f t="shared" si="48"/>
        <v>0</v>
      </c>
      <c r="BW80" s="58">
        <f t="shared" ca="1" si="58"/>
        <v>0.05</v>
      </c>
      <c r="BX80" s="141">
        <f t="shared" ca="1" si="59"/>
        <v>0</v>
      </c>
      <c r="BY80" s="143">
        <f t="shared" ca="1" si="60"/>
        <v>0.05</v>
      </c>
      <c r="BZ80" s="144">
        <f t="shared" ca="1" si="61"/>
        <v>0</v>
      </c>
      <c r="CA80" s="145">
        <f t="shared" ca="1" si="62"/>
        <v>0</v>
      </c>
      <c r="CB80" s="56">
        <f t="shared" si="49"/>
        <v>-0.05</v>
      </c>
      <c r="CC80" s="57">
        <f t="shared" si="50"/>
        <v>0</v>
      </c>
      <c r="CD80" s="58">
        <f t="shared" ca="1" si="63"/>
        <v>0.05</v>
      </c>
      <c r="CE80" s="141">
        <f t="shared" ca="1" si="64"/>
        <v>0</v>
      </c>
      <c r="CF80" s="143">
        <f t="shared" ca="1" si="65"/>
        <v>0.05</v>
      </c>
      <c r="CG80" s="144">
        <f t="shared" ca="1" si="66"/>
        <v>0</v>
      </c>
      <c r="CH80" s="145">
        <f t="shared" ca="1" si="67"/>
        <v>0</v>
      </c>
    </row>
    <row r="81" spans="1:86" hidden="1" outlineLevel="1">
      <c r="A81">
        <f t="shared" ca="1" si="70"/>
        <v>1</v>
      </c>
      <c r="B81" t="str">
        <f t="shared" ca="1" si="52"/>
        <v>EP1 LPD4 LPS3</v>
      </c>
      <c r="C81" s="22">
        <v>1</v>
      </c>
      <c r="D81" s="22">
        <v>0</v>
      </c>
      <c r="E81" s="34">
        <f t="shared" ca="1" si="73"/>
        <v>4</v>
      </c>
      <c r="F81" s="34">
        <f t="shared" ca="1" si="72"/>
        <v>3</v>
      </c>
      <c r="G81" s="22">
        <v>0</v>
      </c>
      <c r="H81" s="22">
        <v>0</v>
      </c>
      <c r="I81" s="22">
        <v>0</v>
      </c>
      <c r="BM81">
        <v>31</v>
      </c>
      <c r="BN81" s="56">
        <f t="shared" si="45"/>
        <v>-0.05</v>
      </c>
      <c r="BO81" s="57">
        <f t="shared" si="46"/>
        <v>0</v>
      </c>
      <c r="BP81" s="58">
        <f t="shared" ca="1" si="53"/>
        <v>0.05</v>
      </c>
      <c r="BQ81" s="141">
        <f t="shared" ca="1" si="54"/>
        <v>0.04</v>
      </c>
      <c r="BR81" s="143">
        <f t="shared" ca="1" si="55"/>
        <v>0.05</v>
      </c>
      <c r="BS81" s="144">
        <f t="shared" ca="1" si="56"/>
        <v>0.04</v>
      </c>
      <c r="BT81" s="145">
        <f t="shared" ca="1" si="57"/>
        <v>0.04</v>
      </c>
      <c r="BU81" s="56">
        <f t="shared" si="47"/>
        <v>-0.05</v>
      </c>
      <c r="BV81" s="57">
        <f t="shared" si="48"/>
        <v>0</v>
      </c>
      <c r="BW81" s="58">
        <f t="shared" ca="1" si="58"/>
        <v>0.05</v>
      </c>
      <c r="BX81" s="141">
        <f t="shared" ca="1" si="59"/>
        <v>0.04</v>
      </c>
      <c r="BY81" s="143">
        <f t="shared" ca="1" si="60"/>
        <v>0.05</v>
      </c>
      <c r="BZ81" s="144">
        <f t="shared" ca="1" si="61"/>
        <v>0.04</v>
      </c>
      <c r="CA81" s="145">
        <f t="shared" ca="1" si="62"/>
        <v>0.04</v>
      </c>
      <c r="CB81" s="56">
        <f t="shared" si="49"/>
        <v>-0.05</v>
      </c>
      <c r="CC81" s="57">
        <f t="shared" si="50"/>
        <v>0</v>
      </c>
      <c r="CD81" s="58">
        <f t="shared" ca="1" si="63"/>
        <v>0.05</v>
      </c>
      <c r="CE81" s="141">
        <f t="shared" ca="1" si="64"/>
        <v>0.04</v>
      </c>
      <c r="CF81" s="143">
        <f t="shared" ca="1" si="65"/>
        <v>0.05</v>
      </c>
      <c r="CG81" s="144">
        <f t="shared" ca="1" si="66"/>
        <v>0.04</v>
      </c>
      <c r="CH81" s="145">
        <f t="shared" ca="1" si="67"/>
        <v>0.04</v>
      </c>
    </row>
    <row r="82" spans="1:86" hidden="1" outlineLevel="1">
      <c r="A82">
        <f t="shared" ca="1" si="70"/>
        <v>1</v>
      </c>
      <c r="B82" t="str">
        <f t="shared" ca="1" si="52"/>
        <v>EP1 LPD4 LPS4</v>
      </c>
      <c r="C82" s="22">
        <v>1</v>
      </c>
      <c r="D82" s="22">
        <v>0</v>
      </c>
      <c r="E82" s="34">
        <f t="shared" ca="1" si="73"/>
        <v>4</v>
      </c>
      <c r="F82" s="34">
        <f t="shared" ca="1" si="72"/>
        <v>4</v>
      </c>
      <c r="G82" s="22">
        <v>0</v>
      </c>
      <c r="H82" s="22">
        <v>0</v>
      </c>
      <c r="I82" s="22">
        <v>0</v>
      </c>
      <c r="BM82">
        <v>32</v>
      </c>
      <c r="BN82" s="56">
        <f t="shared" si="45"/>
        <v>-0.05</v>
      </c>
      <c r="BO82" s="57">
        <f t="shared" si="46"/>
        <v>0</v>
      </c>
      <c r="BP82" s="58">
        <f t="shared" ca="1" si="53"/>
        <v>0.05</v>
      </c>
      <c r="BQ82" s="141">
        <f t="shared" ca="1" si="54"/>
        <v>0.08</v>
      </c>
      <c r="BR82" s="143">
        <f t="shared" ca="1" si="55"/>
        <v>0.05</v>
      </c>
      <c r="BS82" s="144">
        <f t="shared" ca="1" si="56"/>
        <v>0.08</v>
      </c>
      <c r="BT82" s="145">
        <f t="shared" ca="1" si="57"/>
        <v>0.08</v>
      </c>
      <c r="BU82" s="56">
        <f t="shared" si="47"/>
        <v>-0.05</v>
      </c>
      <c r="BV82" s="57">
        <f t="shared" si="48"/>
        <v>0</v>
      </c>
      <c r="BW82" s="58">
        <f t="shared" ca="1" si="58"/>
        <v>0.05</v>
      </c>
      <c r="BX82" s="141">
        <f t="shared" ca="1" si="59"/>
        <v>0.08</v>
      </c>
      <c r="BY82" s="143">
        <f t="shared" ca="1" si="60"/>
        <v>0.05</v>
      </c>
      <c r="BZ82" s="144">
        <f t="shared" ca="1" si="61"/>
        <v>0.08</v>
      </c>
      <c r="CA82" s="145">
        <f t="shared" ca="1" si="62"/>
        <v>0.08</v>
      </c>
      <c r="CB82" s="56">
        <f t="shared" si="49"/>
        <v>-0.05</v>
      </c>
      <c r="CC82" s="57">
        <f t="shared" si="50"/>
        <v>0</v>
      </c>
      <c r="CD82" s="58">
        <f t="shared" ca="1" si="63"/>
        <v>0.05</v>
      </c>
      <c r="CE82" s="141">
        <f t="shared" ca="1" si="64"/>
        <v>0.08</v>
      </c>
      <c r="CF82" s="143">
        <f t="shared" ca="1" si="65"/>
        <v>0.05</v>
      </c>
      <c r="CG82" s="144">
        <f t="shared" ca="1" si="66"/>
        <v>0.08</v>
      </c>
      <c r="CH82" s="145">
        <f t="shared" ca="1" si="67"/>
        <v>0.08</v>
      </c>
    </row>
    <row r="83" spans="1:86" hidden="1" outlineLevel="1">
      <c r="A83">
        <f t="shared" ca="1" si="70"/>
        <v>1</v>
      </c>
      <c r="B83" t="str">
        <f t="shared" ca="1" si="52"/>
        <v>EP2 LPD1 LPS1</v>
      </c>
      <c r="C83" s="34">
        <f t="shared" ref="C83:C130" si="74">MOD(C67,4)+1</f>
        <v>2</v>
      </c>
      <c r="D83" s="22">
        <v>0</v>
      </c>
      <c r="E83" s="34">
        <f t="shared" ca="1" si="73"/>
        <v>1</v>
      </c>
      <c r="F83" s="34">
        <f t="shared" ca="1" si="72"/>
        <v>1</v>
      </c>
      <c r="G83" s="22">
        <v>0</v>
      </c>
      <c r="H83" s="22">
        <v>0</v>
      </c>
      <c r="I83" s="22">
        <v>0</v>
      </c>
      <c r="BM83">
        <v>33</v>
      </c>
      <c r="BN83" s="56">
        <f t="shared" si="45"/>
        <v>0</v>
      </c>
      <c r="BO83" s="57">
        <f t="shared" si="46"/>
        <v>0</v>
      </c>
      <c r="BP83" s="58">
        <f t="shared" ca="1" si="53"/>
        <v>-0.08</v>
      </c>
      <c r="BQ83" s="141">
        <f t="shared" ca="1" si="54"/>
        <v>-0.05</v>
      </c>
      <c r="BR83" s="143">
        <f t="shared" ca="1" si="55"/>
        <v>-0.08</v>
      </c>
      <c r="BS83" s="144">
        <f t="shared" ca="1" si="56"/>
        <v>-0.05</v>
      </c>
      <c r="BT83" s="145">
        <f t="shared" ca="1" si="57"/>
        <v>-0.05</v>
      </c>
      <c r="BU83" s="56">
        <f t="shared" si="47"/>
        <v>0</v>
      </c>
      <c r="BV83" s="57">
        <f t="shared" si="48"/>
        <v>0</v>
      </c>
      <c r="BW83" s="58">
        <f t="shared" ca="1" si="58"/>
        <v>-0.08</v>
      </c>
      <c r="BX83" s="141">
        <f t="shared" ca="1" si="59"/>
        <v>-0.05</v>
      </c>
      <c r="BY83" s="143">
        <f t="shared" ca="1" si="60"/>
        <v>-0.08</v>
      </c>
      <c r="BZ83" s="144">
        <f t="shared" ca="1" si="61"/>
        <v>-0.05</v>
      </c>
      <c r="CA83" s="145">
        <f t="shared" ca="1" si="62"/>
        <v>-0.05</v>
      </c>
      <c r="CB83" s="56">
        <f t="shared" si="49"/>
        <v>0</v>
      </c>
      <c r="CC83" s="57">
        <f t="shared" si="50"/>
        <v>0</v>
      </c>
      <c r="CD83" s="58">
        <f t="shared" ca="1" si="63"/>
        <v>-0.08</v>
      </c>
      <c r="CE83" s="141">
        <f t="shared" ca="1" si="64"/>
        <v>-0.05</v>
      </c>
      <c r="CF83" s="143">
        <f t="shared" ca="1" si="65"/>
        <v>-0.08</v>
      </c>
      <c r="CG83" s="144">
        <f t="shared" ca="1" si="66"/>
        <v>-0.05</v>
      </c>
      <c r="CH83" s="145">
        <f t="shared" ca="1" si="67"/>
        <v>-0.05</v>
      </c>
    </row>
    <row r="84" spans="1:86" hidden="1" outlineLevel="1">
      <c r="A84">
        <f t="shared" ca="1" si="70"/>
        <v>1</v>
      </c>
      <c r="B84" t="str">
        <f t="shared" ca="1" si="52"/>
        <v>EP2 LPD1 LPS2</v>
      </c>
      <c r="C84" s="34">
        <f t="shared" si="74"/>
        <v>2</v>
      </c>
      <c r="D84" s="22">
        <v>0</v>
      </c>
      <c r="E84" s="34">
        <f t="shared" ca="1" si="73"/>
        <v>1</v>
      </c>
      <c r="F84" s="34">
        <f t="shared" ca="1" si="72"/>
        <v>2</v>
      </c>
      <c r="G84" s="22">
        <v>0</v>
      </c>
      <c r="H84" s="22">
        <v>0</v>
      </c>
      <c r="I84" s="22">
        <v>0</v>
      </c>
      <c r="BM84">
        <v>34</v>
      </c>
      <c r="BN84" s="56">
        <f t="shared" si="45"/>
        <v>0</v>
      </c>
      <c r="BO84" s="57">
        <f t="shared" si="46"/>
        <v>0</v>
      </c>
      <c r="BP84" s="58">
        <f t="shared" ca="1" si="53"/>
        <v>-0.08</v>
      </c>
      <c r="BQ84" s="141">
        <f t="shared" ca="1" si="54"/>
        <v>0</v>
      </c>
      <c r="BR84" s="143">
        <f t="shared" ca="1" si="55"/>
        <v>-0.08</v>
      </c>
      <c r="BS84" s="144">
        <f t="shared" ca="1" si="56"/>
        <v>0</v>
      </c>
      <c r="BT84" s="145">
        <f t="shared" ca="1" si="57"/>
        <v>0</v>
      </c>
      <c r="BU84" s="56">
        <f t="shared" si="47"/>
        <v>0</v>
      </c>
      <c r="BV84" s="57">
        <f t="shared" si="48"/>
        <v>0</v>
      </c>
      <c r="BW84" s="58">
        <f t="shared" ca="1" si="58"/>
        <v>-0.08</v>
      </c>
      <c r="BX84" s="141">
        <f t="shared" ca="1" si="59"/>
        <v>0</v>
      </c>
      <c r="BY84" s="143">
        <f t="shared" ca="1" si="60"/>
        <v>-0.08</v>
      </c>
      <c r="BZ84" s="144">
        <f t="shared" ca="1" si="61"/>
        <v>0</v>
      </c>
      <c r="CA84" s="145">
        <f t="shared" ca="1" si="62"/>
        <v>0</v>
      </c>
      <c r="CB84" s="56">
        <f t="shared" si="49"/>
        <v>0</v>
      </c>
      <c r="CC84" s="57">
        <f t="shared" si="50"/>
        <v>0</v>
      </c>
      <c r="CD84" s="58">
        <f t="shared" ca="1" si="63"/>
        <v>-0.08</v>
      </c>
      <c r="CE84" s="141">
        <f t="shared" ca="1" si="64"/>
        <v>0</v>
      </c>
      <c r="CF84" s="143">
        <f t="shared" ca="1" si="65"/>
        <v>-0.08</v>
      </c>
      <c r="CG84" s="144">
        <f t="shared" ca="1" si="66"/>
        <v>0</v>
      </c>
      <c r="CH84" s="145">
        <f t="shared" ca="1" si="67"/>
        <v>0</v>
      </c>
    </row>
    <row r="85" spans="1:86" hidden="1" outlineLevel="1">
      <c r="A85">
        <f t="shared" ca="1" si="70"/>
        <v>1</v>
      </c>
      <c r="B85" t="str">
        <f t="shared" ca="1" si="52"/>
        <v>EP2 LPD1 LPS3</v>
      </c>
      <c r="C85" s="34">
        <f t="shared" si="74"/>
        <v>2</v>
      </c>
      <c r="D85" s="22">
        <v>0</v>
      </c>
      <c r="E85" s="34">
        <f t="shared" ca="1" si="73"/>
        <v>1</v>
      </c>
      <c r="F85" s="34">
        <f t="shared" ca="1" si="72"/>
        <v>3</v>
      </c>
      <c r="G85" s="22">
        <v>0</v>
      </c>
      <c r="H85" s="22">
        <v>0</v>
      </c>
      <c r="I85" s="22">
        <v>0</v>
      </c>
      <c r="BM85">
        <v>35</v>
      </c>
      <c r="BN85" s="56">
        <f t="shared" si="45"/>
        <v>0</v>
      </c>
      <c r="BO85" s="57">
        <f t="shared" si="46"/>
        <v>0</v>
      </c>
      <c r="BP85" s="58">
        <f t="shared" ca="1" si="53"/>
        <v>-0.08</v>
      </c>
      <c r="BQ85" s="141">
        <f t="shared" ca="1" si="54"/>
        <v>0.04</v>
      </c>
      <c r="BR85" s="143">
        <f t="shared" ca="1" si="55"/>
        <v>-0.08</v>
      </c>
      <c r="BS85" s="144">
        <f t="shared" ca="1" si="56"/>
        <v>0.04</v>
      </c>
      <c r="BT85" s="145">
        <f t="shared" ca="1" si="57"/>
        <v>0.04</v>
      </c>
      <c r="BU85" s="56">
        <f t="shared" si="47"/>
        <v>0</v>
      </c>
      <c r="BV85" s="57">
        <f t="shared" si="48"/>
        <v>0</v>
      </c>
      <c r="BW85" s="58">
        <f t="shared" ca="1" si="58"/>
        <v>-0.08</v>
      </c>
      <c r="BX85" s="141">
        <f t="shared" ca="1" si="59"/>
        <v>0.04</v>
      </c>
      <c r="BY85" s="143">
        <f t="shared" ca="1" si="60"/>
        <v>-0.08</v>
      </c>
      <c r="BZ85" s="144">
        <f t="shared" ca="1" si="61"/>
        <v>0.04</v>
      </c>
      <c r="CA85" s="145">
        <f t="shared" ca="1" si="62"/>
        <v>0.04</v>
      </c>
      <c r="CB85" s="56">
        <f t="shared" si="49"/>
        <v>0</v>
      </c>
      <c r="CC85" s="57">
        <f t="shared" si="50"/>
        <v>0</v>
      </c>
      <c r="CD85" s="58">
        <f t="shared" ca="1" si="63"/>
        <v>-0.08</v>
      </c>
      <c r="CE85" s="141">
        <f t="shared" ca="1" si="64"/>
        <v>0.04</v>
      </c>
      <c r="CF85" s="143">
        <f t="shared" ca="1" si="65"/>
        <v>-0.08</v>
      </c>
      <c r="CG85" s="144">
        <f t="shared" ca="1" si="66"/>
        <v>0.04</v>
      </c>
      <c r="CH85" s="145">
        <f t="shared" ca="1" si="67"/>
        <v>0.04</v>
      </c>
    </row>
    <row r="86" spans="1:86" hidden="1" outlineLevel="1">
      <c r="A86">
        <f t="shared" ca="1" si="70"/>
        <v>1</v>
      </c>
      <c r="B86" t="str">
        <f t="shared" ca="1" si="52"/>
        <v>EP2 LPD1 LPS4</v>
      </c>
      <c r="C86" s="34">
        <f t="shared" si="74"/>
        <v>2</v>
      </c>
      <c r="D86" s="22">
        <v>0</v>
      </c>
      <c r="E86" s="34">
        <f t="shared" ca="1" si="73"/>
        <v>1</v>
      </c>
      <c r="F86" s="34">
        <f t="shared" ca="1" si="72"/>
        <v>4</v>
      </c>
      <c r="G86" s="22">
        <v>0</v>
      </c>
      <c r="H86" s="22">
        <v>0</v>
      </c>
      <c r="I86" s="22">
        <v>0</v>
      </c>
      <c r="BM86">
        <v>36</v>
      </c>
      <c r="BN86" s="56">
        <f t="shared" si="45"/>
        <v>0</v>
      </c>
      <c r="BO86" s="57">
        <f t="shared" si="46"/>
        <v>0</v>
      </c>
      <c r="BP86" s="58">
        <f t="shared" ca="1" si="53"/>
        <v>-0.08</v>
      </c>
      <c r="BQ86" s="141">
        <f t="shared" ca="1" si="54"/>
        <v>0.08</v>
      </c>
      <c r="BR86" s="143">
        <f t="shared" ca="1" si="55"/>
        <v>-0.08</v>
      </c>
      <c r="BS86" s="144">
        <f t="shared" ca="1" si="56"/>
        <v>0.08</v>
      </c>
      <c r="BT86" s="145">
        <f t="shared" ca="1" si="57"/>
        <v>0.08</v>
      </c>
      <c r="BU86" s="56">
        <f t="shared" si="47"/>
        <v>0</v>
      </c>
      <c r="BV86" s="57">
        <f t="shared" si="48"/>
        <v>0</v>
      </c>
      <c r="BW86" s="58">
        <f t="shared" ca="1" si="58"/>
        <v>-0.08</v>
      </c>
      <c r="BX86" s="141">
        <f t="shared" ca="1" si="59"/>
        <v>0.08</v>
      </c>
      <c r="BY86" s="143">
        <f t="shared" ca="1" si="60"/>
        <v>-0.08</v>
      </c>
      <c r="BZ86" s="144">
        <f t="shared" ca="1" si="61"/>
        <v>0.08</v>
      </c>
      <c r="CA86" s="145">
        <f t="shared" ca="1" si="62"/>
        <v>0.08</v>
      </c>
      <c r="CB86" s="56">
        <f t="shared" si="49"/>
        <v>0</v>
      </c>
      <c r="CC86" s="57">
        <f t="shared" si="50"/>
        <v>0</v>
      </c>
      <c r="CD86" s="58">
        <f t="shared" ca="1" si="63"/>
        <v>-0.08</v>
      </c>
      <c r="CE86" s="141">
        <f t="shared" ca="1" si="64"/>
        <v>0.08</v>
      </c>
      <c r="CF86" s="143">
        <f t="shared" ca="1" si="65"/>
        <v>-0.08</v>
      </c>
      <c r="CG86" s="144">
        <f t="shared" ca="1" si="66"/>
        <v>0.08</v>
      </c>
      <c r="CH86" s="145">
        <f t="shared" ca="1" si="67"/>
        <v>0.08</v>
      </c>
    </row>
    <row r="87" spans="1:86" hidden="1" outlineLevel="1">
      <c r="A87">
        <f t="shared" ca="1" si="70"/>
        <v>1</v>
      </c>
      <c r="B87" t="str">
        <f t="shared" ca="1" si="52"/>
        <v>EP2 LPD2 LPS1</v>
      </c>
      <c r="C87" s="34">
        <f t="shared" si="74"/>
        <v>2</v>
      </c>
      <c r="D87" s="22">
        <v>0</v>
      </c>
      <c r="E87" s="34">
        <f t="shared" ca="1" si="73"/>
        <v>2</v>
      </c>
      <c r="F87" s="34">
        <f t="shared" ca="1" si="72"/>
        <v>1</v>
      </c>
      <c r="G87" s="22">
        <v>0</v>
      </c>
      <c r="H87" s="22">
        <v>0</v>
      </c>
      <c r="I87" s="22">
        <v>0</v>
      </c>
      <c r="BM87">
        <v>37</v>
      </c>
      <c r="BN87" s="56">
        <f t="shared" si="45"/>
        <v>0</v>
      </c>
      <c r="BO87" s="57">
        <f t="shared" si="46"/>
        <v>0</v>
      </c>
      <c r="BP87" s="58">
        <f t="shared" ca="1" si="53"/>
        <v>-0.04</v>
      </c>
      <c r="BQ87" s="141">
        <f t="shared" ca="1" si="54"/>
        <v>-0.05</v>
      </c>
      <c r="BR87" s="143">
        <f t="shared" ca="1" si="55"/>
        <v>-0.04</v>
      </c>
      <c r="BS87" s="144">
        <f t="shared" ca="1" si="56"/>
        <v>-0.05</v>
      </c>
      <c r="BT87" s="145">
        <f t="shared" ca="1" si="57"/>
        <v>-0.05</v>
      </c>
      <c r="BU87" s="56">
        <f t="shared" si="47"/>
        <v>0</v>
      </c>
      <c r="BV87" s="57">
        <f t="shared" si="48"/>
        <v>0</v>
      </c>
      <c r="BW87" s="58">
        <f t="shared" ca="1" si="58"/>
        <v>-0.04</v>
      </c>
      <c r="BX87" s="141">
        <f t="shared" ca="1" si="59"/>
        <v>-0.05</v>
      </c>
      <c r="BY87" s="143">
        <f t="shared" ca="1" si="60"/>
        <v>-0.04</v>
      </c>
      <c r="BZ87" s="144">
        <f t="shared" ca="1" si="61"/>
        <v>-0.05</v>
      </c>
      <c r="CA87" s="145">
        <f t="shared" ca="1" si="62"/>
        <v>-0.05</v>
      </c>
      <c r="CB87" s="56">
        <f t="shared" si="49"/>
        <v>0</v>
      </c>
      <c r="CC87" s="57">
        <f t="shared" si="50"/>
        <v>0</v>
      </c>
      <c r="CD87" s="58">
        <f t="shared" ca="1" si="63"/>
        <v>-0.04</v>
      </c>
      <c r="CE87" s="141">
        <f t="shared" ca="1" si="64"/>
        <v>-0.05</v>
      </c>
      <c r="CF87" s="143">
        <f t="shared" ca="1" si="65"/>
        <v>-0.04</v>
      </c>
      <c r="CG87" s="144">
        <f t="shared" ca="1" si="66"/>
        <v>-0.05</v>
      </c>
      <c r="CH87" s="145">
        <f t="shared" ca="1" si="67"/>
        <v>-0.05</v>
      </c>
    </row>
    <row r="88" spans="1:86" hidden="1" outlineLevel="1">
      <c r="A88">
        <f t="shared" ca="1" si="70"/>
        <v>1</v>
      </c>
      <c r="B88" t="str">
        <f t="shared" ca="1" si="52"/>
        <v>EP2 LPD2 LPS2</v>
      </c>
      <c r="C88" s="34">
        <f t="shared" si="74"/>
        <v>2</v>
      </c>
      <c r="D88" s="22">
        <v>0</v>
      </c>
      <c r="E88" s="34">
        <f t="shared" ca="1" si="73"/>
        <v>2</v>
      </c>
      <c r="F88" s="34">
        <f t="shared" ca="1" si="72"/>
        <v>2</v>
      </c>
      <c r="G88" s="22">
        <v>0</v>
      </c>
      <c r="H88" s="22">
        <v>0</v>
      </c>
      <c r="I88" s="22">
        <v>0</v>
      </c>
      <c r="BM88">
        <v>38</v>
      </c>
      <c r="BN88" s="56">
        <f t="shared" si="45"/>
        <v>0</v>
      </c>
      <c r="BO88" s="57">
        <f t="shared" si="46"/>
        <v>0</v>
      </c>
      <c r="BP88" s="58">
        <f t="shared" ca="1" si="53"/>
        <v>-0.04</v>
      </c>
      <c r="BQ88" s="141">
        <f t="shared" ca="1" si="54"/>
        <v>0</v>
      </c>
      <c r="BR88" s="143">
        <f t="shared" ca="1" si="55"/>
        <v>-0.04</v>
      </c>
      <c r="BS88" s="144">
        <f t="shared" ca="1" si="56"/>
        <v>0</v>
      </c>
      <c r="BT88" s="145">
        <f t="shared" ca="1" si="57"/>
        <v>0</v>
      </c>
      <c r="BU88" s="56">
        <f t="shared" si="47"/>
        <v>0</v>
      </c>
      <c r="BV88" s="57">
        <f t="shared" si="48"/>
        <v>0</v>
      </c>
      <c r="BW88" s="58">
        <f t="shared" ca="1" si="58"/>
        <v>-0.04</v>
      </c>
      <c r="BX88" s="141">
        <f t="shared" ca="1" si="59"/>
        <v>0</v>
      </c>
      <c r="BY88" s="143">
        <f t="shared" ca="1" si="60"/>
        <v>-0.04</v>
      </c>
      <c r="BZ88" s="144">
        <f t="shared" ca="1" si="61"/>
        <v>0</v>
      </c>
      <c r="CA88" s="145">
        <f t="shared" ca="1" si="62"/>
        <v>0</v>
      </c>
      <c r="CB88" s="56">
        <f t="shared" si="49"/>
        <v>0</v>
      </c>
      <c r="CC88" s="57">
        <f t="shared" si="50"/>
        <v>0</v>
      </c>
      <c r="CD88" s="58">
        <f t="shared" ca="1" si="63"/>
        <v>-0.04</v>
      </c>
      <c r="CE88" s="141">
        <f t="shared" ca="1" si="64"/>
        <v>0</v>
      </c>
      <c r="CF88" s="143">
        <f t="shared" ca="1" si="65"/>
        <v>-0.04</v>
      </c>
      <c r="CG88" s="144">
        <f t="shared" ca="1" si="66"/>
        <v>0</v>
      </c>
      <c r="CH88" s="145">
        <f t="shared" ca="1" si="67"/>
        <v>0</v>
      </c>
    </row>
    <row r="89" spans="1:86" hidden="1" outlineLevel="1">
      <c r="A89">
        <f t="shared" ca="1" si="70"/>
        <v>1</v>
      </c>
      <c r="B89" t="str">
        <f t="shared" ca="1" si="52"/>
        <v>EP2 LPD2 LPS3</v>
      </c>
      <c r="C89" s="34">
        <f t="shared" si="74"/>
        <v>2</v>
      </c>
      <c r="D89" s="22">
        <v>0</v>
      </c>
      <c r="E89" s="34">
        <f t="shared" ca="1" si="73"/>
        <v>2</v>
      </c>
      <c r="F89" s="34">
        <f t="shared" ca="1" si="72"/>
        <v>3</v>
      </c>
      <c r="G89" s="22">
        <v>0</v>
      </c>
      <c r="H89" s="22">
        <v>0</v>
      </c>
      <c r="I89" s="22">
        <v>0</v>
      </c>
      <c r="BM89">
        <v>39</v>
      </c>
      <c r="BN89" s="56">
        <f t="shared" si="45"/>
        <v>0</v>
      </c>
      <c r="BO89" s="57">
        <f t="shared" si="46"/>
        <v>0</v>
      </c>
      <c r="BP89" s="58">
        <f t="shared" ca="1" si="53"/>
        <v>-0.04</v>
      </c>
      <c r="BQ89" s="141">
        <f t="shared" ca="1" si="54"/>
        <v>0.04</v>
      </c>
      <c r="BR89" s="143">
        <f t="shared" ca="1" si="55"/>
        <v>-0.04</v>
      </c>
      <c r="BS89" s="144">
        <f t="shared" ca="1" si="56"/>
        <v>0.04</v>
      </c>
      <c r="BT89" s="145">
        <f t="shared" ca="1" si="57"/>
        <v>0.04</v>
      </c>
      <c r="BU89" s="56">
        <f t="shared" si="47"/>
        <v>0</v>
      </c>
      <c r="BV89" s="57">
        <f t="shared" si="48"/>
        <v>0</v>
      </c>
      <c r="BW89" s="58">
        <f t="shared" ca="1" si="58"/>
        <v>-0.04</v>
      </c>
      <c r="BX89" s="141">
        <f t="shared" ca="1" si="59"/>
        <v>0.04</v>
      </c>
      <c r="BY89" s="143">
        <f t="shared" ca="1" si="60"/>
        <v>-0.04</v>
      </c>
      <c r="BZ89" s="144">
        <f t="shared" ca="1" si="61"/>
        <v>0.04</v>
      </c>
      <c r="CA89" s="145">
        <f t="shared" ca="1" si="62"/>
        <v>0.04</v>
      </c>
      <c r="CB89" s="56">
        <f t="shared" si="49"/>
        <v>0</v>
      </c>
      <c r="CC89" s="57">
        <f t="shared" si="50"/>
        <v>0</v>
      </c>
      <c r="CD89" s="58">
        <f t="shared" ca="1" si="63"/>
        <v>-0.04</v>
      </c>
      <c r="CE89" s="141">
        <f t="shared" ca="1" si="64"/>
        <v>0.04</v>
      </c>
      <c r="CF89" s="143">
        <f t="shared" ca="1" si="65"/>
        <v>-0.04</v>
      </c>
      <c r="CG89" s="144">
        <f t="shared" ca="1" si="66"/>
        <v>0.04</v>
      </c>
      <c r="CH89" s="145">
        <f t="shared" ca="1" si="67"/>
        <v>0.04</v>
      </c>
    </row>
    <row r="90" spans="1:86" hidden="1" outlineLevel="1">
      <c r="A90">
        <f t="shared" ref="A90:A110" ca="1" si="75">OFFSET(A90,-1,0)</f>
        <v>1</v>
      </c>
      <c r="B90" t="str">
        <f t="shared" ca="1" si="52"/>
        <v>EP2 LPD2 LPS4</v>
      </c>
      <c r="C90" s="34">
        <f t="shared" si="74"/>
        <v>2</v>
      </c>
      <c r="D90" s="22">
        <v>0</v>
      </c>
      <c r="E90" s="34">
        <f t="shared" ca="1" si="73"/>
        <v>2</v>
      </c>
      <c r="F90" s="34">
        <f t="shared" ca="1" si="72"/>
        <v>4</v>
      </c>
      <c r="G90" s="22">
        <v>0</v>
      </c>
      <c r="H90" s="22">
        <v>0</v>
      </c>
      <c r="I90" s="22">
        <v>0</v>
      </c>
      <c r="BM90">
        <v>40</v>
      </c>
      <c r="BN90" s="56">
        <f t="shared" si="45"/>
        <v>0</v>
      </c>
      <c r="BO90" s="57">
        <f t="shared" si="46"/>
        <v>0</v>
      </c>
      <c r="BP90" s="58">
        <f t="shared" ca="1" si="53"/>
        <v>-0.04</v>
      </c>
      <c r="BQ90" s="141">
        <f t="shared" ca="1" si="54"/>
        <v>0.08</v>
      </c>
      <c r="BR90" s="143">
        <f t="shared" ca="1" si="55"/>
        <v>-0.04</v>
      </c>
      <c r="BS90" s="144">
        <f t="shared" ca="1" si="56"/>
        <v>0.08</v>
      </c>
      <c r="BT90" s="145">
        <f t="shared" ca="1" si="57"/>
        <v>0.08</v>
      </c>
      <c r="BU90" s="56">
        <f t="shared" si="47"/>
        <v>0</v>
      </c>
      <c r="BV90" s="57">
        <f t="shared" si="48"/>
        <v>0</v>
      </c>
      <c r="BW90" s="58">
        <f t="shared" ca="1" si="58"/>
        <v>-0.04</v>
      </c>
      <c r="BX90" s="141">
        <f t="shared" ca="1" si="59"/>
        <v>0.08</v>
      </c>
      <c r="BY90" s="143">
        <f t="shared" ca="1" si="60"/>
        <v>-0.04</v>
      </c>
      <c r="BZ90" s="144">
        <f t="shared" ca="1" si="61"/>
        <v>0.08</v>
      </c>
      <c r="CA90" s="145">
        <f t="shared" ca="1" si="62"/>
        <v>0.08</v>
      </c>
      <c r="CB90" s="56">
        <f t="shared" si="49"/>
        <v>0</v>
      </c>
      <c r="CC90" s="57">
        <f t="shared" si="50"/>
        <v>0</v>
      </c>
      <c r="CD90" s="58">
        <f t="shared" ca="1" si="63"/>
        <v>-0.04</v>
      </c>
      <c r="CE90" s="141">
        <f t="shared" ca="1" si="64"/>
        <v>0.08</v>
      </c>
      <c r="CF90" s="143">
        <f t="shared" ca="1" si="65"/>
        <v>-0.04</v>
      </c>
      <c r="CG90" s="144">
        <f t="shared" ca="1" si="66"/>
        <v>0.08</v>
      </c>
      <c r="CH90" s="145">
        <f t="shared" ca="1" si="67"/>
        <v>0.08</v>
      </c>
    </row>
    <row r="91" spans="1:86" hidden="1" outlineLevel="1">
      <c r="A91">
        <f t="shared" ca="1" si="75"/>
        <v>1</v>
      </c>
      <c r="B91" t="str">
        <f t="shared" ca="1" si="52"/>
        <v>EP2 LPD3 LPS1</v>
      </c>
      <c r="C91" s="34">
        <f t="shared" si="74"/>
        <v>2</v>
      </c>
      <c r="D91" s="22">
        <v>0</v>
      </c>
      <c r="E91" s="34">
        <f t="shared" ca="1" si="73"/>
        <v>3</v>
      </c>
      <c r="F91" s="34">
        <f t="shared" ca="1" si="72"/>
        <v>1</v>
      </c>
      <c r="G91" s="22">
        <v>0</v>
      </c>
      <c r="H91" s="22">
        <v>0</v>
      </c>
      <c r="I91" s="22">
        <v>0</v>
      </c>
      <c r="BM91">
        <v>41</v>
      </c>
      <c r="BN91" s="56">
        <f t="shared" si="45"/>
        <v>0</v>
      </c>
      <c r="BO91" s="57">
        <f t="shared" si="46"/>
        <v>0</v>
      </c>
      <c r="BP91" s="58">
        <f t="shared" ca="1" si="53"/>
        <v>0</v>
      </c>
      <c r="BQ91" s="141">
        <f t="shared" ca="1" si="54"/>
        <v>-0.05</v>
      </c>
      <c r="BR91" s="143">
        <f t="shared" ca="1" si="55"/>
        <v>0</v>
      </c>
      <c r="BS91" s="144">
        <f t="shared" ca="1" si="56"/>
        <v>-0.05</v>
      </c>
      <c r="BT91" s="145">
        <f t="shared" ca="1" si="57"/>
        <v>-0.05</v>
      </c>
      <c r="BU91" s="56">
        <f t="shared" si="47"/>
        <v>0</v>
      </c>
      <c r="BV91" s="57">
        <f t="shared" si="48"/>
        <v>0</v>
      </c>
      <c r="BW91" s="58">
        <f t="shared" ca="1" si="58"/>
        <v>0</v>
      </c>
      <c r="BX91" s="141">
        <f t="shared" ca="1" si="59"/>
        <v>-0.05</v>
      </c>
      <c r="BY91" s="143">
        <f t="shared" ca="1" si="60"/>
        <v>0</v>
      </c>
      <c r="BZ91" s="144">
        <f t="shared" ca="1" si="61"/>
        <v>-0.05</v>
      </c>
      <c r="CA91" s="145">
        <f t="shared" ca="1" si="62"/>
        <v>-0.05</v>
      </c>
      <c r="CB91" s="56">
        <f t="shared" si="49"/>
        <v>0</v>
      </c>
      <c r="CC91" s="57">
        <f t="shared" si="50"/>
        <v>0</v>
      </c>
      <c r="CD91" s="58">
        <f t="shared" ca="1" si="63"/>
        <v>0</v>
      </c>
      <c r="CE91" s="141">
        <f t="shared" ca="1" si="64"/>
        <v>-0.05</v>
      </c>
      <c r="CF91" s="143">
        <f t="shared" ca="1" si="65"/>
        <v>0</v>
      </c>
      <c r="CG91" s="144">
        <f t="shared" ca="1" si="66"/>
        <v>-0.05</v>
      </c>
      <c r="CH91" s="145">
        <f t="shared" ca="1" si="67"/>
        <v>-0.05</v>
      </c>
    </row>
    <row r="92" spans="1:86" hidden="1" outlineLevel="1">
      <c r="A92">
        <f t="shared" ca="1" si="75"/>
        <v>1</v>
      </c>
      <c r="B92" t="str">
        <f t="shared" ca="1" si="52"/>
        <v>EP2 LPD3 LPS2</v>
      </c>
      <c r="C92" s="34">
        <f t="shared" si="74"/>
        <v>2</v>
      </c>
      <c r="D92" s="22">
        <v>0</v>
      </c>
      <c r="E92" s="34">
        <f t="shared" ca="1" si="73"/>
        <v>3</v>
      </c>
      <c r="F92" s="34">
        <f t="shared" ca="1" si="72"/>
        <v>2</v>
      </c>
      <c r="G92" s="22">
        <v>0</v>
      </c>
      <c r="H92" s="22">
        <v>0</v>
      </c>
      <c r="I92" s="22">
        <v>0</v>
      </c>
      <c r="BM92">
        <v>42</v>
      </c>
      <c r="BN92" s="56">
        <f t="shared" si="45"/>
        <v>0</v>
      </c>
      <c r="BO92" s="57">
        <f t="shared" si="46"/>
        <v>0</v>
      </c>
      <c r="BP92" s="58">
        <f t="shared" ca="1" si="53"/>
        <v>0</v>
      </c>
      <c r="BQ92" s="141">
        <f t="shared" ca="1" si="54"/>
        <v>0</v>
      </c>
      <c r="BR92" s="143">
        <f t="shared" ca="1" si="55"/>
        <v>0</v>
      </c>
      <c r="BS92" s="144">
        <f t="shared" ca="1" si="56"/>
        <v>0</v>
      </c>
      <c r="BT92" s="145">
        <f t="shared" ca="1" si="57"/>
        <v>0</v>
      </c>
      <c r="BU92" s="56">
        <f t="shared" si="47"/>
        <v>0</v>
      </c>
      <c r="BV92" s="57">
        <f t="shared" si="48"/>
        <v>0</v>
      </c>
      <c r="BW92" s="58">
        <f t="shared" ca="1" si="58"/>
        <v>0</v>
      </c>
      <c r="BX92" s="141">
        <f t="shared" ca="1" si="59"/>
        <v>0</v>
      </c>
      <c r="BY92" s="143">
        <f t="shared" ca="1" si="60"/>
        <v>0</v>
      </c>
      <c r="BZ92" s="144">
        <f t="shared" ca="1" si="61"/>
        <v>0</v>
      </c>
      <c r="CA92" s="145">
        <f t="shared" ca="1" si="62"/>
        <v>0</v>
      </c>
      <c r="CB92" s="56">
        <f t="shared" si="49"/>
        <v>0</v>
      </c>
      <c r="CC92" s="57">
        <f t="shared" si="50"/>
        <v>0</v>
      </c>
      <c r="CD92" s="58">
        <f t="shared" ca="1" si="63"/>
        <v>0</v>
      </c>
      <c r="CE92" s="141">
        <f t="shared" ca="1" si="64"/>
        <v>0</v>
      </c>
      <c r="CF92" s="143">
        <f t="shared" ca="1" si="65"/>
        <v>0</v>
      </c>
      <c r="CG92" s="144">
        <f t="shared" ca="1" si="66"/>
        <v>0</v>
      </c>
      <c r="CH92" s="145">
        <f t="shared" ca="1" si="67"/>
        <v>0</v>
      </c>
    </row>
    <row r="93" spans="1:86" hidden="1" outlineLevel="1">
      <c r="A93">
        <f t="shared" ca="1" si="75"/>
        <v>1</v>
      </c>
      <c r="B93" t="str">
        <f t="shared" ca="1" si="52"/>
        <v>EP2 LPD3 LPS3</v>
      </c>
      <c r="C93" s="34">
        <f t="shared" si="74"/>
        <v>2</v>
      </c>
      <c r="D93" s="22">
        <v>0</v>
      </c>
      <c r="E93" s="34">
        <f t="shared" ca="1" si="73"/>
        <v>3</v>
      </c>
      <c r="F93" s="34">
        <f t="shared" ca="1" si="72"/>
        <v>3</v>
      </c>
      <c r="G93" s="22">
        <v>0</v>
      </c>
      <c r="H93" s="22">
        <v>0</v>
      </c>
      <c r="I93" s="22">
        <v>0</v>
      </c>
      <c r="BM93">
        <v>43</v>
      </c>
      <c r="BN93" s="56">
        <f t="shared" si="45"/>
        <v>0</v>
      </c>
      <c r="BO93" s="57">
        <f t="shared" si="46"/>
        <v>0</v>
      </c>
      <c r="BP93" s="58">
        <f t="shared" ca="1" si="53"/>
        <v>0</v>
      </c>
      <c r="BQ93" s="141">
        <f t="shared" ca="1" si="54"/>
        <v>0.04</v>
      </c>
      <c r="BR93" s="143">
        <f t="shared" ca="1" si="55"/>
        <v>0</v>
      </c>
      <c r="BS93" s="144">
        <f t="shared" ca="1" si="56"/>
        <v>0.04</v>
      </c>
      <c r="BT93" s="145">
        <f t="shared" ca="1" si="57"/>
        <v>0.04</v>
      </c>
      <c r="BU93" s="56">
        <f t="shared" si="47"/>
        <v>0</v>
      </c>
      <c r="BV93" s="57">
        <f t="shared" si="48"/>
        <v>0</v>
      </c>
      <c r="BW93" s="58">
        <f t="shared" ca="1" si="58"/>
        <v>0</v>
      </c>
      <c r="BX93" s="141">
        <f t="shared" ca="1" si="59"/>
        <v>0.04</v>
      </c>
      <c r="BY93" s="143">
        <f t="shared" ca="1" si="60"/>
        <v>0</v>
      </c>
      <c r="BZ93" s="144">
        <f t="shared" ca="1" si="61"/>
        <v>0.04</v>
      </c>
      <c r="CA93" s="145">
        <f t="shared" ca="1" si="62"/>
        <v>0.04</v>
      </c>
      <c r="CB93" s="56">
        <f t="shared" si="49"/>
        <v>0</v>
      </c>
      <c r="CC93" s="57">
        <f t="shared" si="50"/>
        <v>0</v>
      </c>
      <c r="CD93" s="58">
        <f t="shared" ca="1" si="63"/>
        <v>0</v>
      </c>
      <c r="CE93" s="141">
        <f t="shared" ca="1" si="64"/>
        <v>0.04</v>
      </c>
      <c r="CF93" s="143">
        <f t="shared" ca="1" si="65"/>
        <v>0</v>
      </c>
      <c r="CG93" s="144">
        <f t="shared" ca="1" si="66"/>
        <v>0.04</v>
      </c>
      <c r="CH93" s="145">
        <f t="shared" ca="1" si="67"/>
        <v>0.04</v>
      </c>
    </row>
    <row r="94" spans="1:86" hidden="1" outlineLevel="1">
      <c r="A94">
        <f t="shared" ca="1" si="75"/>
        <v>1</v>
      </c>
      <c r="B94" t="str">
        <f t="shared" ca="1" si="52"/>
        <v>EP2 LPD3 LPS4</v>
      </c>
      <c r="C94" s="34">
        <f t="shared" si="74"/>
        <v>2</v>
      </c>
      <c r="D94" s="22">
        <v>0</v>
      </c>
      <c r="E94" s="34">
        <f t="shared" ca="1" si="73"/>
        <v>3</v>
      </c>
      <c r="F94" s="34">
        <f t="shared" ca="1" si="72"/>
        <v>4</v>
      </c>
      <c r="G94" s="22">
        <v>0</v>
      </c>
      <c r="H94" s="22">
        <v>0</v>
      </c>
      <c r="I94" s="22">
        <v>0</v>
      </c>
      <c r="BM94">
        <v>44</v>
      </c>
      <c r="BN94" s="56">
        <f t="shared" si="45"/>
        <v>0</v>
      </c>
      <c r="BO94" s="57">
        <f t="shared" si="46"/>
        <v>0</v>
      </c>
      <c r="BP94" s="58">
        <f t="shared" ca="1" si="53"/>
        <v>0</v>
      </c>
      <c r="BQ94" s="141">
        <f t="shared" ca="1" si="54"/>
        <v>0.08</v>
      </c>
      <c r="BR94" s="143">
        <f t="shared" ca="1" si="55"/>
        <v>0</v>
      </c>
      <c r="BS94" s="144">
        <f t="shared" ca="1" si="56"/>
        <v>0.08</v>
      </c>
      <c r="BT94" s="145">
        <f t="shared" ca="1" si="57"/>
        <v>0.08</v>
      </c>
      <c r="BU94" s="56">
        <f t="shared" si="47"/>
        <v>0</v>
      </c>
      <c r="BV94" s="57">
        <f t="shared" si="48"/>
        <v>0</v>
      </c>
      <c r="BW94" s="58">
        <f t="shared" ca="1" si="58"/>
        <v>0</v>
      </c>
      <c r="BX94" s="141">
        <f t="shared" ca="1" si="59"/>
        <v>0.08</v>
      </c>
      <c r="BY94" s="143">
        <f t="shared" ca="1" si="60"/>
        <v>0</v>
      </c>
      <c r="BZ94" s="144">
        <f t="shared" ca="1" si="61"/>
        <v>0.08</v>
      </c>
      <c r="CA94" s="145">
        <f t="shared" ca="1" si="62"/>
        <v>0.08</v>
      </c>
      <c r="CB94" s="56">
        <f t="shared" si="49"/>
        <v>0</v>
      </c>
      <c r="CC94" s="57">
        <f t="shared" si="50"/>
        <v>0</v>
      </c>
      <c r="CD94" s="58">
        <f t="shared" ca="1" si="63"/>
        <v>0</v>
      </c>
      <c r="CE94" s="141">
        <f t="shared" ca="1" si="64"/>
        <v>0.08</v>
      </c>
      <c r="CF94" s="143">
        <f t="shared" ca="1" si="65"/>
        <v>0</v>
      </c>
      <c r="CG94" s="144">
        <f t="shared" ca="1" si="66"/>
        <v>0.08</v>
      </c>
      <c r="CH94" s="145">
        <f t="shared" ca="1" si="67"/>
        <v>0.08</v>
      </c>
    </row>
    <row r="95" spans="1:86" hidden="1" outlineLevel="1">
      <c r="A95">
        <f t="shared" ca="1" si="75"/>
        <v>1</v>
      </c>
      <c r="B95" t="str">
        <f t="shared" ca="1" si="52"/>
        <v>EP2 LPD4 LPS1</v>
      </c>
      <c r="C95" s="34">
        <f t="shared" si="74"/>
        <v>2</v>
      </c>
      <c r="D95" s="22">
        <v>0</v>
      </c>
      <c r="E95" s="34">
        <f t="shared" ca="1" si="73"/>
        <v>4</v>
      </c>
      <c r="F95" s="34">
        <f t="shared" ca="1" si="72"/>
        <v>1</v>
      </c>
      <c r="G95" s="22">
        <v>0</v>
      </c>
      <c r="H95" s="22">
        <v>0</v>
      </c>
      <c r="I95" s="22">
        <v>0</v>
      </c>
      <c r="BM95">
        <v>45</v>
      </c>
      <c r="BN95" s="56">
        <f t="shared" si="45"/>
        <v>0</v>
      </c>
      <c r="BO95" s="57">
        <f t="shared" si="46"/>
        <v>0</v>
      </c>
      <c r="BP95" s="58">
        <f t="shared" ca="1" si="53"/>
        <v>0.05</v>
      </c>
      <c r="BQ95" s="141">
        <f t="shared" ca="1" si="54"/>
        <v>-0.05</v>
      </c>
      <c r="BR95" s="143">
        <f t="shared" ca="1" si="55"/>
        <v>0.05</v>
      </c>
      <c r="BS95" s="144">
        <f t="shared" ca="1" si="56"/>
        <v>-0.05</v>
      </c>
      <c r="BT95" s="145">
        <f t="shared" ca="1" si="57"/>
        <v>-0.05</v>
      </c>
      <c r="BU95" s="56">
        <f t="shared" si="47"/>
        <v>0</v>
      </c>
      <c r="BV95" s="57">
        <f t="shared" si="48"/>
        <v>0</v>
      </c>
      <c r="BW95" s="58">
        <f t="shared" ca="1" si="58"/>
        <v>0.05</v>
      </c>
      <c r="BX95" s="141">
        <f t="shared" ca="1" si="59"/>
        <v>-0.05</v>
      </c>
      <c r="BY95" s="143">
        <f t="shared" ca="1" si="60"/>
        <v>0.05</v>
      </c>
      <c r="BZ95" s="144">
        <f t="shared" ca="1" si="61"/>
        <v>-0.05</v>
      </c>
      <c r="CA95" s="145">
        <f t="shared" ca="1" si="62"/>
        <v>-0.05</v>
      </c>
      <c r="CB95" s="56">
        <f t="shared" si="49"/>
        <v>0</v>
      </c>
      <c r="CC95" s="57">
        <f t="shared" si="50"/>
        <v>0</v>
      </c>
      <c r="CD95" s="58">
        <f t="shared" ca="1" si="63"/>
        <v>0.05</v>
      </c>
      <c r="CE95" s="141">
        <f t="shared" ca="1" si="64"/>
        <v>-0.05</v>
      </c>
      <c r="CF95" s="143">
        <f t="shared" ca="1" si="65"/>
        <v>0.05</v>
      </c>
      <c r="CG95" s="144">
        <f t="shared" ca="1" si="66"/>
        <v>-0.05</v>
      </c>
      <c r="CH95" s="145">
        <f t="shared" ca="1" si="67"/>
        <v>-0.05</v>
      </c>
    </row>
    <row r="96" spans="1:86" hidden="1" outlineLevel="1">
      <c r="A96">
        <f t="shared" ca="1" si="75"/>
        <v>1</v>
      </c>
      <c r="B96" t="str">
        <f t="shared" ca="1" si="52"/>
        <v>EP2 LPD4 LPS2</v>
      </c>
      <c r="C96" s="34">
        <f t="shared" si="74"/>
        <v>2</v>
      </c>
      <c r="D96" s="22">
        <v>0</v>
      </c>
      <c r="E96" s="34">
        <f t="shared" ca="1" si="73"/>
        <v>4</v>
      </c>
      <c r="F96" s="34">
        <f t="shared" ca="1" si="72"/>
        <v>2</v>
      </c>
      <c r="G96" s="22">
        <v>0</v>
      </c>
      <c r="H96" s="22">
        <v>0</v>
      </c>
      <c r="I96" s="22">
        <v>0</v>
      </c>
      <c r="BM96">
        <v>46</v>
      </c>
      <c r="BN96" s="56">
        <f t="shared" si="45"/>
        <v>0</v>
      </c>
      <c r="BO96" s="57">
        <f t="shared" si="46"/>
        <v>0</v>
      </c>
      <c r="BP96" s="58">
        <f t="shared" ca="1" si="53"/>
        <v>0.05</v>
      </c>
      <c r="BQ96" s="141">
        <f t="shared" ca="1" si="54"/>
        <v>0</v>
      </c>
      <c r="BR96" s="143">
        <f t="shared" ca="1" si="55"/>
        <v>0.05</v>
      </c>
      <c r="BS96" s="144">
        <f t="shared" ca="1" si="56"/>
        <v>0</v>
      </c>
      <c r="BT96" s="145">
        <f t="shared" ca="1" si="57"/>
        <v>0</v>
      </c>
      <c r="BU96" s="56">
        <f t="shared" si="47"/>
        <v>0</v>
      </c>
      <c r="BV96" s="57">
        <f t="shared" si="48"/>
        <v>0</v>
      </c>
      <c r="BW96" s="58">
        <f t="shared" ca="1" si="58"/>
        <v>0.05</v>
      </c>
      <c r="BX96" s="141">
        <f t="shared" ca="1" si="59"/>
        <v>0</v>
      </c>
      <c r="BY96" s="143">
        <f t="shared" ca="1" si="60"/>
        <v>0.05</v>
      </c>
      <c r="BZ96" s="144">
        <f t="shared" ca="1" si="61"/>
        <v>0</v>
      </c>
      <c r="CA96" s="145">
        <f t="shared" ca="1" si="62"/>
        <v>0</v>
      </c>
      <c r="CB96" s="56">
        <f t="shared" si="49"/>
        <v>0</v>
      </c>
      <c r="CC96" s="57">
        <f t="shared" si="50"/>
        <v>0</v>
      </c>
      <c r="CD96" s="58">
        <f t="shared" ca="1" si="63"/>
        <v>0.05</v>
      </c>
      <c r="CE96" s="141">
        <f t="shared" ca="1" si="64"/>
        <v>0</v>
      </c>
      <c r="CF96" s="143">
        <f t="shared" ca="1" si="65"/>
        <v>0.05</v>
      </c>
      <c r="CG96" s="144">
        <f t="shared" ca="1" si="66"/>
        <v>0</v>
      </c>
      <c r="CH96" s="145">
        <f t="shared" ca="1" si="67"/>
        <v>0</v>
      </c>
    </row>
    <row r="97" spans="1:86" hidden="1" outlineLevel="1">
      <c r="A97">
        <f t="shared" ca="1" si="75"/>
        <v>1</v>
      </c>
      <c r="B97" t="str">
        <f t="shared" ca="1" si="52"/>
        <v>EP2 LPD4 LPS3</v>
      </c>
      <c r="C97" s="34">
        <f t="shared" si="74"/>
        <v>2</v>
      </c>
      <c r="D97" s="22">
        <v>0</v>
      </c>
      <c r="E97" s="34">
        <f t="shared" ca="1" si="73"/>
        <v>4</v>
      </c>
      <c r="F97" s="34">
        <f t="shared" ca="1" si="72"/>
        <v>3</v>
      </c>
      <c r="G97" s="22">
        <v>0</v>
      </c>
      <c r="H97" s="22">
        <v>0</v>
      </c>
      <c r="I97" s="22">
        <v>0</v>
      </c>
      <c r="BM97">
        <v>47</v>
      </c>
      <c r="BN97" s="56">
        <f t="shared" si="45"/>
        <v>0</v>
      </c>
      <c r="BO97" s="57">
        <f t="shared" si="46"/>
        <v>0</v>
      </c>
      <c r="BP97" s="58">
        <f t="shared" ca="1" si="53"/>
        <v>0.05</v>
      </c>
      <c r="BQ97" s="141">
        <f t="shared" ca="1" si="54"/>
        <v>0.04</v>
      </c>
      <c r="BR97" s="143">
        <f t="shared" ca="1" si="55"/>
        <v>0.05</v>
      </c>
      <c r="BS97" s="144">
        <f t="shared" ca="1" si="56"/>
        <v>0.04</v>
      </c>
      <c r="BT97" s="145">
        <f t="shared" ca="1" si="57"/>
        <v>0.04</v>
      </c>
      <c r="BU97" s="56">
        <f t="shared" si="47"/>
        <v>0</v>
      </c>
      <c r="BV97" s="57">
        <f t="shared" si="48"/>
        <v>0</v>
      </c>
      <c r="BW97" s="58">
        <f t="shared" ca="1" si="58"/>
        <v>0.05</v>
      </c>
      <c r="BX97" s="141">
        <f t="shared" ca="1" si="59"/>
        <v>0.04</v>
      </c>
      <c r="BY97" s="143">
        <f t="shared" ca="1" si="60"/>
        <v>0.05</v>
      </c>
      <c r="BZ97" s="144">
        <f t="shared" ca="1" si="61"/>
        <v>0.04</v>
      </c>
      <c r="CA97" s="145">
        <f t="shared" ca="1" si="62"/>
        <v>0.04</v>
      </c>
      <c r="CB97" s="56">
        <f t="shared" si="49"/>
        <v>0</v>
      </c>
      <c r="CC97" s="57">
        <f t="shared" si="50"/>
        <v>0</v>
      </c>
      <c r="CD97" s="58">
        <f t="shared" ca="1" si="63"/>
        <v>0.05</v>
      </c>
      <c r="CE97" s="141">
        <f t="shared" ca="1" si="64"/>
        <v>0.04</v>
      </c>
      <c r="CF97" s="143">
        <f t="shared" ca="1" si="65"/>
        <v>0.05</v>
      </c>
      <c r="CG97" s="144">
        <f t="shared" ca="1" si="66"/>
        <v>0.04</v>
      </c>
      <c r="CH97" s="145">
        <f t="shared" ca="1" si="67"/>
        <v>0.04</v>
      </c>
    </row>
    <row r="98" spans="1:86" hidden="1" outlineLevel="1">
      <c r="A98">
        <f t="shared" ca="1" si="75"/>
        <v>1</v>
      </c>
      <c r="B98" t="str">
        <f t="shared" ca="1" si="52"/>
        <v>EP2 LPD4 LPS4</v>
      </c>
      <c r="C98" s="34">
        <f t="shared" si="74"/>
        <v>2</v>
      </c>
      <c r="D98" s="22">
        <v>0</v>
      </c>
      <c r="E98" s="34">
        <f t="shared" ca="1" si="73"/>
        <v>4</v>
      </c>
      <c r="F98" s="34">
        <f t="shared" ca="1" si="72"/>
        <v>4</v>
      </c>
      <c r="G98" s="22">
        <v>0</v>
      </c>
      <c r="H98" s="22">
        <v>0</v>
      </c>
      <c r="I98" s="22">
        <v>0</v>
      </c>
      <c r="BM98">
        <v>48</v>
      </c>
      <c r="BN98" s="56">
        <f t="shared" si="45"/>
        <v>0</v>
      </c>
      <c r="BO98" s="57">
        <f t="shared" si="46"/>
        <v>0</v>
      </c>
      <c r="BP98" s="58">
        <f t="shared" ca="1" si="53"/>
        <v>0.05</v>
      </c>
      <c r="BQ98" s="141">
        <f t="shared" ca="1" si="54"/>
        <v>0.08</v>
      </c>
      <c r="BR98" s="143">
        <f t="shared" ca="1" si="55"/>
        <v>0.05</v>
      </c>
      <c r="BS98" s="144">
        <f t="shared" ca="1" si="56"/>
        <v>0.08</v>
      </c>
      <c r="BT98" s="145">
        <f t="shared" ca="1" si="57"/>
        <v>0.08</v>
      </c>
      <c r="BU98" s="56">
        <f t="shared" si="47"/>
        <v>0</v>
      </c>
      <c r="BV98" s="57">
        <f t="shared" si="48"/>
        <v>0</v>
      </c>
      <c r="BW98" s="58">
        <f t="shared" ca="1" si="58"/>
        <v>0.05</v>
      </c>
      <c r="BX98" s="141">
        <f t="shared" ca="1" si="59"/>
        <v>0.08</v>
      </c>
      <c r="BY98" s="143">
        <f t="shared" ca="1" si="60"/>
        <v>0.05</v>
      </c>
      <c r="BZ98" s="144">
        <f t="shared" ca="1" si="61"/>
        <v>0.08</v>
      </c>
      <c r="CA98" s="145">
        <f t="shared" ca="1" si="62"/>
        <v>0.08</v>
      </c>
      <c r="CB98" s="56">
        <f t="shared" si="49"/>
        <v>0</v>
      </c>
      <c r="CC98" s="57">
        <f t="shared" si="50"/>
        <v>0</v>
      </c>
      <c r="CD98" s="58">
        <f t="shared" ca="1" si="63"/>
        <v>0.05</v>
      </c>
      <c r="CE98" s="141">
        <f t="shared" ca="1" si="64"/>
        <v>0.08</v>
      </c>
      <c r="CF98" s="143">
        <f t="shared" ca="1" si="65"/>
        <v>0.05</v>
      </c>
      <c r="CG98" s="144">
        <f t="shared" ca="1" si="66"/>
        <v>0.08</v>
      </c>
      <c r="CH98" s="145">
        <f t="shared" ca="1" si="67"/>
        <v>0.08</v>
      </c>
    </row>
    <row r="99" spans="1:86" hidden="1" outlineLevel="1">
      <c r="A99">
        <f t="shared" ca="1" si="75"/>
        <v>1</v>
      </c>
      <c r="B99" t="str">
        <f t="shared" ca="1" si="52"/>
        <v>EP3 LPD1 LPS1</v>
      </c>
      <c r="C99" s="34">
        <f t="shared" si="74"/>
        <v>3</v>
      </c>
      <c r="D99" s="22">
        <v>0</v>
      </c>
      <c r="E99" s="34">
        <f t="shared" ca="1" si="73"/>
        <v>1</v>
      </c>
      <c r="F99" s="34">
        <f t="shared" ca="1" si="72"/>
        <v>1</v>
      </c>
      <c r="G99" s="22">
        <v>0</v>
      </c>
      <c r="H99" s="22">
        <v>0</v>
      </c>
      <c r="I99" s="22">
        <v>0</v>
      </c>
      <c r="BM99">
        <v>49</v>
      </c>
      <c r="BN99" s="56">
        <f t="shared" si="45"/>
        <v>0.04</v>
      </c>
      <c r="BO99" s="57">
        <f t="shared" si="46"/>
        <v>0</v>
      </c>
      <c r="BP99" s="58">
        <f t="shared" ca="1" si="53"/>
        <v>-0.08</v>
      </c>
      <c r="BQ99" s="141">
        <f t="shared" ca="1" si="54"/>
        <v>-0.05</v>
      </c>
      <c r="BR99" s="143">
        <f t="shared" ca="1" si="55"/>
        <v>-0.08</v>
      </c>
      <c r="BS99" s="144">
        <f t="shared" ca="1" si="56"/>
        <v>-0.05</v>
      </c>
      <c r="BT99" s="145">
        <f t="shared" ca="1" si="57"/>
        <v>-0.05</v>
      </c>
      <c r="BU99" s="56">
        <f t="shared" si="47"/>
        <v>0.04</v>
      </c>
      <c r="BV99" s="57">
        <f t="shared" si="48"/>
        <v>0</v>
      </c>
      <c r="BW99" s="58">
        <f t="shared" ca="1" si="58"/>
        <v>-0.08</v>
      </c>
      <c r="BX99" s="141">
        <f t="shared" ca="1" si="59"/>
        <v>-0.05</v>
      </c>
      <c r="BY99" s="143">
        <f t="shared" ca="1" si="60"/>
        <v>-0.08</v>
      </c>
      <c r="BZ99" s="144">
        <f t="shared" ca="1" si="61"/>
        <v>-0.05</v>
      </c>
      <c r="CA99" s="145">
        <f t="shared" ca="1" si="62"/>
        <v>-0.05</v>
      </c>
      <c r="CB99" s="56">
        <f t="shared" si="49"/>
        <v>0.04</v>
      </c>
      <c r="CC99" s="57">
        <f t="shared" si="50"/>
        <v>0</v>
      </c>
      <c r="CD99" s="58">
        <f t="shared" ca="1" si="63"/>
        <v>-0.08</v>
      </c>
      <c r="CE99" s="141">
        <f t="shared" ca="1" si="64"/>
        <v>-0.05</v>
      </c>
      <c r="CF99" s="143">
        <f t="shared" ca="1" si="65"/>
        <v>-0.08</v>
      </c>
      <c r="CG99" s="144">
        <f t="shared" ca="1" si="66"/>
        <v>-0.05</v>
      </c>
      <c r="CH99" s="145">
        <f t="shared" ca="1" si="67"/>
        <v>-0.05</v>
      </c>
    </row>
    <row r="100" spans="1:86" hidden="1" outlineLevel="1">
      <c r="A100">
        <f t="shared" ca="1" si="75"/>
        <v>1</v>
      </c>
      <c r="B100" t="str">
        <f t="shared" ca="1" si="52"/>
        <v>EP3 LPD1 LPS2</v>
      </c>
      <c r="C100" s="34">
        <f t="shared" si="74"/>
        <v>3</v>
      </c>
      <c r="D100" s="22">
        <v>0</v>
      </c>
      <c r="E100" s="34">
        <f t="shared" ca="1" si="73"/>
        <v>1</v>
      </c>
      <c r="F100" s="34">
        <f t="shared" ca="1" si="72"/>
        <v>2</v>
      </c>
      <c r="G100" s="22">
        <v>0</v>
      </c>
      <c r="H100" s="22">
        <v>0</v>
      </c>
      <c r="I100" s="22">
        <v>0</v>
      </c>
      <c r="BM100">
        <v>50</v>
      </c>
      <c r="BN100" s="56">
        <f t="shared" si="45"/>
        <v>0.04</v>
      </c>
      <c r="BO100" s="57">
        <f t="shared" si="46"/>
        <v>0</v>
      </c>
      <c r="BP100" s="58">
        <f t="shared" ca="1" si="53"/>
        <v>-0.08</v>
      </c>
      <c r="BQ100" s="141">
        <f t="shared" ca="1" si="54"/>
        <v>0</v>
      </c>
      <c r="BR100" s="143">
        <f t="shared" ca="1" si="55"/>
        <v>-0.08</v>
      </c>
      <c r="BS100" s="144">
        <f t="shared" ca="1" si="56"/>
        <v>0</v>
      </c>
      <c r="BT100" s="145">
        <f t="shared" ca="1" si="57"/>
        <v>0</v>
      </c>
      <c r="BU100" s="56">
        <f t="shared" si="47"/>
        <v>0.04</v>
      </c>
      <c r="BV100" s="57">
        <f t="shared" si="48"/>
        <v>0</v>
      </c>
      <c r="BW100" s="58">
        <f t="shared" ca="1" si="58"/>
        <v>-0.08</v>
      </c>
      <c r="BX100" s="141">
        <f t="shared" ca="1" si="59"/>
        <v>0</v>
      </c>
      <c r="BY100" s="143">
        <f t="shared" ca="1" si="60"/>
        <v>-0.08</v>
      </c>
      <c r="BZ100" s="144">
        <f t="shared" ca="1" si="61"/>
        <v>0</v>
      </c>
      <c r="CA100" s="145">
        <f t="shared" ca="1" si="62"/>
        <v>0</v>
      </c>
      <c r="CB100" s="56">
        <f t="shared" si="49"/>
        <v>0.04</v>
      </c>
      <c r="CC100" s="57">
        <f t="shared" si="50"/>
        <v>0</v>
      </c>
      <c r="CD100" s="58">
        <f t="shared" ca="1" si="63"/>
        <v>-0.08</v>
      </c>
      <c r="CE100" s="141">
        <f t="shared" ca="1" si="64"/>
        <v>0</v>
      </c>
      <c r="CF100" s="143">
        <f t="shared" ca="1" si="65"/>
        <v>-0.08</v>
      </c>
      <c r="CG100" s="144">
        <f t="shared" ca="1" si="66"/>
        <v>0</v>
      </c>
      <c r="CH100" s="145">
        <f t="shared" ca="1" si="67"/>
        <v>0</v>
      </c>
    </row>
    <row r="101" spans="1:86" hidden="1" outlineLevel="1">
      <c r="A101">
        <f t="shared" ca="1" si="75"/>
        <v>1</v>
      </c>
      <c r="B101" t="str">
        <f t="shared" ca="1" si="52"/>
        <v>EP3 LPD1 LPS3</v>
      </c>
      <c r="C101" s="34">
        <f t="shared" si="74"/>
        <v>3</v>
      </c>
      <c r="D101" s="22">
        <v>0</v>
      </c>
      <c r="E101" s="34">
        <f t="shared" ca="1" si="73"/>
        <v>1</v>
      </c>
      <c r="F101" s="34">
        <f t="shared" ca="1" si="72"/>
        <v>3</v>
      </c>
      <c r="G101" s="22">
        <v>0</v>
      </c>
      <c r="H101" s="22">
        <v>0</v>
      </c>
      <c r="I101" s="22">
        <v>0</v>
      </c>
      <c r="BM101">
        <v>51</v>
      </c>
      <c r="BN101" s="56">
        <f t="shared" si="45"/>
        <v>0.04</v>
      </c>
      <c r="BO101" s="57">
        <f t="shared" si="46"/>
        <v>0</v>
      </c>
      <c r="BP101" s="58">
        <f t="shared" ca="1" si="53"/>
        <v>-0.08</v>
      </c>
      <c r="BQ101" s="141">
        <f t="shared" ca="1" si="54"/>
        <v>0.04</v>
      </c>
      <c r="BR101" s="143">
        <f t="shared" ca="1" si="55"/>
        <v>-0.08</v>
      </c>
      <c r="BS101" s="144">
        <f t="shared" ca="1" si="56"/>
        <v>0.04</v>
      </c>
      <c r="BT101" s="145">
        <f t="shared" ca="1" si="57"/>
        <v>0.04</v>
      </c>
      <c r="BU101" s="56">
        <f t="shared" si="47"/>
        <v>0.04</v>
      </c>
      <c r="BV101" s="57">
        <f t="shared" si="48"/>
        <v>0</v>
      </c>
      <c r="BW101" s="58">
        <f t="shared" ca="1" si="58"/>
        <v>-0.08</v>
      </c>
      <c r="BX101" s="141">
        <f t="shared" ca="1" si="59"/>
        <v>0.04</v>
      </c>
      <c r="BY101" s="143">
        <f t="shared" ca="1" si="60"/>
        <v>-0.08</v>
      </c>
      <c r="BZ101" s="144">
        <f t="shared" ca="1" si="61"/>
        <v>0.04</v>
      </c>
      <c r="CA101" s="145">
        <f t="shared" ca="1" si="62"/>
        <v>0.04</v>
      </c>
      <c r="CB101" s="56">
        <f t="shared" si="49"/>
        <v>0.04</v>
      </c>
      <c r="CC101" s="57">
        <f t="shared" si="50"/>
        <v>0</v>
      </c>
      <c r="CD101" s="58">
        <f t="shared" ca="1" si="63"/>
        <v>-0.08</v>
      </c>
      <c r="CE101" s="141">
        <f t="shared" ca="1" si="64"/>
        <v>0.04</v>
      </c>
      <c r="CF101" s="143">
        <f t="shared" ca="1" si="65"/>
        <v>-0.08</v>
      </c>
      <c r="CG101" s="144">
        <f t="shared" ca="1" si="66"/>
        <v>0.04</v>
      </c>
      <c r="CH101" s="145">
        <f t="shared" ca="1" si="67"/>
        <v>0.04</v>
      </c>
    </row>
    <row r="102" spans="1:86" hidden="1" outlineLevel="1">
      <c r="A102">
        <f t="shared" ca="1" si="75"/>
        <v>1</v>
      </c>
      <c r="B102" t="str">
        <f t="shared" ca="1" si="52"/>
        <v>EP3 LPD1 LPS4</v>
      </c>
      <c r="C102" s="34">
        <f t="shared" si="74"/>
        <v>3</v>
      </c>
      <c r="D102" s="22">
        <v>0</v>
      </c>
      <c r="E102" s="34">
        <f t="shared" ca="1" si="73"/>
        <v>1</v>
      </c>
      <c r="F102" s="34">
        <f t="shared" ca="1" si="72"/>
        <v>4</v>
      </c>
      <c r="G102" s="22">
        <v>0</v>
      </c>
      <c r="H102" s="22">
        <v>0</v>
      </c>
      <c r="I102" s="22">
        <v>0</v>
      </c>
      <c r="BM102">
        <v>52</v>
      </c>
      <c r="BN102" s="56">
        <f t="shared" si="45"/>
        <v>0.04</v>
      </c>
      <c r="BO102" s="57">
        <f t="shared" si="46"/>
        <v>0</v>
      </c>
      <c r="BP102" s="58">
        <f t="shared" ca="1" si="53"/>
        <v>-0.08</v>
      </c>
      <c r="BQ102" s="141">
        <f t="shared" ca="1" si="54"/>
        <v>0.08</v>
      </c>
      <c r="BR102" s="143">
        <f t="shared" ca="1" si="55"/>
        <v>-0.08</v>
      </c>
      <c r="BS102" s="144">
        <f t="shared" ca="1" si="56"/>
        <v>0.08</v>
      </c>
      <c r="BT102" s="145">
        <f t="shared" ca="1" si="57"/>
        <v>0.08</v>
      </c>
      <c r="BU102" s="56">
        <f t="shared" si="47"/>
        <v>0.04</v>
      </c>
      <c r="BV102" s="57">
        <f t="shared" si="48"/>
        <v>0</v>
      </c>
      <c r="BW102" s="58">
        <f t="shared" ca="1" si="58"/>
        <v>-0.08</v>
      </c>
      <c r="BX102" s="141">
        <f t="shared" ca="1" si="59"/>
        <v>0.08</v>
      </c>
      <c r="BY102" s="143">
        <f t="shared" ca="1" si="60"/>
        <v>-0.08</v>
      </c>
      <c r="BZ102" s="144">
        <f t="shared" ca="1" si="61"/>
        <v>0.08</v>
      </c>
      <c r="CA102" s="145">
        <f t="shared" ca="1" si="62"/>
        <v>0.08</v>
      </c>
      <c r="CB102" s="56">
        <f t="shared" si="49"/>
        <v>0.04</v>
      </c>
      <c r="CC102" s="57">
        <f t="shared" si="50"/>
        <v>0</v>
      </c>
      <c r="CD102" s="58">
        <f t="shared" ca="1" si="63"/>
        <v>-0.08</v>
      </c>
      <c r="CE102" s="141">
        <f t="shared" ca="1" si="64"/>
        <v>0.08</v>
      </c>
      <c r="CF102" s="143">
        <f t="shared" ca="1" si="65"/>
        <v>-0.08</v>
      </c>
      <c r="CG102" s="144">
        <f t="shared" ca="1" si="66"/>
        <v>0.08</v>
      </c>
      <c r="CH102" s="145">
        <f t="shared" ca="1" si="67"/>
        <v>0.08</v>
      </c>
    </row>
    <row r="103" spans="1:86" hidden="1" outlineLevel="1">
      <c r="A103">
        <f t="shared" ca="1" si="75"/>
        <v>1</v>
      </c>
      <c r="B103" t="str">
        <f t="shared" ca="1" si="52"/>
        <v>EP3 LPD2 LPS1</v>
      </c>
      <c r="C103" s="34">
        <f t="shared" si="74"/>
        <v>3</v>
      </c>
      <c r="D103" s="22">
        <v>0</v>
      </c>
      <c r="E103" s="34">
        <f t="shared" ca="1" si="73"/>
        <v>2</v>
      </c>
      <c r="F103" s="34">
        <f t="shared" ca="1" si="72"/>
        <v>1</v>
      </c>
      <c r="G103" s="22">
        <v>0</v>
      </c>
      <c r="H103" s="22">
        <v>0</v>
      </c>
      <c r="I103" s="22">
        <v>0</v>
      </c>
      <c r="BM103">
        <v>53</v>
      </c>
      <c r="BN103" s="56">
        <f t="shared" si="45"/>
        <v>0.04</v>
      </c>
      <c r="BO103" s="57">
        <f t="shared" si="46"/>
        <v>0</v>
      </c>
      <c r="BP103" s="58">
        <f t="shared" ca="1" si="53"/>
        <v>-0.04</v>
      </c>
      <c r="BQ103" s="141">
        <f t="shared" ca="1" si="54"/>
        <v>-0.05</v>
      </c>
      <c r="BR103" s="143">
        <f t="shared" ca="1" si="55"/>
        <v>-0.04</v>
      </c>
      <c r="BS103" s="144">
        <f t="shared" ca="1" si="56"/>
        <v>-0.05</v>
      </c>
      <c r="BT103" s="145">
        <f t="shared" ca="1" si="57"/>
        <v>-0.05</v>
      </c>
      <c r="BU103" s="56">
        <f t="shared" si="47"/>
        <v>0.04</v>
      </c>
      <c r="BV103" s="57">
        <f t="shared" si="48"/>
        <v>0</v>
      </c>
      <c r="BW103" s="58">
        <f t="shared" ca="1" si="58"/>
        <v>-0.04</v>
      </c>
      <c r="BX103" s="141">
        <f t="shared" ca="1" si="59"/>
        <v>-0.05</v>
      </c>
      <c r="BY103" s="143">
        <f t="shared" ca="1" si="60"/>
        <v>-0.04</v>
      </c>
      <c r="BZ103" s="144">
        <f t="shared" ca="1" si="61"/>
        <v>-0.05</v>
      </c>
      <c r="CA103" s="145">
        <f t="shared" ca="1" si="62"/>
        <v>-0.05</v>
      </c>
      <c r="CB103" s="56">
        <f t="shared" si="49"/>
        <v>0.04</v>
      </c>
      <c r="CC103" s="57">
        <f t="shared" si="50"/>
        <v>0</v>
      </c>
      <c r="CD103" s="58">
        <f t="shared" ca="1" si="63"/>
        <v>-0.04</v>
      </c>
      <c r="CE103" s="141">
        <f t="shared" ca="1" si="64"/>
        <v>-0.05</v>
      </c>
      <c r="CF103" s="143">
        <f t="shared" ca="1" si="65"/>
        <v>-0.04</v>
      </c>
      <c r="CG103" s="144">
        <f t="shared" ca="1" si="66"/>
        <v>-0.05</v>
      </c>
      <c r="CH103" s="145">
        <f t="shared" ca="1" si="67"/>
        <v>-0.05</v>
      </c>
    </row>
    <row r="104" spans="1:86" hidden="1" outlineLevel="1">
      <c r="A104">
        <f t="shared" ca="1" si="75"/>
        <v>1</v>
      </c>
      <c r="B104" t="str">
        <f t="shared" ca="1" si="52"/>
        <v>EP3 LPD2 LPS2</v>
      </c>
      <c r="C104" s="34">
        <f t="shared" si="74"/>
        <v>3</v>
      </c>
      <c r="D104" s="22">
        <v>0</v>
      </c>
      <c r="E104" s="34">
        <f t="shared" ca="1" si="73"/>
        <v>2</v>
      </c>
      <c r="F104" s="34">
        <f t="shared" ca="1" si="72"/>
        <v>2</v>
      </c>
      <c r="G104" s="22">
        <v>0</v>
      </c>
      <c r="H104" s="22">
        <v>0</v>
      </c>
      <c r="I104" s="22">
        <v>0</v>
      </c>
      <c r="BM104">
        <v>54</v>
      </c>
      <c r="BN104" s="56">
        <f t="shared" si="45"/>
        <v>0.04</v>
      </c>
      <c r="BO104" s="57">
        <f t="shared" si="46"/>
        <v>0</v>
      </c>
      <c r="BP104" s="58">
        <f t="shared" ca="1" si="53"/>
        <v>-0.04</v>
      </c>
      <c r="BQ104" s="141">
        <f t="shared" ca="1" si="54"/>
        <v>0</v>
      </c>
      <c r="BR104" s="143">
        <f t="shared" ca="1" si="55"/>
        <v>-0.04</v>
      </c>
      <c r="BS104" s="144">
        <f t="shared" ca="1" si="56"/>
        <v>0</v>
      </c>
      <c r="BT104" s="145">
        <f t="shared" ca="1" si="57"/>
        <v>0</v>
      </c>
      <c r="BU104" s="56">
        <f t="shared" si="47"/>
        <v>0.04</v>
      </c>
      <c r="BV104" s="57">
        <f t="shared" si="48"/>
        <v>0</v>
      </c>
      <c r="BW104" s="58">
        <f t="shared" ca="1" si="58"/>
        <v>-0.04</v>
      </c>
      <c r="BX104" s="141">
        <f t="shared" ca="1" si="59"/>
        <v>0</v>
      </c>
      <c r="BY104" s="143">
        <f t="shared" ca="1" si="60"/>
        <v>-0.04</v>
      </c>
      <c r="BZ104" s="144">
        <f t="shared" ca="1" si="61"/>
        <v>0</v>
      </c>
      <c r="CA104" s="145">
        <f t="shared" ca="1" si="62"/>
        <v>0</v>
      </c>
      <c r="CB104" s="56">
        <f t="shared" si="49"/>
        <v>0.04</v>
      </c>
      <c r="CC104" s="57">
        <f t="shared" si="50"/>
        <v>0</v>
      </c>
      <c r="CD104" s="58">
        <f t="shared" ca="1" si="63"/>
        <v>-0.04</v>
      </c>
      <c r="CE104" s="141">
        <f t="shared" ca="1" si="64"/>
        <v>0</v>
      </c>
      <c r="CF104" s="143">
        <f t="shared" ca="1" si="65"/>
        <v>-0.04</v>
      </c>
      <c r="CG104" s="144">
        <f t="shared" ca="1" si="66"/>
        <v>0</v>
      </c>
      <c r="CH104" s="145">
        <f t="shared" ca="1" si="67"/>
        <v>0</v>
      </c>
    </row>
    <row r="105" spans="1:86" hidden="1" outlineLevel="1">
      <c r="A105">
        <f t="shared" ca="1" si="75"/>
        <v>1</v>
      </c>
      <c r="B105" t="str">
        <f t="shared" ca="1" si="52"/>
        <v>EP3 LPD2 LPS3</v>
      </c>
      <c r="C105" s="34">
        <f t="shared" si="74"/>
        <v>3</v>
      </c>
      <c r="D105" s="22">
        <v>0</v>
      </c>
      <c r="E105" s="34">
        <f t="shared" ca="1" si="73"/>
        <v>2</v>
      </c>
      <c r="F105" s="34">
        <f t="shared" ca="1" si="72"/>
        <v>3</v>
      </c>
      <c r="G105" s="22">
        <v>0</v>
      </c>
      <c r="H105" s="22">
        <v>0</v>
      </c>
      <c r="I105" s="22">
        <v>0</v>
      </c>
      <c r="BM105">
        <v>55</v>
      </c>
      <c r="BN105" s="56">
        <f t="shared" si="45"/>
        <v>0.04</v>
      </c>
      <c r="BO105" s="57">
        <f t="shared" si="46"/>
        <v>0</v>
      </c>
      <c r="BP105" s="58">
        <f t="shared" ca="1" si="53"/>
        <v>-0.04</v>
      </c>
      <c r="BQ105" s="141">
        <f t="shared" ca="1" si="54"/>
        <v>0.04</v>
      </c>
      <c r="BR105" s="143">
        <f t="shared" ca="1" si="55"/>
        <v>-0.04</v>
      </c>
      <c r="BS105" s="144">
        <f t="shared" ca="1" si="56"/>
        <v>0.04</v>
      </c>
      <c r="BT105" s="145">
        <f t="shared" ca="1" si="57"/>
        <v>0.04</v>
      </c>
      <c r="BU105" s="56">
        <f t="shared" si="47"/>
        <v>0.04</v>
      </c>
      <c r="BV105" s="57">
        <f t="shared" si="48"/>
        <v>0</v>
      </c>
      <c r="BW105" s="58">
        <f t="shared" ca="1" si="58"/>
        <v>-0.04</v>
      </c>
      <c r="BX105" s="141">
        <f t="shared" ca="1" si="59"/>
        <v>0.04</v>
      </c>
      <c r="BY105" s="143">
        <f t="shared" ca="1" si="60"/>
        <v>-0.04</v>
      </c>
      <c r="BZ105" s="144">
        <f t="shared" ca="1" si="61"/>
        <v>0.04</v>
      </c>
      <c r="CA105" s="145">
        <f t="shared" ca="1" si="62"/>
        <v>0.04</v>
      </c>
      <c r="CB105" s="56">
        <f t="shared" si="49"/>
        <v>0.04</v>
      </c>
      <c r="CC105" s="57">
        <f t="shared" si="50"/>
        <v>0</v>
      </c>
      <c r="CD105" s="58">
        <f t="shared" ca="1" si="63"/>
        <v>-0.04</v>
      </c>
      <c r="CE105" s="141">
        <f t="shared" ca="1" si="64"/>
        <v>0.04</v>
      </c>
      <c r="CF105" s="143">
        <f t="shared" ca="1" si="65"/>
        <v>-0.04</v>
      </c>
      <c r="CG105" s="144">
        <f t="shared" ca="1" si="66"/>
        <v>0.04</v>
      </c>
      <c r="CH105" s="145">
        <f t="shared" ca="1" si="67"/>
        <v>0.04</v>
      </c>
    </row>
    <row r="106" spans="1:86" hidden="1" outlineLevel="1">
      <c r="A106">
        <f t="shared" ca="1" si="75"/>
        <v>1</v>
      </c>
      <c r="B106" t="str">
        <f t="shared" ca="1" si="52"/>
        <v>EP3 LPD2 LPS4</v>
      </c>
      <c r="C106" s="34">
        <f t="shared" si="74"/>
        <v>3</v>
      </c>
      <c r="D106" s="22">
        <v>0</v>
      </c>
      <c r="E106" s="34">
        <f t="shared" ca="1" si="73"/>
        <v>2</v>
      </c>
      <c r="F106" s="34">
        <f t="shared" ca="1" si="72"/>
        <v>4</v>
      </c>
      <c r="G106" s="22">
        <v>0</v>
      </c>
      <c r="H106" s="22">
        <v>0</v>
      </c>
      <c r="I106" s="22">
        <v>0</v>
      </c>
      <c r="BM106">
        <v>56</v>
      </c>
      <c r="BN106" s="56">
        <f t="shared" si="45"/>
        <v>0.04</v>
      </c>
      <c r="BO106" s="57">
        <f t="shared" si="46"/>
        <v>0</v>
      </c>
      <c r="BP106" s="58">
        <f t="shared" ca="1" si="53"/>
        <v>-0.04</v>
      </c>
      <c r="BQ106" s="141">
        <f t="shared" ca="1" si="54"/>
        <v>0.08</v>
      </c>
      <c r="BR106" s="143">
        <f t="shared" ca="1" si="55"/>
        <v>-0.04</v>
      </c>
      <c r="BS106" s="144">
        <f t="shared" ca="1" si="56"/>
        <v>0.08</v>
      </c>
      <c r="BT106" s="145">
        <f t="shared" ca="1" si="57"/>
        <v>0.08</v>
      </c>
      <c r="BU106" s="56">
        <f t="shared" si="47"/>
        <v>0.04</v>
      </c>
      <c r="BV106" s="57">
        <f t="shared" si="48"/>
        <v>0</v>
      </c>
      <c r="BW106" s="58">
        <f t="shared" ca="1" si="58"/>
        <v>-0.04</v>
      </c>
      <c r="BX106" s="141">
        <f t="shared" ca="1" si="59"/>
        <v>0.08</v>
      </c>
      <c r="BY106" s="143">
        <f t="shared" ca="1" si="60"/>
        <v>-0.04</v>
      </c>
      <c r="BZ106" s="144">
        <f t="shared" ca="1" si="61"/>
        <v>0.08</v>
      </c>
      <c r="CA106" s="145">
        <f t="shared" ca="1" si="62"/>
        <v>0.08</v>
      </c>
      <c r="CB106" s="56">
        <f t="shared" si="49"/>
        <v>0.04</v>
      </c>
      <c r="CC106" s="57">
        <f t="shared" si="50"/>
        <v>0</v>
      </c>
      <c r="CD106" s="58">
        <f t="shared" ca="1" si="63"/>
        <v>-0.04</v>
      </c>
      <c r="CE106" s="141">
        <f t="shared" ca="1" si="64"/>
        <v>0.08</v>
      </c>
      <c r="CF106" s="143">
        <f t="shared" ca="1" si="65"/>
        <v>-0.04</v>
      </c>
      <c r="CG106" s="144">
        <f t="shared" ca="1" si="66"/>
        <v>0.08</v>
      </c>
      <c r="CH106" s="145">
        <f t="shared" ca="1" si="67"/>
        <v>0.08</v>
      </c>
    </row>
    <row r="107" spans="1:86" hidden="1" outlineLevel="1">
      <c r="A107">
        <f t="shared" ca="1" si="75"/>
        <v>1</v>
      </c>
      <c r="B107" t="str">
        <f t="shared" ca="1" si="52"/>
        <v>EP3 LPD3 LPS1</v>
      </c>
      <c r="C107" s="34">
        <f t="shared" si="74"/>
        <v>3</v>
      </c>
      <c r="D107" s="22">
        <v>0</v>
      </c>
      <c r="E107" s="34">
        <f t="shared" ca="1" si="73"/>
        <v>3</v>
      </c>
      <c r="F107" s="34">
        <f t="shared" ca="1" si="72"/>
        <v>1</v>
      </c>
      <c r="G107" s="22">
        <v>0</v>
      </c>
      <c r="H107" s="22">
        <v>0</v>
      </c>
      <c r="I107" s="22">
        <v>0</v>
      </c>
      <c r="BM107">
        <v>57</v>
      </c>
      <c r="BN107" s="56">
        <f t="shared" si="45"/>
        <v>0.04</v>
      </c>
      <c r="BO107" s="57">
        <f t="shared" si="46"/>
        <v>0</v>
      </c>
      <c r="BP107" s="58">
        <f t="shared" ca="1" si="53"/>
        <v>0</v>
      </c>
      <c r="BQ107" s="141">
        <f t="shared" ca="1" si="54"/>
        <v>-0.05</v>
      </c>
      <c r="BR107" s="143">
        <f t="shared" ca="1" si="55"/>
        <v>0</v>
      </c>
      <c r="BS107" s="144">
        <f t="shared" ca="1" si="56"/>
        <v>-0.05</v>
      </c>
      <c r="BT107" s="145">
        <f t="shared" ca="1" si="57"/>
        <v>-0.05</v>
      </c>
      <c r="BU107" s="56">
        <f t="shared" si="47"/>
        <v>0.04</v>
      </c>
      <c r="BV107" s="57">
        <f t="shared" si="48"/>
        <v>0</v>
      </c>
      <c r="BW107" s="58">
        <f t="shared" ca="1" si="58"/>
        <v>0</v>
      </c>
      <c r="BX107" s="141">
        <f t="shared" ca="1" si="59"/>
        <v>-0.05</v>
      </c>
      <c r="BY107" s="143">
        <f t="shared" ca="1" si="60"/>
        <v>0</v>
      </c>
      <c r="BZ107" s="144">
        <f t="shared" ca="1" si="61"/>
        <v>-0.05</v>
      </c>
      <c r="CA107" s="145">
        <f t="shared" ca="1" si="62"/>
        <v>-0.05</v>
      </c>
      <c r="CB107" s="56">
        <f t="shared" si="49"/>
        <v>0.04</v>
      </c>
      <c r="CC107" s="57">
        <f t="shared" si="50"/>
        <v>0</v>
      </c>
      <c r="CD107" s="58">
        <f t="shared" ca="1" si="63"/>
        <v>0</v>
      </c>
      <c r="CE107" s="141">
        <f t="shared" ca="1" si="64"/>
        <v>-0.05</v>
      </c>
      <c r="CF107" s="143">
        <f t="shared" ca="1" si="65"/>
        <v>0</v>
      </c>
      <c r="CG107" s="144">
        <f t="shared" ca="1" si="66"/>
        <v>-0.05</v>
      </c>
      <c r="CH107" s="145">
        <f t="shared" ca="1" si="67"/>
        <v>-0.05</v>
      </c>
    </row>
    <row r="108" spans="1:86" hidden="1" outlineLevel="1">
      <c r="A108">
        <f t="shared" ca="1" si="75"/>
        <v>1</v>
      </c>
      <c r="B108" t="str">
        <f t="shared" ca="1" si="52"/>
        <v>EP3 LPD3 LPS2</v>
      </c>
      <c r="C108" s="34">
        <f t="shared" si="74"/>
        <v>3</v>
      </c>
      <c r="D108" s="22">
        <v>0</v>
      </c>
      <c r="E108" s="34">
        <f t="shared" ca="1" si="73"/>
        <v>3</v>
      </c>
      <c r="F108" s="34">
        <f t="shared" ca="1" si="72"/>
        <v>2</v>
      </c>
      <c r="G108" s="22">
        <v>0</v>
      </c>
      <c r="H108" s="22">
        <v>0</v>
      </c>
      <c r="I108" s="22">
        <v>0</v>
      </c>
      <c r="BM108">
        <v>58</v>
      </c>
      <c r="BN108" s="56">
        <f t="shared" si="45"/>
        <v>0.04</v>
      </c>
      <c r="BO108" s="57">
        <f t="shared" si="46"/>
        <v>0</v>
      </c>
      <c r="BP108" s="58">
        <f t="shared" ca="1" si="53"/>
        <v>0</v>
      </c>
      <c r="BQ108" s="141">
        <f t="shared" ca="1" si="54"/>
        <v>0</v>
      </c>
      <c r="BR108" s="143">
        <f t="shared" ca="1" si="55"/>
        <v>0</v>
      </c>
      <c r="BS108" s="144">
        <f t="shared" ca="1" si="56"/>
        <v>0</v>
      </c>
      <c r="BT108" s="145">
        <f t="shared" ca="1" si="57"/>
        <v>0</v>
      </c>
      <c r="BU108" s="56">
        <f t="shared" si="47"/>
        <v>0.04</v>
      </c>
      <c r="BV108" s="57">
        <f t="shared" si="48"/>
        <v>0</v>
      </c>
      <c r="BW108" s="58">
        <f t="shared" ca="1" si="58"/>
        <v>0</v>
      </c>
      <c r="BX108" s="141">
        <f t="shared" ca="1" si="59"/>
        <v>0</v>
      </c>
      <c r="BY108" s="143">
        <f t="shared" ca="1" si="60"/>
        <v>0</v>
      </c>
      <c r="BZ108" s="144">
        <f t="shared" ca="1" si="61"/>
        <v>0</v>
      </c>
      <c r="CA108" s="145">
        <f t="shared" ca="1" si="62"/>
        <v>0</v>
      </c>
      <c r="CB108" s="56">
        <f t="shared" si="49"/>
        <v>0.04</v>
      </c>
      <c r="CC108" s="57">
        <f t="shared" si="50"/>
        <v>0</v>
      </c>
      <c r="CD108" s="58">
        <f t="shared" ca="1" si="63"/>
        <v>0</v>
      </c>
      <c r="CE108" s="141">
        <f t="shared" ca="1" si="64"/>
        <v>0</v>
      </c>
      <c r="CF108" s="143">
        <f t="shared" ca="1" si="65"/>
        <v>0</v>
      </c>
      <c r="CG108" s="144">
        <f t="shared" ca="1" si="66"/>
        <v>0</v>
      </c>
      <c r="CH108" s="145">
        <f t="shared" ca="1" si="67"/>
        <v>0</v>
      </c>
    </row>
    <row r="109" spans="1:86" hidden="1" outlineLevel="1">
      <c r="A109">
        <f t="shared" ca="1" si="75"/>
        <v>1</v>
      </c>
      <c r="B109" t="str">
        <f t="shared" ca="1" si="52"/>
        <v>EP3 LPD3 LPS3</v>
      </c>
      <c r="C109" s="34">
        <f t="shared" si="74"/>
        <v>3</v>
      </c>
      <c r="D109" s="22">
        <v>0</v>
      </c>
      <c r="E109" s="34">
        <f t="shared" ca="1" si="73"/>
        <v>3</v>
      </c>
      <c r="F109" s="34">
        <f t="shared" ca="1" si="72"/>
        <v>3</v>
      </c>
      <c r="G109" s="22">
        <v>0</v>
      </c>
      <c r="H109" s="22">
        <v>0</v>
      </c>
      <c r="I109" s="22">
        <v>0</v>
      </c>
      <c r="BM109">
        <v>59</v>
      </c>
      <c r="BN109" s="56">
        <f t="shared" si="45"/>
        <v>0.04</v>
      </c>
      <c r="BO109" s="57">
        <f t="shared" si="46"/>
        <v>0</v>
      </c>
      <c r="BP109" s="58">
        <f t="shared" ca="1" si="53"/>
        <v>0</v>
      </c>
      <c r="BQ109" s="141">
        <f t="shared" ca="1" si="54"/>
        <v>0.04</v>
      </c>
      <c r="BR109" s="143">
        <f t="shared" ca="1" si="55"/>
        <v>0</v>
      </c>
      <c r="BS109" s="144">
        <f t="shared" ca="1" si="56"/>
        <v>0.04</v>
      </c>
      <c r="BT109" s="145">
        <f t="shared" ca="1" si="57"/>
        <v>0.04</v>
      </c>
      <c r="BU109" s="56">
        <f t="shared" si="47"/>
        <v>0.04</v>
      </c>
      <c r="BV109" s="57">
        <f t="shared" si="48"/>
        <v>0</v>
      </c>
      <c r="BW109" s="58">
        <f t="shared" ca="1" si="58"/>
        <v>0</v>
      </c>
      <c r="BX109" s="141">
        <f t="shared" ca="1" si="59"/>
        <v>0.04</v>
      </c>
      <c r="BY109" s="143">
        <f t="shared" ca="1" si="60"/>
        <v>0</v>
      </c>
      <c r="BZ109" s="144">
        <f t="shared" ca="1" si="61"/>
        <v>0.04</v>
      </c>
      <c r="CA109" s="145">
        <f t="shared" ca="1" si="62"/>
        <v>0.04</v>
      </c>
      <c r="CB109" s="56">
        <f t="shared" si="49"/>
        <v>0.04</v>
      </c>
      <c r="CC109" s="57">
        <f t="shared" si="50"/>
        <v>0</v>
      </c>
      <c r="CD109" s="58">
        <f t="shared" ca="1" si="63"/>
        <v>0</v>
      </c>
      <c r="CE109" s="141">
        <f t="shared" ca="1" si="64"/>
        <v>0.04</v>
      </c>
      <c r="CF109" s="143">
        <f t="shared" ca="1" si="65"/>
        <v>0</v>
      </c>
      <c r="CG109" s="144">
        <f t="shared" ca="1" si="66"/>
        <v>0.04</v>
      </c>
      <c r="CH109" s="145">
        <f t="shared" ca="1" si="67"/>
        <v>0.04</v>
      </c>
    </row>
    <row r="110" spans="1:86" hidden="1" outlineLevel="1">
      <c r="A110">
        <f t="shared" ca="1" si="75"/>
        <v>1</v>
      </c>
      <c r="B110" t="str">
        <f t="shared" ca="1" si="52"/>
        <v>EP3 LPD3 LPS4</v>
      </c>
      <c r="C110" s="34">
        <f t="shared" si="74"/>
        <v>3</v>
      </c>
      <c r="D110" s="22">
        <v>0</v>
      </c>
      <c r="E110" s="34">
        <f t="shared" ca="1" si="73"/>
        <v>3</v>
      </c>
      <c r="F110" s="34">
        <f t="shared" ca="1" si="72"/>
        <v>4</v>
      </c>
      <c r="G110" s="22">
        <v>0</v>
      </c>
      <c r="H110" s="22">
        <v>0</v>
      </c>
      <c r="I110" s="22">
        <v>0</v>
      </c>
      <c r="BM110">
        <v>60</v>
      </c>
      <c r="BN110" s="56">
        <f t="shared" si="45"/>
        <v>0.04</v>
      </c>
      <c r="BO110" s="57">
        <f t="shared" si="46"/>
        <v>0</v>
      </c>
      <c r="BP110" s="58">
        <f t="shared" ca="1" si="53"/>
        <v>0</v>
      </c>
      <c r="BQ110" s="141">
        <f t="shared" ca="1" si="54"/>
        <v>0.08</v>
      </c>
      <c r="BR110" s="143">
        <f t="shared" ca="1" si="55"/>
        <v>0</v>
      </c>
      <c r="BS110" s="144">
        <f t="shared" ca="1" si="56"/>
        <v>0.08</v>
      </c>
      <c r="BT110" s="145">
        <f t="shared" ca="1" si="57"/>
        <v>0.08</v>
      </c>
      <c r="BU110" s="56">
        <f t="shared" si="47"/>
        <v>0.04</v>
      </c>
      <c r="BV110" s="57">
        <f t="shared" si="48"/>
        <v>0</v>
      </c>
      <c r="BW110" s="58">
        <f t="shared" ca="1" si="58"/>
        <v>0</v>
      </c>
      <c r="BX110" s="141">
        <f t="shared" ca="1" si="59"/>
        <v>0.08</v>
      </c>
      <c r="BY110" s="143">
        <f t="shared" ca="1" si="60"/>
        <v>0</v>
      </c>
      <c r="BZ110" s="144">
        <f t="shared" ca="1" si="61"/>
        <v>0.08</v>
      </c>
      <c r="CA110" s="145">
        <f t="shared" ca="1" si="62"/>
        <v>0.08</v>
      </c>
      <c r="CB110" s="56">
        <f t="shared" si="49"/>
        <v>0.04</v>
      </c>
      <c r="CC110" s="57">
        <f t="shared" si="50"/>
        <v>0</v>
      </c>
      <c r="CD110" s="58">
        <f t="shared" ca="1" si="63"/>
        <v>0</v>
      </c>
      <c r="CE110" s="141">
        <f t="shared" ca="1" si="64"/>
        <v>0.08</v>
      </c>
      <c r="CF110" s="143">
        <f t="shared" ca="1" si="65"/>
        <v>0</v>
      </c>
      <c r="CG110" s="144">
        <f t="shared" ca="1" si="66"/>
        <v>0.08</v>
      </c>
      <c r="CH110" s="145">
        <f t="shared" ca="1" si="67"/>
        <v>0.08</v>
      </c>
    </row>
    <row r="111" spans="1:86" hidden="1" outlineLevel="1">
      <c r="A111">
        <f t="shared" ref="A111:A130" ca="1" si="76">OFFSET(A111,-1,0)</f>
        <v>1</v>
      </c>
      <c r="B111" t="str">
        <f t="shared" ca="1" si="52"/>
        <v>EP3 LPD4 LPS1</v>
      </c>
      <c r="C111" s="34">
        <f t="shared" si="74"/>
        <v>3</v>
      </c>
      <c r="D111" s="22">
        <v>0</v>
      </c>
      <c r="E111" s="34">
        <f t="shared" ca="1" si="73"/>
        <v>4</v>
      </c>
      <c r="F111" s="34">
        <f t="shared" ca="1" si="72"/>
        <v>1</v>
      </c>
      <c r="G111" s="22">
        <v>0</v>
      </c>
      <c r="H111" s="22">
        <v>0</v>
      </c>
      <c r="I111" s="22">
        <v>0</v>
      </c>
      <c r="BM111">
        <v>61</v>
      </c>
      <c r="BN111" s="56">
        <f t="shared" si="45"/>
        <v>0.04</v>
      </c>
      <c r="BO111" s="57">
        <f t="shared" si="46"/>
        <v>0</v>
      </c>
      <c r="BP111" s="58">
        <f t="shared" ca="1" si="53"/>
        <v>0.05</v>
      </c>
      <c r="BQ111" s="141">
        <f t="shared" ca="1" si="54"/>
        <v>-0.05</v>
      </c>
      <c r="BR111" s="143">
        <f t="shared" ca="1" si="55"/>
        <v>0.05</v>
      </c>
      <c r="BS111" s="144">
        <f t="shared" ca="1" si="56"/>
        <v>-0.05</v>
      </c>
      <c r="BT111" s="145">
        <f t="shared" ca="1" si="57"/>
        <v>-0.05</v>
      </c>
      <c r="BU111" s="56">
        <f t="shared" si="47"/>
        <v>0.04</v>
      </c>
      <c r="BV111" s="57">
        <f t="shared" si="48"/>
        <v>0</v>
      </c>
      <c r="BW111" s="58">
        <f t="shared" ca="1" si="58"/>
        <v>0.05</v>
      </c>
      <c r="BX111" s="141">
        <f t="shared" ca="1" si="59"/>
        <v>-0.05</v>
      </c>
      <c r="BY111" s="143">
        <f t="shared" ca="1" si="60"/>
        <v>0.05</v>
      </c>
      <c r="BZ111" s="144">
        <f t="shared" ca="1" si="61"/>
        <v>-0.05</v>
      </c>
      <c r="CA111" s="145">
        <f t="shared" ca="1" si="62"/>
        <v>-0.05</v>
      </c>
      <c r="CB111" s="56">
        <f t="shared" si="49"/>
        <v>0.04</v>
      </c>
      <c r="CC111" s="57">
        <f t="shared" si="50"/>
        <v>0</v>
      </c>
      <c r="CD111" s="58">
        <f t="shared" ca="1" si="63"/>
        <v>0.05</v>
      </c>
      <c r="CE111" s="141">
        <f t="shared" ca="1" si="64"/>
        <v>-0.05</v>
      </c>
      <c r="CF111" s="143">
        <f t="shared" ca="1" si="65"/>
        <v>0.05</v>
      </c>
      <c r="CG111" s="144">
        <f t="shared" ca="1" si="66"/>
        <v>-0.05</v>
      </c>
      <c r="CH111" s="145">
        <f t="shared" ca="1" si="67"/>
        <v>-0.05</v>
      </c>
    </row>
    <row r="112" spans="1:86" hidden="1" outlineLevel="1">
      <c r="A112">
        <f t="shared" ca="1" si="76"/>
        <v>1</v>
      </c>
      <c r="B112" t="str">
        <f t="shared" ca="1" si="52"/>
        <v>EP3 LPD4 LPS2</v>
      </c>
      <c r="C112" s="34">
        <f t="shared" si="74"/>
        <v>3</v>
      </c>
      <c r="D112" s="22">
        <v>0</v>
      </c>
      <c r="E112" s="34">
        <f t="shared" ca="1" si="73"/>
        <v>4</v>
      </c>
      <c r="F112" s="34">
        <f t="shared" ca="1" si="72"/>
        <v>2</v>
      </c>
      <c r="G112" s="22">
        <v>0</v>
      </c>
      <c r="H112" s="22">
        <v>0</v>
      </c>
      <c r="I112" s="22">
        <v>0</v>
      </c>
      <c r="BM112">
        <v>62</v>
      </c>
      <c r="BN112" s="56">
        <f t="shared" si="45"/>
        <v>0.04</v>
      </c>
      <c r="BO112" s="57">
        <f t="shared" si="46"/>
        <v>0</v>
      </c>
      <c r="BP112" s="58">
        <f t="shared" ca="1" si="53"/>
        <v>0.05</v>
      </c>
      <c r="BQ112" s="141">
        <f t="shared" ca="1" si="54"/>
        <v>0</v>
      </c>
      <c r="BR112" s="143">
        <f t="shared" ca="1" si="55"/>
        <v>0.05</v>
      </c>
      <c r="BS112" s="144">
        <f t="shared" ca="1" si="56"/>
        <v>0</v>
      </c>
      <c r="BT112" s="145">
        <f t="shared" ca="1" si="57"/>
        <v>0</v>
      </c>
      <c r="BU112" s="56">
        <f t="shared" si="47"/>
        <v>0.04</v>
      </c>
      <c r="BV112" s="57">
        <f t="shared" si="48"/>
        <v>0</v>
      </c>
      <c r="BW112" s="58">
        <f t="shared" ca="1" si="58"/>
        <v>0.05</v>
      </c>
      <c r="BX112" s="141">
        <f t="shared" ca="1" si="59"/>
        <v>0</v>
      </c>
      <c r="BY112" s="143">
        <f t="shared" ca="1" si="60"/>
        <v>0.05</v>
      </c>
      <c r="BZ112" s="144">
        <f t="shared" ca="1" si="61"/>
        <v>0</v>
      </c>
      <c r="CA112" s="145">
        <f t="shared" ca="1" si="62"/>
        <v>0</v>
      </c>
      <c r="CB112" s="56">
        <f t="shared" si="49"/>
        <v>0.04</v>
      </c>
      <c r="CC112" s="57">
        <f t="shared" si="50"/>
        <v>0</v>
      </c>
      <c r="CD112" s="58">
        <f t="shared" ca="1" si="63"/>
        <v>0.05</v>
      </c>
      <c r="CE112" s="141">
        <f t="shared" ca="1" si="64"/>
        <v>0</v>
      </c>
      <c r="CF112" s="143">
        <f t="shared" ca="1" si="65"/>
        <v>0.05</v>
      </c>
      <c r="CG112" s="144">
        <f t="shared" ca="1" si="66"/>
        <v>0</v>
      </c>
      <c r="CH112" s="145">
        <f t="shared" ca="1" si="67"/>
        <v>0</v>
      </c>
    </row>
    <row r="113" spans="1:86" hidden="1" outlineLevel="1">
      <c r="A113">
        <f t="shared" ca="1" si="76"/>
        <v>1</v>
      </c>
      <c r="B113" t="str">
        <f t="shared" ca="1" si="52"/>
        <v>EP3 LPD4 LPS3</v>
      </c>
      <c r="C113" s="34">
        <f t="shared" si="74"/>
        <v>3</v>
      </c>
      <c r="D113" s="22">
        <v>0</v>
      </c>
      <c r="E113" s="34">
        <f t="shared" ca="1" si="73"/>
        <v>4</v>
      </c>
      <c r="F113" s="34">
        <f t="shared" ca="1" si="72"/>
        <v>3</v>
      </c>
      <c r="G113" s="22">
        <v>0</v>
      </c>
      <c r="H113" s="22">
        <v>0</v>
      </c>
      <c r="I113" s="22">
        <v>0</v>
      </c>
      <c r="BM113">
        <v>63</v>
      </c>
      <c r="BN113" s="56">
        <f t="shared" si="45"/>
        <v>0.04</v>
      </c>
      <c r="BO113" s="57">
        <f t="shared" si="46"/>
        <v>0</v>
      </c>
      <c r="BP113" s="58">
        <f t="shared" ca="1" si="53"/>
        <v>0.05</v>
      </c>
      <c r="BQ113" s="141">
        <f t="shared" ca="1" si="54"/>
        <v>0.04</v>
      </c>
      <c r="BR113" s="143">
        <f t="shared" ca="1" si="55"/>
        <v>0.05</v>
      </c>
      <c r="BS113" s="144">
        <f t="shared" ca="1" si="56"/>
        <v>0.04</v>
      </c>
      <c r="BT113" s="145">
        <f t="shared" ca="1" si="57"/>
        <v>0.04</v>
      </c>
      <c r="BU113" s="56">
        <f t="shared" si="47"/>
        <v>0.04</v>
      </c>
      <c r="BV113" s="57">
        <f t="shared" si="48"/>
        <v>0</v>
      </c>
      <c r="BW113" s="58">
        <f t="shared" ca="1" si="58"/>
        <v>0.05</v>
      </c>
      <c r="BX113" s="141">
        <f t="shared" ca="1" si="59"/>
        <v>0.04</v>
      </c>
      <c r="BY113" s="143">
        <f t="shared" ca="1" si="60"/>
        <v>0.05</v>
      </c>
      <c r="BZ113" s="144">
        <f t="shared" ca="1" si="61"/>
        <v>0.04</v>
      </c>
      <c r="CA113" s="145">
        <f t="shared" ca="1" si="62"/>
        <v>0.04</v>
      </c>
      <c r="CB113" s="56">
        <f t="shared" si="49"/>
        <v>0.04</v>
      </c>
      <c r="CC113" s="57">
        <f t="shared" si="50"/>
        <v>0</v>
      </c>
      <c r="CD113" s="58">
        <f t="shared" ca="1" si="63"/>
        <v>0.05</v>
      </c>
      <c r="CE113" s="141">
        <f t="shared" ca="1" si="64"/>
        <v>0.04</v>
      </c>
      <c r="CF113" s="143">
        <f t="shared" ca="1" si="65"/>
        <v>0.05</v>
      </c>
      <c r="CG113" s="144">
        <f t="shared" ca="1" si="66"/>
        <v>0.04</v>
      </c>
      <c r="CH113" s="145">
        <f t="shared" ca="1" si="67"/>
        <v>0.04</v>
      </c>
    </row>
    <row r="114" spans="1:86" hidden="1" outlineLevel="1">
      <c r="A114">
        <f t="shared" ca="1" si="76"/>
        <v>1</v>
      </c>
      <c r="B114" t="str">
        <f t="shared" ca="1" si="52"/>
        <v>EP3 LPD4 LPS4</v>
      </c>
      <c r="C114" s="34">
        <f t="shared" si="74"/>
        <v>3</v>
      </c>
      <c r="D114" s="22">
        <v>0</v>
      </c>
      <c r="E114" s="34">
        <f t="shared" ca="1" si="73"/>
        <v>4</v>
      </c>
      <c r="F114" s="34">
        <f t="shared" ca="1" si="72"/>
        <v>4</v>
      </c>
      <c r="G114" s="22">
        <v>0</v>
      </c>
      <c r="H114" s="22">
        <v>0</v>
      </c>
      <c r="I114" s="22">
        <v>0</v>
      </c>
      <c r="BM114">
        <v>64</v>
      </c>
      <c r="BN114" s="56">
        <f t="shared" si="45"/>
        <v>0.04</v>
      </c>
      <c r="BO114" s="57">
        <f t="shared" si="46"/>
        <v>0</v>
      </c>
      <c r="BP114" s="58">
        <f t="shared" ca="1" si="53"/>
        <v>0.05</v>
      </c>
      <c r="BQ114" s="141">
        <f t="shared" ca="1" si="54"/>
        <v>0.08</v>
      </c>
      <c r="BR114" s="143">
        <f t="shared" ca="1" si="55"/>
        <v>0.05</v>
      </c>
      <c r="BS114" s="144">
        <f t="shared" ca="1" si="56"/>
        <v>0.08</v>
      </c>
      <c r="BT114" s="145">
        <f t="shared" ca="1" si="57"/>
        <v>0.08</v>
      </c>
      <c r="BU114" s="56">
        <f t="shared" si="47"/>
        <v>0.04</v>
      </c>
      <c r="BV114" s="57">
        <f t="shared" si="48"/>
        <v>0</v>
      </c>
      <c r="BW114" s="58">
        <f t="shared" ca="1" si="58"/>
        <v>0.05</v>
      </c>
      <c r="BX114" s="141">
        <f t="shared" ca="1" si="59"/>
        <v>0.08</v>
      </c>
      <c r="BY114" s="143">
        <f t="shared" ca="1" si="60"/>
        <v>0.05</v>
      </c>
      <c r="BZ114" s="144">
        <f t="shared" ca="1" si="61"/>
        <v>0.08</v>
      </c>
      <c r="CA114" s="145">
        <f t="shared" ca="1" si="62"/>
        <v>0.08</v>
      </c>
      <c r="CB114" s="56">
        <f t="shared" si="49"/>
        <v>0.04</v>
      </c>
      <c r="CC114" s="57">
        <f t="shared" si="50"/>
        <v>0</v>
      </c>
      <c r="CD114" s="58">
        <f t="shared" ca="1" si="63"/>
        <v>0.05</v>
      </c>
      <c r="CE114" s="141">
        <f t="shared" ca="1" si="64"/>
        <v>0.08</v>
      </c>
      <c r="CF114" s="143">
        <f t="shared" ca="1" si="65"/>
        <v>0.05</v>
      </c>
      <c r="CG114" s="144">
        <f t="shared" ca="1" si="66"/>
        <v>0.08</v>
      </c>
      <c r="CH114" s="145">
        <f t="shared" ca="1" si="67"/>
        <v>0.08</v>
      </c>
    </row>
    <row r="115" spans="1:86" hidden="1" outlineLevel="1">
      <c r="A115">
        <f t="shared" ca="1" si="76"/>
        <v>1</v>
      </c>
      <c r="B115" t="str">
        <f t="shared" ca="1" si="52"/>
        <v>EP4 LPD1 LPS1</v>
      </c>
      <c r="C115" s="34">
        <f t="shared" si="74"/>
        <v>4</v>
      </c>
      <c r="D115" s="22">
        <v>0</v>
      </c>
      <c r="E115" s="34">
        <f t="shared" ca="1" si="73"/>
        <v>1</v>
      </c>
      <c r="F115" s="34">
        <f t="shared" ca="1" si="72"/>
        <v>1</v>
      </c>
      <c r="G115" s="22">
        <v>0</v>
      </c>
      <c r="H115" s="22">
        <v>0</v>
      </c>
      <c r="I115" s="22">
        <v>0</v>
      </c>
      <c r="BM115">
        <v>65</v>
      </c>
      <c r="BN115" s="56">
        <f t="shared" ref="BN115:BN178" si="77">IF($C115=0,0,INDEX($M$51:$M$54,$C115,1))</f>
        <v>0.08</v>
      </c>
      <c r="BO115" s="57">
        <f t="shared" ref="BO115:BO178" si="78">IF($D115=0,0,INDEX($N$51:$N$54,$D115,1))</f>
        <v>0</v>
      </c>
      <c r="BP115" s="58">
        <f t="shared" ca="1" si="53"/>
        <v>-0.08</v>
      </c>
      <c r="BQ115" s="141">
        <f t="shared" ca="1" si="54"/>
        <v>-0.05</v>
      </c>
      <c r="BR115" s="143">
        <f t="shared" ca="1" si="55"/>
        <v>-0.08</v>
      </c>
      <c r="BS115" s="144">
        <f t="shared" ca="1" si="56"/>
        <v>-0.05</v>
      </c>
      <c r="BT115" s="145">
        <f t="shared" ca="1" si="57"/>
        <v>-0.05</v>
      </c>
      <c r="BU115" s="56">
        <f t="shared" ref="BU115:BU178" si="79">IF($C115=0,0,INDEX($M$51:$M$54,$C115,1))</f>
        <v>0.08</v>
      </c>
      <c r="BV115" s="57">
        <f t="shared" ref="BV115:BV178" si="80">IF($D115=0,0,INDEX($N$51:$N$54,$D115,1))</f>
        <v>0</v>
      </c>
      <c r="BW115" s="58">
        <f t="shared" ca="1" si="58"/>
        <v>-0.08</v>
      </c>
      <c r="BX115" s="141">
        <f t="shared" ca="1" si="59"/>
        <v>-0.05</v>
      </c>
      <c r="BY115" s="143">
        <f t="shared" ca="1" si="60"/>
        <v>-0.08</v>
      </c>
      <c r="BZ115" s="144">
        <f t="shared" ca="1" si="61"/>
        <v>-0.05</v>
      </c>
      <c r="CA115" s="145">
        <f t="shared" ca="1" si="62"/>
        <v>-0.05</v>
      </c>
      <c r="CB115" s="56">
        <f t="shared" ref="CB115:CB178" si="81">IF($C115=0,0,INDEX($M$51:$M$54,$C115,1))</f>
        <v>0.08</v>
      </c>
      <c r="CC115" s="57">
        <f t="shared" ref="CC115:CC178" si="82">IF($D115=0,0,INDEX($N$51:$N$54,$D115,1))</f>
        <v>0</v>
      </c>
      <c r="CD115" s="58">
        <f t="shared" ca="1" si="63"/>
        <v>-0.08</v>
      </c>
      <c r="CE115" s="141">
        <f t="shared" ca="1" si="64"/>
        <v>-0.05</v>
      </c>
      <c r="CF115" s="143">
        <f t="shared" ca="1" si="65"/>
        <v>-0.08</v>
      </c>
      <c r="CG115" s="144">
        <f t="shared" ca="1" si="66"/>
        <v>-0.05</v>
      </c>
      <c r="CH115" s="145">
        <f t="shared" ca="1" si="67"/>
        <v>-0.05</v>
      </c>
    </row>
    <row r="116" spans="1:86" hidden="1" outlineLevel="1">
      <c r="A116">
        <f t="shared" ca="1" si="76"/>
        <v>1</v>
      </c>
      <c r="B116" t="str">
        <f t="shared" ref="B116:B179" ca="1" si="83">"EP"&amp;$C116&amp;IF($A116=0," LPAll"&amp;$D116,"")&amp;IF($A116=1," LPD"&amp;$E116&amp;" LPS"&amp;$F116,"")&amp;IF($A116=2," LPD"&amp;$G116&amp;" LPS"&amp;$H116&amp;" LPM"&amp;$I116,"")</f>
        <v>EP4 LPD1 LPS2</v>
      </c>
      <c r="C116" s="34">
        <f t="shared" si="74"/>
        <v>4</v>
      </c>
      <c r="D116" s="22">
        <v>0</v>
      </c>
      <c r="E116" s="34">
        <f t="shared" ca="1" si="73"/>
        <v>1</v>
      </c>
      <c r="F116" s="34">
        <f t="shared" ca="1" si="72"/>
        <v>2</v>
      </c>
      <c r="G116" s="22">
        <v>0</v>
      </c>
      <c r="H116" s="22">
        <v>0</v>
      </c>
      <c r="I116" s="22">
        <v>0</v>
      </c>
      <c r="BM116">
        <v>66</v>
      </c>
      <c r="BN116" s="56">
        <f t="shared" si="77"/>
        <v>0.08</v>
      </c>
      <c r="BO116" s="57">
        <f t="shared" si="78"/>
        <v>0</v>
      </c>
      <c r="BP116" s="58">
        <f t="shared" ref="BP116:BP179" ca="1" si="84">IF($E116=0,BO116,INDEX($O$51:$O$54,$E116,1))</f>
        <v>-0.08</v>
      </c>
      <c r="BQ116" s="141">
        <f t="shared" ref="BQ116:BQ179" ca="1" si="85">IF($F116=0,BO116,INDEX($P$51:$P$54,$F116,1))</f>
        <v>0</v>
      </c>
      <c r="BR116" s="143">
        <f t="shared" ref="BR116:BR179" ca="1" si="86">IF($G116=0,BP116,INDEX($O$51:$O$54,$G116,1))</f>
        <v>-0.08</v>
      </c>
      <c r="BS116" s="144">
        <f t="shared" ref="BS116:BS179" ca="1" si="87">IF($H116=0,BQ116,INDEX($P$51:$P$54,$H116,1))</f>
        <v>0</v>
      </c>
      <c r="BT116" s="145">
        <f t="shared" ref="BT116:BT179" ca="1" si="88">IF($I116=0,BQ116,INDEX($Q$51:$Q$54,$I116,1))</f>
        <v>0</v>
      </c>
      <c r="BU116" s="56">
        <f t="shared" si="79"/>
        <v>0.08</v>
      </c>
      <c r="BV116" s="57">
        <f t="shared" si="80"/>
        <v>0</v>
      </c>
      <c r="BW116" s="58">
        <f t="shared" ref="BW116:BW179" ca="1" si="89">IF($E116=0,BV116,INDEX($O$51:$O$54,$E116,1))</f>
        <v>-0.08</v>
      </c>
      <c r="BX116" s="141">
        <f t="shared" ref="BX116:BX179" ca="1" si="90">IF($F116=0,BV116,INDEX($P$51:$P$54,$F116,1))</f>
        <v>0</v>
      </c>
      <c r="BY116" s="143">
        <f t="shared" ref="BY116:BY179" ca="1" si="91">IF($G116=0,BW116,INDEX($O$51:$O$54,$G116,1))</f>
        <v>-0.08</v>
      </c>
      <c r="BZ116" s="144">
        <f t="shared" ref="BZ116:BZ179" ca="1" si="92">IF($H116=0,BX116,INDEX($P$51:$P$54,$H116,1))</f>
        <v>0</v>
      </c>
      <c r="CA116" s="145">
        <f t="shared" ref="CA116:CA179" ca="1" si="93">IF($I116=0,BX116,INDEX($Q$51:$Q$54,$I116,1))</f>
        <v>0</v>
      </c>
      <c r="CB116" s="56">
        <f t="shared" si="81"/>
        <v>0.08</v>
      </c>
      <c r="CC116" s="57">
        <f t="shared" si="82"/>
        <v>0</v>
      </c>
      <c r="CD116" s="58">
        <f t="shared" ref="CD116:CD179" ca="1" si="94">IF($E116=0,CC116,INDEX($O$51:$O$54,$E116,1))</f>
        <v>-0.08</v>
      </c>
      <c r="CE116" s="141">
        <f t="shared" ref="CE116:CE179" ca="1" si="95">IF($F116=0,CC116,INDEX($P$51:$P$54,$F116,1))</f>
        <v>0</v>
      </c>
      <c r="CF116" s="143">
        <f t="shared" ref="CF116:CF179" ca="1" si="96">IF($G116=0,CD116,INDEX($O$51:$O$54,$G116,1))</f>
        <v>-0.08</v>
      </c>
      <c r="CG116" s="144">
        <f t="shared" ref="CG116:CG179" ca="1" si="97">IF($H116=0,CE116,INDEX($P$51:$P$54,$H116,1))</f>
        <v>0</v>
      </c>
      <c r="CH116" s="145">
        <f t="shared" ref="CH116:CH179" ca="1" si="98">IF($I116=0,CE116,INDEX($Q$51:$Q$54,$I116,1))</f>
        <v>0</v>
      </c>
    </row>
    <row r="117" spans="1:86" hidden="1" outlineLevel="1">
      <c r="A117">
        <f t="shared" ca="1" si="76"/>
        <v>1</v>
      </c>
      <c r="B117" t="str">
        <f t="shared" ca="1" si="83"/>
        <v>EP4 LPD1 LPS3</v>
      </c>
      <c r="C117" s="34">
        <f t="shared" si="74"/>
        <v>4</v>
      </c>
      <c r="D117" s="22">
        <v>0</v>
      </c>
      <c r="E117" s="34">
        <f t="shared" ca="1" si="73"/>
        <v>1</v>
      </c>
      <c r="F117" s="34">
        <f t="shared" ca="1" si="72"/>
        <v>3</v>
      </c>
      <c r="G117" s="22">
        <v>0</v>
      </c>
      <c r="H117" s="22">
        <v>0</v>
      </c>
      <c r="I117" s="22">
        <v>0</v>
      </c>
      <c r="BM117">
        <v>67</v>
      </c>
      <c r="BN117" s="56">
        <f t="shared" si="77"/>
        <v>0.08</v>
      </c>
      <c r="BO117" s="57">
        <f t="shared" si="78"/>
        <v>0</v>
      </c>
      <c r="BP117" s="58">
        <f t="shared" ca="1" si="84"/>
        <v>-0.08</v>
      </c>
      <c r="BQ117" s="141">
        <f t="shared" ca="1" si="85"/>
        <v>0.04</v>
      </c>
      <c r="BR117" s="143">
        <f t="shared" ca="1" si="86"/>
        <v>-0.08</v>
      </c>
      <c r="BS117" s="144">
        <f t="shared" ca="1" si="87"/>
        <v>0.04</v>
      </c>
      <c r="BT117" s="145">
        <f t="shared" ca="1" si="88"/>
        <v>0.04</v>
      </c>
      <c r="BU117" s="56">
        <f t="shared" si="79"/>
        <v>0.08</v>
      </c>
      <c r="BV117" s="57">
        <f t="shared" si="80"/>
        <v>0</v>
      </c>
      <c r="BW117" s="58">
        <f t="shared" ca="1" si="89"/>
        <v>-0.08</v>
      </c>
      <c r="BX117" s="141">
        <f t="shared" ca="1" si="90"/>
        <v>0.04</v>
      </c>
      <c r="BY117" s="143">
        <f t="shared" ca="1" si="91"/>
        <v>-0.08</v>
      </c>
      <c r="BZ117" s="144">
        <f t="shared" ca="1" si="92"/>
        <v>0.04</v>
      </c>
      <c r="CA117" s="145">
        <f t="shared" ca="1" si="93"/>
        <v>0.04</v>
      </c>
      <c r="CB117" s="56">
        <f t="shared" si="81"/>
        <v>0.08</v>
      </c>
      <c r="CC117" s="57">
        <f t="shared" si="82"/>
        <v>0</v>
      </c>
      <c r="CD117" s="58">
        <f t="shared" ca="1" si="94"/>
        <v>-0.08</v>
      </c>
      <c r="CE117" s="141">
        <f t="shared" ca="1" si="95"/>
        <v>0.04</v>
      </c>
      <c r="CF117" s="143">
        <f t="shared" ca="1" si="96"/>
        <v>-0.08</v>
      </c>
      <c r="CG117" s="144">
        <f t="shared" ca="1" si="97"/>
        <v>0.04</v>
      </c>
      <c r="CH117" s="145">
        <f t="shared" ca="1" si="98"/>
        <v>0.04</v>
      </c>
    </row>
    <row r="118" spans="1:86" hidden="1" outlineLevel="1">
      <c r="A118">
        <f t="shared" ca="1" si="76"/>
        <v>1</v>
      </c>
      <c r="B118" t="str">
        <f t="shared" ca="1" si="83"/>
        <v>EP4 LPD1 LPS4</v>
      </c>
      <c r="C118" s="34">
        <f t="shared" si="74"/>
        <v>4</v>
      </c>
      <c r="D118" s="22">
        <v>0</v>
      </c>
      <c r="E118" s="34">
        <f t="shared" ca="1" si="73"/>
        <v>1</v>
      </c>
      <c r="F118" s="34">
        <f t="shared" ca="1" si="72"/>
        <v>4</v>
      </c>
      <c r="G118" s="22">
        <v>0</v>
      </c>
      <c r="H118" s="22">
        <v>0</v>
      </c>
      <c r="I118" s="22">
        <v>0</v>
      </c>
      <c r="BM118">
        <v>68</v>
      </c>
      <c r="BN118" s="56">
        <f t="shared" si="77"/>
        <v>0.08</v>
      </c>
      <c r="BO118" s="57">
        <f t="shared" si="78"/>
        <v>0</v>
      </c>
      <c r="BP118" s="58">
        <f t="shared" ca="1" si="84"/>
        <v>-0.08</v>
      </c>
      <c r="BQ118" s="141">
        <f t="shared" ca="1" si="85"/>
        <v>0.08</v>
      </c>
      <c r="BR118" s="143">
        <f t="shared" ca="1" si="86"/>
        <v>-0.08</v>
      </c>
      <c r="BS118" s="144">
        <f t="shared" ca="1" si="87"/>
        <v>0.08</v>
      </c>
      <c r="BT118" s="145">
        <f t="shared" ca="1" si="88"/>
        <v>0.08</v>
      </c>
      <c r="BU118" s="56">
        <f t="shared" si="79"/>
        <v>0.08</v>
      </c>
      <c r="BV118" s="57">
        <f t="shared" si="80"/>
        <v>0</v>
      </c>
      <c r="BW118" s="58">
        <f t="shared" ca="1" si="89"/>
        <v>-0.08</v>
      </c>
      <c r="BX118" s="141">
        <f t="shared" ca="1" si="90"/>
        <v>0.08</v>
      </c>
      <c r="BY118" s="143">
        <f t="shared" ca="1" si="91"/>
        <v>-0.08</v>
      </c>
      <c r="BZ118" s="144">
        <f t="shared" ca="1" si="92"/>
        <v>0.08</v>
      </c>
      <c r="CA118" s="145">
        <f t="shared" ca="1" si="93"/>
        <v>0.08</v>
      </c>
      <c r="CB118" s="56">
        <f t="shared" si="81"/>
        <v>0.08</v>
      </c>
      <c r="CC118" s="57">
        <f t="shared" si="82"/>
        <v>0</v>
      </c>
      <c r="CD118" s="58">
        <f t="shared" ca="1" si="94"/>
        <v>-0.08</v>
      </c>
      <c r="CE118" s="141">
        <f t="shared" ca="1" si="95"/>
        <v>0.08</v>
      </c>
      <c r="CF118" s="143">
        <f t="shared" ca="1" si="96"/>
        <v>-0.08</v>
      </c>
      <c r="CG118" s="144">
        <f t="shared" ca="1" si="97"/>
        <v>0.08</v>
      </c>
      <c r="CH118" s="145">
        <f t="shared" ca="1" si="98"/>
        <v>0.08</v>
      </c>
    </row>
    <row r="119" spans="1:86" hidden="1" outlineLevel="1">
      <c r="A119">
        <f t="shared" ca="1" si="76"/>
        <v>1</v>
      </c>
      <c r="B119" t="str">
        <f t="shared" ca="1" si="83"/>
        <v>EP4 LPD2 LPS1</v>
      </c>
      <c r="C119" s="34">
        <f t="shared" si="74"/>
        <v>4</v>
      </c>
      <c r="D119" s="22">
        <v>0</v>
      </c>
      <c r="E119" s="34">
        <f t="shared" ca="1" si="73"/>
        <v>2</v>
      </c>
      <c r="F119" s="34">
        <f t="shared" ca="1" si="72"/>
        <v>1</v>
      </c>
      <c r="G119" s="22">
        <v>0</v>
      </c>
      <c r="H119" s="22">
        <v>0</v>
      </c>
      <c r="I119" s="22">
        <v>0</v>
      </c>
      <c r="BM119">
        <v>69</v>
      </c>
      <c r="BN119" s="56">
        <f t="shared" si="77"/>
        <v>0.08</v>
      </c>
      <c r="BO119" s="57">
        <f t="shared" si="78"/>
        <v>0</v>
      </c>
      <c r="BP119" s="58">
        <f t="shared" ca="1" si="84"/>
        <v>-0.04</v>
      </c>
      <c r="BQ119" s="141">
        <f t="shared" ca="1" si="85"/>
        <v>-0.05</v>
      </c>
      <c r="BR119" s="143">
        <f t="shared" ca="1" si="86"/>
        <v>-0.04</v>
      </c>
      <c r="BS119" s="144">
        <f t="shared" ca="1" si="87"/>
        <v>-0.05</v>
      </c>
      <c r="BT119" s="145">
        <f t="shared" ca="1" si="88"/>
        <v>-0.05</v>
      </c>
      <c r="BU119" s="56">
        <f t="shared" si="79"/>
        <v>0.08</v>
      </c>
      <c r="BV119" s="57">
        <f t="shared" si="80"/>
        <v>0</v>
      </c>
      <c r="BW119" s="58">
        <f t="shared" ca="1" si="89"/>
        <v>-0.04</v>
      </c>
      <c r="BX119" s="141">
        <f t="shared" ca="1" si="90"/>
        <v>-0.05</v>
      </c>
      <c r="BY119" s="143">
        <f t="shared" ca="1" si="91"/>
        <v>-0.04</v>
      </c>
      <c r="BZ119" s="144">
        <f t="shared" ca="1" si="92"/>
        <v>-0.05</v>
      </c>
      <c r="CA119" s="145">
        <f t="shared" ca="1" si="93"/>
        <v>-0.05</v>
      </c>
      <c r="CB119" s="56">
        <f t="shared" si="81"/>
        <v>0.08</v>
      </c>
      <c r="CC119" s="57">
        <f t="shared" si="82"/>
        <v>0</v>
      </c>
      <c r="CD119" s="58">
        <f t="shared" ca="1" si="94"/>
        <v>-0.04</v>
      </c>
      <c r="CE119" s="141">
        <f t="shared" ca="1" si="95"/>
        <v>-0.05</v>
      </c>
      <c r="CF119" s="143">
        <f t="shared" ca="1" si="96"/>
        <v>-0.04</v>
      </c>
      <c r="CG119" s="144">
        <f t="shared" ca="1" si="97"/>
        <v>-0.05</v>
      </c>
      <c r="CH119" s="145">
        <f t="shared" ca="1" si="98"/>
        <v>-0.05</v>
      </c>
    </row>
    <row r="120" spans="1:86" hidden="1" outlineLevel="1">
      <c r="A120">
        <f t="shared" ca="1" si="76"/>
        <v>1</v>
      </c>
      <c r="B120" t="str">
        <f t="shared" ca="1" si="83"/>
        <v>EP4 LPD2 LPS2</v>
      </c>
      <c r="C120" s="34">
        <f t="shared" si="74"/>
        <v>4</v>
      </c>
      <c r="D120" s="22">
        <v>0</v>
      </c>
      <c r="E120" s="34">
        <f t="shared" ca="1" si="73"/>
        <v>2</v>
      </c>
      <c r="F120" s="34">
        <f t="shared" ca="1" si="72"/>
        <v>2</v>
      </c>
      <c r="G120" s="22">
        <v>0</v>
      </c>
      <c r="H120" s="22">
        <v>0</v>
      </c>
      <c r="I120" s="22">
        <v>0</v>
      </c>
      <c r="BM120">
        <v>70</v>
      </c>
      <c r="BN120" s="56">
        <f t="shared" si="77"/>
        <v>0.08</v>
      </c>
      <c r="BO120" s="57">
        <f t="shared" si="78"/>
        <v>0</v>
      </c>
      <c r="BP120" s="58">
        <f t="shared" ca="1" si="84"/>
        <v>-0.04</v>
      </c>
      <c r="BQ120" s="141">
        <f t="shared" ca="1" si="85"/>
        <v>0</v>
      </c>
      <c r="BR120" s="143">
        <f t="shared" ca="1" si="86"/>
        <v>-0.04</v>
      </c>
      <c r="BS120" s="144">
        <f t="shared" ca="1" si="87"/>
        <v>0</v>
      </c>
      <c r="BT120" s="145">
        <f t="shared" ca="1" si="88"/>
        <v>0</v>
      </c>
      <c r="BU120" s="56">
        <f t="shared" si="79"/>
        <v>0.08</v>
      </c>
      <c r="BV120" s="57">
        <f t="shared" si="80"/>
        <v>0</v>
      </c>
      <c r="BW120" s="58">
        <f t="shared" ca="1" si="89"/>
        <v>-0.04</v>
      </c>
      <c r="BX120" s="141">
        <f t="shared" ca="1" si="90"/>
        <v>0</v>
      </c>
      <c r="BY120" s="143">
        <f t="shared" ca="1" si="91"/>
        <v>-0.04</v>
      </c>
      <c r="BZ120" s="144">
        <f t="shared" ca="1" si="92"/>
        <v>0</v>
      </c>
      <c r="CA120" s="145">
        <f t="shared" ca="1" si="93"/>
        <v>0</v>
      </c>
      <c r="CB120" s="56">
        <f t="shared" si="81"/>
        <v>0.08</v>
      </c>
      <c r="CC120" s="57">
        <f t="shared" si="82"/>
        <v>0</v>
      </c>
      <c r="CD120" s="58">
        <f t="shared" ca="1" si="94"/>
        <v>-0.04</v>
      </c>
      <c r="CE120" s="141">
        <f t="shared" ca="1" si="95"/>
        <v>0</v>
      </c>
      <c r="CF120" s="143">
        <f t="shared" ca="1" si="96"/>
        <v>-0.04</v>
      </c>
      <c r="CG120" s="144">
        <f t="shared" ca="1" si="97"/>
        <v>0</v>
      </c>
      <c r="CH120" s="145">
        <f t="shared" ca="1" si="98"/>
        <v>0</v>
      </c>
    </row>
    <row r="121" spans="1:86" hidden="1" outlineLevel="1">
      <c r="A121">
        <f t="shared" ca="1" si="76"/>
        <v>1</v>
      </c>
      <c r="B121" t="str">
        <f t="shared" ca="1" si="83"/>
        <v>EP4 LPD2 LPS3</v>
      </c>
      <c r="C121" s="34">
        <f t="shared" si="74"/>
        <v>4</v>
      </c>
      <c r="D121" s="22">
        <v>0</v>
      </c>
      <c r="E121" s="34">
        <f t="shared" ca="1" si="73"/>
        <v>2</v>
      </c>
      <c r="F121" s="34">
        <f t="shared" ca="1" si="72"/>
        <v>3</v>
      </c>
      <c r="G121" s="22">
        <v>0</v>
      </c>
      <c r="H121" s="22">
        <v>0</v>
      </c>
      <c r="I121" s="22">
        <v>0</v>
      </c>
      <c r="BM121">
        <v>71</v>
      </c>
      <c r="BN121" s="56">
        <f t="shared" si="77"/>
        <v>0.08</v>
      </c>
      <c r="BO121" s="57">
        <f t="shared" si="78"/>
        <v>0</v>
      </c>
      <c r="BP121" s="58">
        <f t="shared" ca="1" si="84"/>
        <v>-0.04</v>
      </c>
      <c r="BQ121" s="141">
        <f t="shared" ca="1" si="85"/>
        <v>0.04</v>
      </c>
      <c r="BR121" s="143">
        <f t="shared" ca="1" si="86"/>
        <v>-0.04</v>
      </c>
      <c r="BS121" s="144">
        <f t="shared" ca="1" si="87"/>
        <v>0.04</v>
      </c>
      <c r="BT121" s="145">
        <f t="shared" ca="1" si="88"/>
        <v>0.04</v>
      </c>
      <c r="BU121" s="56">
        <f t="shared" si="79"/>
        <v>0.08</v>
      </c>
      <c r="BV121" s="57">
        <f t="shared" si="80"/>
        <v>0</v>
      </c>
      <c r="BW121" s="58">
        <f t="shared" ca="1" si="89"/>
        <v>-0.04</v>
      </c>
      <c r="BX121" s="141">
        <f t="shared" ca="1" si="90"/>
        <v>0.04</v>
      </c>
      <c r="BY121" s="143">
        <f t="shared" ca="1" si="91"/>
        <v>-0.04</v>
      </c>
      <c r="BZ121" s="144">
        <f t="shared" ca="1" si="92"/>
        <v>0.04</v>
      </c>
      <c r="CA121" s="145">
        <f t="shared" ca="1" si="93"/>
        <v>0.04</v>
      </c>
      <c r="CB121" s="56">
        <f t="shared" si="81"/>
        <v>0.08</v>
      </c>
      <c r="CC121" s="57">
        <f t="shared" si="82"/>
        <v>0</v>
      </c>
      <c r="CD121" s="58">
        <f t="shared" ca="1" si="94"/>
        <v>-0.04</v>
      </c>
      <c r="CE121" s="141">
        <f t="shared" ca="1" si="95"/>
        <v>0.04</v>
      </c>
      <c r="CF121" s="143">
        <f t="shared" ca="1" si="96"/>
        <v>-0.04</v>
      </c>
      <c r="CG121" s="144">
        <f t="shared" ca="1" si="97"/>
        <v>0.04</v>
      </c>
      <c r="CH121" s="145">
        <f t="shared" ca="1" si="98"/>
        <v>0.04</v>
      </c>
    </row>
    <row r="122" spans="1:86" hidden="1" outlineLevel="1">
      <c r="A122">
        <f t="shared" ca="1" si="76"/>
        <v>1</v>
      </c>
      <c r="B122" t="str">
        <f t="shared" ca="1" si="83"/>
        <v>EP4 LPD2 LPS4</v>
      </c>
      <c r="C122" s="34">
        <f t="shared" si="74"/>
        <v>4</v>
      </c>
      <c r="D122" s="22">
        <v>0</v>
      </c>
      <c r="E122" s="34">
        <f t="shared" ca="1" si="73"/>
        <v>2</v>
      </c>
      <c r="F122" s="34">
        <f t="shared" ca="1" si="72"/>
        <v>4</v>
      </c>
      <c r="G122" s="22">
        <v>0</v>
      </c>
      <c r="H122" s="22">
        <v>0</v>
      </c>
      <c r="I122" s="22">
        <v>0</v>
      </c>
      <c r="BM122">
        <v>72</v>
      </c>
      <c r="BN122" s="56">
        <f t="shared" si="77"/>
        <v>0.08</v>
      </c>
      <c r="BO122" s="57">
        <f t="shared" si="78"/>
        <v>0</v>
      </c>
      <c r="BP122" s="58">
        <f t="shared" ca="1" si="84"/>
        <v>-0.04</v>
      </c>
      <c r="BQ122" s="141">
        <f t="shared" ca="1" si="85"/>
        <v>0.08</v>
      </c>
      <c r="BR122" s="143">
        <f t="shared" ca="1" si="86"/>
        <v>-0.04</v>
      </c>
      <c r="BS122" s="144">
        <f t="shared" ca="1" si="87"/>
        <v>0.08</v>
      </c>
      <c r="BT122" s="145">
        <f t="shared" ca="1" si="88"/>
        <v>0.08</v>
      </c>
      <c r="BU122" s="56">
        <f t="shared" si="79"/>
        <v>0.08</v>
      </c>
      <c r="BV122" s="57">
        <f t="shared" si="80"/>
        <v>0</v>
      </c>
      <c r="BW122" s="58">
        <f t="shared" ca="1" si="89"/>
        <v>-0.04</v>
      </c>
      <c r="BX122" s="141">
        <f t="shared" ca="1" si="90"/>
        <v>0.08</v>
      </c>
      <c r="BY122" s="143">
        <f t="shared" ca="1" si="91"/>
        <v>-0.04</v>
      </c>
      <c r="BZ122" s="144">
        <f t="shared" ca="1" si="92"/>
        <v>0.08</v>
      </c>
      <c r="CA122" s="145">
        <f t="shared" ca="1" si="93"/>
        <v>0.08</v>
      </c>
      <c r="CB122" s="56">
        <f t="shared" si="81"/>
        <v>0.08</v>
      </c>
      <c r="CC122" s="57">
        <f t="shared" si="82"/>
        <v>0</v>
      </c>
      <c r="CD122" s="58">
        <f t="shared" ca="1" si="94"/>
        <v>-0.04</v>
      </c>
      <c r="CE122" s="141">
        <f t="shared" ca="1" si="95"/>
        <v>0.08</v>
      </c>
      <c r="CF122" s="143">
        <f t="shared" ca="1" si="96"/>
        <v>-0.04</v>
      </c>
      <c r="CG122" s="144">
        <f t="shared" ca="1" si="97"/>
        <v>0.08</v>
      </c>
      <c r="CH122" s="145">
        <f t="shared" ca="1" si="98"/>
        <v>0.08</v>
      </c>
    </row>
    <row r="123" spans="1:86" hidden="1" outlineLevel="1">
      <c r="A123">
        <f t="shared" ca="1" si="76"/>
        <v>1</v>
      </c>
      <c r="B123" t="str">
        <f t="shared" ca="1" si="83"/>
        <v>EP4 LPD3 LPS1</v>
      </c>
      <c r="C123" s="34">
        <f t="shared" si="74"/>
        <v>4</v>
      </c>
      <c r="D123" s="22">
        <v>0</v>
      </c>
      <c r="E123" s="34">
        <f t="shared" ca="1" si="73"/>
        <v>3</v>
      </c>
      <c r="F123" s="34">
        <f t="shared" ca="1" si="72"/>
        <v>1</v>
      </c>
      <c r="G123" s="22">
        <v>0</v>
      </c>
      <c r="H123" s="22">
        <v>0</v>
      </c>
      <c r="I123" s="22">
        <v>0</v>
      </c>
      <c r="BM123">
        <v>73</v>
      </c>
      <c r="BN123" s="56">
        <f t="shared" si="77"/>
        <v>0.08</v>
      </c>
      <c r="BO123" s="57">
        <f t="shared" si="78"/>
        <v>0</v>
      </c>
      <c r="BP123" s="58">
        <f t="shared" ca="1" si="84"/>
        <v>0</v>
      </c>
      <c r="BQ123" s="141">
        <f t="shared" ca="1" si="85"/>
        <v>-0.05</v>
      </c>
      <c r="BR123" s="143">
        <f t="shared" ca="1" si="86"/>
        <v>0</v>
      </c>
      <c r="BS123" s="144">
        <f t="shared" ca="1" si="87"/>
        <v>-0.05</v>
      </c>
      <c r="BT123" s="145">
        <f t="shared" ca="1" si="88"/>
        <v>-0.05</v>
      </c>
      <c r="BU123" s="56">
        <f t="shared" si="79"/>
        <v>0.08</v>
      </c>
      <c r="BV123" s="57">
        <f t="shared" si="80"/>
        <v>0</v>
      </c>
      <c r="BW123" s="58">
        <f t="shared" ca="1" si="89"/>
        <v>0</v>
      </c>
      <c r="BX123" s="141">
        <f t="shared" ca="1" si="90"/>
        <v>-0.05</v>
      </c>
      <c r="BY123" s="143">
        <f t="shared" ca="1" si="91"/>
        <v>0</v>
      </c>
      <c r="BZ123" s="144">
        <f t="shared" ca="1" si="92"/>
        <v>-0.05</v>
      </c>
      <c r="CA123" s="145">
        <f t="shared" ca="1" si="93"/>
        <v>-0.05</v>
      </c>
      <c r="CB123" s="56">
        <f t="shared" si="81"/>
        <v>0.08</v>
      </c>
      <c r="CC123" s="57">
        <f t="shared" si="82"/>
        <v>0</v>
      </c>
      <c r="CD123" s="58">
        <f t="shared" ca="1" si="94"/>
        <v>0</v>
      </c>
      <c r="CE123" s="141">
        <f t="shared" ca="1" si="95"/>
        <v>-0.05</v>
      </c>
      <c r="CF123" s="143">
        <f t="shared" ca="1" si="96"/>
        <v>0</v>
      </c>
      <c r="CG123" s="144">
        <f t="shared" ca="1" si="97"/>
        <v>-0.05</v>
      </c>
      <c r="CH123" s="145">
        <f t="shared" ca="1" si="98"/>
        <v>-0.05</v>
      </c>
    </row>
    <row r="124" spans="1:86" hidden="1" outlineLevel="1">
      <c r="A124">
        <f t="shared" ca="1" si="76"/>
        <v>1</v>
      </c>
      <c r="B124" t="str">
        <f t="shared" ca="1" si="83"/>
        <v>EP4 LPD3 LPS2</v>
      </c>
      <c r="C124" s="34">
        <f t="shared" si="74"/>
        <v>4</v>
      </c>
      <c r="D124" s="22">
        <v>0</v>
      </c>
      <c r="E124" s="34">
        <f t="shared" ca="1" si="73"/>
        <v>3</v>
      </c>
      <c r="F124" s="34">
        <f t="shared" ca="1" si="72"/>
        <v>2</v>
      </c>
      <c r="G124" s="22">
        <v>0</v>
      </c>
      <c r="H124" s="22">
        <v>0</v>
      </c>
      <c r="I124" s="22">
        <v>0</v>
      </c>
      <c r="BM124">
        <v>74</v>
      </c>
      <c r="BN124" s="56">
        <f t="shared" si="77"/>
        <v>0.08</v>
      </c>
      <c r="BO124" s="57">
        <f t="shared" si="78"/>
        <v>0</v>
      </c>
      <c r="BP124" s="58">
        <f t="shared" ca="1" si="84"/>
        <v>0</v>
      </c>
      <c r="BQ124" s="141">
        <f t="shared" ca="1" si="85"/>
        <v>0</v>
      </c>
      <c r="BR124" s="143">
        <f t="shared" ca="1" si="86"/>
        <v>0</v>
      </c>
      <c r="BS124" s="144">
        <f t="shared" ca="1" si="87"/>
        <v>0</v>
      </c>
      <c r="BT124" s="145">
        <f t="shared" ca="1" si="88"/>
        <v>0</v>
      </c>
      <c r="BU124" s="56">
        <f t="shared" si="79"/>
        <v>0.08</v>
      </c>
      <c r="BV124" s="57">
        <f t="shared" si="80"/>
        <v>0</v>
      </c>
      <c r="BW124" s="58">
        <f t="shared" ca="1" si="89"/>
        <v>0</v>
      </c>
      <c r="BX124" s="141">
        <f t="shared" ca="1" si="90"/>
        <v>0</v>
      </c>
      <c r="BY124" s="143">
        <f t="shared" ca="1" si="91"/>
        <v>0</v>
      </c>
      <c r="BZ124" s="144">
        <f t="shared" ca="1" si="92"/>
        <v>0</v>
      </c>
      <c r="CA124" s="145">
        <f t="shared" ca="1" si="93"/>
        <v>0</v>
      </c>
      <c r="CB124" s="56">
        <f t="shared" si="81"/>
        <v>0.08</v>
      </c>
      <c r="CC124" s="57">
        <f t="shared" si="82"/>
        <v>0</v>
      </c>
      <c r="CD124" s="58">
        <f t="shared" ca="1" si="94"/>
        <v>0</v>
      </c>
      <c r="CE124" s="141">
        <f t="shared" ca="1" si="95"/>
        <v>0</v>
      </c>
      <c r="CF124" s="143">
        <f t="shared" ca="1" si="96"/>
        <v>0</v>
      </c>
      <c r="CG124" s="144">
        <f t="shared" ca="1" si="97"/>
        <v>0</v>
      </c>
      <c r="CH124" s="145">
        <f t="shared" ca="1" si="98"/>
        <v>0</v>
      </c>
    </row>
    <row r="125" spans="1:86" hidden="1" outlineLevel="1">
      <c r="A125">
        <f t="shared" ca="1" si="76"/>
        <v>1</v>
      </c>
      <c r="B125" t="str">
        <f t="shared" ca="1" si="83"/>
        <v>EP4 LPD3 LPS3</v>
      </c>
      <c r="C125" s="34">
        <f t="shared" si="74"/>
        <v>4</v>
      </c>
      <c r="D125" s="22">
        <v>0</v>
      </c>
      <c r="E125" s="34">
        <f t="shared" ca="1" si="73"/>
        <v>3</v>
      </c>
      <c r="F125" s="34">
        <f t="shared" ca="1" si="72"/>
        <v>3</v>
      </c>
      <c r="G125" s="22">
        <v>0</v>
      </c>
      <c r="H125" s="22">
        <v>0</v>
      </c>
      <c r="I125" s="22">
        <v>0</v>
      </c>
      <c r="BM125">
        <v>75</v>
      </c>
      <c r="BN125" s="56">
        <f t="shared" si="77"/>
        <v>0.08</v>
      </c>
      <c r="BO125" s="57">
        <f t="shared" si="78"/>
        <v>0</v>
      </c>
      <c r="BP125" s="58">
        <f t="shared" ca="1" si="84"/>
        <v>0</v>
      </c>
      <c r="BQ125" s="141">
        <f t="shared" ca="1" si="85"/>
        <v>0.04</v>
      </c>
      <c r="BR125" s="143">
        <f t="shared" ca="1" si="86"/>
        <v>0</v>
      </c>
      <c r="BS125" s="144">
        <f t="shared" ca="1" si="87"/>
        <v>0.04</v>
      </c>
      <c r="BT125" s="145">
        <f t="shared" ca="1" si="88"/>
        <v>0.04</v>
      </c>
      <c r="BU125" s="56">
        <f t="shared" si="79"/>
        <v>0.08</v>
      </c>
      <c r="BV125" s="57">
        <f t="shared" si="80"/>
        <v>0</v>
      </c>
      <c r="BW125" s="58">
        <f t="shared" ca="1" si="89"/>
        <v>0</v>
      </c>
      <c r="BX125" s="141">
        <f t="shared" ca="1" si="90"/>
        <v>0.04</v>
      </c>
      <c r="BY125" s="143">
        <f t="shared" ca="1" si="91"/>
        <v>0</v>
      </c>
      <c r="BZ125" s="144">
        <f t="shared" ca="1" si="92"/>
        <v>0.04</v>
      </c>
      <c r="CA125" s="145">
        <f t="shared" ca="1" si="93"/>
        <v>0.04</v>
      </c>
      <c r="CB125" s="56">
        <f t="shared" si="81"/>
        <v>0.08</v>
      </c>
      <c r="CC125" s="57">
        <f t="shared" si="82"/>
        <v>0</v>
      </c>
      <c r="CD125" s="58">
        <f t="shared" ca="1" si="94"/>
        <v>0</v>
      </c>
      <c r="CE125" s="141">
        <f t="shared" ca="1" si="95"/>
        <v>0.04</v>
      </c>
      <c r="CF125" s="143">
        <f t="shared" ca="1" si="96"/>
        <v>0</v>
      </c>
      <c r="CG125" s="144">
        <f t="shared" ca="1" si="97"/>
        <v>0.04</v>
      </c>
      <c r="CH125" s="145">
        <f t="shared" ca="1" si="98"/>
        <v>0.04</v>
      </c>
    </row>
    <row r="126" spans="1:86" hidden="1" outlineLevel="1">
      <c r="A126">
        <f t="shared" ca="1" si="76"/>
        <v>1</v>
      </c>
      <c r="B126" t="str">
        <f t="shared" ca="1" si="83"/>
        <v>EP4 LPD3 LPS4</v>
      </c>
      <c r="C126" s="34">
        <f t="shared" si="74"/>
        <v>4</v>
      </c>
      <c r="D126" s="22">
        <v>0</v>
      </c>
      <c r="E126" s="34">
        <f t="shared" ca="1" si="73"/>
        <v>3</v>
      </c>
      <c r="F126" s="34">
        <f t="shared" ca="1" si="72"/>
        <v>4</v>
      </c>
      <c r="G126" s="22">
        <v>0</v>
      </c>
      <c r="H126" s="22">
        <v>0</v>
      </c>
      <c r="I126" s="22">
        <v>0</v>
      </c>
      <c r="BM126">
        <v>76</v>
      </c>
      <c r="BN126" s="56">
        <f t="shared" si="77"/>
        <v>0.08</v>
      </c>
      <c r="BO126" s="57">
        <f t="shared" si="78"/>
        <v>0</v>
      </c>
      <c r="BP126" s="58">
        <f t="shared" ca="1" si="84"/>
        <v>0</v>
      </c>
      <c r="BQ126" s="141">
        <f t="shared" ca="1" si="85"/>
        <v>0.08</v>
      </c>
      <c r="BR126" s="143">
        <f t="shared" ca="1" si="86"/>
        <v>0</v>
      </c>
      <c r="BS126" s="144">
        <f t="shared" ca="1" si="87"/>
        <v>0.08</v>
      </c>
      <c r="BT126" s="145">
        <f t="shared" ca="1" si="88"/>
        <v>0.08</v>
      </c>
      <c r="BU126" s="56">
        <f t="shared" si="79"/>
        <v>0.08</v>
      </c>
      <c r="BV126" s="57">
        <f t="shared" si="80"/>
        <v>0</v>
      </c>
      <c r="BW126" s="58">
        <f t="shared" ca="1" si="89"/>
        <v>0</v>
      </c>
      <c r="BX126" s="141">
        <f t="shared" ca="1" si="90"/>
        <v>0.08</v>
      </c>
      <c r="BY126" s="143">
        <f t="shared" ca="1" si="91"/>
        <v>0</v>
      </c>
      <c r="BZ126" s="144">
        <f t="shared" ca="1" si="92"/>
        <v>0.08</v>
      </c>
      <c r="CA126" s="145">
        <f t="shared" ca="1" si="93"/>
        <v>0.08</v>
      </c>
      <c r="CB126" s="56">
        <f t="shared" si="81"/>
        <v>0.08</v>
      </c>
      <c r="CC126" s="57">
        <f t="shared" si="82"/>
        <v>0</v>
      </c>
      <c r="CD126" s="58">
        <f t="shared" ca="1" si="94"/>
        <v>0</v>
      </c>
      <c r="CE126" s="141">
        <f t="shared" ca="1" si="95"/>
        <v>0.08</v>
      </c>
      <c r="CF126" s="143">
        <f t="shared" ca="1" si="96"/>
        <v>0</v>
      </c>
      <c r="CG126" s="144">
        <f t="shared" ca="1" si="97"/>
        <v>0.08</v>
      </c>
      <c r="CH126" s="145">
        <f t="shared" ca="1" si="98"/>
        <v>0.08</v>
      </c>
    </row>
    <row r="127" spans="1:86" hidden="1" outlineLevel="1">
      <c r="A127">
        <f t="shared" ca="1" si="76"/>
        <v>1</v>
      </c>
      <c r="B127" t="str">
        <f t="shared" ca="1" si="83"/>
        <v>EP4 LPD4 LPS1</v>
      </c>
      <c r="C127" s="34">
        <f t="shared" si="74"/>
        <v>4</v>
      </c>
      <c r="D127" s="22">
        <v>0</v>
      </c>
      <c r="E127" s="34">
        <f t="shared" ca="1" si="73"/>
        <v>4</v>
      </c>
      <c r="F127" s="34">
        <f t="shared" ca="1" si="72"/>
        <v>1</v>
      </c>
      <c r="G127" s="22">
        <v>0</v>
      </c>
      <c r="H127" s="22">
        <v>0</v>
      </c>
      <c r="I127" s="22">
        <v>0</v>
      </c>
      <c r="BM127">
        <v>77</v>
      </c>
      <c r="BN127" s="56">
        <f t="shared" si="77"/>
        <v>0.08</v>
      </c>
      <c r="BO127" s="57">
        <f t="shared" si="78"/>
        <v>0</v>
      </c>
      <c r="BP127" s="58">
        <f t="shared" ca="1" si="84"/>
        <v>0.05</v>
      </c>
      <c r="BQ127" s="141">
        <f t="shared" ca="1" si="85"/>
        <v>-0.05</v>
      </c>
      <c r="BR127" s="143">
        <f t="shared" ca="1" si="86"/>
        <v>0.05</v>
      </c>
      <c r="BS127" s="144">
        <f t="shared" ca="1" si="87"/>
        <v>-0.05</v>
      </c>
      <c r="BT127" s="145">
        <f t="shared" ca="1" si="88"/>
        <v>-0.05</v>
      </c>
      <c r="BU127" s="56">
        <f t="shared" si="79"/>
        <v>0.08</v>
      </c>
      <c r="BV127" s="57">
        <f t="shared" si="80"/>
        <v>0</v>
      </c>
      <c r="BW127" s="58">
        <f t="shared" ca="1" si="89"/>
        <v>0.05</v>
      </c>
      <c r="BX127" s="141">
        <f t="shared" ca="1" si="90"/>
        <v>-0.05</v>
      </c>
      <c r="BY127" s="143">
        <f t="shared" ca="1" si="91"/>
        <v>0.05</v>
      </c>
      <c r="BZ127" s="144">
        <f t="shared" ca="1" si="92"/>
        <v>-0.05</v>
      </c>
      <c r="CA127" s="145">
        <f t="shared" ca="1" si="93"/>
        <v>-0.05</v>
      </c>
      <c r="CB127" s="56">
        <f t="shared" si="81"/>
        <v>0.08</v>
      </c>
      <c r="CC127" s="57">
        <f t="shared" si="82"/>
        <v>0</v>
      </c>
      <c r="CD127" s="58">
        <f t="shared" ca="1" si="94"/>
        <v>0.05</v>
      </c>
      <c r="CE127" s="141">
        <f t="shared" ca="1" si="95"/>
        <v>-0.05</v>
      </c>
      <c r="CF127" s="143">
        <f t="shared" ca="1" si="96"/>
        <v>0.05</v>
      </c>
      <c r="CG127" s="144">
        <f t="shared" ca="1" si="97"/>
        <v>-0.05</v>
      </c>
      <c r="CH127" s="145">
        <f t="shared" ca="1" si="98"/>
        <v>-0.05</v>
      </c>
    </row>
    <row r="128" spans="1:86" hidden="1" outlineLevel="1">
      <c r="A128">
        <f t="shared" ca="1" si="76"/>
        <v>1</v>
      </c>
      <c r="B128" t="str">
        <f t="shared" ca="1" si="83"/>
        <v>EP4 LPD4 LPS2</v>
      </c>
      <c r="C128" s="34">
        <f t="shared" si="74"/>
        <v>4</v>
      </c>
      <c r="D128" s="22">
        <v>0</v>
      </c>
      <c r="E128" s="34">
        <f t="shared" ca="1" si="73"/>
        <v>4</v>
      </c>
      <c r="F128" s="34">
        <f t="shared" ca="1" si="72"/>
        <v>2</v>
      </c>
      <c r="G128" s="22">
        <v>0</v>
      </c>
      <c r="H128" s="22">
        <v>0</v>
      </c>
      <c r="I128" s="22">
        <v>0</v>
      </c>
      <c r="BM128">
        <v>78</v>
      </c>
      <c r="BN128" s="56">
        <f t="shared" si="77"/>
        <v>0.08</v>
      </c>
      <c r="BO128" s="57">
        <f t="shared" si="78"/>
        <v>0</v>
      </c>
      <c r="BP128" s="58">
        <f t="shared" ca="1" si="84"/>
        <v>0.05</v>
      </c>
      <c r="BQ128" s="141">
        <f t="shared" ca="1" si="85"/>
        <v>0</v>
      </c>
      <c r="BR128" s="143">
        <f t="shared" ca="1" si="86"/>
        <v>0.05</v>
      </c>
      <c r="BS128" s="144">
        <f t="shared" ca="1" si="87"/>
        <v>0</v>
      </c>
      <c r="BT128" s="145">
        <f t="shared" ca="1" si="88"/>
        <v>0</v>
      </c>
      <c r="BU128" s="56">
        <f t="shared" si="79"/>
        <v>0.08</v>
      </c>
      <c r="BV128" s="57">
        <f t="shared" si="80"/>
        <v>0</v>
      </c>
      <c r="BW128" s="58">
        <f t="shared" ca="1" si="89"/>
        <v>0.05</v>
      </c>
      <c r="BX128" s="141">
        <f t="shared" ca="1" si="90"/>
        <v>0</v>
      </c>
      <c r="BY128" s="143">
        <f t="shared" ca="1" si="91"/>
        <v>0.05</v>
      </c>
      <c r="BZ128" s="144">
        <f t="shared" ca="1" si="92"/>
        <v>0</v>
      </c>
      <c r="CA128" s="145">
        <f t="shared" ca="1" si="93"/>
        <v>0</v>
      </c>
      <c r="CB128" s="56">
        <f t="shared" si="81"/>
        <v>0.08</v>
      </c>
      <c r="CC128" s="57">
        <f t="shared" si="82"/>
        <v>0</v>
      </c>
      <c r="CD128" s="58">
        <f t="shared" ca="1" si="94"/>
        <v>0.05</v>
      </c>
      <c r="CE128" s="141">
        <f t="shared" ca="1" si="95"/>
        <v>0</v>
      </c>
      <c r="CF128" s="143">
        <f t="shared" ca="1" si="96"/>
        <v>0.05</v>
      </c>
      <c r="CG128" s="144">
        <f t="shared" ca="1" si="97"/>
        <v>0</v>
      </c>
      <c r="CH128" s="145">
        <f t="shared" ca="1" si="98"/>
        <v>0</v>
      </c>
    </row>
    <row r="129" spans="1:86" hidden="1" outlineLevel="1">
      <c r="A129">
        <f t="shared" ca="1" si="76"/>
        <v>1</v>
      </c>
      <c r="B129" t="str">
        <f t="shared" ca="1" si="83"/>
        <v>EP4 LPD4 LPS3</v>
      </c>
      <c r="C129" s="34">
        <f t="shared" si="74"/>
        <v>4</v>
      </c>
      <c r="D129" s="22">
        <v>0</v>
      </c>
      <c r="E129" s="34">
        <f t="shared" ca="1" si="73"/>
        <v>4</v>
      </c>
      <c r="F129" s="34">
        <f t="shared" ca="1" si="72"/>
        <v>3</v>
      </c>
      <c r="G129" s="22">
        <v>0</v>
      </c>
      <c r="H129" s="22">
        <v>0</v>
      </c>
      <c r="I129" s="22">
        <v>0</v>
      </c>
      <c r="BM129">
        <v>79</v>
      </c>
      <c r="BN129" s="56">
        <f t="shared" si="77"/>
        <v>0.08</v>
      </c>
      <c r="BO129" s="57">
        <f t="shared" si="78"/>
        <v>0</v>
      </c>
      <c r="BP129" s="58">
        <f t="shared" ca="1" si="84"/>
        <v>0.05</v>
      </c>
      <c r="BQ129" s="141">
        <f t="shared" ca="1" si="85"/>
        <v>0.04</v>
      </c>
      <c r="BR129" s="143">
        <f t="shared" ca="1" si="86"/>
        <v>0.05</v>
      </c>
      <c r="BS129" s="144">
        <f t="shared" ca="1" si="87"/>
        <v>0.04</v>
      </c>
      <c r="BT129" s="145">
        <f t="shared" ca="1" si="88"/>
        <v>0.04</v>
      </c>
      <c r="BU129" s="56">
        <f t="shared" si="79"/>
        <v>0.08</v>
      </c>
      <c r="BV129" s="57">
        <f t="shared" si="80"/>
        <v>0</v>
      </c>
      <c r="BW129" s="58">
        <f t="shared" ca="1" si="89"/>
        <v>0.05</v>
      </c>
      <c r="BX129" s="141">
        <f t="shared" ca="1" si="90"/>
        <v>0.04</v>
      </c>
      <c r="BY129" s="143">
        <f t="shared" ca="1" si="91"/>
        <v>0.05</v>
      </c>
      <c r="BZ129" s="144">
        <f t="shared" ca="1" si="92"/>
        <v>0.04</v>
      </c>
      <c r="CA129" s="145">
        <f t="shared" ca="1" si="93"/>
        <v>0.04</v>
      </c>
      <c r="CB129" s="56">
        <f t="shared" si="81"/>
        <v>0.08</v>
      </c>
      <c r="CC129" s="57">
        <f t="shared" si="82"/>
        <v>0</v>
      </c>
      <c r="CD129" s="58">
        <f t="shared" ca="1" si="94"/>
        <v>0.05</v>
      </c>
      <c r="CE129" s="141">
        <f t="shared" ca="1" si="95"/>
        <v>0.04</v>
      </c>
      <c r="CF129" s="143">
        <f t="shared" ca="1" si="96"/>
        <v>0.05</v>
      </c>
      <c r="CG129" s="144">
        <f t="shared" ca="1" si="97"/>
        <v>0.04</v>
      </c>
      <c r="CH129" s="145">
        <f t="shared" ca="1" si="98"/>
        <v>0.04</v>
      </c>
    </row>
    <row r="130" spans="1:86" hidden="1" outlineLevel="1">
      <c r="A130">
        <f t="shared" ca="1" si="76"/>
        <v>1</v>
      </c>
      <c r="B130" t="str">
        <f t="shared" ca="1" si="83"/>
        <v>EP4 LPD4 LPS4</v>
      </c>
      <c r="C130" s="34">
        <f t="shared" si="74"/>
        <v>4</v>
      </c>
      <c r="D130" s="22">
        <v>0</v>
      </c>
      <c r="E130" s="34">
        <f ca="1">(MOD(E126,4)+1)*($A130=E$46)</f>
        <v>4</v>
      </c>
      <c r="F130" s="34">
        <f t="shared" ca="1" si="72"/>
        <v>4</v>
      </c>
      <c r="G130" s="22">
        <v>0</v>
      </c>
      <c r="H130" s="22">
        <v>0</v>
      </c>
      <c r="I130" s="22">
        <v>0</v>
      </c>
      <c r="BM130">
        <v>80</v>
      </c>
      <c r="BN130" s="56">
        <f t="shared" si="77"/>
        <v>0.08</v>
      </c>
      <c r="BO130" s="57">
        <f t="shared" si="78"/>
        <v>0</v>
      </c>
      <c r="BP130" s="58">
        <f t="shared" ca="1" si="84"/>
        <v>0.05</v>
      </c>
      <c r="BQ130" s="141">
        <f t="shared" ca="1" si="85"/>
        <v>0.08</v>
      </c>
      <c r="BR130" s="143">
        <f t="shared" ca="1" si="86"/>
        <v>0.05</v>
      </c>
      <c r="BS130" s="144">
        <f t="shared" ca="1" si="87"/>
        <v>0.08</v>
      </c>
      <c r="BT130" s="145">
        <f t="shared" ca="1" si="88"/>
        <v>0.08</v>
      </c>
      <c r="BU130" s="56">
        <f t="shared" si="79"/>
        <v>0.08</v>
      </c>
      <c r="BV130" s="57">
        <f t="shared" si="80"/>
        <v>0</v>
      </c>
      <c r="BW130" s="58">
        <f t="shared" ca="1" si="89"/>
        <v>0.05</v>
      </c>
      <c r="BX130" s="141">
        <f t="shared" ca="1" si="90"/>
        <v>0.08</v>
      </c>
      <c r="BY130" s="143">
        <f t="shared" ca="1" si="91"/>
        <v>0.05</v>
      </c>
      <c r="BZ130" s="144">
        <f t="shared" ca="1" si="92"/>
        <v>0.08</v>
      </c>
      <c r="CA130" s="145">
        <f t="shared" ca="1" si="93"/>
        <v>0.08</v>
      </c>
      <c r="CB130" s="56">
        <f t="shared" si="81"/>
        <v>0.08</v>
      </c>
      <c r="CC130" s="57">
        <f t="shared" si="82"/>
        <v>0</v>
      </c>
      <c r="CD130" s="58">
        <f t="shared" ca="1" si="94"/>
        <v>0.05</v>
      </c>
      <c r="CE130" s="141">
        <f t="shared" ca="1" si="95"/>
        <v>0.08</v>
      </c>
      <c r="CF130" s="143">
        <f t="shared" ca="1" si="96"/>
        <v>0.05</v>
      </c>
      <c r="CG130" s="144">
        <f t="shared" ca="1" si="97"/>
        <v>0.08</v>
      </c>
      <c r="CH130" s="145">
        <f t="shared" ca="1" si="98"/>
        <v>0.08</v>
      </c>
    </row>
    <row r="131" spans="1:86" hidden="1" outlineLevel="1">
      <c r="A131" s="26">
        <v>2</v>
      </c>
      <c r="B131" t="str">
        <f t="shared" si="83"/>
        <v>EP1 LPD1 LPS1 LPM1</v>
      </c>
      <c r="C131" s="22">
        <v>1</v>
      </c>
      <c r="D131" s="22">
        <v>0</v>
      </c>
      <c r="E131" s="34">
        <f t="shared" ref="E131:E194" ca="1" si="99">(MOD(E127,4)+1)*($A131=E$46)</f>
        <v>0</v>
      </c>
      <c r="F131" s="34">
        <f t="shared" ca="1" si="72"/>
        <v>0</v>
      </c>
      <c r="G131" s="34">
        <f t="shared" ref="G131:G194" si="100">(MOD(G115,4)+1)*($A131=G$46)</f>
        <v>1</v>
      </c>
      <c r="H131" s="34">
        <f t="shared" ref="H131:H194" si="101">(MOD(H127,4)+1)*($A131=H$46)</f>
        <v>1</v>
      </c>
      <c r="I131" s="34">
        <f t="shared" ref="I131:I194" si="102">(MOD(I130,4)+1)*($A131=I$46)</f>
        <v>1</v>
      </c>
      <c r="BM131">
        <v>81</v>
      </c>
      <c r="BN131" s="56">
        <f t="shared" si="77"/>
        <v>-0.05</v>
      </c>
      <c r="BO131" s="57">
        <f t="shared" si="78"/>
        <v>0</v>
      </c>
      <c r="BP131" s="58">
        <f t="shared" ca="1" si="84"/>
        <v>0</v>
      </c>
      <c r="BQ131" s="141">
        <f t="shared" ca="1" si="85"/>
        <v>0</v>
      </c>
      <c r="BR131" s="143">
        <f t="shared" si="86"/>
        <v>-0.08</v>
      </c>
      <c r="BS131" s="144">
        <f t="shared" si="87"/>
        <v>-0.05</v>
      </c>
      <c r="BT131" s="145">
        <f t="shared" si="88"/>
        <v>-0.05</v>
      </c>
      <c r="BU131" s="56">
        <f t="shared" si="79"/>
        <v>-0.05</v>
      </c>
      <c r="BV131" s="57">
        <f t="shared" si="80"/>
        <v>0</v>
      </c>
      <c r="BW131" s="58">
        <f t="shared" ca="1" si="89"/>
        <v>0</v>
      </c>
      <c r="BX131" s="141">
        <f t="shared" ca="1" si="90"/>
        <v>0</v>
      </c>
      <c r="BY131" s="143">
        <f t="shared" si="91"/>
        <v>-0.08</v>
      </c>
      <c r="BZ131" s="144">
        <f t="shared" si="92"/>
        <v>-0.05</v>
      </c>
      <c r="CA131" s="145">
        <f t="shared" si="93"/>
        <v>-0.05</v>
      </c>
      <c r="CB131" s="56">
        <f t="shared" si="81"/>
        <v>-0.05</v>
      </c>
      <c r="CC131" s="57">
        <f t="shared" si="82"/>
        <v>0</v>
      </c>
      <c r="CD131" s="58">
        <f t="shared" ca="1" si="94"/>
        <v>0</v>
      </c>
      <c r="CE131" s="141">
        <f t="shared" ca="1" si="95"/>
        <v>0</v>
      </c>
      <c r="CF131" s="143">
        <f t="shared" si="96"/>
        <v>-0.08</v>
      </c>
      <c r="CG131" s="144">
        <f t="shared" si="97"/>
        <v>-0.05</v>
      </c>
      <c r="CH131" s="145">
        <f t="shared" si="98"/>
        <v>-0.05</v>
      </c>
    </row>
    <row r="132" spans="1:86" hidden="1" outlineLevel="1">
      <c r="A132">
        <f t="shared" ref="A132:A174" ca="1" si="103">OFFSET(A132,-1,0)</f>
        <v>2</v>
      </c>
      <c r="B132" t="str">
        <f t="shared" ca="1" si="83"/>
        <v>EP1 LPD1 LPS1 LPM2</v>
      </c>
      <c r="C132" s="22">
        <v>1</v>
      </c>
      <c r="D132" s="22">
        <v>0</v>
      </c>
      <c r="E132" s="34">
        <f t="shared" ca="1" si="99"/>
        <v>0</v>
      </c>
      <c r="F132" s="34">
        <f t="shared" ca="1" si="72"/>
        <v>0</v>
      </c>
      <c r="G132" s="34">
        <f t="shared" ca="1" si="100"/>
        <v>1</v>
      </c>
      <c r="H132" s="34">
        <f t="shared" ca="1" si="101"/>
        <v>1</v>
      </c>
      <c r="I132" s="34">
        <f t="shared" ca="1" si="102"/>
        <v>2</v>
      </c>
      <c r="BM132">
        <v>82</v>
      </c>
      <c r="BN132" s="56">
        <f t="shared" si="77"/>
        <v>-0.05</v>
      </c>
      <c r="BO132" s="57">
        <f t="shared" si="78"/>
        <v>0</v>
      </c>
      <c r="BP132" s="58">
        <f t="shared" ca="1" si="84"/>
        <v>0</v>
      </c>
      <c r="BQ132" s="141">
        <f t="shared" ca="1" si="85"/>
        <v>0</v>
      </c>
      <c r="BR132" s="143">
        <f t="shared" ca="1" si="86"/>
        <v>-0.08</v>
      </c>
      <c r="BS132" s="144">
        <f t="shared" ca="1" si="87"/>
        <v>-0.05</v>
      </c>
      <c r="BT132" s="145">
        <f t="shared" ca="1" si="88"/>
        <v>0</v>
      </c>
      <c r="BU132" s="56">
        <f t="shared" si="79"/>
        <v>-0.05</v>
      </c>
      <c r="BV132" s="57">
        <f t="shared" si="80"/>
        <v>0</v>
      </c>
      <c r="BW132" s="58">
        <f t="shared" ca="1" si="89"/>
        <v>0</v>
      </c>
      <c r="BX132" s="141">
        <f t="shared" ca="1" si="90"/>
        <v>0</v>
      </c>
      <c r="BY132" s="143">
        <f t="shared" ca="1" si="91"/>
        <v>-0.08</v>
      </c>
      <c r="BZ132" s="144">
        <f t="shared" ca="1" si="92"/>
        <v>-0.05</v>
      </c>
      <c r="CA132" s="145">
        <f t="shared" ca="1" si="93"/>
        <v>0</v>
      </c>
      <c r="CB132" s="56">
        <f t="shared" si="81"/>
        <v>-0.05</v>
      </c>
      <c r="CC132" s="57">
        <f t="shared" si="82"/>
        <v>0</v>
      </c>
      <c r="CD132" s="58">
        <f t="shared" ca="1" si="94"/>
        <v>0</v>
      </c>
      <c r="CE132" s="141">
        <f t="shared" ca="1" si="95"/>
        <v>0</v>
      </c>
      <c r="CF132" s="143">
        <f t="shared" ca="1" si="96"/>
        <v>-0.08</v>
      </c>
      <c r="CG132" s="144">
        <f t="shared" ca="1" si="97"/>
        <v>-0.05</v>
      </c>
      <c r="CH132" s="145">
        <f t="shared" ca="1" si="98"/>
        <v>0</v>
      </c>
    </row>
    <row r="133" spans="1:86" hidden="1" outlineLevel="1">
      <c r="A133">
        <f t="shared" ca="1" si="103"/>
        <v>2</v>
      </c>
      <c r="B133" t="str">
        <f t="shared" ca="1" si="83"/>
        <v>EP1 LPD1 LPS1 LPM3</v>
      </c>
      <c r="C133" s="22">
        <v>1</v>
      </c>
      <c r="D133" s="22">
        <v>0</v>
      </c>
      <c r="E133" s="34">
        <f t="shared" ca="1" si="99"/>
        <v>0</v>
      </c>
      <c r="F133" s="34">
        <f t="shared" ca="1" si="72"/>
        <v>0</v>
      </c>
      <c r="G133" s="34">
        <f t="shared" ca="1" si="100"/>
        <v>1</v>
      </c>
      <c r="H133" s="34">
        <f t="shared" ca="1" si="101"/>
        <v>1</v>
      </c>
      <c r="I133" s="34">
        <f t="shared" ca="1" si="102"/>
        <v>3</v>
      </c>
      <c r="BM133">
        <v>83</v>
      </c>
      <c r="BN133" s="56">
        <f t="shared" si="77"/>
        <v>-0.05</v>
      </c>
      <c r="BO133" s="57">
        <f t="shared" si="78"/>
        <v>0</v>
      </c>
      <c r="BP133" s="58">
        <f t="shared" ca="1" si="84"/>
        <v>0</v>
      </c>
      <c r="BQ133" s="141">
        <f t="shared" ca="1" si="85"/>
        <v>0</v>
      </c>
      <c r="BR133" s="143">
        <f t="shared" ca="1" si="86"/>
        <v>-0.08</v>
      </c>
      <c r="BS133" s="144">
        <f t="shared" ca="1" si="87"/>
        <v>-0.05</v>
      </c>
      <c r="BT133" s="145">
        <f t="shared" ca="1" si="88"/>
        <v>0.04</v>
      </c>
      <c r="BU133" s="56">
        <f t="shared" si="79"/>
        <v>-0.05</v>
      </c>
      <c r="BV133" s="57">
        <f t="shared" si="80"/>
        <v>0</v>
      </c>
      <c r="BW133" s="58">
        <f t="shared" ca="1" si="89"/>
        <v>0</v>
      </c>
      <c r="BX133" s="141">
        <f t="shared" ca="1" si="90"/>
        <v>0</v>
      </c>
      <c r="BY133" s="143">
        <f t="shared" ca="1" si="91"/>
        <v>-0.08</v>
      </c>
      <c r="BZ133" s="144">
        <f t="shared" ca="1" si="92"/>
        <v>-0.05</v>
      </c>
      <c r="CA133" s="145">
        <f t="shared" ca="1" si="93"/>
        <v>0.04</v>
      </c>
      <c r="CB133" s="56">
        <f t="shared" si="81"/>
        <v>-0.05</v>
      </c>
      <c r="CC133" s="57">
        <f t="shared" si="82"/>
        <v>0</v>
      </c>
      <c r="CD133" s="58">
        <f t="shared" ca="1" si="94"/>
        <v>0</v>
      </c>
      <c r="CE133" s="141">
        <f t="shared" ca="1" si="95"/>
        <v>0</v>
      </c>
      <c r="CF133" s="143">
        <f t="shared" ca="1" si="96"/>
        <v>-0.08</v>
      </c>
      <c r="CG133" s="144">
        <f t="shared" ca="1" si="97"/>
        <v>-0.05</v>
      </c>
      <c r="CH133" s="145">
        <f t="shared" ca="1" si="98"/>
        <v>0.04</v>
      </c>
    </row>
    <row r="134" spans="1:86" hidden="1" outlineLevel="1">
      <c r="A134">
        <f t="shared" ca="1" si="103"/>
        <v>2</v>
      </c>
      <c r="B134" t="str">
        <f t="shared" ca="1" si="83"/>
        <v>EP1 LPD1 LPS1 LPM4</v>
      </c>
      <c r="C134" s="22">
        <v>1</v>
      </c>
      <c r="D134" s="22">
        <v>0</v>
      </c>
      <c r="E134" s="34">
        <f t="shared" ca="1" si="99"/>
        <v>0</v>
      </c>
      <c r="F134" s="34">
        <f t="shared" ca="1" si="72"/>
        <v>0</v>
      </c>
      <c r="G134" s="34">
        <f t="shared" ca="1" si="100"/>
        <v>1</v>
      </c>
      <c r="H134" s="34">
        <f t="shared" ca="1" si="101"/>
        <v>1</v>
      </c>
      <c r="I134" s="34">
        <f t="shared" ca="1" si="102"/>
        <v>4</v>
      </c>
      <c r="BM134">
        <v>84</v>
      </c>
      <c r="BN134" s="56">
        <f t="shared" si="77"/>
        <v>-0.05</v>
      </c>
      <c r="BO134" s="57">
        <f t="shared" si="78"/>
        <v>0</v>
      </c>
      <c r="BP134" s="58">
        <f t="shared" ca="1" si="84"/>
        <v>0</v>
      </c>
      <c r="BQ134" s="141">
        <f t="shared" ca="1" si="85"/>
        <v>0</v>
      </c>
      <c r="BR134" s="143">
        <f t="shared" ca="1" si="86"/>
        <v>-0.08</v>
      </c>
      <c r="BS134" s="144">
        <f t="shared" ca="1" si="87"/>
        <v>-0.05</v>
      </c>
      <c r="BT134" s="145">
        <f t="shared" ca="1" si="88"/>
        <v>0.08</v>
      </c>
      <c r="BU134" s="56">
        <f t="shared" si="79"/>
        <v>-0.05</v>
      </c>
      <c r="BV134" s="57">
        <f t="shared" si="80"/>
        <v>0</v>
      </c>
      <c r="BW134" s="58">
        <f t="shared" ca="1" si="89"/>
        <v>0</v>
      </c>
      <c r="BX134" s="141">
        <f t="shared" ca="1" si="90"/>
        <v>0</v>
      </c>
      <c r="BY134" s="143">
        <f t="shared" ca="1" si="91"/>
        <v>-0.08</v>
      </c>
      <c r="BZ134" s="144">
        <f t="shared" ca="1" si="92"/>
        <v>-0.05</v>
      </c>
      <c r="CA134" s="145">
        <f t="shared" ca="1" si="93"/>
        <v>0.08</v>
      </c>
      <c r="CB134" s="56">
        <f t="shared" si="81"/>
        <v>-0.05</v>
      </c>
      <c r="CC134" s="57">
        <f t="shared" si="82"/>
        <v>0</v>
      </c>
      <c r="CD134" s="58">
        <f t="shared" ca="1" si="94"/>
        <v>0</v>
      </c>
      <c r="CE134" s="141">
        <f t="shared" ca="1" si="95"/>
        <v>0</v>
      </c>
      <c r="CF134" s="143">
        <f t="shared" ca="1" si="96"/>
        <v>-0.08</v>
      </c>
      <c r="CG134" s="144">
        <f t="shared" ca="1" si="97"/>
        <v>-0.05</v>
      </c>
      <c r="CH134" s="145">
        <f t="shared" ca="1" si="98"/>
        <v>0.08</v>
      </c>
    </row>
    <row r="135" spans="1:86" hidden="1" outlineLevel="1">
      <c r="A135">
        <f t="shared" ca="1" si="103"/>
        <v>2</v>
      </c>
      <c r="B135" t="str">
        <f t="shared" ca="1" si="83"/>
        <v>EP1 LPD1 LPS2 LPM1</v>
      </c>
      <c r="C135" s="22">
        <v>1</v>
      </c>
      <c r="D135" s="22">
        <v>0</v>
      </c>
      <c r="E135" s="34">
        <f t="shared" ca="1" si="99"/>
        <v>0</v>
      </c>
      <c r="F135" s="34">
        <f t="shared" ca="1" si="72"/>
        <v>0</v>
      </c>
      <c r="G135" s="34">
        <f t="shared" ca="1" si="100"/>
        <v>1</v>
      </c>
      <c r="H135" s="34">
        <f t="shared" ca="1" si="101"/>
        <v>2</v>
      </c>
      <c r="I135" s="34">
        <f t="shared" ca="1" si="102"/>
        <v>1</v>
      </c>
      <c r="BM135">
        <v>85</v>
      </c>
      <c r="BN135" s="56">
        <f t="shared" si="77"/>
        <v>-0.05</v>
      </c>
      <c r="BO135" s="57">
        <f t="shared" si="78"/>
        <v>0</v>
      </c>
      <c r="BP135" s="58">
        <f t="shared" ca="1" si="84"/>
        <v>0</v>
      </c>
      <c r="BQ135" s="141">
        <f t="shared" ca="1" si="85"/>
        <v>0</v>
      </c>
      <c r="BR135" s="143">
        <f t="shared" ca="1" si="86"/>
        <v>-0.08</v>
      </c>
      <c r="BS135" s="144">
        <f t="shared" ca="1" si="87"/>
        <v>0</v>
      </c>
      <c r="BT135" s="145">
        <f t="shared" ca="1" si="88"/>
        <v>-0.05</v>
      </c>
      <c r="BU135" s="56">
        <f t="shared" si="79"/>
        <v>-0.05</v>
      </c>
      <c r="BV135" s="57">
        <f t="shared" si="80"/>
        <v>0</v>
      </c>
      <c r="BW135" s="58">
        <f t="shared" ca="1" si="89"/>
        <v>0</v>
      </c>
      <c r="BX135" s="141">
        <f t="shared" ca="1" si="90"/>
        <v>0</v>
      </c>
      <c r="BY135" s="143">
        <f t="shared" ca="1" si="91"/>
        <v>-0.08</v>
      </c>
      <c r="BZ135" s="144">
        <f t="shared" ca="1" si="92"/>
        <v>0</v>
      </c>
      <c r="CA135" s="145">
        <f t="shared" ca="1" si="93"/>
        <v>-0.05</v>
      </c>
      <c r="CB135" s="56">
        <f t="shared" si="81"/>
        <v>-0.05</v>
      </c>
      <c r="CC135" s="57">
        <f t="shared" si="82"/>
        <v>0</v>
      </c>
      <c r="CD135" s="58">
        <f t="shared" ca="1" si="94"/>
        <v>0</v>
      </c>
      <c r="CE135" s="141">
        <f t="shared" ca="1" si="95"/>
        <v>0</v>
      </c>
      <c r="CF135" s="143">
        <f t="shared" ca="1" si="96"/>
        <v>-0.08</v>
      </c>
      <c r="CG135" s="144">
        <f t="shared" ca="1" si="97"/>
        <v>0</v>
      </c>
      <c r="CH135" s="145">
        <f t="shared" ca="1" si="98"/>
        <v>-0.05</v>
      </c>
    </row>
    <row r="136" spans="1:86" hidden="1" outlineLevel="1">
      <c r="A136">
        <f t="shared" ca="1" si="103"/>
        <v>2</v>
      </c>
      <c r="B136" t="str">
        <f t="shared" ca="1" si="83"/>
        <v>EP1 LPD1 LPS2 LPM2</v>
      </c>
      <c r="C136" s="22">
        <v>1</v>
      </c>
      <c r="D136" s="22">
        <v>0</v>
      </c>
      <c r="E136" s="34">
        <f t="shared" ca="1" si="99"/>
        <v>0</v>
      </c>
      <c r="F136" s="34">
        <f t="shared" ca="1" si="72"/>
        <v>0</v>
      </c>
      <c r="G136" s="34">
        <f t="shared" ca="1" si="100"/>
        <v>1</v>
      </c>
      <c r="H136" s="34">
        <f t="shared" ca="1" si="101"/>
        <v>2</v>
      </c>
      <c r="I136" s="34">
        <f t="shared" ca="1" si="102"/>
        <v>2</v>
      </c>
      <c r="BM136">
        <v>86</v>
      </c>
      <c r="BN136" s="56">
        <f t="shared" si="77"/>
        <v>-0.05</v>
      </c>
      <c r="BO136" s="57">
        <f t="shared" si="78"/>
        <v>0</v>
      </c>
      <c r="BP136" s="58">
        <f t="shared" ca="1" si="84"/>
        <v>0</v>
      </c>
      <c r="BQ136" s="141">
        <f t="shared" ca="1" si="85"/>
        <v>0</v>
      </c>
      <c r="BR136" s="143">
        <f t="shared" ca="1" si="86"/>
        <v>-0.08</v>
      </c>
      <c r="BS136" s="144">
        <f t="shared" ca="1" si="87"/>
        <v>0</v>
      </c>
      <c r="BT136" s="145">
        <f t="shared" ca="1" si="88"/>
        <v>0</v>
      </c>
      <c r="BU136" s="56">
        <f t="shared" si="79"/>
        <v>-0.05</v>
      </c>
      <c r="BV136" s="57">
        <f t="shared" si="80"/>
        <v>0</v>
      </c>
      <c r="BW136" s="58">
        <f t="shared" ca="1" si="89"/>
        <v>0</v>
      </c>
      <c r="BX136" s="141">
        <f t="shared" ca="1" si="90"/>
        <v>0</v>
      </c>
      <c r="BY136" s="143">
        <f t="shared" ca="1" si="91"/>
        <v>-0.08</v>
      </c>
      <c r="BZ136" s="144">
        <f t="shared" ca="1" si="92"/>
        <v>0</v>
      </c>
      <c r="CA136" s="145">
        <f t="shared" ca="1" si="93"/>
        <v>0</v>
      </c>
      <c r="CB136" s="56">
        <f t="shared" si="81"/>
        <v>-0.05</v>
      </c>
      <c r="CC136" s="57">
        <f t="shared" si="82"/>
        <v>0</v>
      </c>
      <c r="CD136" s="58">
        <f t="shared" ca="1" si="94"/>
        <v>0</v>
      </c>
      <c r="CE136" s="141">
        <f t="shared" ca="1" si="95"/>
        <v>0</v>
      </c>
      <c r="CF136" s="143">
        <f t="shared" ca="1" si="96"/>
        <v>-0.08</v>
      </c>
      <c r="CG136" s="144">
        <f t="shared" ca="1" si="97"/>
        <v>0</v>
      </c>
      <c r="CH136" s="145">
        <f t="shared" ca="1" si="98"/>
        <v>0</v>
      </c>
    </row>
    <row r="137" spans="1:86" hidden="1" outlineLevel="1">
      <c r="A137">
        <f t="shared" ca="1" si="103"/>
        <v>2</v>
      </c>
      <c r="B137" t="str">
        <f t="shared" ca="1" si="83"/>
        <v>EP1 LPD1 LPS2 LPM3</v>
      </c>
      <c r="C137" s="22">
        <v>1</v>
      </c>
      <c r="D137" s="22">
        <v>0</v>
      </c>
      <c r="E137" s="34">
        <f t="shared" ca="1" si="99"/>
        <v>0</v>
      </c>
      <c r="F137" s="34">
        <f t="shared" ref="F137:F200" ca="1" si="104">(MOD(F136,4)+1)*($A137=F$46)</f>
        <v>0</v>
      </c>
      <c r="G137" s="34">
        <f t="shared" ca="1" si="100"/>
        <v>1</v>
      </c>
      <c r="H137" s="34">
        <f t="shared" ca="1" si="101"/>
        <v>2</v>
      </c>
      <c r="I137" s="34">
        <f t="shared" ca="1" si="102"/>
        <v>3</v>
      </c>
      <c r="BM137">
        <v>87</v>
      </c>
      <c r="BN137" s="56">
        <f t="shared" si="77"/>
        <v>-0.05</v>
      </c>
      <c r="BO137" s="57">
        <f t="shared" si="78"/>
        <v>0</v>
      </c>
      <c r="BP137" s="58">
        <f t="shared" ca="1" si="84"/>
        <v>0</v>
      </c>
      <c r="BQ137" s="141">
        <f t="shared" ca="1" si="85"/>
        <v>0</v>
      </c>
      <c r="BR137" s="143">
        <f t="shared" ca="1" si="86"/>
        <v>-0.08</v>
      </c>
      <c r="BS137" s="144">
        <f t="shared" ca="1" si="87"/>
        <v>0</v>
      </c>
      <c r="BT137" s="145">
        <f t="shared" ca="1" si="88"/>
        <v>0.04</v>
      </c>
      <c r="BU137" s="56">
        <f t="shared" si="79"/>
        <v>-0.05</v>
      </c>
      <c r="BV137" s="57">
        <f t="shared" si="80"/>
        <v>0</v>
      </c>
      <c r="BW137" s="58">
        <f t="shared" ca="1" si="89"/>
        <v>0</v>
      </c>
      <c r="BX137" s="141">
        <f t="shared" ca="1" si="90"/>
        <v>0</v>
      </c>
      <c r="BY137" s="143">
        <f t="shared" ca="1" si="91"/>
        <v>-0.08</v>
      </c>
      <c r="BZ137" s="144">
        <f t="shared" ca="1" si="92"/>
        <v>0</v>
      </c>
      <c r="CA137" s="145">
        <f t="shared" ca="1" si="93"/>
        <v>0.04</v>
      </c>
      <c r="CB137" s="56">
        <f t="shared" si="81"/>
        <v>-0.05</v>
      </c>
      <c r="CC137" s="57">
        <f t="shared" si="82"/>
        <v>0</v>
      </c>
      <c r="CD137" s="58">
        <f t="shared" ca="1" si="94"/>
        <v>0</v>
      </c>
      <c r="CE137" s="141">
        <f t="shared" ca="1" si="95"/>
        <v>0</v>
      </c>
      <c r="CF137" s="143">
        <f t="shared" ca="1" si="96"/>
        <v>-0.08</v>
      </c>
      <c r="CG137" s="144">
        <f t="shared" ca="1" si="97"/>
        <v>0</v>
      </c>
      <c r="CH137" s="145">
        <f t="shared" ca="1" si="98"/>
        <v>0.04</v>
      </c>
    </row>
    <row r="138" spans="1:86" hidden="1" outlineLevel="1">
      <c r="A138">
        <f t="shared" ca="1" si="103"/>
        <v>2</v>
      </c>
      <c r="B138" t="str">
        <f t="shared" ca="1" si="83"/>
        <v>EP1 LPD1 LPS2 LPM4</v>
      </c>
      <c r="C138" s="22">
        <v>1</v>
      </c>
      <c r="D138" s="22">
        <v>0</v>
      </c>
      <c r="E138" s="34">
        <f t="shared" ca="1" si="99"/>
        <v>0</v>
      </c>
      <c r="F138" s="34">
        <f t="shared" ca="1" si="104"/>
        <v>0</v>
      </c>
      <c r="G138" s="34">
        <f t="shared" ca="1" si="100"/>
        <v>1</v>
      </c>
      <c r="H138" s="34">
        <f t="shared" ca="1" si="101"/>
        <v>2</v>
      </c>
      <c r="I138" s="34">
        <f t="shared" ca="1" si="102"/>
        <v>4</v>
      </c>
      <c r="BM138">
        <v>88</v>
      </c>
      <c r="BN138" s="56">
        <f t="shared" si="77"/>
        <v>-0.05</v>
      </c>
      <c r="BO138" s="57">
        <f t="shared" si="78"/>
        <v>0</v>
      </c>
      <c r="BP138" s="58">
        <f t="shared" ca="1" si="84"/>
        <v>0</v>
      </c>
      <c r="BQ138" s="141">
        <f t="shared" ca="1" si="85"/>
        <v>0</v>
      </c>
      <c r="BR138" s="143">
        <f t="shared" ca="1" si="86"/>
        <v>-0.08</v>
      </c>
      <c r="BS138" s="144">
        <f t="shared" ca="1" si="87"/>
        <v>0</v>
      </c>
      <c r="BT138" s="145">
        <f t="shared" ca="1" si="88"/>
        <v>0.08</v>
      </c>
      <c r="BU138" s="56">
        <f t="shared" si="79"/>
        <v>-0.05</v>
      </c>
      <c r="BV138" s="57">
        <f t="shared" si="80"/>
        <v>0</v>
      </c>
      <c r="BW138" s="58">
        <f t="shared" ca="1" si="89"/>
        <v>0</v>
      </c>
      <c r="BX138" s="141">
        <f t="shared" ca="1" si="90"/>
        <v>0</v>
      </c>
      <c r="BY138" s="143">
        <f t="shared" ca="1" si="91"/>
        <v>-0.08</v>
      </c>
      <c r="BZ138" s="144">
        <f t="shared" ca="1" si="92"/>
        <v>0</v>
      </c>
      <c r="CA138" s="145">
        <f t="shared" ca="1" si="93"/>
        <v>0.08</v>
      </c>
      <c r="CB138" s="56">
        <f t="shared" si="81"/>
        <v>-0.05</v>
      </c>
      <c r="CC138" s="57">
        <f t="shared" si="82"/>
        <v>0</v>
      </c>
      <c r="CD138" s="58">
        <f t="shared" ca="1" si="94"/>
        <v>0</v>
      </c>
      <c r="CE138" s="141">
        <f t="shared" ca="1" si="95"/>
        <v>0</v>
      </c>
      <c r="CF138" s="143">
        <f t="shared" ca="1" si="96"/>
        <v>-0.08</v>
      </c>
      <c r="CG138" s="144">
        <f t="shared" ca="1" si="97"/>
        <v>0</v>
      </c>
      <c r="CH138" s="145">
        <f t="shared" ca="1" si="98"/>
        <v>0.08</v>
      </c>
    </row>
    <row r="139" spans="1:86" hidden="1" outlineLevel="1">
      <c r="A139">
        <f t="shared" ca="1" si="103"/>
        <v>2</v>
      </c>
      <c r="B139" t="str">
        <f t="shared" ca="1" si="83"/>
        <v>EP1 LPD1 LPS3 LPM1</v>
      </c>
      <c r="C139" s="22">
        <v>1</v>
      </c>
      <c r="D139" s="22">
        <v>0</v>
      </c>
      <c r="E139" s="34">
        <f t="shared" ca="1" si="99"/>
        <v>0</v>
      </c>
      <c r="F139" s="34">
        <f t="shared" ca="1" si="104"/>
        <v>0</v>
      </c>
      <c r="G139" s="34">
        <f t="shared" ca="1" si="100"/>
        <v>1</v>
      </c>
      <c r="H139" s="34">
        <f t="shared" ca="1" si="101"/>
        <v>3</v>
      </c>
      <c r="I139" s="34">
        <f t="shared" ca="1" si="102"/>
        <v>1</v>
      </c>
      <c r="BM139">
        <v>89</v>
      </c>
      <c r="BN139" s="56">
        <f t="shared" si="77"/>
        <v>-0.05</v>
      </c>
      <c r="BO139" s="57">
        <f t="shared" si="78"/>
        <v>0</v>
      </c>
      <c r="BP139" s="58">
        <f t="shared" ca="1" si="84"/>
        <v>0</v>
      </c>
      <c r="BQ139" s="141">
        <f t="shared" ca="1" si="85"/>
        <v>0</v>
      </c>
      <c r="BR139" s="143">
        <f t="shared" ca="1" si="86"/>
        <v>-0.08</v>
      </c>
      <c r="BS139" s="144">
        <f t="shared" ca="1" si="87"/>
        <v>0.04</v>
      </c>
      <c r="BT139" s="145">
        <f t="shared" ca="1" si="88"/>
        <v>-0.05</v>
      </c>
      <c r="BU139" s="56">
        <f t="shared" si="79"/>
        <v>-0.05</v>
      </c>
      <c r="BV139" s="57">
        <f t="shared" si="80"/>
        <v>0</v>
      </c>
      <c r="BW139" s="58">
        <f t="shared" ca="1" si="89"/>
        <v>0</v>
      </c>
      <c r="BX139" s="141">
        <f t="shared" ca="1" si="90"/>
        <v>0</v>
      </c>
      <c r="BY139" s="143">
        <f t="shared" ca="1" si="91"/>
        <v>-0.08</v>
      </c>
      <c r="BZ139" s="144">
        <f t="shared" ca="1" si="92"/>
        <v>0.04</v>
      </c>
      <c r="CA139" s="145">
        <f t="shared" ca="1" si="93"/>
        <v>-0.05</v>
      </c>
      <c r="CB139" s="56">
        <f t="shared" si="81"/>
        <v>-0.05</v>
      </c>
      <c r="CC139" s="57">
        <f t="shared" si="82"/>
        <v>0</v>
      </c>
      <c r="CD139" s="58">
        <f t="shared" ca="1" si="94"/>
        <v>0</v>
      </c>
      <c r="CE139" s="141">
        <f t="shared" ca="1" si="95"/>
        <v>0</v>
      </c>
      <c r="CF139" s="143">
        <f t="shared" ca="1" si="96"/>
        <v>-0.08</v>
      </c>
      <c r="CG139" s="144">
        <f t="shared" ca="1" si="97"/>
        <v>0.04</v>
      </c>
      <c r="CH139" s="145">
        <f t="shared" ca="1" si="98"/>
        <v>-0.05</v>
      </c>
    </row>
    <row r="140" spans="1:86" hidden="1" outlineLevel="1">
      <c r="A140">
        <f t="shared" ca="1" si="103"/>
        <v>2</v>
      </c>
      <c r="B140" t="str">
        <f t="shared" ca="1" si="83"/>
        <v>EP1 LPD1 LPS3 LPM2</v>
      </c>
      <c r="C140" s="22">
        <v>1</v>
      </c>
      <c r="D140" s="22">
        <v>0</v>
      </c>
      <c r="E140" s="34">
        <f t="shared" ca="1" si="99"/>
        <v>0</v>
      </c>
      <c r="F140" s="34">
        <f t="shared" ca="1" si="104"/>
        <v>0</v>
      </c>
      <c r="G140" s="34">
        <f t="shared" ca="1" si="100"/>
        <v>1</v>
      </c>
      <c r="H140" s="34">
        <f t="shared" ca="1" si="101"/>
        <v>3</v>
      </c>
      <c r="I140" s="34">
        <f t="shared" ca="1" si="102"/>
        <v>2</v>
      </c>
      <c r="BM140">
        <v>90</v>
      </c>
      <c r="BN140" s="56">
        <f t="shared" si="77"/>
        <v>-0.05</v>
      </c>
      <c r="BO140" s="57">
        <f t="shared" si="78"/>
        <v>0</v>
      </c>
      <c r="BP140" s="58">
        <f t="shared" ca="1" si="84"/>
        <v>0</v>
      </c>
      <c r="BQ140" s="141">
        <f t="shared" ca="1" si="85"/>
        <v>0</v>
      </c>
      <c r="BR140" s="143">
        <f t="shared" ca="1" si="86"/>
        <v>-0.08</v>
      </c>
      <c r="BS140" s="144">
        <f t="shared" ca="1" si="87"/>
        <v>0.04</v>
      </c>
      <c r="BT140" s="145">
        <f t="shared" ca="1" si="88"/>
        <v>0</v>
      </c>
      <c r="BU140" s="56">
        <f t="shared" si="79"/>
        <v>-0.05</v>
      </c>
      <c r="BV140" s="57">
        <f t="shared" si="80"/>
        <v>0</v>
      </c>
      <c r="BW140" s="58">
        <f t="shared" ca="1" si="89"/>
        <v>0</v>
      </c>
      <c r="BX140" s="141">
        <f t="shared" ca="1" si="90"/>
        <v>0</v>
      </c>
      <c r="BY140" s="143">
        <f t="shared" ca="1" si="91"/>
        <v>-0.08</v>
      </c>
      <c r="BZ140" s="144">
        <f t="shared" ca="1" si="92"/>
        <v>0.04</v>
      </c>
      <c r="CA140" s="145">
        <f t="shared" ca="1" si="93"/>
        <v>0</v>
      </c>
      <c r="CB140" s="56">
        <f t="shared" si="81"/>
        <v>-0.05</v>
      </c>
      <c r="CC140" s="57">
        <f t="shared" si="82"/>
        <v>0</v>
      </c>
      <c r="CD140" s="58">
        <f t="shared" ca="1" si="94"/>
        <v>0</v>
      </c>
      <c r="CE140" s="141">
        <f t="shared" ca="1" si="95"/>
        <v>0</v>
      </c>
      <c r="CF140" s="143">
        <f t="shared" ca="1" si="96"/>
        <v>-0.08</v>
      </c>
      <c r="CG140" s="144">
        <f t="shared" ca="1" si="97"/>
        <v>0.04</v>
      </c>
      <c r="CH140" s="145">
        <f t="shared" ca="1" si="98"/>
        <v>0</v>
      </c>
    </row>
    <row r="141" spans="1:86" hidden="1" outlineLevel="1">
      <c r="A141">
        <f t="shared" ca="1" si="103"/>
        <v>2</v>
      </c>
      <c r="B141" t="str">
        <f t="shared" ca="1" si="83"/>
        <v>EP1 LPD1 LPS3 LPM3</v>
      </c>
      <c r="C141" s="22">
        <v>1</v>
      </c>
      <c r="D141" s="22">
        <v>0</v>
      </c>
      <c r="E141" s="34">
        <f t="shared" ca="1" si="99"/>
        <v>0</v>
      </c>
      <c r="F141" s="34">
        <f t="shared" ca="1" si="104"/>
        <v>0</v>
      </c>
      <c r="G141" s="34">
        <f t="shared" ca="1" si="100"/>
        <v>1</v>
      </c>
      <c r="H141" s="34">
        <f t="shared" ca="1" si="101"/>
        <v>3</v>
      </c>
      <c r="I141" s="34">
        <f t="shared" ca="1" si="102"/>
        <v>3</v>
      </c>
      <c r="BM141">
        <v>91</v>
      </c>
      <c r="BN141" s="56">
        <f t="shared" si="77"/>
        <v>-0.05</v>
      </c>
      <c r="BO141" s="57">
        <f t="shared" si="78"/>
        <v>0</v>
      </c>
      <c r="BP141" s="58">
        <f t="shared" ca="1" si="84"/>
        <v>0</v>
      </c>
      <c r="BQ141" s="141">
        <f t="shared" ca="1" si="85"/>
        <v>0</v>
      </c>
      <c r="BR141" s="143">
        <f t="shared" ca="1" si="86"/>
        <v>-0.08</v>
      </c>
      <c r="BS141" s="144">
        <f t="shared" ca="1" si="87"/>
        <v>0.04</v>
      </c>
      <c r="BT141" s="145">
        <f t="shared" ca="1" si="88"/>
        <v>0.04</v>
      </c>
      <c r="BU141" s="56">
        <f t="shared" si="79"/>
        <v>-0.05</v>
      </c>
      <c r="BV141" s="57">
        <f t="shared" si="80"/>
        <v>0</v>
      </c>
      <c r="BW141" s="58">
        <f t="shared" ca="1" si="89"/>
        <v>0</v>
      </c>
      <c r="BX141" s="141">
        <f t="shared" ca="1" si="90"/>
        <v>0</v>
      </c>
      <c r="BY141" s="143">
        <f t="shared" ca="1" si="91"/>
        <v>-0.08</v>
      </c>
      <c r="BZ141" s="144">
        <f t="shared" ca="1" si="92"/>
        <v>0.04</v>
      </c>
      <c r="CA141" s="145">
        <f t="shared" ca="1" si="93"/>
        <v>0.04</v>
      </c>
      <c r="CB141" s="56">
        <f t="shared" si="81"/>
        <v>-0.05</v>
      </c>
      <c r="CC141" s="57">
        <f t="shared" si="82"/>
        <v>0</v>
      </c>
      <c r="CD141" s="58">
        <f t="shared" ca="1" si="94"/>
        <v>0</v>
      </c>
      <c r="CE141" s="141">
        <f t="shared" ca="1" si="95"/>
        <v>0</v>
      </c>
      <c r="CF141" s="143">
        <f t="shared" ca="1" si="96"/>
        <v>-0.08</v>
      </c>
      <c r="CG141" s="144">
        <f t="shared" ca="1" si="97"/>
        <v>0.04</v>
      </c>
      <c r="CH141" s="145">
        <f t="shared" ca="1" si="98"/>
        <v>0.04</v>
      </c>
    </row>
    <row r="142" spans="1:86" hidden="1" outlineLevel="1">
      <c r="A142">
        <f t="shared" ca="1" si="103"/>
        <v>2</v>
      </c>
      <c r="B142" t="str">
        <f t="shared" ca="1" si="83"/>
        <v>EP1 LPD1 LPS3 LPM4</v>
      </c>
      <c r="C142" s="22">
        <v>1</v>
      </c>
      <c r="D142" s="22">
        <v>0</v>
      </c>
      <c r="E142" s="34">
        <f t="shared" ca="1" si="99"/>
        <v>0</v>
      </c>
      <c r="F142" s="34">
        <f t="shared" ca="1" si="104"/>
        <v>0</v>
      </c>
      <c r="G142" s="34">
        <f t="shared" ca="1" si="100"/>
        <v>1</v>
      </c>
      <c r="H142" s="34">
        <f t="shared" ca="1" si="101"/>
        <v>3</v>
      </c>
      <c r="I142" s="34">
        <f t="shared" ca="1" si="102"/>
        <v>4</v>
      </c>
      <c r="BM142">
        <v>92</v>
      </c>
      <c r="BN142" s="56">
        <f t="shared" si="77"/>
        <v>-0.05</v>
      </c>
      <c r="BO142" s="57">
        <f t="shared" si="78"/>
        <v>0</v>
      </c>
      <c r="BP142" s="58">
        <f t="shared" ca="1" si="84"/>
        <v>0</v>
      </c>
      <c r="BQ142" s="141">
        <f t="shared" ca="1" si="85"/>
        <v>0</v>
      </c>
      <c r="BR142" s="143">
        <f t="shared" ca="1" si="86"/>
        <v>-0.08</v>
      </c>
      <c r="BS142" s="144">
        <f t="shared" ca="1" si="87"/>
        <v>0.04</v>
      </c>
      <c r="BT142" s="145">
        <f t="shared" ca="1" si="88"/>
        <v>0.08</v>
      </c>
      <c r="BU142" s="56">
        <f t="shared" si="79"/>
        <v>-0.05</v>
      </c>
      <c r="BV142" s="57">
        <f t="shared" si="80"/>
        <v>0</v>
      </c>
      <c r="BW142" s="58">
        <f t="shared" ca="1" si="89"/>
        <v>0</v>
      </c>
      <c r="BX142" s="141">
        <f t="shared" ca="1" si="90"/>
        <v>0</v>
      </c>
      <c r="BY142" s="143">
        <f t="shared" ca="1" si="91"/>
        <v>-0.08</v>
      </c>
      <c r="BZ142" s="144">
        <f t="shared" ca="1" si="92"/>
        <v>0.04</v>
      </c>
      <c r="CA142" s="145">
        <f t="shared" ca="1" si="93"/>
        <v>0.08</v>
      </c>
      <c r="CB142" s="56">
        <f t="shared" si="81"/>
        <v>-0.05</v>
      </c>
      <c r="CC142" s="57">
        <f t="shared" si="82"/>
        <v>0</v>
      </c>
      <c r="CD142" s="58">
        <f t="shared" ca="1" si="94"/>
        <v>0</v>
      </c>
      <c r="CE142" s="141">
        <f t="shared" ca="1" si="95"/>
        <v>0</v>
      </c>
      <c r="CF142" s="143">
        <f t="shared" ca="1" si="96"/>
        <v>-0.08</v>
      </c>
      <c r="CG142" s="144">
        <f t="shared" ca="1" si="97"/>
        <v>0.04</v>
      </c>
      <c r="CH142" s="145">
        <f t="shared" ca="1" si="98"/>
        <v>0.08</v>
      </c>
    </row>
    <row r="143" spans="1:86" hidden="1" outlineLevel="1">
      <c r="A143">
        <f t="shared" ca="1" si="103"/>
        <v>2</v>
      </c>
      <c r="B143" t="str">
        <f t="shared" ca="1" si="83"/>
        <v>EP1 LPD1 LPS4 LPM1</v>
      </c>
      <c r="C143" s="22">
        <v>1</v>
      </c>
      <c r="D143" s="22">
        <v>0</v>
      </c>
      <c r="E143" s="34">
        <f t="shared" ca="1" si="99"/>
        <v>0</v>
      </c>
      <c r="F143" s="34">
        <f t="shared" ca="1" si="104"/>
        <v>0</v>
      </c>
      <c r="G143" s="34">
        <f t="shared" ca="1" si="100"/>
        <v>1</v>
      </c>
      <c r="H143" s="34">
        <f t="shared" ca="1" si="101"/>
        <v>4</v>
      </c>
      <c r="I143" s="34">
        <f t="shared" ca="1" si="102"/>
        <v>1</v>
      </c>
      <c r="BM143">
        <v>93</v>
      </c>
      <c r="BN143" s="56">
        <f t="shared" si="77"/>
        <v>-0.05</v>
      </c>
      <c r="BO143" s="57">
        <f t="shared" si="78"/>
        <v>0</v>
      </c>
      <c r="BP143" s="58">
        <f t="shared" ca="1" si="84"/>
        <v>0</v>
      </c>
      <c r="BQ143" s="141">
        <f t="shared" ca="1" si="85"/>
        <v>0</v>
      </c>
      <c r="BR143" s="143">
        <f t="shared" ca="1" si="86"/>
        <v>-0.08</v>
      </c>
      <c r="BS143" s="144">
        <f t="shared" ca="1" si="87"/>
        <v>0.08</v>
      </c>
      <c r="BT143" s="145">
        <f t="shared" ca="1" si="88"/>
        <v>-0.05</v>
      </c>
      <c r="BU143" s="56">
        <f t="shared" si="79"/>
        <v>-0.05</v>
      </c>
      <c r="BV143" s="57">
        <f t="shared" si="80"/>
        <v>0</v>
      </c>
      <c r="BW143" s="58">
        <f t="shared" ca="1" si="89"/>
        <v>0</v>
      </c>
      <c r="BX143" s="141">
        <f t="shared" ca="1" si="90"/>
        <v>0</v>
      </c>
      <c r="BY143" s="143">
        <f t="shared" ca="1" si="91"/>
        <v>-0.08</v>
      </c>
      <c r="BZ143" s="144">
        <f t="shared" ca="1" si="92"/>
        <v>0.08</v>
      </c>
      <c r="CA143" s="145">
        <f t="shared" ca="1" si="93"/>
        <v>-0.05</v>
      </c>
      <c r="CB143" s="56">
        <f t="shared" si="81"/>
        <v>-0.05</v>
      </c>
      <c r="CC143" s="57">
        <f t="shared" si="82"/>
        <v>0</v>
      </c>
      <c r="CD143" s="58">
        <f t="shared" ca="1" si="94"/>
        <v>0</v>
      </c>
      <c r="CE143" s="141">
        <f t="shared" ca="1" si="95"/>
        <v>0</v>
      </c>
      <c r="CF143" s="143">
        <f t="shared" ca="1" si="96"/>
        <v>-0.08</v>
      </c>
      <c r="CG143" s="144">
        <f t="shared" ca="1" si="97"/>
        <v>0.08</v>
      </c>
      <c r="CH143" s="145">
        <f t="shared" ca="1" si="98"/>
        <v>-0.05</v>
      </c>
    </row>
    <row r="144" spans="1:86" hidden="1" outlineLevel="1">
      <c r="A144">
        <f t="shared" ca="1" si="103"/>
        <v>2</v>
      </c>
      <c r="B144" t="str">
        <f t="shared" ca="1" si="83"/>
        <v>EP1 LPD1 LPS4 LPM2</v>
      </c>
      <c r="C144" s="22">
        <v>1</v>
      </c>
      <c r="D144" s="22">
        <v>0</v>
      </c>
      <c r="E144" s="34">
        <f t="shared" ca="1" si="99"/>
        <v>0</v>
      </c>
      <c r="F144" s="34">
        <f t="shared" ca="1" si="104"/>
        <v>0</v>
      </c>
      <c r="G144" s="34">
        <f t="shared" ca="1" si="100"/>
        <v>1</v>
      </c>
      <c r="H144" s="34">
        <f t="shared" ca="1" si="101"/>
        <v>4</v>
      </c>
      <c r="I144" s="34">
        <f t="shared" ca="1" si="102"/>
        <v>2</v>
      </c>
      <c r="BM144">
        <v>94</v>
      </c>
      <c r="BN144" s="56">
        <f t="shared" si="77"/>
        <v>-0.05</v>
      </c>
      <c r="BO144" s="57">
        <f t="shared" si="78"/>
        <v>0</v>
      </c>
      <c r="BP144" s="58">
        <f t="shared" ca="1" si="84"/>
        <v>0</v>
      </c>
      <c r="BQ144" s="141">
        <f t="shared" ca="1" si="85"/>
        <v>0</v>
      </c>
      <c r="BR144" s="143">
        <f t="shared" ca="1" si="86"/>
        <v>-0.08</v>
      </c>
      <c r="BS144" s="144">
        <f t="shared" ca="1" si="87"/>
        <v>0.08</v>
      </c>
      <c r="BT144" s="145">
        <f t="shared" ca="1" si="88"/>
        <v>0</v>
      </c>
      <c r="BU144" s="56">
        <f t="shared" si="79"/>
        <v>-0.05</v>
      </c>
      <c r="BV144" s="57">
        <f t="shared" si="80"/>
        <v>0</v>
      </c>
      <c r="BW144" s="58">
        <f t="shared" ca="1" si="89"/>
        <v>0</v>
      </c>
      <c r="BX144" s="141">
        <f t="shared" ca="1" si="90"/>
        <v>0</v>
      </c>
      <c r="BY144" s="143">
        <f t="shared" ca="1" si="91"/>
        <v>-0.08</v>
      </c>
      <c r="BZ144" s="144">
        <f t="shared" ca="1" si="92"/>
        <v>0.08</v>
      </c>
      <c r="CA144" s="145">
        <f t="shared" ca="1" si="93"/>
        <v>0</v>
      </c>
      <c r="CB144" s="56">
        <f t="shared" si="81"/>
        <v>-0.05</v>
      </c>
      <c r="CC144" s="57">
        <f t="shared" si="82"/>
        <v>0</v>
      </c>
      <c r="CD144" s="58">
        <f t="shared" ca="1" si="94"/>
        <v>0</v>
      </c>
      <c r="CE144" s="141">
        <f t="shared" ca="1" si="95"/>
        <v>0</v>
      </c>
      <c r="CF144" s="143">
        <f t="shared" ca="1" si="96"/>
        <v>-0.08</v>
      </c>
      <c r="CG144" s="144">
        <f t="shared" ca="1" si="97"/>
        <v>0.08</v>
      </c>
      <c r="CH144" s="145">
        <f t="shared" ca="1" si="98"/>
        <v>0</v>
      </c>
    </row>
    <row r="145" spans="1:86" hidden="1" outlineLevel="1">
      <c r="A145">
        <f t="shared" ca="1" si="103"/>
        <v>2</v>
      </c>
      <c r="B145" t="str">
        <f t="shared" ca="1" si="83"/>
        <v>EP1 LPD1 LPS4 LPM3</v>
      </c>
      <c r="C145" s="22">
        <v>1</v>
      </c>
      <c r="D145" s="22">
        <v>0</v>
      </c>
      <c r="E145" s="34">
        <f t="shared" ca="1" si="99"/>
        <v>0</v>
      </c>
      <c r="F145" s="34">
        <f t="shared" ca="1" si="104"/>
        <v>0</v>
      </c>
      <c r="G145" s="34">
        <f t="shared" ca="1" si="100"/>
        <v>1</v>
      </c>
      <c r="H145" s="34">
        <f t="shared" ca="1" si="101"/>
        <v>4</v>
      </c>
      <c r="I145" s="34">
        <f t="shared" ca="1" si="102"/>
        <v>3</v>
      </c>
      <c r="BM145">
        <v>95</v>
      </c>
      <c r="BN145" s="56">
        <f t="shared" si="77"/>
        <v>-0.05</v>
      </c>
      <c r="BO145" s="57">
        <f t="shared" si="78"/>
        <v>0</v>
      </c>
      <c r="BP145" s="58">
        <f t="shared" ca="1" si="84"/>
        <v>0</v>
      </c>
      <c r="BQ145" s="141">
        <f t="shared" ca="1" si="85"/>
        <v>0</v>
      </c>
      <c r="BR145" s="143">
        <f t="shared" ca="1" si="86"/>
        <v>-0.08</v>
      </c>
      <c r="BS145" s="144">
        <f t="shared" ca="1" si="87"/>
        <v>0.08</v>
      </c>
      <c r="BT145" s="145">
        <f t="shared" ca="1" si="88"/>
        <v>0.04</v>
      </c>
      <c r="BU145" s="56">
        <f t="shared" si="79"/>
        <v>-0.05</v>
      </c>
      <c r="BV145" s="57">
        <f t="shared" si="80"/>
        <v>0</v>
      </c>
      <c r="BW145" s="58">
        <f t="shared" ca="1" si="89"/>
        <v>0</v>
      </c>
      <c r="BX145" s="141">
        <f t="shared" ca="1" si="90"/>
        <v>0</v>
      </c>
      <c r="BY145" s="143">
        <f t="shared" ca="1" si="91"/>
        <v>-0.08</v>
      </c>
      <c r="BZ145" s="144">
        <f t="shared" ca="1" si="92"/>
        <v>0.08</v>
      </c>
      <c r="CA145" s="145">
        <f t="shared" ca="1" si="93"/>
        <v>0.04</v>
      </c>
      <c r="CB145" s="56">
        <f t="shared" si="81"/>
        <v>-0.05</v>
      </c>
      <c r="CC145" s="57">
        <f t="shared" si="82"/>
        <v>0</v>
      </c>
      <c r="CD145" s="58">
        <f t="shared" ca="1" si="94"/>
        <v>0</v>
      </c>
      <c r="CE145" s="141">
        <f t="shared" ca="1" si="95"/>
        <v>0</v>
      </c>
      <c r="CF145" s="143">
        <f t="shared" ca="1" si="96"/>
        <v>-0.08</v>
      </c>
      <c r="CG145" s="144">
        <f t="shared" ca="1" si="97"/>
        <v>0.08</v>
      </c>
      <c r="CH145" s="145">
        <f t="shared" ca="1" si="98"/>
        <v>0.04</v>
      </c>
    </row>
    <row r="146" spans="1:86" hidden="1" outlineLevel="1">
      <c r="A146">
        <f t="shared" ca="1" si="103"/>
        <v>2</v>
      </c>
      <c r="B146" t="str">
        <f t="shared" ca="1" si="83"/>
        <v>EP1 LPD1 LPS4 LPM4</v>
      </c>
      <c r="C146" s="22">
        <v>1</v>
      </c>
      <c r="D146" s="22">
        <v>0</v>
      </c>
      <c r="E146" s="34">
        <f t="shared" ca="1" si="99"/>
        <v>0</v>
      </c>
      <c r="F146" s="34">
        <f t="shared" ca="1" si="104"/>
        <v>0</v>
      </c>
      <c r="G146" s="34">
        <f t="shared" ca="1" si="100"/>
        <v>1</v>
      </c>
      <c r="H146" s="34">
        <f t="shared" ca="1" si="101"/>
        <v>4</v>
      </c>
      <c r="I146" s="34">
        <f t="shared" ca="1" si="102"/>
        <v>4</v>
      </c>
      <c r="BM146">
        <v>96</v>
      </c>
      <c r="BN146" s="56">
        <f t="shared" si="77"/>
        <v>-0.05</v>
      </c>
      <c r="BO146" s="57">
        <f t="shared" si="78"/>
        <v>0</v>
      </c>
      <c r="BP146" s="58">
        <f t="shared" ca="1" si="84"/>
        <v>0</v>
      </c>
      <c r="BQ146" s="141">
        <f t="shared" ca="1" si="85"/>
        <v>0</v>
      </c>
      <c r="BR146" s="143">
        <f t="shared" ca="1" si="86"/>
        <v>-0.08</v>
      </c>
      <c r="BS146" s="144">
        <f t="shared" ca="1" si="87"/>
        <v>0.08</v>
      </c>
      <c r="BT146" s="145">
        <f t="shared" ca="1" si="88"/>
        <v>0.08</v>
      </c>
      <c r="BU146" s="56">
        <f t="shared" si="79"/>
        <v>-0.05</v>
      </c>
      <c r="BV146" s="57">
        <f t="shared" si="80"/>
        <v>0</v>
      </c>
      <c r="BW146" s="58">
        <f t="shared" ca="1" si="89"/>
        <v>0</v>
      </c>
      <c r="BX146" s="141">
        <f t="shared" ca="1" si="90"/>
        <v>0</v>
      </c>
      <c r="BY146" s="143">
        <f t="shared" ca="1" si="91"/>
        <v>-0.08</v>
      </c>
      <c r="BZ146" s="144">
        <f t="shared" ca="1" si="92"/>
        <v>0.08</v>
      </c>
      <c r="CA146" s="145">
        <f t="shared" ca="1" si="93"/>
        <v>0.08</v>
      </c>
      <c r="CB146" s="56">
        <f t="shared" si="81"/>
        <v>-0.05</v>
      </c>
      <c r="CC146" s="57">
        <f t="shared" si="82"/>
        <v>0</v>
      </c>
      <c r="CD146" s="58">
        <f t="shared" ca="1" si="94"/>
        <v>0</v>
      </c>
      <c r="CE146" s="141">
        <f t="shared" ca="1" si="95"/>
        <v>0</v>
      </c>
      <c r="CF146" s="143">
        <f t="shared" ca="1" si="96"/>
        <v>-0.08</v>
      </c>
      <c r="CG146" s="144">
        <f t="shared" ca="1" si="97"/>
        <v>0.08</v>
      </c>
      <c r="CH146" s="145">
        <f t="shared" ca="1" si="98"/>
        <v>0.08</v>
      </c>
    </row>
    <row r="147" spans="1:86" hidden="1" outlineLevel="1">
      <c r="A147">
        <f t="shared" ca="1" si="103"/>
        <v>2</v>
      </c>
      <c r="B147" t="str">
        <f t="shared" ca="1" si="83"/>
        <v>EP1 LPD2 LPS1 LPM1</v>
      </c>
      <c r="C147" s="22">
        <v>1</v>
      </c>
      <c r="D147" s="22">
        <v>0</v>
      </c>
      <c r="E147" s="34">
        <f t="shared" ca="1" si="99"/>
        <v>0</v>
      </c>
      <c r="F147" s="34">
        <f t="shared" ca="1" si="104"/>
        <v>0</v>
      </c>
      <c r="G147" s="34">
        <f t="shared" ca="1" si="100"/>
        <v>2</v>
      </c>
      <c r="H147" s="34">
        <f t="shared" ca="1" si="101"/>
        <v>1</v>
      </c>
      <c r="I147" s="34">
        <f t="shared" ca="1" si="102"/>
        <v>1</v>
      </c>
      <c r="BM147">
        <v>97</v>
      </c>
      <c r="BN147" s="56">
        <f t="shared" si="77"/>
        <v>-0.05</v>
      </c>
      <c r="BO147" s="57">
        <f t="shared" si="78"/>
        <v>0</v>
      </c>
      <c r="BP147" s="58">
        <f t="shared" ca="1" si="84"/>
        <v>0</v>
      </c>
      <c r="BQ147" s="141">
        <f t="shared" ca="1" si="85"/>
        <v>0</v>
      </c>
      <c r="BR147" s="143">
        <f t="shared" ca="1" si="86"/>
        <v>-0.04</v>
      </c>
      <c r="BS147" s="144">
        <f t="shared" ca="1" si="87"/>
        <v>-0.05</v>
      </c>
      <c r="BT147" s="145">
        <f t="shared" ca="1" si="88"/>
        <v>-0.05</v>
      </c>
      <c r="BU147" s="56">
        <f t="shared" si="79"/>
        <v>-0.05</v>
      </c>
      <c r="BV147" s="57">
        <f t="shared" si="80"/>
        <v>0</v>
      </c>
      <c r="BW147" s="58">
        <f t="shared" ca="1" si="89"/>
        <v>0</v>
      </c>
      <c r="BX147" s="141">
        <f t="shared" ca="1" si="90"/>
        <v>0</v>
      </c>
      <c r="BY147" s="143">
        <f t="shared" ca="1" si="91"/>
        <v>-0.04</v>
      </c>
      <c r="BZ147" s="144">
        <f t="shared" ca="1" si="92"/>
        <v>-0.05</v>
      </c>
      <c r="CA147" s="145">
        <f t="shared" ca="1" si="93"/>
        <v>-0.05</v>
      </c>
      <c r="CB147" s="56">
        <f t="shared" si="81"/>
        <v>-0.05</v>
      </c>
      <c r="CC147" s="57">
        <f t="shared" si="82"/>
        <v>0</v>
      </c>
      <c r="CD147" s="58">
        <f t="shared" ca="1" si="94"/>
        <v>0</v>
      </c>
      <c r="CE147" s="141">
        <f t="shared" ca="1" si="95"/>
        <v>0</v>
      </c>
      <c r="CF147" s="143">
        <f t="shared" ca="1" si="96"/>
        <v>-0.04</v>
      </c>
      <c r="CG147" s="144">
        <f t="shared" ca="1" si="97"/>
        <v>-0.05</v>
      </c>
      <c r="CH147" s="145">
        <f t="shared" ca="1" si="98"/>
        <v>-0.05</v>
      </c>
    </row>
    <row r="148" spans="1:86" hidden="1" outlineLevel="1">
      <c r="A148">
        <f t="shared" ca="1" si="103"/>
        <v>2</v>
      </c>
      <c r="B148" t="str">
        <f t="shared" ca="1" si="83"/>
        <v>EP1 LPD2 LPS1 LPM2</v>
      </c>
      <c r="C148" s="22">
        <v>1</v>
      </c>
      <c r="D148" s="22">
        <v>0</v>
      </c>
      <c r="E148" s="34">
        <f t="shared" ca="1" si="99"/>
        <v>0</v>
      </c>
      <c r="F148" s="34">
        <f t="shared" ca="1" si="104"/>
        <v>0</v>
      </c>
      <c r="G148" s="34">
        <f t="shared" ca="1" si="100"/>
        <v>2</v>
      </c>
      <c r="H148" s="34">
        <f t="shared" ca="1" si="101"/>
        <v>1</v>
      </c>
      <c r="I148" s="34">
        <f t="shared" ca="1" si="102"/>
        <v>2</v>
      </c>
      <c r="BM148">
        <v>98</v>
      </c>
      <c r="BN148" s="56">
        <f t="shared" si="77"/>
        <v>-0.05</v>
      </c>
      <c r="BO148" s="57">
        <f t="shared" si="78"/>
        <v>0</v>
      </c>
      <c r="BP148" s="58">
        <f t="shared" ca="1" si="84"/>
        <v>0</v>
      </c>
      <c r="BQ148" s="141">
        <f t="shared" ca="1" si="85"/>
        <v>0</v>
      </c>
      <c r="BR148" s="143">
        <f t="shared" ca="1" si="86"/>
        <v>-0.04</v>
      </c>
      <c r="BS148" s="144">
        <f t="shared" ca="1" si="87"/>
        <v>-0.05</v>
      </c>
      <c r="BT148" s="145">
        <f t="shared" ca="1" si="88"/>
        <v>0</v>
      </c>
      <c r="BU148" s="56">
        <f t="shared" si="79"/>
        <v>-0.05</v>
      </c>
      <c r="BV148" s="57">
        <f t="shared" si="80"/>
        <v>0</v>
      </c>
      <c r="BW148" s="58">
        <f t="shared" ca="1" si="89"/>
        <v>0</v>
      </c>
      <c r="BX148" s="141">
        <f t="shared" ca="1" si="90"/>
        <v>0</v>
      </c>
      <c r="BY148" s="143">
        <f t="shared" ca="1" si="91"/>
        <v>-0.04</v>
      </c>
      <c r="BZ148" s="144">
        <f t="shared" ca="1" si="92"/>
        <v>-0.05</v>
      </c>
      <c r="CA148" s="145">
        <f t="shared" ca="1" si="93"/>
        <v>0</v>
      </c>
      <c r="CB148" s="56">
        <f t="shared" si="81"/>
        <v>-0.05</v>
      </c>
      <c r="CC148" s="57">
        <f t="shared" si="82"/>
        <v>0</v>
      </c>
      <c r="CD148" s="58">
        <f t="shared" ca="1" si="94"/>
        <v>0</v>
      </c>
      <c r="CE148" s="141">
        <f t="shared" ca="1" si="95"/>
        <v>0</v>
      </c>
      <c r="CF148" s="143">
        <f t="shared" ca="1" si="96"/>
        <v>-0.04</v>
      </c>
      <c r="CG148" s="144">
        <f t="shared" ca="1" si="97"/>
        <v>-0.05</v>
      </c>
      <c r="CH148" s="145">
        <f t="shared" ca="1" si="98"/>
        <v>0</v>
      </c>
    </row>
    <row r="149" spans="1:86" hidden="1" outlineLevel="1">
      <c r="A149">
        <f t="shared" ca="1" si="103"/>
        <v>2</v>
      </c>
      <c r="B149" t="str">
        <f t="shared" ca="1" si="83"/>
        <v>EP1 LPD2 LPS1 LPM3</v>
      </c>
      <c r="C149" s="22">
        <v>1</v>
      </c>
      <c r="D149" s="22">
        <v>0</v>
      </c>
      <c r="E149" s="34">
        <f t="shared" ca="1" si="99"/>
        <v>0</v>
      </c>
      <c r="F149" s="34">
        <f t="shared" ca="1" si="104"/>
        <v>0</v>
      </c>
      <c r="G149" s="34">
        <f t="shared" ca="1" si="100"/>
        <v>2</v>
      </c>
      <c r="H149" s="34">
        <f t="shared" ca="1" si="101"/>
        <v>1</v>
      </c>
      <c r="I149" s="34">
        <f t="shared" ca="1" si="102"/>
        <v>3</v>
      </c>
      <c r="BM149">
        <v>99</v>
      </c>
      <c r="BN149" s="56">
        <f t="shared" si="77"/>
        <v>-0.05</v>
      </c>
      <c r="BO149" s="57">
        <f t="shared" si="78"/>
        <v>0</v>
      </c>
      <c r="BP149" s="58">
        <f t="shared" ca="1" si="84"/>
        <v>0</v>
      </c>
      <c r="BQ149" s="141">
        <f t="shared" ca="1" si="85"/>
        <v>0</v>
      </c>
      <c r="BR149" s="143">
        <f t="shared" ca="1" si="86"/>
        <v>-0.04</v>
      </c>
      <c r="BS149" s="144">
        <f t="shared" ca="1" si="87"/>
        <v>-0.05</v>
      </c>
      <c r="BT149" s="145">
        <f t="shared" ca="1" si="88"/>
        <v>0.04</v>
      </c>
      <c r="BU149" s="56">
        <f t="shared" si="79"/>
        <v>-0.05</v>
      </c>
      <c r="BV149" s="57">
        <f t="shared" si="80"/>
        <v>0</v>
      </c>
      <c r="BW149" s="58">
        <f t="shared" ca="1" si="89"/>
        <v>0</v>
      </c>
      <c r="BX149" s="141">
        <f t="shared" ca="1" si="90"/>
        <v>0</v>
      </c>
      <c r="BY149" s="143">
        <f t="shared" ca="1" si="91"/>
        <v>-0.04</v>
      </c>
      <c r="BZ149" s="144">
        <f t="shared" ca="1" si="92"/>
        <v>-0.05</v>
      </c>
      <c r="CA149" s="145">
        <f t="shared" ca="1" si="93"/>
        <v>0.04</v>
      </c>
      <c r="CB149" s="56">
        <f t="shared" si="81"/>
        <v>-0.05</v>
      </c>
      <c r="CC149" s="57">
        <f t="shared" si="82"/>
        <v>0</v>
      </c>
      <c r="CD149" s="58">
        <f t="shared" ca="1" si="94"/>
        <v>0</v>
      </c>
      <c r="CE149" s="141">
        <f t="shared" ca="1" si="95"/>
        <v>0</v>
      </c>
      <c r="CF149" s="143">
        <f t="shared" ca="1" si="96"/>
        <v>-0.04</v>
      </c>
      <c r="CG149" s="144">
        <f t="shared" ca="1" si="97"/>
        <v>-0.05</v>
      </c>
      <c r="CH149" s="145">
        <f t="shared" ca="1" si="98"/>
        <v>0.04</v>
      </c>
    </row>
    <row r="150" spans="1:86" hidden="1" outlineLevel="1">
      <c r="A150">
        <f t="shared" ca="1" si="103"/>
        <v>2</v>
      </c>
      <c r="B150" t="str">
        <f t="shared" ca="1" si="83"/>
        <v>EP1 LPD2 LPS1 LPM4</v>
      </c>
      <c r="C150" s="22">
        <v>1</v>
      </c>
      <c r="D150" s="22">
        <v>0</v>
      </c>
      <c r="E150" s="34">
        <f t="shared" ca="1" si="99"/>
        <v>0</v>
      </c>
      <c r="F150" s="34">
        <f t="shared" ca="1" si="104"/>
        <v>0</v>
      </c>
      <c r="G150" s="34">
        <f t="shared" ca="1" si="100"/>
        <v>2</v>
      </c>
      <c r="H150" s="34">
        <f t="shared" ca="1" si="101"/>
        <v>1</v>
      </c>
      <c r="I150" s="34">
        <f t="shared" ca="1" si="102"/>
        <v>4</v>
      </c>
      <c r="BM150">
        <v>100</v>
      </c>
      <c r="BN150" s="56">
        <f t="shared" si="77"/>
        <v>-0.05</v>
      </c>
      <c r="BO150" s="57">
        <f t="shared" si="78"/>
        <v>0</v>
      </c>
      <c r="BP150" s="58">
        <f t="shared" ca="1" si="84"/>
        <v>0</v>
      </c>
      <c r="BQ150" s="141">
        <f t="shared" ca="1" si="85"/>
        <v>0</v>
      </c>
      <c r="BR150" s="143">
        <f t="shared" ca="1" si="86"/>
        <v>-0.04</v>
      </c>
      <c r="BS150" s="144">
        <f t="shared" ca="1" si="87"/>
        <v>-0.05</v>
      </c>
      <c r="BT150" s="145">
        <f t="shared" ca="1" si="88"/>
        <v>0.08</v>
      </c>
      <c r="BU150" s="56">
        <f t="shared" si="79"/>
        <v>-0.05</v>
      </c>
      <c r="BV150" s="57">
        <f t="shared" si="80"/>
        <v>0</v>
      </c>
      <c r="BW150" s="58">
        <f t="shared" ca="1" si="89"/>
        <v>0</v>
      </c>
      <c r="BX150" s="141">
        <f t="shared" ca="1" si="90"/>
        <v>0</v>
      </c>
      <c r="BY150" s="143">
        <f t="shared" ca="1" si="91"/>
        <v>-0.04</v>
      </c>
      <c r="BZ150" s="144">
        <f t="shared" ca="1" si="92"/>
        <v>-0.05</v>
      </c>
      <c r="CA150" s="145">
        <f t="shared" ca="1" si="93"/>
        <v>0.08</v>
      </c>
      <c r="CB150" s="56">
        <f t="shared" si="81"/>
        <v>-0.05</v>
      </c>
      <c r="CC150" s="57">
        <f t="shared" si="82"/>
        <v>0</v>
      </c>
      <c r="CD150" s="58">
        <f t="shared" ca="1" si="94"/>
        <v>0</v>
      </c>
      <c r="CE150" s="141">
        <f t="shared" ca="1" si="95"/>
        <v>0</v>
      </c>
      <c r="CF150" s="143">
        <f t="shared" ca="1" si="96"/>
        <v>-0.04</v>
      </c>
      <c r="CG150" s="144">
        <f t="shared" ca="1" si="97"/>
        <v>-0.05</v>
      </c>
      <c r="CH150" s="145">
        <f t="shared" ca="1" si="98"/>
        <v>0.08</v>
      </c>
    </row>
    <row r="151" spans="1:86" hidden="1" outlineLevel="1">
      <c r="A151">
        <f t="shared" ca="1" si="103"/>
        <v>2</v>
      </c>
      <c r="B151" t="str">
        <f t="shared" ca="1" si="83"/>
        <v>EP1 LPD2 LPS2 LPM1</v>
      </c>
      <c r="C151" s="22">
        <v>1</v>
      </c>
      <c r="D151" s="22">
        <v>0</v>
      </c>
      <c r="E151" s="34">
        <f t="shared" ca="1" si="99"/>
        <v>0</v>
      </c>
      <c r="F151" s="34">
        <f t="shared" ca="1" si="104"/>
        <v>0</v>
      </c>
      <c r="G151" s="34">
        <f t="shared" ca="1" si="100"/>
        <v>2</v>
      </c>
      <c r="H151" s="34">
        <f t="shared" ca="1" si="101"/>
        <v>2</v>
      </c>
      <c r="I151" s="34">
        <f t="shared" ca="1" si="102"/>
        <v>1</v>
      </c>
      <c r="BM151">
        <v>101</v>
      </c>
      <c r="BN151" s="56">
        <f t="shared" si="77"/>
        <v>-0.05</v>
      </c>
      <c r="BO151" s="57">
        <f t="shared" si="78"/>
        <v>0</v>
      </c>
      <c r="BP151" s="58">
        <f t="shared" ca="1" si="84"/>
        <v>0</v>
      </c>
      <c r="BQ151" s="141">
        <f t="shared" ca="1" si="85"/>
        <v>0</v>
      </c>
      <c r="BR151" s="143">
        <f t="shared" ca="1" si="86"/>
        <v>-0.04</v>
      </c>
      <c r="BS151" s="144">
        <f t="shared" ca="1" si="87"/>
        <v>0</v>
      </c>
      <c r="BT151" s="145">
        <f t="shared" ca="1" si="88"/>
        <v>-0.05</v>
      </c>
      <c r="BU151" s="56">
        <f t="shared" si="79"/>
        <v>-0.05</v>
      </c>
      <c r="BV151" s="57">
        <f t="shared" si="80"/>
        <v>0</v>
      </c>
      <c r="BW151" s="58">
        <f t="shared" ca="1" si="89"/>
        <v>0</v>
      </c>
      <c r="BX151" s="141">
        <f t="shared" ca="1" si="90"/>
        <v>0</v>
      </c>
      <c r="BY151" s="143">
        <f t="shared" ca="1" si="91"/>
        <v>-0.04</v>
      </c>
      <c r="BZ151" s="144">
        <f t="shared" ca="1" si="92"/>
        <v>0</v>
      </c>
      <c r="CA151" s="145">
        <f t="shared" ca="1" si="93"/>
        <v>-0.05</v>
      </c>
      <c r="CB151" s="56">
        <f t="shared" si="81"/>
        <v>-0.05</v>
      </c>
      <c r="CC151" s="57">
        <f t="shared" si="82"/>
        <v>0</v>
      </c>
      <c r="CD151" s="58">
        <f t="shared" ca="1" si="94"/>
        <v>0</v>
      </c>
      <c r="CE151" s="141">
        <f t="shared" ca="1" si="95"/>
        <v>0</v>
      </c>
      <c r="CF151" s="143">
        <f t="shared" ca="1" si="96"/>
        <v>-0.04</v>
      </c>
      <c r="CG151" s="144">
        <f t="shared" ca="1" si="97"/>
        <v>0</v>
      </c>
      <c r="CH151" s="145">
        <f t="shared" ca="1" si="98"/>
        <v>-0.05</v>
      </c>
    </row>
    <row r="152" spans="1:86" hidden="1" outlineLevel="1">
      <c r="A152">
        <f t="shared" ca="1" si="103"/>
        <v>2</v>
      </c>
      <c r="B152" t="str">
        <f t="shared" ca="1" si="83"/>
        <v>EP1 LPD2 LPS2 LPM2</v>
      </c>
      <c r="C152" s="22">
        <v>1</v>
      </c>
      <c r="D152" s="22">
        <v>0</v>
      </c>
      <c r="E152" s="34">
        <f t="shared" ca="1" si="99"/>
        <v>0</v>
      </c>
      <c r="F152" s="34">
        <f t="shared" ca="1" si="104"/>
        <v>0</v>
      </c>
      <c r="G152" s="34">
        <f t="shared" ca="1" si="100"/>
        <v>2</v>
      </c>
      <c r="H152" s="34">
        <f t="shared" ca="1" si="101"/>
        <v>2</v>
      </c>
      <c r="I152" s="34">
        <f t="shared" ca="1" si="102"/>
        <v>2</v>
      </c>
      <c r="BM152">
        <v>102</v>
      </c>
      <c r="BN152" s="56">
        <f t="shared" si="77"/>
        <v>-0.05</v>
      </c>
      <c r="BO152" s="57">
        <f t="shared" si="78"/>
        <v>0</v>
      </c>
      <c r="BP152" s="58">
        <f t="shared" ca="1" si="84"/>
        <v>0</v>
      </c>
      <c r="BQ152" s="141">
        <f t="shared" ca="1" si="85"/>
        <v>0</v>
      </c>
      <c r="BR152" s="143">
        <f t="shared" ca="1" si="86"/>
        <v>-0.04</v>
      </c>
      <c r="BS152" s="144">
        <f t="shared" ca="1" si="87"/>
        <v>0</v>
      </c>
      <c r="BT152" s="145">
        <f t="shared" ca="1" si="88"/>
        <v>0</v>
      </c>
      <c r="BU152" s="56">
        <f t="shared" si="79"/>
        <v>-0.05</v>
      </c>
      <c r="BV152" s="57">
        <f t="shared" si="80"/>
        <v>0</v>
      </c>
      <c r="BW152" s="58">
        <f t="shared" ca="1" si="89"/>
        <v>0</v>
      </c>
      <c r="BX152" s="141">
        <f t="shared" ca="1" si="90"/>
        <v>0</v>
      </c>
      <c r="BY152" s="143">
        <f t="shared" ca="1" si="91"/>
        <v>-0.04</v>
      </c>
      <c r="BZ152" s="144">
        <f t="shared" ca="1" si="92"/>
        <v>0</v>
      </c>
      <c r="CA152" s="145">
        <f t="shared" ca="1" si="93"/>
        <v>0</v>
      </c>
      <c r="CB152" s="56">
        <f t="shared" si="81"/>
        <v>-0.05</v>
      </c>
      <c r="CC152" s="57">
        <f t="shared" si="82"/>
        <v>0</v>
      </c>
      <c r="CD152" s="58">
        <f t="shared" ca="1" si="94"/>
        <v>0</v>
      </c>
      <c r="CE152" s="141">
        <f t="shared" ca="1" si="95"/>
        <v>0</v>
      </c>
      <c r="CF152" s="143">
        <f t="shared" ca="1" si="96"/>
        <v>-0.04</v>
      </c>
      <c r="CG152" s="144">
        <f t="shared" ca="1" si="97"/>
        <v>0</v>
      </c>
      <c r="CH152" s="145">
        <f t="shared" ca="1" si="98"/>
        <v>0</v>
      </c>
    </row>
    <row r="153" spans="1:86" hidden="1" outlineLevel="1">
      <c r="A153">
        <f t="shared" ca="1" si="103"/>
        <v>2</v>
      </c>
      <c r="B153" t="str">
        <f t="shared" ca="1" si="83"/>
        <v>EP1 LPD2 LPS2 LPM3</v>
      </c>
      <c r="C153" s="22">
        <v>1</v>
      </c>
      <c r="D153" s="22">
        <v>0</v>
      </c>
      <c r="E153" s="34">
        <f t="shared" ca="1" si="99"/>
        <v>0</v>
      </c>
      <c r="F153" s="34">
        <f t="shared" ca="1" si="104"/>
        <v>0</v>
      </c>
      <c r="G153" s="34">
        <f t="shared" ca="1" si="100"/>
        <v>2</v>
      </c>
      <c r="H153" s="34">
        <f t="shared" ca="1" si="101"/>
        <v>2</v>
      </c>
      <c r="I153" s="34">
        <f t="shared" ca="1" si="102"/>
        <v>3</v>
      </c>
      <c r="BM153">
        <v>103</v>
      </c>
      <c r="BN153" s="56">
        <f t="shared" si="77"/>
        <v>-0.05</v>
      </c>
      <c r="BO153" s="57">
        <f t="shared" si="78"/>
        <v>0</v>
      </c>
      <c r="BP153" s="58">
        <f t="shared" ca="1" si="84"/>
        <v>0</v>
      </c>
      <c r="BQ153" s="141">
        <f t="shared" ca="1" si="85"/>
        <v>0</v>
      </c>
      <c r="BR153" s="143">
        <f t="shared" ca="1" si="86"/>
        <v>-0.04</v>
      </c>
      <c r="BS153" s="144">
        <f t="shared" ca="1" si="87"/>
        <v>0</v>
      </c>
      <c r="BT153" s="145">
        <f t="shared" ca="1" si="88"/>
        <v>0.04</v>
      </c>
      <c r="BU153" s="56">
        <f t="shared" si="79"/>
        <v>-0.05</v>
      </c>
      <c r="BV153" s="57">
        <f t="shared" si="80"/>
        <v>0</v>
      </c>
      <c r="BW153" s="58">
        <f t="shared" ca="1" si="89"/>
        <v>0</v>
      </c>
      <c r="BX153" s="141">
        <f t="shared" ca="1" si="90"/>
        <v>0</v>
      </c>
      <c r="BY153" s="143">
        <f t="shared" ca="1" si="91"/>
        <v>-0.04</v>
      </c>
      <c r="BZ153" s="144">
        <f t="shared" ca="1" si="92"/>
        <v>0</v>
      </c>
      <c r="CA153" s="145">
        <f t="shared" ca="1" si="93"/>
        <v>0.04</v>
      </c>
      <c r="CB153" s="56">
        <f t="shared" si="81"/>
        <v>-0.05</v>
      </c>
      <c r="CC153" s="57">
        <f t="shared" si="82"/>
        <v>0</v>
      </c>
      <c r="CD153" s="58">
        <f t="shared" ca="1" si="94"/>
        <v>0</v>
      </c>
      <c r="CE153" s="141">
        <f t="shared" ca="1" si="95"/>
        <v>0</v>
      </c>
      <c r="CF153" s="143">
        <f t="shared" ca="1" si="96"/>
        <v>-0.04</v>
      </c>
      <c r="CG153" s="144">
        <f t="shared" ca="1" si="97"/>
        <v>0</v>
      </c>
      <c r="CH153" s="145">
        <f t="shared" ca="1" si="98"/>
        <v>0.04</v>
      </c>
    </row>
    <row r="154" spans="1:86" hidden="1" outlineLevel="1">
      <c r="A154">
        <f t="shared" ca="1" si="103"/>
        <v>2</v>
      </c>
      <c r="B154" t="str">
        <f t="shared" ca="1" si="83"/>
        <v>EP1 LPD2 LPS2 LPM4</v>
      </c>
      <c r="C154" s="22">
        <v>1</v>
      </c>
      <c r="D154" s="22">
        <v>0</v>
      </c>
      <c r="E154" s="34">
        <f t="shared" ca="1" si="99"/>
        <v>0</v>
      </c>
      <c r="F154" s="34">
        <f t="shared" ca="1" si="104"/>
        <v>0</v>
      </c>
      <c r="G154" s="34">
        <f t="shared" ca="1" si="100"/>
        <v>2</v>
      </c>
      <c r="H154" s="34">
        <f t="shared" ca="1" si="101"/>
        <v>2</v>
      </c>
      <c r="I154" s="34">
        <f t="shared" ca="1" si="102"/>
        <v>4</v>
      </c>
      <c r="BM154">
        <v>104</v>
      </c>
      <c r="BN154" s="56">
        <f t="shared" si="77"/>
        <v>-0.05</v>
      </c>
      <c r="BO154" s="57">
        <f t="shared" si="78"/>
        <v>0</v>
      </c>
      <c r="BP154" s="58">
        <f t="shared" ca="1" si="84"/>
        <v>0</v>
      </c>
      <c r="BQ154" s="141">
        <f t="shared" ca="1" si="85"/>
        <v>0</v>
      </c>
      <c r="BR154" s="143">
        <f t="shared" ca="1" si="86"/>
        <v>-0.04</v>
      </c>
      <c r="BS154" s="144">
        <f t="shared" ca="1" si="87"/>
        <v>0</v>
      </c>
      <c r="BT154" s="145">
        <f t="shared" ca="1" si="88"/>
        <v>0.08</v>
      </c>
      <c r="BU154" s="56">
        <f t="shared" si="79"/>
        <v>-0.05</v>
      </c>
      <c r="BV154" s="57">
        <f t="shared" si="80"/>
        <v>0</v>
      </c>
      <c r="BW154" s="58">
        <f t="shared" ca="1" si="89"/>
        <v>0</v>
      </c>
      <c r="BX154" s="141">
        <f t="shared" ca="1" si="90"/>
        <v>0</v>
      </c>
      <c r="BY154" s="143">
        <f t="shared" ca="1" si="91"/>
        <v>-0.04</v>
      </c>
      <c r="BZ154" s="144">
        <f t="shared" ca="1" si="92"/>
        <v>0</v>
      </c>
      <c r="CA154" s="145">
        <f t="shared" ca="1" si="93"/>
        <v>0.08</v>
      </c>
      <c r="CB154" s="56">
        <f t="shared" si="81"/>
        <v>-0.05</v>
      </c>
      <c r="CC154" s="57">
        <f t="shared" si="82"/>
        <v>0</v>
      </c>
      <c r="CD154" s="58">
        <f t="shared" ca="1" si="94"/>
        <v>0</v>
      </c>
      <c r="CE154" s="141">
        <f t="shared" ca="1" si="95"/>
        <v>0</v>
      </c>
      <c r="CF154" s="143">
        <f t="shared" ca="1" si="96"/>
        <v>-0.04</v>
      </c>
      <c r="CG154" s="144">
        <f t="shared" ca="1" si="97"/>
        <v>0</v>
      </c>
      <c r="CH154" s="145">
        <f t="shared" ca="1" si="98"/>
        <v>0.08</v>
      </c>
    </row>
    <row r="155" spans="1:86" hidden="1" outlineLevel="1">
      <c r="A155">
        <f t="shared" ca="1" si="103"/>
        <v>2</v>
      </c>
      <c r="B155" t="str">
        <f t="shared" ca="1" si="83"/>
        <v>EP1 LPD2 LPS3 LPM1</v>
      </c>
      <c r="C155" s="22">
        <v>1</v>
      </c>
      <c r="D155" s="22">
        <v>0</v>
      </c>
      <c r="E155" s="34">
        <f t="shared" ca="1" si="99"/>
        <v>0</v>
      </c>
      <c r="F155" s="34">
        <f t="shared" ca="1" si="104"/>
        <v>0</v>
      </c>
      <c r="G155" s="34">
        <f t="shared" ca="1" si="100"/>
        <v>2</v>
      </c>
      <c r="H155" s="34">
        <f t="shared" ca="1" si="101"/>
        <v>3</v>
      </c>
      <c r="I155" s="34">
        <f t="shared" ca="1" si="102"/>
        <v>1</v>
      </c>
      <c r="BM155">
        <v>105</v>
      </c>
      <c r="BN155" s="56">
        <f t="shared" si="77"/>
        <v>-0.05</v>
      </c>
      <c r="BO155" s="57">
        <f t="shared" si="78"/>
        <v>0</v>
      </c>
      <c r="BP155" s="58">
        <f t="shared" ca="1" si="84"/>
        <v>0</v>
      </c>
      <c r="BQ155" s="141">
        <f t="shared" ca="1" si="85"/>
        <v>0</v>
      </c>
      <c r="BR155" s="143">
        <f t="shared" ca="1" si="86"/>
        <v>-0.04</v>
      </c>
      <c r="BS155" s="144">
        <f t="shared" ca="1" si="87"/>
        <v>0.04</v>
      </c>
      <c r="BT155" s="145">
        <f t="shared" ca="1" si="88"/>
        <v>-0.05</v>
      </c>
      <c r="BU155" s="56">
        <f t="shared" si="79"/>
        <v>-0.05</v>
      </c>
      <c r="BV155" s="57">
        <f t="shared" si="80"/>
        <v>0</v>
      </c>
      <c r="BW155" s="58">
        <f t="shared" ca="1" si="89"/>
        <v>0</v>
      </c>
      <c r="BX155" s="141">
        <f t="shared" ca="1" si="90"/>
        <v>0</v>
      </c>
      <c r="BY155" s="143">
        <f t="shared" ca="1" si="91"/>
        <v>-0.04</v>
      </c>
      <c r="BZ155" s="144">
        <f t="shared" ca="1" si="92"/>
        <v>0.04</v>
      </c>
      <c r="CA155" s="145">
        <f t="shared" ca="1" si="93"/>
        <v>-0.05</v>
      </c>
      <c r="CB155" s="56">
        <f t="shared" si="81"/>
        <v>-0.05</v>
      </c>
      <c r="CC155" s="57">
        <f t="shared" si="82"/>
        <v>0</v>
      </c>
      <c r="CD155" s="58">
        <f t="shared" ca="1" si="94"/>
        <v>0</v>
      </c>
      <c r="CE155" s="141">
        <f t="shared" ca="1" si="95"/>
        <v>0</v>
      </c>
      <c r="CF155" s="143">
        <f t="shared" ca="1" si="96"/>
        <v>-0.04</v>
      </c>
      <c r="CG155" s="144">
        <f t="shared" ca="1" si="97"/>
        <v>0.04</v>
      </c>
      <c r="CH155" s="145">
        <f t="shared" ca="1" si="98"/>
        <v>-0.05</v>
      </c>
    </row>
    <row r="156" spans="1:86" hidden="1" outlineLevel="1">
      <c r="A156">
        <f t="shared" ca="1" si="103"/>
        <v>2</v>
      </c>
      <c r="B156" t="str">
        <f t="shared" ca="1" si="83"/>
        <v>EP1 LPD2 LPS3 LPM2</v>
      </c>
      <c r="C156" s="22">
        <v>1</v>
      </c>
      <c r="D156" s="22">
        <v>0</v>
      </c>
      <c r="E156" s="34">
        <f t="shared" ca="1" si="99"/>
        <v>0</v>
      </c>
      <c r="F156" s="34">
        <f t="shared" ca="1" si="104"/>
        <v>0</v>
      </c>
      <c r="G156" s="34">
        <f t="shared" ca="1" si="100"/>
        <v>2</v>
      </c>
      <c r="H156" s="34">
        <f t="shared" ca="1" si="101"/>
        <v>3</v>
      </c>
      <c r="I156" s="34">
        <f t="shared" ca="1" si="102"/>
        <v>2</v>
      </c>
      <c r="BM156">
        <v>106</v>
      </c>
      <c r="BN156" s="56">
        <f t="shared" si="77"/>
        <v>-0.05</v>
      </c>
      <c r="BO156" s="57">
        <f t="shared" si="78"/>
        <v>0</v>
      </c>
      <c r="BP156" s="58">
        <f t="shared" ca="1" si="84"/>
        <v>0</v>
      </c>
      <c r="BQ156" s="141">
        <f t="shared" ca="1" si="85"/>
        <v>0</v>
      </c>
      <c r="BR156" s="143">
        <f t="shared" ca="1" si="86"/>
        <v>-0.04</v>
      </c>
      <c r="BS156" s="144">
        <f t="shared" ca="1" si="87"/>
        <v>0.04</v>
      </c>
      <c r="BT156" s="145">
        <f t="shared" ca="1" si="88"/>
        <v>0</v>
      </c>
      <c r="BU156" s="56">
        <f t="shared" si="79"/>
        <v>-0.05</v>
      </c>
      <c r="BV156" s="57">
        <f t="shared" si="80"/>
        <v>0</v>
      </c>
      <c r="BW156" s="58">
        <f t="shared" ca="1" si="89"/>
        <v>0</v>
      </c>
      <c r="BX156" s="141">
        <f t="shared" ca="1" si="90"/>
        <v>0</v>
      </c>
      <c r="BY156" s="143">
        <f t="shared" ca="1" si="91"/>
        <v>-0.04</v>
      </c>
      <c r="BZ156" s="144">
        <f t="shared" ca="1" si="92"/>
        <v>0.04</v>
      </c>
      <c r="CA156" s="145">
        <f t="shared" ca="1" si="93"/>
        <v>0</v>
      </c>
      <c r="CB156" s="56">
        <f t="shared" si="81"/>
        <v>-0.05</v>
      </c>
      <c r="CC156" s="57">
        <f t="shared" si="82"/>
        <v>0</v>
      </c>
      <c r="CD156" s="58">
        <f t="shared" ca="1" si="94"/>
        <v>0</v>
      </c>
      <c r="CE156" s="141">
        <f t="shared" ca="1" si="95"/>
        <v>0</v>
      </c>
      <c r="CF156" s="143">
        <f t="shared" ca="1" si="96"/>
        <v>-0.04</v>
      </c>
      <c r="CG156" s="144">
        <f t="shared" ca="1" si="97"/>
        <v>0.04</v>
      </c>
      <c r="CH156" s="145">
        <f t="shared" ca="1" si="98"/>
        <v>0</v>
      </c>
    </row>
    <row r="157" spans="1:86" hidden="1" outlineLevel="1">
      <c r="A157">
        <f t="shared" ca="1" si="103"/>
        <v>2</v>
      </c>
      <c r="B157" t="str">
        <f t="shared" ca="1" si="83"/>
        <v>EP1 LPD2 LPS3 LPM3</v>
      </c>
      <c r="C157" s="22">
        <v>1</v>
      </c>
      <c r="D157" s="22">
        <v>0</v>
      </c>
      <c r="E157" s="34">
        <f t="shared" ca="1" si="99"/>
        <v>0</v>
      </c>
      <c r="F157" s="34">
        <f t="shared" ca="1" si="104"/>
        <v>0</v>
      </c>
      <c r="G157" s="34">
        <f t="shared" ca="1" si="100"/>
        <v>2</v>
      </c>
      <c r="H157" s="34">
        <f t="shared" ca="1" si="101"/>
        <v>3</v>
      </c>
      <c r="I157" s="34">
        <f t="shared" ca="1" si="102"/>
        <v>3</v>
      </c>
      <c r="BM157">
        <v>107</v>
      </c>
      <c r="BN157" s="56">
        <f t="shared" si="77"/>
        <v>-0.05</v>
      </c>
      <c r="BO157" s="57">
        <f t="shared" si="78"/>
        <v>0</v>
      </c>
      <c r="BP157" s="58">
        <f t="shared" ca="1" si="84"/>
        <v>0</v>
      </c>
      <c r="BQ157" s="141">
        <f t="shared" ca="1" si="85"/>
        <v>0</v>
      </c>
      <c r="BR157" s="143">
        <f t="shared" ca="1" si="86"/>
        <v>-0.04</v>
      </c>
      <c r="BS157" s="144">
        <f t="shared" ca="1" si="87"/>
        <v>0.04</v>
      </c>
      <c r="BT157" s="145">
        <f t="shared" ca="1" si="88"/>
        <v>0.04</v>
      </c>
      <c r="BU157" s="56">
        <f t="shared" si="79"/>
        <v>-0.05</v>
      </c>
      <c r="BV157" s="57">
        <f t="shared" si="80"/>
        <v>0</v>
      </c>
      <c r="BW157" s="58">
        <f t="shared" ca="1" si="89"/>
        <v>0</v>
      </c>
      <c r="BX157" s="141">
        <f t="shared" ca="1" si="90"/>
        <v>0</v>
      </c>
      <c r="BY157" s="143">
        <f t="shared" ca="1" si="91"/>
        <v>-0.04</v>
      </c>
      <c r="BZ157" s="144">
        <f t="shared" ca="1" si="92"/>
        <v>0.04</v>
      </c>
      <c r="CA157" s="145">
        <f t="shared" ca="1" si="93"/>
        <v>0.04</v>
      </c>
      <c r="CB157" s="56">
        <f t="shared" si="81"/>
        <v>-0.05</v>
      </c>
      <c r="CC157" s="57">
        <f t="shared" si="82"/>
        <v>0</v>
      </c>
      <c r="CD157" s="58">
        <f t="shared" ca="1" si="94"/>
        <v>0</v>
      </c>
      <c r="CE157" s="141">
        <f t="shared" ca="1" si="95"/>
        <v>0</v>
      </c>
      <c r="CF157" s="143">
        <f t="shared" ca="1" si="96"/>
        <v>-0.04</v>
      </c>
      <c r="CG157" s="144">
        <f t="shared" ca="1" si="97"/>
        <v>0.04</v>
      </c>
      <c r="CH157" s="145">
        <f t="shared" ca="1" si="98"/>
        <v>0.04</v>
      </c>
    </row>
    <row r="158" spans="1:86" hidden="1" outlineLevel="1">
      <c r="A158">
        <f t="shared" ca="1" si="103"/>
        <v>2</v>
      </c>
      <c r="B158" t="str">
        <f t="shared" ca="1" si="83"/>
        <v>EP1 LPD2 LPS3 LPM4</v>
      </c>
      <c r="C158" s="22">
        <v>1</v>
      </c>
      <c r="D158" s="22">
        <v>0</v>
      </c>
      <c r="E158" s="34">
        <f t="shared" ca="1" si="99"/>
        <v>0</v>
      </c>
      <c r="F158" s="34">
        <f t="shared" ca="1" si="104"/>
        <v>0</v>
      </c>
      <c r="G158" s="34">
        <f t="shared" ca="1" si="100"/>
        <v>2</v>
      </c>
      <c r="H158" s="34">
        <f t="shared" ca="1" si="101"/>
        <v>3</v>
      </c>
      <c r="I158" s="34">
        <f t="shared" ca="1" si="102"/>
        <v>4</v>
      </c>
      <c r="BM158">
        <v>108</v>
      </c>
      <c r="BN158" s="56">
        <f t="shared" si="77"/>
        <v>-0.05</v>
      </c>
      <c r="BO158" s="57">
        <f t="shared" si="78"/>
        <v>0</v>
      </c>
      <c r="BP158" s="58">
        <f t="shared" ca="1" si="84"/>
        <v>0</v>
      </c>
      <c r="BQ158" s="141">
        <f t="shared" ca="1" si="85"/>
        <v>0</v>
      </c>
      <c r="BR158" s="143">
        <f t="shared" ca="1" si="86"/>
        <v>-0.04</v>
      </c>
      <c r="BS158" s="144">
        <f t="shared" ca="1" si="87"/>
        <v>0.04</v>
      </c>
      <c r="BT158" s="145">
        <f t="shared" ca="1" si="88"/>
        <v>0.08</v>
      </c>
      <c r="BU158" s="56">
        <f t="shared" si="79"/>
        <v>-0.05</v>
      </c>
      <c r="BV158" s="57">
        <f t="shared" si="80"/>
        <v>0</v>
      </c>
      <c r="BW158" s="58">
        <f t="shared" ca="1" si="89"/>
        <v>0</v>
      </c>
      <c r="BX158" s="141">
        <f t="shared" ca="1" si="90"/>
        <v>0</v>
      </c>
      <c r="BY158" s="143">
        <f t="shared" ca="1" si="91"/>
        <v>-0.04</v>
      </c>
      <c r="BZ158" s="144">
        <f t="shared" ca="1" si="92"/>
        <v>0.04</v>
      </c>
      <c r="CA158" s="145">
        <f t="shared" ca="1" si="93"/>
        <v>0.08</v>
      </c>
      <c r="CB158" s="56">
        <f t="shared" si="81"/>
        <v>-0.05</v>
      </c>
      <c r="CC158" s="57">
        <f t="shared" si="82"/>
        <v>0</v>
      </c>
      <c r="CD158" s="58">
        <f t="shared" ca="1" si="94"/>
        <v>0</v>
      </c>
      <c r="CE158" s="141">
        <f t="shared" ca="1" si="95"/>
        <v>0</v>
      </c>
      <c r="CF158" s="143">
        <f t="shared" ca="1" si="96"/>
        <v>-0.04</v>
      </c>
      <c r="CG158" s="144">
        <f t="shared" ca="1" si="97"/>
        <v>0.04</v>
      </c>
      <c r="CH158" s="145">
        <f t="shared" ca="1" si="98"/>
        <v>0.08</v>
      </c>
    </row>
    <row r="159" spans="1:86" hidden="1" outlineLevel="1">
      <c r="A159">
        <f t="shared" ca="1" si="103"/>
        <v>2</v>
      </c>
      <c r="B159" t="str">
        <f t="shared" ca="1" si="83"/>
        <v>EP1 LPD2 LPS4 LPM1</v>
      </c>
      <c r="C159" s="22">
        <v>1</v>
      </c>
      <c r="D159" s="22">
        <v>0</v>
      </c>
      <c r="E159" s="34">
        <f t="shared" ca="1" si="99"/>
        <v>0</v>
      </c>
      <c r="F159" s="34">
        <f t="shared" ca="1" si="104"/>
        <v>0</v>
      </c>
      <c r="G159" s="34">
        <f t="shared" ca="1" si="100"/>
        <v>2</v>
      </c>
      <c r="H159" s="34">
        <f t="shared" ca="1" si="101"/>
        <v>4</v>
      </c>
      <c r="I159" s="34">
        <f t="shared" ca="1" si="102"/>
        <v>1</v>
      </c>
      <c r="BM159">
        <v>109</v>
      </c>
      <c r="BN159" s="56">
        <f t="shared" si="77"/>
        <v>-0.05</v>
      </c>
      <c r="BO159" s="57">
        <f t="shared" si="78"/>
        <v>0</v>
      </c>
      <c r="BP159" s="58">
        <f t="shared" ca="1" si="84"/>
        <v>0</v>
      </c>
      <c r="BQ159" s="141">
        <f t="shared" ca="1" si="85"/>
        <v>0</v>
      </c>
      <c r="BR159" s="143">
        <f t="shared" ca="1" si="86"/>
        <v>-0.04</v>
      </c>
      <c r="BS159" s="144">
        <f t="shared" ca="1" si="87"/>
        <v>0.08</v>
      </c>
      <c r="BT159" s="145">
        <f t="shared" ca="1" si="88"/>
        <v>-0.05</v>
      </c>
      <c r="BU159" s="56">
        <f t="shared" si="79"/>
        <v>-0.05</v>
      </c>
      <c r="BV159" s="57">
        <f t="shared" si="80"/>
        <v>0</v>
      </c>
      <c r="BW159" s="58">
        <f t="shared" ca="1" si="89"/>
        <v>0</v>
      </c>
      <c r="BX159" s="141">
        <f t="shared" ca="1" si="90"/>
        <v>0</v>
      </c>
      <c r="BY159" s="143">
        <f t="shared" ca="1" si="91"/>
        <v>-0.04</v>
      </c>
      <c r="BZ159" s="144">
        <f t="shared" ca="1" si="92"/>
        <v>0.08</v>
      </c>
      <c r="CA159" s="145">
        <f t="shared" ca="1" si="93"/>
        <v>-0.05</v>
      </c>
      <c r="CB159" s="56">
        <f t="shared" si="81"/>
        <v>-0.05</v>
      </c>
      <c r="CC159" s="57">
        <f t="shared" si="82"/>
        <v>0</v>
      </c>
      <c r="CD159" s="58">
        <f t="shared" ca="1" si="94"/>
        <v>0</v>
      </c>
      <c r="CE159" s="141">
        <f t="shared" ca="1" si="95"/>
        <v>0</v>
      </c>
      <c r="CF159" s="143">
        <f t="shared" ca="1" si="96"/>
        <v>-0.04</v>
      </c>
      <c r="CG159" s="144">
        <f t="shared" ca="1" si="97"/>
        <v>0.08</v>
      </c>
      <c r="CH159" s="145">
        <f t="shared" ca="1" si="98"/>
        <v>-0.05</v>
      </c>
    </row>
    <row r="160" spans="1:86" hidden="1" outlineLevel="1">
      <c r="A160">
        <f t="shared" ca="1" si="103"/>
        <v>2</v>
      </c>
      <c r="B160" t="str">
        <f t="shared" ca="1" si="83"/>
        <v>EP1 LPD2 LPS4 LPM2</v>
      </c>
      <c r="C160" s="22">
        <v>1</v>
      </c>
      <c r="D160" s="22">
        <v>0</v>
      </c>
      <c r="E160" s="34">
        <f t="shared" ca="1" si="99"/>
        <v>0</v>
      </c>
      <c r="F160" s="34">
        <f t="shared" ca="1" si="104"/>
        <v>0</v>
      </c>
      <c r="G160" s="34">
        <f t="shared" ca="1" si="100"/>
        <v>2</v>
      </c>
      <c r="H160" s="34">
        <f t="shared" ca="1" si="101"/>
        <v>4</v>
      </c>
      <c r="I160" s="34">
        <f t="shared" ca="1" si="102"/>
        <v>2</v>
      </c>
      <c r="BM160">
        <v>110</v>
      </c>
      <c r="BN160" s="56">
        <f t="shared" si="77"/>
        <v>-0.05</v>
      </c>
      <c r="BO160" s="57">
        <f t="shared" si="78"/>
        <v>0</v>
      </c>
      <c r="BP160" s="58">
        <f t="shared" ca="1" si="84"/>
        <v>0</v>
      </c>
      <c r="BQ160" s="141">
        <f t="shared" ca="1" si="85"/>
        <v>0</v>
      </c>
      <c r="BR160" s="143">
        <f t="shared" ca="1" si="86"/>
        <v>-0.04</v>
      </c>
      <c r="BS160" s="144">
        <f t="shared" ca="1" si="87"/>
        <v>0.08</v>
      </c>
      <c r="BT160" s="145">
        <f t="shared" ca="1" si="88"/>
        <v>0</v>
      </c>
      <c r="BU160" s="56">
        <f t="shared" si="79"/>
        <v>-0.05</v>
      </c>
      <c r="BV160" s="57">
        <f t="shared" si="80"/>
        <v>0</v>
      </c>
      <c r="BW160" s="58">
        <f t="shared" ca="1" si="89"/>
        <v>0</v>
      </c>
      <c r="BX160" s="141">
        <f t="shared" ca="1" si="90"/>
        <v>0</v>
      </c>
      <c r="BY160" s="143">
        <f t="shared" ca="1" si="91"/>
        <v>-0.04</v>
      </c>
      <c r="BZ160" s="144">
        <f t="shared" ca="1" si="92"/>
        <v>0.08</v>
      </c>
      <c r="CA160" s="145">
        <f t="shared" ca="1" si="93"/>
        <v>0</v>
      </c>
      <c r="CB160" s="56">
        <f t="shared" si="81"/>
        <v>-0.05</v>
      </c>
      <c r="CC160" s="57">
        <f t="shared" si="82"/>
        <v>0</v>
      </c>
      <c r="CD160" s="58">
        <f t="shared" ca="1" si="94"/>
        <v>0</v>
      </c>
      <c r="CE160" s="141">
        <f t="shared" ca="1" si="95"/>
        <v>0</v>
      </c>
      <c r="CF160" s="143">
        <f t="shared" ca="1" si="96"/>
        <v>-0.04</v>
      </c>
      <c r="CG160" s="144">
        <f t="shared" ca="1" si="97"/>
        <v>0.08</v>
      </c>
      <c r="CH160" s="145">
        <f t="shared" ca="1" si="98"/>
        <v>0</v>
      </c>
    </row>
    <row r="161" spans="1:86" hidden="1" outlineLevel="1">
      <c r="A161">
        <f t="shared" ca="1" si="103"/>
        <v>2</v>
      </c>
      <c r="B161" t="str">
        <f t="shared" ca="1" si="83"/>
        <v>EP1 LPD2 LPS4 LPM3</v>
      </c>
      <c r="C161" s="22">
        <v>1</v>
      </c>
      <c r="D161" s="22">
        <v>0</v>
      </c>
      <c r="E161" s="34">
        <f t="shared" ca="1" si="99"/>
        <v>0</v>
      </c>
      <c r="F161" s="34">
        <f t="shared" ca="1" si="104"/>
        <v>0</v>
      </c>
      <c r="G161" s="34">
        <f t="shared" ca="1" si="100"/>
        <v>2</v>
      </c>
      <c r="H161" s="34">
        <f t="shared" ca="1" si="101"/>
        <v>4</v>
      </c>
      <c r="I161" s="34">
        <f t="shared" ca="1" si="102"/>
        <v>3</v>
      </c>
      <c r="BM161">
        <v>111</v>
      </c>
      <c r="BN161" s="56">
        <f t="shared" si="77"/>
        <v>-0.05</v>
      </c>
      <c r="BO161" s="57">
        <f t="shared" si="78"/>
        <v>0</v>
      </c>
      <c r="BP161" s="58">
        <f t="shared" ca="1" si="84"/>
        <v>0</v>
      </c>
      <c r="BQ161" s="141">
        <f t="shared" ca="1" si="85"/>
        <v>0</v>
      </c>
      <c r="BR161" s="143">
        <f t="shared" ca="1" si="86"/>
        <v>-0.04</v>
      </c>
      <c r="BS161" s="144">
        <f t="shared" ca="1" si="87"/>
        <v>0.08</v>
      </c>
      <c r="BT161" s="145">
        <f t="shared" ca="1" si="88"/>
        <v>0.04</v>
      </c>
      <c r="BU161" s="56">
        <f t="shared" si="79"/>
        <v>-0.05</v>
      </c>
      <c r="BV161" s="57">
        <f t="shared" si="80"/>
        <v>0</v>
      </c>
      <c r="BW161" s="58">
        <f t="shared" ca="1" si="89"/>
        <v>0</v>
      </c>
      <c r="BX161" s="141">
        <f t="shared" ca="1" si="90"/>
        <v>0</v>
      </c>
      <c r="BY161" s="143">
        <f t="shared" ca="1" si="91"/>
        <v>-0.04</v>
      </c>
      <c r="BZ161" s="144">
        <f t="shared" ca="1" si="92"/>
        <v>0.08</v>
      </c>
      <c r="CA161" s="145">
        <f t="shared" ca="1" si="93"/>
        <v>0.04</v>
      </c>
      <c r="CB161" s="56">
        <f t="shared" si="81"/>
        <v>-0.05</v>
      </c>
      <c r="CC161" s="57">
        <f t="shared" si="82"/>
        <v>0</v>
      </c>
      <c r="CD161" s="58">
        <f t="shared" ca="1" si="94"/>
        <v>0</v>
      </c>
      <c r="CE161" s="141">
        <f t="shared" ca="1" si="95"/>
        <v>0</v>
      </c>
      <c r="CF161" s="143">
        <f t="shared" ca="1" si="96"/>
        <v>-0.04</v>
      </c>
      <c r="CG161" s="144">
        <f t="shared" ca="1" si="97"/>
        <v>0.08</v>
      </c>
      <c r="CH161" s="145">
        <f t="shared" ca="1" si="98"/>
        <v>0.04</v>
      </c>
    </row>
    <row r="162" spans="1:86" hidden="1" outlineLevel="1">
      <c r="A162">
        <f t="shared" ca="1" si="103"/>
        <v>2</v>
      </c>
      <c r="B162" t="str">
        <f t="shared" ca="1" si="83"/>
        <v>EP1 LPD2 LPS4 LPM4</v>
      </c>
      <c r="C162" s="22">
        <v>1</v>
      </c>
      <c r="D162" s="22">
        <v>0</v>
      </c>
      <c r="E162" s="34">
        <f t="shared" ca="1" si="99"/>
        <v>0</v>
      </c>
      <c r="F162" s="34">
        <f t="shared" ca="1" si="104"/>
        <v>0</v>
      </c>
      <c r="G162" s="34">
        <f t="shared" ca="1" si="100"/>
        <v>2</v>
      </c>
      <c r="H162" s="34">
        <f t="shared" ca="1" si="101"/>
        <v>4</v>
      </c>
      <c r="I162" s="34">
        <f t="shared" ca="1" si="102"/>
        <v>4</v>
      </c>
      <c r="BM162">
        <v>112</v>
      </c>
      <c r="BN162" s="56">
        <f t="shared" si="77"/>
        <v>-0.05</v>
      </c>
      <c r="BO162" s="57">
        <f t="shared" si="78"/>
        <v>0</v>
      </c>
      <c r="BP162" s="58">
        <f t="shared" ca="1" si="84"/>
        <v>0</v>
      </c>
      <c r="BQ162" s="141">
        <f t="shared" ca="1" si="85"/>
        <v>0</v>
      </c>
      <c r="BR162" s="143">
        <f t="shared" ca="1" si="86"/>
        <v>-0.04</v>
      </c>
      <c r="BS162" s="144">
        <f t="shared" ca="1" si="87"/>
        <v>0.08</v>
      </c>
      <c r="BT162" s="145">
        <f t="shared" ca="1" si="88"/>
        <v>0.08</v>
      </c>
      <c r="BU162" s="56">
        <f t="shared" si="79"/>
        <v>-0.05</v>
      </c>
      <c r="BV162" s="57">
        <f t="shared" si="80"/>
        <v>0</v>
      </c>
      <c r="BW162" s="58">
        <f t="shared" ca="1" si="89"/>
        <v>0</v>
      </c>
      <c r="BX162" s="141">
        <f t="shared" ca="1" si="90"/>
        <v>0</v>
      </c>
      <c r="BY162" s="143">
        <f t="shared" ca="1" si="91"/>
        <v>-0.04</v>
      </c>
      <c r="BZ162" s="144">
        <f t="shared" ca="1" si="92"/>
        <v>0.08</v>
      </c>
      <c r="CA162" s="145">
        <f t="shared" ca="1" si="93"/>
        <v>0.08</v>
      </c>
      <c r="CB162" s="56">
        <f t="shared" si="81"/>
        <v>-0.05</v>
      </c>
      <c r="CC162" s="57">
        <f t="shared" si="82"/>
        <v>0</v>
      </c>
      <c r="CD162" s="58">
        <f t="shared" ca="1" si="94"/>
        <v>0</v>
      </c>
      <c r="CE162" s="141">
        <f t="shared" ca="1" si="95"/>
        <v>0</v>
      </c>
      <c r="CF162" s="143">
        <f t="shared" ca="1" si="96"/>
        <v>-0.04</v>
      </c>
      <c r="CG162" s="144">
        <f t="shared" ca="1" si="97"/>
        <v>0.08</v>
      </c>
      <c r="CH162" s="145">
        <f t="shared" ca="1" si="98"/>
        <v>0.08</v>
      </c>
    </row>
    <row r="163" spans="1:86" hidden="1" outlineLevel="1">
      <c r="A163">
        <f t="shared" ca="1" si="103"/>
        <v>2</v>
      </c>
      <c r="B163" t="str">
        <f t="shared" ca="1" si="83"/>
        <v>EP1 LPD3 LPS1 LPM1</v>
      </c>
      <c r="C163" s="22">
        <v>1</v>
      </c>
      <c r="D163" s="22">
        <v>0</v>
      </c>
      <c r="E163" s="34">
        <f t="shared" ca="1" si="99"/>
        <v>0</v>
      </c>
      <c r="F163" s="34">
        <f t="shared" ca="1" si="104"/>
        <v>0</v>
      </c>
      <c r="G163" s="34">
        <f t="shared" ca="1" si="100"/>
        <v>3</v>
      </c>
      <c r="H163" s="34">
        <f t="shared" ca="1" si="101"/>
        <v>1</v>
      </c>
      <c r="I163" s="34">
        <f t="shared" ca="1" si="102"/>
        <v>1</v>
      </c>
      <c r="BM163">
        <v>113</v>
      </c>
      <c r="BN163" s="56">
        <f t="shared" si="77"/>
        <v>-0.05</v>
      </c>
      <c r="BO163" s="57">
        <f t="shared" si="78"/>
        <v>0</v>
      </c>
      <c r="BP163" s="58">
        <f t="shared" ca="1" si="84"/>
        <v>0</v>
      </c>
      <c r="BQ163" s="141">
        <f t="shared" ca="1" si="85"/>
        <v>0</v>
      </c>
      <c r="BR163" s="143">
        <f t="shared" ca="1" si="86"/>
        <v>0</v>
      </c>
      <c r="BS163" s="144">
        <f t="shared" ca="1" si="87"/>
        <v>-0.05</v>
      </c>
      <c r="BT163" s="145">
        <f t="shared" ca="1" si="88"/>
        <v>-0.05</v>
      </c>
      <c r="BU163" s="56">
        <f t="shared" si="79"/>
        <v>-0.05</v>
      </c>
      <c r="BV163" s="57">
        <f t="shared" si="80"/>
        <v>0</v>
      </c>
      <c r="BW163" s="58">
        <f t="shared" ca="1" si="89"/>
        <v>0</v>
      </c>
      <c r="BX163" s="141">
        <f t="shared" ca="1" si="90"/>
        <v>0</v>
      </c>
      <c r="BY163" s="143">
        <f t="shared" ca="1" si="91"/>
        <v>0</v>
      </c>
      <c r="BZ163" s="144">
        <f t="shared" ca="1" si="92"/>
        <v>-0.05</v>
      </c>
      <c r="CA163" s="145">
        <f t="shared" ca="1" si="93"/>
        <v>-0.05</v>
      </c>
      <c r="CB163" s="56">
        <f t="shared" si="81"/>
        <v>-0.05</v>
      </c>
      <c r="CC163" s="57">
        <f t="shared" si="82"/>
        <v>0</v>
      </c>
      <c r="CD163" s="58">
        <f t="shared" ca="1" si="94"/>
        <v>0</v>
      </c>
      <c r="CE163" s="141">
        <f t="shared" ca="1" si="95"/>
        <v>0</v>
      </c>
      <c r="CF163" s="143">
        <f t="shared" ca="1" si="96"/>
        <v>0</v>
      </c>
      <c r="CG163" s="144">
        <f t="shared" ca="1" si="97"/>
        <v>-0.05</v>
      </c>
      <c r="CH163" s="145">
        <f t="shared" ca="1" si="98"/>
        <v>-0.05</v>
      </c>
    </row>
    <row r="164" spans="1:86" hidden="1" outlineLevel="1">
      <c r="A164">
        <f t="shared" ca="1" si="103"/>
        <v>2</v>
      </c>
      <c r="B164" t="str">
        <f t="shared" ca="1" si="83"/>
        <v>EP1 LPD3 LPS1 LPM2</v>
      </c>
      <c r="C164" s="22">
        <v>1</v>
      </c>
      <c r="D164" s="22">
        <v>0</v>
      </c>
      <c r="E164" s="34">
        <f t="shared" ca="1" si="99"/>
        <v>0</v>
      </c>
      <c r="F164" s="34">
        <f t="shared" ca="1" si="104"/>
        <v>0</v>
      </c>
      <c r="G164" s="34">
        <f t="shared" ca="1" si="100"/>
        <v>3</v>
      </c>
      <c r="H164" s="34">
        <f t="shared" ca="1" si="101"/>
        <v>1</v>
      </c>
      <c r="I164" s="34">
        <f t="shared" ca="1" si="102"/>
        <v>2</v>
      </c>
      <c r="BM164">
        <v>114</v>
      </c>
      <c r="BN164" s="56">
        <f t="shared" si="77"/>
        <v>-0.05</v>
      </c>
      <c r="BO164" s="57">
        <f t="shared" si="78"/>
        <v>0</v>
      </c>
      <c r="BP164" s="58">
        <f t="shared" ca="1" si="84"/>
        <v>0</v>
      </c>
      <c r="BQ164" s="141">
        <f t="shared" ca="1" si="85"/>
        <v>0</v>
      </c>
      <c r="BR164" s="143">
        <f t="shared" ca="1" si="86"/>
        <v>0</v>
      </c>
      <c r="BS164" s="144">
        <f t="shared" ca="1" si="87"/>
        <v>-0.05</v>
      </c>
      <c r="BT164" s="145">
        <f t="shared" ca="1" si="88"/>
        <v>0</v>
      </c>
      <c r="BU164" s="56">
        <f t="shared" si="79"/>
        <v>-0.05</v>
      </c>
      <c r="BV164" s="57">
        <f t="shared" si="80"/>
        <v>0</v>
      </c>
      <c r="BW164" s="58">
        <f t="shared" ca="1" si="89"/>
        <v>0</v>
      </c>
      <c r="BX164" s="141">
        <f t="shared" ca="1" si="90"/>
        <v>0</v>
      </c>
      <c r="BY164" s="143">
        <f t="shared" ca="1" si="91"/>
        <v>0</v>
      </c>
      <c r="BZ164" s="144">
        <f t="shared" ca="1" si="92"/>
        <v>-0.05</v>
      </c>
      <c r="CA164" s="145">
        <f t="shared" ca="1" si="93"/>
        <v>0</v>
      </c>
      <c r="CB164" s="56">
        <f t="shared" si="81"/>
        <v>-0.05</v>
      </c>
      <c r="CC164" s="57">
        <f t="shared" si="82"/>
        <v>0</v>
      </c>
      <c r="CD164" s="58">
        <f t="shared" ca="1" si="94"/>
        <v>0</v>
      </c>
      <c r="CE164" s="141">
        <f t="shared" ca="1" si="95"/>
        <v>0</v>
      </c>
      <c r="CF164" s="143">
        <f t="shared" ca="1" si="96"/>
        <v>0</v>
      </c>
      <c r="CG164" s="144">
        <f t="shared" ca="1" si="97"/>
        <v>-0.05</v>
      </c>
      <c r="CH164" s="145">
        <f t="shared" ca="1" si="98"/>
        <v>0</v>
      </c>
    </row>
    <row r="165" spans="1:86" hidden="1" outlineLevel="1">
      <c r="A165">
        <f t="shared" ca="1" si="103"/>
        <v>2</v>
      </c>
      <c r="B165" t="str">
        <f t="shared" ca="1" si="83"/>
        <v>EP1 LPD3 LPS1 LPM3</v>
      </c>
      <c r="C165" s="22">
        <v>1</v>
      </c>
      <c r="D165" s="22">
        <v>0</v>
      </c>
      <c r="E165" s="34">
        <f t="shared" ca="1" si="99"/>
        <v>0</v>
      </c>
      <c r="F165" s="34">
        <f t="shared" ca="1" si="104"/>
        <v>0</v>
      </c>
      <c r="G165" s="34">
        <f t="shared" ca="1" si="100"/>
        <v>3</v>
      </c>
      <c r="H165" s="34">
        <f t="shared" ca="1" si="101"/>
        <v>1</v>
      </c>
      <c r="I165" s="34">
        <f t="shared" ca="1" si="102"/>
        <v>3</v>
      </c>
      <c r="BM165">
        <v>115</v>
      </c>
      <c r="BN165" s="56">
        <f t="shared" si="77"/>
        <v>-0.05</v>
      </c>
      <c r="BO165" s="57">
        <f t="shared" si="78"/>
        <v>0</v>
      </c>
      <c r="BP165" s="58">
        <f t="shared" ca="1" si="84"/>
        <v>0</v>
      </c>
      <c r="BQ165" s="141">
        <f t="shared" ca="1" si="85"/>
        <v>0</v>
      </c>
      <c r="BR165" s="143">
        <f t="shared" ca="1" si="86"/>
        <v>0</v>
      </c>
      <c r="BS165" s="144">
        <f t="shared" ca="1" si="87"/>
        <v>-0.05</v>
      </c>
      <c r="BT165" s="145">
        <f t="shared" ca="1" si="88"/>
        <v>0.04</v>
      </c>
      <c r="BU165" s="56">
        <f t="shared" si="79"/>
        <v>-0.05</v>
      </c>
      <c r="BV165" s="57">
        <f t="shared" si="80"/>
        <v>0</v>
      </c>
      <c r="BW165" s="58">
        <f t="shared" ca="1" si="89"/>
        <v>0</v>
      </c>
      <c r="BX165" s="141">
        <f t="shared" ca="1" si="90"/>
        <v>0</v>
      </c>
      <c r="BY165" s="143">
        <f t="shared" ca="1" si="91"/>
        <v>0</v>
      </c>
      <c r="BZ165" s="144">
        <f t="shared" ca="1" si="92"/>
        <v>-0.05</v>
      </c>
      <c r="CA165" s="145">
        <f t="shared" ca="1" si="93"/>
        <v>0.04</v>
      </c>
      <c r="CB165" s="56">
        <f t="shared" si="81"/>
        <v>-0.05</v>
      </c>
      <c r="CC165" s="57">
        <f t="shared" si="82"/>
        <v>0</v>
      </c>
      <c r="CD165" s="58">
        <f t="shared" ca="1" si="94"/>
        <v>0</v>
      </c>
      <c r="CE165" s="141">
        <f t="shared" ca="1" si="95"/>
        <v>0</v>
      </c>
      <c r="CF165" s="143">
        <f t="shared" ca="1" si="96"/>
        <v>0</v>
      </c>
      <c r="CG165" s="144">
        <f t="shared" ca="1" si="97"/>
        <v>-0.05</v>
      </c>
      <c r="CH165" s="145">
        <f t="shared" ca="1" si="98"/>
        <v>0.04</v>
      </c>
    </row>
    <row r="166" spans="1:86" hidden="1" outlineLevel="1">
      <c r="A166">
        <f t="shared" ca="1" si="103"/>
        <v>2</v>
      </c>
      <c r="B166" t="str">
        <f t="shared" ca="1" si="83"/>
        <v>EP1 LPD3 LPS1 LPM4</v>
      </c>
      <c r="C166" s="22">
        <v>1</v>
      </c>
      <c r="D166" s="22">
        <v>0</v>
      </c>
      <c r="E166" s="34">
        <f t="shared" ca="1" si="99"/>
        <v>0</v>
      </c>
      <c r="F166" s="34">
        <f t="shared" ca="1" si="104"/>
        <v>0</v>
      </c>
      <c r="G166" s="34">
        <f t="shared" ca="1" si="100"/>
        <v>3</v>
      </c>
      <c r="H166" s="34">
        <f t="shared" ca="1" si="101"/>
        <v>1</v>
      </c>
      <c r="I166" s="34">
        <f t="shared" ca="1" si="102"/>
        <v>4</v>
      </c>
      <c r="BM166">
        <v>116</v>
      </c>
      <c r="BN166" s="56">
        <f t="shared" si="77"/>
        <v>-0.05</v>
      </c>
      <c r="BO166" s="57">
        <f t="shared" si="78"/>
        <v>0</v>
      </c>
      <c r="BP166" s="58">
        <f t="shared" ca="1" si="84"/>
        <v>0</v>
      </c>
      <c r="BQ166" s="141">
        <f t="shared" ca="1" si="85"/>
        <v>0</v>
      </c>
      <c r="BR166" s="143">
        <f t="shared" ca="1" si="86"/>
        <v>0</v>
      </c>
      <c r="BS166" s="144">
        <f t="shared" ca="1" si="87"/>
        <v>-0.05</v>
      </c>
      <c r="BT166" s="145">
        <f t="shared" ca="1" si="88"/>
        <v>0.08</v>
      </c>
      <c r="BU166" s="56">
        <f t="shared" si="79"/>
        <v>-0.05</v>
      </c>
      <c r="BV166" s="57">
        <f t="shared" si="80"/>
        <v>0</v>
      </c>
      <c r="BW166" s="58">
        <f t="shared" ca="1" si="89"/>
        <v>0</v>
      </c>
      <c r="BX166" s="141">
        <f t="shared" ca="1" si="90"/>
        <v>0</v>
      </c>
      <c r="BY166" s="143">
        <f t="shared" ca="1" si="91"/>
        <v>0</v>
      </c>
      <c r="BZ166" s="144">
        <f t="shared" ca="1" si="92"/>
        <v>-0.05</v>
      </c>
      <c r="CA166" s="145">
        <f t="shared" ca="1" si="93"/>
        <v>0.08</v>
      </c>
      <c r="CB166" s="56">
        <f t="shared" si="81"/>
        <v>-0.05</v>
      </c>
      <c r="CC166" s="57">
        <f t="shared" si="82"/>
        <v>0</v>
      </c>
      <c r="CD166" s="58">
        <f t="shared" ca="1" si="94"/>
        <v>0</v>
      </c>
      <c r="CE166" s="141">
        <f t="shared" ca="1" si="95"/>
        <v>0</v>
      </c>
      <c r="CF166" s="143">
        <f t="shared" ca="1" si="96"/>
        <v>0</v>
      </c>
      <c r="CG166" s="144">
        <f t="shared" ca="1" si="97"/>
        <v>-0.05</v>
      </c>
      <c r="CH166" s="145">
        <f t="shared" ca="1" si="98"/>
        <v>0.08</v>
      </c>
    </row>
    <row r="167" spans="1:86" hidden="1" outlineLevel="1">
      <c r="A167">
        <f t="shared" ca="1" si="103"/>
        <v>2</v>
      </c>
      <c r="B167" t="str">
        <f t="shared" ca="1" si="83"/>
        <v>EP1 LPD3 LPS2 LPM1</v>
      </c>
      <c r="C167" s="22">
        <v>1</v>
      </c>
      <c r="D167" s="22">
        <v>0</v>
      </c>
      <c r="E167" s="34">
        <f t="shared" ca="1" si="99"/>
        <v>0</v>
      </c>
      <c r="F167" s="34">
        <f t="shared" ca="1" si="104"/>
        <v>0</v>
      </c>
      <c r="G167" s="34">
        <f t="shared" ca="1" si="100"/>
        <v>3</v>
      </c>
      <c r="H167" s="34">
        <f t="shared" ca="1" si="101"/>
        <v>2</v>
      </c>
      <c r="I167" s="34">
        <f t="shared" ca="1" si="102"/>
        <v>1</v>
      </c>
      <c r="BM167">
        <v>117</v>
      </c>
      <c r="BN167" s="56">
        <f t="shared" si="77"/>
        <v>-0.05</v>
      </c>
      <c r="BO167" s="57">
        <f t="shared" si="78"/>
        <v>0</v>
      </c>
      <c r="BP167" s="58">
        <f t="shared" ca="1" si="84"/>
        <v>0</v>
      </c>
      <c r="BQ167" s="141">
        <f t="shared" ca="1" si="85"/>
        <v>0</v>
      </c>
      <c r="BR167" s="143">
        <f t="shared" ca="1" si="86"/>
        <v>0</v>
      </c>
      <c r="BS167" s="144">
        <f t="shared" ca="1" si="87"/>
        <v>0</v>
      </c>
      <c r="BT167" s="145">
        <f t="shared" ca="1" si="88"/>
        <v>-0.05</v>
      </c>
      <c r="BU167" s="56">
        <f t="shared" si="79"/>
        <v>-0.05</v>
      </c>
      <c r="BV167" s="57">
        <f t="shared" si="80"/>
        <v>0</v>
      </c>
      <c r="BW167" s="58">
        <f t="shared" ca="1" si="89"/>
        <v>0</v>
      </c>
      <c r="BX167" s="141">
        <f t="shared" ca="1" si="90"/>
        <v>0</v>
      </c>
      <c r="BY167" s="143">
        <f t="shared" ca="1" si="91"/>
        <v>0</v>
      </c>
      <c r="BZ167" s="144">
        <f t="shared" ca="1" si="92"/>
        <v>0</v>
      </c>
      <c r="CA167" s="145">
        <f t="shared" ca="1" si="93"/>
        <v>-0.05</v>
      </c>
      <c r="CB167" s="56">
        <f t="shared" si="81"/>
        <v>-0.05</v>
      </c>
      <c r="CC167" s="57">
        <f t="shared" si="82"/>
        <v>0</v>
      </c>
      <c r="CD167" s="58">
        <f t="shared" ca="1" si="94"/>
        <v>0</v>
      </c>
      <c r="CE167" s="141">
        <f t="shared" ca="1" si="95"/>
        <v>0</v>
      </c>
      <c r="CF167" s="143">
        <f t="shared" ca="1" si="96"/>
        <v>0</v>
      </c>
      <c r="CG167" s="144">
        <f t="shared" ca="1" si="97"/>
        <v>0</v>
      </c>
      <c r="CH167" s="145">
        <f t="shared" ca="1" si="98"/>
        <v>-0.05</v>
      </c>
    </row>
    <row r="168" spans="1:86" hidden="1" outlineLevel="1">
      <c r="A168">
        <f t="shared" ca="1" si="103"/>
        <v>2</v>
      </c>
      <c r="B168" t="str">
        <f t="shared" ca="1" si="83"/>
        <v>EP1 LPD3 LPS2 LPM2</v>
      </c>
      <c r="C168" s="22">
        <v>1</v>
      </c>
      <c r="D168" s="22">
        <v>0</v>
      </c>
      <c r="E168" s="34">
        <f t="shared" ca="1" si="99"/>
        <v>0</v>
      </c>
      <c r="F168" s="34">
        <f t="shared" ca="1" si="104"/>
        <v>0</v>
      </c>
      <c r="G168" s="34">
        <f t="shared" ca="1" si="100"/>
        <v>3</v>
      </c>
      <c r="H168" s="34">
        <f t="shared" ca="1" si="101"/>
        <v>2</v>
      </c>
      <c r="I168" s="34">
        <f t="shared" ca="1" si="102"/>
        <v>2</v>
      </c>
      <c r="BM168">
        <v>118</v>
      </c>
      <c r="BN168" s="56">
        <f t="shared" si="77"/>
        <v>-0.05</v>
      </c>
      <c r="BO168" s="57">
        <f t="shared" si="78"/>
        <v>0</v>
      </c>
      <c r="BP168" s="58">
        <f t="shared" ca="1" si="84"/>
        <v>0</v>
      </c>
      <c r="BQ168" s="141">
        <f t="shared" ca="1" si="85"/>
        <v>0</v>
      </c>
      <c r="BR168" s="143">
        <f t="shared" ca="1" si="86"/>
        <v>0</v>
      </c>
      <c r="BS168" s="144">
        <f t="shared" ca="1" si="87"/>
        <v>0</v>
      </c>
      <c r="BT168" s="145">
        <f t="shared" ca="1" si="88"/>
        <v>0</v>
      </c>
      <c r="BU168" s="56">
        <f t="shared" si="79"/>
        <v>-0.05</v>
      </c>
      <c r="BV168" s="57">
        <f t="shared" si="80"/>
        <v>0</v>
      </c>
      <c r="BW168" s="58">
        <f t="shared" ca="1" si="89"/>
        <v>0</v>
      </c>
      <c r="BX168" s="141">
        <f t="shared" ca="1" si="90"/>
        <v>0</v>
      </c>
      <c r="BY168" s="143">
        <f t="shared" ca="1" si="91"/>
        <v>0</v>
      </c>
      <c r="BZ168" s="144">
        <f t="shared" ca="1" si="92"/>
        <v>0</v>
      </c>
      <c r="CA168" s="145">
        <f t="shared" ca="1" si="93"/>
        <v>0</v>
      </c>
      <c r="CB168" s="56">
        <f t="shared" si="81"/>
        <v>-0.05</v>
      </c>
      <c r="CC168" s="57">
        <f t="shared" si="82"/>
        <v>0</v>
      </c>
      <c r="CD168" s="58">
        <f t="shared" ca="1" si="94"/>
        <v>0</v>
      </c>
      <c r="CE168" s="141">
        <f t="shared" ca="1" si="95"/>
        <v>0</v>
      </c>
      <c r="CF168" s="143">
        <f t="shared" ca="1" si="96"/>
        <v>0</v>
      </c>
      <c r="CG168" s="144">
        <f t="shared" ca="1" si="97"/>
        <v>0</v>
      </c>
      <c r="CH168" s="145">
        <f t="shared" ca="1" si="98"/>
        <v>0</v>
      </c>
    </row>
    <row r="169" spans="1:86" hidden="1" outlineLevel="1">
      <c r="A169">
        <f t="shared" ca="1" si="103"/>
        <v>2</v>
      </c>
      <c r="B169" t="str">
        <f t="shared" ca="1" si="83"/>
        <v>EP1 LPD3 LPS2 LPM3</v>
      </c>
      <c r="C169" s="22">
        <v>1</v>
      </c>
      <c r="D169" s="22">
        <v>0</v>
      </c>
      <c r="E169" s="34">
        <f t="shared" ca="1" si="99"/>
        <v>0</v>
      </c>
      <c r="F169" s="34">
        <f t="shared" ca="1" si="104"/>
        <v>0</v>
      </c>
      <c r="G169" s="34">
        <f t="shared" ca="1" si="100"/>
        <v>3</v>
      </c>
      <c r="H169" s="34">
        <f t="shared" ca="1" si="101"/>
        <v>2</v>
      </c>
      <c r="I169" s="34">
        <f t="shared" ca="1" si="102"/>
        <v>3</v>
      </c>
      <c r="BM169">
        <v>119</v>
      </c>
      <c r="BN169" s="56">
        <f t="shared" si="77"/>
        <v>-0.05</v>
      </c>
      <c r="BO169" s="57">
        <f t="shared" si="78"/>
        <v>0</v>
      </c>
      <c r="BP169" s="58">
        <f t="shared" ca="1" si="84"/>
        <v>0</v>
      </c>
      <c r="BQ169" s="141">
        <f t="shared" ca="1" si="85"/>
        <v>0</v>
      </c>
      <c r="BR169" s="143">
        <f t="shared" ca="1" si="86"/>
        <v>0</v>
      </c>
      <c r="BS169" s="144">
        <f t="shared" ca="1" si="87"/>
        <v>0</v>
      </c>
      <c r="BT169" s="145">
        <f t="shared" ca="1" si="88"/>
        <v>0.04</v>
      </c>
      <c r="BU169" s="56">
        <f t="shared" si="79"/>
        <v>-0.05</v>
      </c>
      <c r="BV169" s="57">
        <f t="shared" si="80"/>
        <v>0</v>
      </c>
      <c r="BW169" s="58">
        <f t="shared" ca="1" si="89"/>
        <v>0</v>
      </c>
      <c r="BX169" s="141">
        <f t="shared" ca="1" si="90"/>
        <v>0</v>
      </c>
      <c r="BY169" s="143">
        <f t="shared" ca="1" si="91"/>
        <v>0</v>
      </c>
      <c r="BZ169" s="144">
        <f t="shared" ca="1" si="92"/>
        <v>0</v>
      </c>
      <c r="CA169" s="145">
        <f t="shared" ca="1" si="93"/>
        <v>0.04</v>
      </c>
      <c r="CB169" s="56">
        <f t="shared" si="81"/>
        <v>-0.05</v>
      </c>
      <c r="CC169" s="57">
        <f t="shared" si="82"/>
        <v>0</v>
      </c>
      <c r="CD169" s="58">
        <f t="shared" ca="1" si="94"/>
        <v>0</v>
      </c>
      <c r="CE169" s="141">
        <f t="shared" ca="1" si="95"/>
        <v>0</v>
      </c>
      <c r="CF169" s="143">
        <f t="shared" ca="1" si="96"/>
        <v>0</v>
      </c>
      <c r="CG169" s="144">
        <f t="shared" ca="1" si="97"/>
        <v>0</v>
      </c>
      <c r="CH169" s="145">
        <f t="shared" ca="1" si="98"/>
        <v>0.04</v>
      </c>
    </row>
    <row r="170" spans="1:86" hidden="1" outlineLevel="1">
      <c r="A170">
        <f t="shared" ca="1" si="103"/>
        <v>2</v>
      </c>
      <c r="B170" t="str">
        <f t="shared" ca="1" si="83"/>
        <v>EP1 LPD3 LPS2 LPM4</v>
      </c>
      <c r="C170" s="22">
        <v>1</v>
      </c>
      <c r="D170" s="22">
        <v>0</v>
      </c>
      <c r="E170" s="34">
        <f t="shared" ca="1" si="99"/>
        <v>0</v>
      </c>
      <c r="F170" s="34">
        <f t="shared" ca="1" si="104"/>
        <v>0</v>
      </c>
      <c r="G170" s="34">
        <f t="shared" ca="1" si="100"/>
        <v>3</v>
      </c>
      <c r="H170" s="34">
        <f t="shared" ca="1" si="101"/>
        <v>2</v>
      </c>
      <c r="I170" s="34">
        <f t="shared" ca="1" si="102"/>
        <v>4</v>
      </c>
      <c r="BM170">
        <v>120</v>
      </c>
      <c r="BN170" s="56">
        <f t="shared" si="77"/>
        <v>-0.05</v>
      </c>
      <c r="BO170" s="57">
        <f t="shared" si="78"/>
        <v>0</v>
      </c>
      <c r="BP170" s="58">
        <f t="shared" ca="1" si="84"/>
        <v>0</v>
      </c>
      <c r="BQ170" s="141">
        <f t="shared" ca="1" si="85"/>
        <v>0</v>
      </c>
      <c r="BR170" s="143">
        <f t="shared" ca="1" si="86"/>
        <v>0</v>
      </c>
      <c r="BS170" s="144">
        <f t="shared" ca="1" si="87"/>
        <v>0</v>
      </c>
      <c r="BT170" s="145">
        <f t="shared" ca="1" si="88"/>
        <v>0.08</v>
      </c>
      <c r="BU170" s="56">
        <f t="shared" si="79"/>
        <v>-0.05</v>
      </c>
      <c r="BV170" s="57">
        <f t="shared" si="80"/>
        <v>0</v>
      </c>
      <c r="BW170" s="58">
        <f t="shared" ca="1" si="89"/>
        <v>0</v>
      </c>
      <c r="BX170" s="141">
        <f t="shared" ca="1" si="90"/>
        <v>0</v>
      </c>
      <c r="BY170" s="143">
        <f t="shared" ca="1" si="91"/>
        <v>0</v>
      </c>
      <c r="BZ170" s="144">
        <f t="shared" ca="1" si="92"/>
        <v>0</v>
      </c>
      <c r="CA170" s="145">
        <f t="shared" ca="1" si="93"/>
        <v>0.08</v>
      </c>
      <c r="CB170" s="56">
        <f t="shared" si="81"/>
        <v>-0.05</v>
      </c>
      <c r="CC170" s="57">
        <f t="shared" si="82"/>
        <v>0</v>
      </c>
      <c r="CD170" s="58">
        <f t="shared" ca="1" si="94"/>
        <v>0</v>
      </c>
      <c r="CE170" s="141">
        <f t="shared" ca="1" si="95"/>
        <v>0</v>
      </c>
      <c r="CF170" s="143">
        <f t="shared" ca="1" si="96"/>
        <v>0</v>
      </c>
      <c r="CG170" s="144">
        <f t="shared" ca="1" si="97"/>
        <v>0</v>
      </c>
      <c r="CH170" s="145">
        <f t="shared" ca="1" si="98"/>
        <v>0.08</v>
      </c>
    </row>
    <row r="171" spans="1:86" hidden="1" outlineLevel="1">
      <c r="A171">
        <f t="shared" ca="1" si="103"/>
        <v>2</v>
      </c>
      <c r="B171" t="str">
        <f t="shared" ca="1" si="83"/>
        <v>EP1 LPD3 LPS3 LPM1</v>
      </c>
      <c r="C171" s="22">
        <v>1</v>
      </c>
      <c r="D171" s="22">
        <v>0</v>
      </c>
      <c r="E171" s="34">
        <f t="shared" ca="1" si="99"/>
        <v>0</v>
      </c>
      <c r="F171" s="34">
        <f t="shared" ca="1" si="104"/>
        <v>0</v>
      </c>
      <c r="G171" s="34">
        <f t="shared" ca="1" si="100"/>
        <v>3</v>
      </c>
      <c r="H171" s="34">
        <f t="shared" ca="1" si="101"/>
        <v>3</v>
      </c>
      <c r="I171" s="34">
        <f t="shared" ca="1" si="102"/>
        <v>1</v>
      </c>
      <c r="BM171">
        <v>121</v>
      </c>
      <c r="BN171" s="56">
        <f t="shared" si="77"/>
        <v>-0.05</v>
      </c>
      <c r="BO171" s="57">
        <f t="shared" si="78"/>
        <v>0</v>
      </c>
      <c r="BP171" s="58">
        <f t="shared" ca="1" si="84"/>
        <v>0</v>
      </c>
      <c r="BQ171" s="141">
        <f t="shared" ca="1" si="85"/>
        <v>0</v>
      </c>
      <c r="BR171" s="143">
        <f t="shared" ca="1" si="86"/>
        <v>0</v>
      </c>
      <c r="BS171" s="144">
        <f t="shared" ca="1" si="87"/>
        <v>0.04</v>
      </c>
      <c r="BT171" s="145">
        <f t="shared" ca="1" si="88"/>
        <v>-0.05</v>
      </c>
      <c r="BU171" s="56">
        <f t="shared" si="79"/>
        <v>-0.05</v>
      </c>
      <c r="BV171" s="57">
        <f t="shared" si="80"/>
        <v>0</v>
      </c>
      <c r="BW171" s="58">
        <f t="shared" ca="1" si="89"/>
        <v>0</v>
      </c>
      <c r="BX171" s="141">
        <f t="shared" ca="1" si="90"/>
        <v>0</v>
      </c>
      <c r="BY171" s="143">
        <f t="shared" ca="1" si="91"/>
        <v>0</v>
      </c>
      <c r="BZ171" s="144">
        <f t="shared" ca="1" si="92"/>
        <v>0.04</v>
      </c>
      <c r="CA171" s="145">
        <f t="shared" ca="1" si="93"/>
        <v>-0.05</v>
      </c>
      <c r="CB171" s="56">
        <f t="shared" si="81"/>
        <v>-0.05</v>
      </c>
      <c r="CC171" s="57">
        <f t="shared" si="82"/>
        <v>0</v>
      </c>
      <c r="CD171" s="58">
        <f t="shared" ca="1" si="94"/>
        <v>0</v>
      </c>
      <c r="CE171" s="141">
        <f t="shared" ca="1" si="95"/>
        <v>0</v>
      </c>
      <c r="CF171" s="143">
        <f t="shared" ca="1" si="96"/>
        <v>0</v>
      </c>
      <c r="CG171" s="144">
        <f t="shared" ca="1" si="97"/>
        <v>0.04</v>
      </c>
      <c r="CH171" s="145">
        <f t="shared" ca="1" si="98"/>
        <v>-0.05</v>
      </c>
    </row>
    <row r="172" spans="1:86" hidden="1" outlineLevel="1">
      <c r="A172">
        <f t="shared" ca="1" si="103"/>
        <v>2</v>
      </c>
      <c r="B172" t="str">
        <f t="shared" ca="1" si="83"/>
        <v>EP1 LPD3 LPS3 LPM2</v>
      </c>
      <c r="C172" s="22">
        <v>1</v>
      </c>
      <c r="D172" s="22">
        <v>0</v>
      </c>
      <c r="E172" s="34">
        <f t="shared" ca="1" si="99"/>
        <v>0</v>
      </c>
      <c r="F172" s="34">
        <f t="shared" ca="1" si="104"/>
        <v>0</v>
      </c>
      <c r="G172" s="34">
        <f t="shared" ca="1" si="100"/>
        <v>3</v>
      </c>
      <c r="H172" s="34">
        <f t="shared" ca="1" si="101"/>
        <v>3</v>
      </c>
      <c r="I172" s="34">
        <f t="shared" ca="1" si="102"/>
        <v>2</v>
      </c>
      <c r="BM172">
        <v>122</v>
      </c>
      <c r="BN172" s="56">
        <f t="shared" si="77"/>
        <v>-0.05</v>
      </c>
      <c r="BO172" s="57">
        <f t="shared" si="78"/>
        <v>0</v>
      </c>
      <c r="BP172" s="58">
        <f t="shared" ca="1" si="84"/>
        <v>0</v>
      </c>
      <c r="BQ172" s="141">
        <f t="shared" ca="1" si="85"/>
        <v>0</v>
      </c>
      <c r="BR172" s="143">
        <f t="shared" ca="1" si="86"/>
        <v>0</v>
      </c>
      <c r="BS172" s="144">
        <f t="shared" ca="1" si="87"/>
        <v>0.04</v>
      </c>
      <c r="BT172" s="145">
        <f t="shared" ca="1" si="88"/>
        <v>0</v>
      </c>
      <c r="BU172" s="56">
        <f t="shared" si="79"/>
        <v>-0.05</v>
      </c>
      <c r="BV172" s="57">
        <f t="shared" si="80"/>
        <v>0</v>
      </c>
      <c r="BW172" s="58">
        <f t="shared" ca="1" si="89"/>
        <v>0</v>
      </c>
      <c r="BX172" s="141">
        <f t="shared" ca="1" si="90"/>
        <v>0</v>
      </c>
      <c r="BY172" s="143">
        <f t="shared" ca="1" si="91"/>
        <v>0</v>
      </c>
      <c r="BZ172" s="144">
        <f t="shared" ca="1" si="92"/>
        <v>0.04</v>
      </c>
      <c r="CA172" s="145">
        <f t="shared" ca="1" si="93"/>
        <v>0</v>
      </c>
      <c r="CB172" s="56">
        <f t="shared" si="81"/>
        <v>-0.05</v>
      </c>
      <c r="CC172" s="57">
        <f t="shared" si="82"/>
        <v>0</v>
      </c>
      <c r="CD172" s="58">
        <f t="shared" ca="1" si="94"/>
        <v>0</v>
      </c>
      <c r="CE172" s="141">
        <f t="shared" ca="1" si="95"/>
        <v>0</v>
      </c>
      <c r="CF172" s="143">
        <f t="shared" ca="1" si="96"/>
        <v>0</v>
      </c>
      <c r="CG172" s="144">
        <f t="shared" ca="1" si="97"/>
        <v>0.04</v>
      </c>
      <c r="CH172" s="145">
        <f t="shared" ca="1" si="98"/>
        <v>0</v>
      </c>
    </row>
    <row r="173" spans="1:86" hidden="1" outlineLevel="1">
      <c r="A173">
        <f t="shared" ca="1" si="103"/>
        <v>2</v>
      </c>
      <c r="B173" t="str">
        <f t="shared" ca="1" si="83"/>
        <v>EP1 LPD3 LPS3 LPM3</v>
      </c>
      <c r="C173" s="22">
        <v>1</v>
      </c>
      <c r="D173" s="22">
        <v>0</v>
      </c>
      <c r="E173" s="34">
        <f t="shared" ca="1" si="99"/>
        <v>0</v>
      </c>
      <c r="F173" s="34">
        <f t="shared" ca="1" si="104"/>
        <v>0</v>
      </c>
      <c r="G173" s="34">
        <f t="shared" ca="1" si="100"/>
        <v>3</v>
      </c>
      <c r="H173" s="34">
        <f t="shared" ca="1" si="101"/>
        <v>3</v>
      </c>
      <c r="I173" s="34">
        <f t="shared" ca="1" si="102"/>
        <v>3</v>
      </c>
      <c r="BM173">
        <v>123</v>
      </c>
      <c r="BN173" s="56">
        <f t="shared" si="77"/>
        <v>-0.05</v>
      </c>
      <c r="BO173" s="57">
        <f t="shared" si="78"/>
        <v>0</v>
      </c>
      <c r="BP173" s="58">
        <f t="shared" ca="1" si="84"/>
        <v>0</v>
      </c>
      <c r="BQ173" s="141">
        <f t="shared" ca="1" si="85"/>
        <v>0</v>
      </c>
      <c r="BR173" s="143">
        <f t="shared" ca="1" si="86"/>
        <v>0</v>
      </c>
      <c r="BS173" s="144">
        <f t="shared" ca="1" si="87"/>
        <v>0.04</v>
      </c>
      <c r="BT173" s="145">
        <f t="shared" ca="1" si="88"/>
        <v>0.04</v>
      </c>
      <c r="BU173" s="56">
        <f t="shared" si="79"/>
        <v>-0.05</v>
      </c>
      <c r="BV173" s="57">
        <f t="shared" si="80"/>
        <v>0</v>
      </c>
      <c r="BW173" s="58">
        <f t="shared" ca="1" si="89"/>
        <v>0</v>
      </c>
      <c r="BX173" s="141">
        <f t="shared" ca="1" si="90"/>
        <v>0</v>
      </c>
      <c r="BY173" s="143">
        <f t="shared" ca="1" si="91"/>
        <v>0</v>
      </c>
      <c r="BZ173" s="144">
        <f t="shared" ca="1" si="92"/>
        <v>0.04</v>
      </c>
      <c r="CA173" s="145">
        <f t="shared" ca="1" si="93"/>
        <v>0.04</v>
      </c>
      <c r="CB173" s="56">
        <f t="shared" si="81"/>
        <v>-0.05</v>
      </c>
      <c r="CC173" s="57">
        <f t="shared" si="82"/>
        <v>0</v>
      </c>
      <c r="CD173" s="58">
        <f t="shared" ca="1" si="94"/>
        <v>0</v>
      </c>
      <c r="CE173" s="141">
        <f t="shared" ca="1" si="95"/>
        <v>0</v>
      </c>
      <c r="CF173" s="143">
        <f t="shared" ca="1" si="96"/>
        <v>0</v>
      </c>
      <c r="CG173" s="144">
        <f t="shared" ca="1" si="97"/>
        <v>0.04</v>
      </c>
      <c r="CH173" s="145">
        <f t="shared" ca="1" si="98"/>
        <v>0.04</v>
      </c>
    </row>
    <row r="174" spans="1:86" hidden="1" outlineLevel="1">
      <c r="A174">
        <f t="shared" ca="1" si="103"/>
        <v>2</v>
      </c>
      <c r="B174" t="str">
        <f t="shared" ca="1" si="83"/>
        <v>EP1 LPD3 LPS3 LPM4</v>
      </c>
      <c r="C174" s="22">
        <v>1</v>
      </c>
      <c r="D174" s="22">
        <v>0</v>
      </c>
      <c r="E174" s="34">
        <f t="shared" ca="1" si="99"/>
        <v>0</v>
      </c>
      <c r="F174" s="34">
        <f t="shared" ca="1" si="104"/>
        <v>0</v>
      </c>
      <c r="G174" s="34">
        <f t="shared" ca="1" si="100"/>
        <v>3</v>
      </c>
      <c r="H174" s="34">
        <f t="shared" ca="1" si="101"/>
        <v>3</v>
      </c>
      <c r="I174" s="34">
        <f t="shared" ca="1" si="102"/>
        <v>4</v>
      </c>
      <c r="BM174">
        <v>124</v>
      </c>
      <c r="BN174" s="56">
        <f t="shared" si="77"/>
        <v>-0.05</v>
      </c>
      <c r="BO174" s="57">
        <f t="shared" si="78"/>
        <v>0</v>
      </c>
      <c r="BP174" s="58">
        <f t="shared" ca="1" si="84"/>
        <v>0</v>
      </c>
      <c r="BQ174" s="141">
        <f t="shared" ca="1" si="85"/>
        <v>0</v>
      </c>
      <c r="BR174" s="143">
        <f t="shared" ca="1" si="86"/>
        <v>0</v>
      </c>
      <c r="BS174" s="144">
        <f t="shared" ca="1" si="87"/>
        <v>0.04</v>
      </c>
      <c r="BT174" s="145">
        <f t="shared" ca="1" si="88"/>
        <v>0.08</v>
      </c>
      <c r="BU174" s="56">
        <f t="shared" si="79"/>
        <v>-0.05</v>
      </c>
      <c r="BV174" s="57">
        <f t="shared" si="80"/>
        <v>0</v>
      </c>
      <c r="BW174" s="58">
        <f t="shared" ca="1" si="89"/>
        <v>0</v>
      </c>
      <c r="BX174" s="141">
        <f t="shared" ca="1" si="90"/>
        <v>0</v>
      </c>
      <c r="BY174" s="143">
        <f t="shared" ca="1" si="91"/>
        <v>0</v>
      </c>
      <c r="BZ174" s="144">
        <f t="shared" ca="1" si="92"/>
        <v>0.04</v>
      </c>
      <c r="CA174" s="145">
        <f t="shared" ca="1" si="93"/>
        <v>0.08</v>
      </c>
      <c r="CB174" s="56">
        <f t="shared" si="81"/>
        <v>-0.05</v>
      </c>
      <c r="CC174" s="57">
        <f t="shared" si="82"/>
        <v>0</v>
      </c>
      <c r="CD174" s="58">
        <f t="shared" ca="1" si="94"/>
        <v>0</v>
      </c>
      <c r="CE174" s="141">
        <f t="shared" ca="1" si="95"/>
        <v>0</v>
      </c>
      <c r="CF174" s="143">
        <f t="shared" ca="1" si="96"/>
        <v>0</v>
      </c>
      <c r="CG174" s="144">
        <f t="shared" ca="1" si="97"/>
        <v>0.04</v>
      </c>
      <c r="CH174" s="145">
        <f t="shared" ca="1" si="98"/>
        <v>0.08</v>
      </c>
    </row>
    <row r="175" spans="1:86" hidden="1" outlineLevel="1">
      <c r="A175">
        <f t="shared" ref="A175:A198" ca="1" si="105">OFFSET(A175,-1,0)</f>
        <v>2</v>
      </c>
      <c r="B175" t="str">
        <f t="shared" ca="1" si="83"/>
        <v>EP1 LPD3 LPS4 LPM1</v>
      </c>
      <c r="C175" s="22">
        <v>1</v>
      </c>
      <c r="D175" s="22">
        <v>0</v>
      </c>
      <c r="E175" s="34">
        <f t="shared" ca="1" si="99"/>
        <v>0</v>
      </c>
      <c r="F175" s="34">
        <f t="shared" ca="1" si="104"/>
        <v>0</v>
      </c>
      <c r="G175" s="34">
        <f t="shared" ca="1" si="100"/>
        <v>3</v>
      </c>
      <c r="H175" s="34">
        <f t="shared" ca="1" si="101"/>
        <v>4</v>
      </c>
      <c r="I175" s="34">
        <f t="shared" ca="1" si="102"/>
        <v>1</v>
      </c>
      <c r="BM175">
        <v>125</v>
      </c>
      <c r="BN175" s="56">
        <f t="shared" si="77"/>
        <v>-0.05</v>
      </c>
      <c r="BO175" s="57">
        <f t="shared" si="78"/>
        <v>0</v>
      </c>
      <c r="BP175" s="58">
        <f t="shared" ca="1" si="84"/>
        <v>0</v>
      </c>
      <c r="BQ175" s="141">
        <f t="shared" ca="1" si="85"/>
        <v>0</v>
      </c>
      <c r="BR175" s="143">
        <f t="shared" ca="1" si="86"/>
        <v>0</v>
      </c>
      <c r="BS175" s="144">
        <f t="shared" ca="1" si="87"/>
        <v>0.08</v>
      </c>
      <c r="BT175" s="145">
        <f t="shared" ca="1" si="88"/>
        <v>-0.05</v>
      </c>
      <c r="BU175" s="56">
        <f t="shared" si="79"/>
        <v>-0.05</v>
      </c>
      <c r="BV175" s="57">
        <f t="shared" si="80"/>
        <v>0</v>
      </c>
      <c r="BW175" s="58">
        <f t="shared" ca="1" si="89"/>
        <v>0</v>
      </c>
      <c r="BX175" s="141">
        <f t="shared" ca="1" si="90"/>
        <v>0</v>
      </c>
      <c r="BY175" s="143">
        <f t="shared" ca="1" si="91"/>
        <v>0</v>
      </c>
      <c r="BZ175" s="144">
        <f t="shared" ca="1" si="92"/>
        <v>0.08</v>
      </c>
      <c r="CA175" s="145">
        <f t="shared" ca="1" si="93"/>
        <v>-0.05</v>
      </c>
      <c r="CB175" s="56">
        <f t="shared" si="81"/>
        <v>-0.05</v>
      </c>
      <c r="CC175" s="57">
        <f t="shared" si="82"/>
        <v>0</v>
      </c>
      <c r="CD175" s="58">
        <f t="shared" ca="1" si="94"/>
        <v>0</v>
      </c>
      <c r="CE175" s="141">
        <f t="shared" ca="1" si="95"/>
        <v>0</v>
      </c>
      <c r="CF175" s="143">
        <f t="shared" ca="1" si="96"/>
        <v>0</v>
      </c>
      <c r="CG175" s="144">
        <f t="shared" ca="1" si="97"/>
        <v>0.08</v>
      </c>
      <c r="CH175" s="145">
        <f t="shared" ca="1" si="98"/>
        <v>-0.05</v>
      </c>
    </row>
    <row r="176" spans="1:86" hidden="1" outlineLevel="1">
      <c r="A176">
        <f t="shared" ca="1" si="105"/>
        <v>2</v>
      </c>
      <c r="B176" t="str">
        <f t="shared" ca="1" si="83"/>
        <v>EP1 LPD3 LPS4 LPM2</v>
      </c>
      <c r="C176" s="22">
        <v>1</v>
      </c>
      <c r="D176" s="22">
        <v>0</v>
      </c>
      <c r="E176" s="34">
        <f t="shared" ca="1" si="99"/>
        <v>0</v>
      </c>
      <c r="F176" s="34">
        <f t="shared" ca="1" si="104"/>
        <v>0</v>
      </c>
      <c r="G176" s="34">
        <f t="shared" ca="1" si="100"/>
        <v>3</v>
      </c>
      <c r="H176" s="34">
        <f t="shared" ca="1" si="101"/>
        <v>4</v>
      </c>
      <c r="I176" s="34">
        <f t="shared" ca="1" si="102"/>
        <v>2</v>
      </c>
      <c r="BM176">
        <v>126</v>
      </c>
      <c r="BN176" s="56">
        <f t="shared" si="77"/>
        <v>-0.05</v>
      </c>
      <c r="BO176" s="57">
        <f t="shared" si="78"/>
        <v>0</v>
      </c>
      <c r="BP176" s="58">
        <f t="shared" ca="1" si="84"/>
        <v>0</v>
      </c>
      <c r="BQ176" s="141">
        <f t="shared" ca="1" si="85"/>
        <v>0</v>
      </c>
      <c r="BR176" s="143">
        <f t="shared" ca="1" si="86"/>
        <v>0</v>
      </c>
      <c r="BS176" s="144">
        <f t="shared" ca="1" si="87"/>
        <v>0.08</v>
      </c>
      <c r="BT176" s="145">
        <f t="shared" ca="1" si="88"/>
        <v>0</v>
      </c>
      <c r="BU176" s="56">
        <f t="shared" si="79"/>
        <v>-0.05</v>
      </c>
      <c r="BV176" s="57">
        <f t="shared" si="80"/>
        <v>0</v>
      </c>
      <c r="BW176" s="58">
        <f t="shared" ca="1" si="89"/>
        <v>0</v>
      </c>
      <c r="BX176" s="141">
        <f t="shared" ca="1" si="90"/>
        <v>0</v>
      </c>
      <c r="BY176" s="143">
        <f t="shared" ca="1" si="91"/>
        <v>0</v>
      </c>
      <c r="BZ176" s="144">
        <f t="shared" ca="1" si="92"/>
        <v>0.08</v>
      </c>
      <c r="CA176" s="145">
        <f t="shared" ca="1" si="93"/>
        <v>0</v>
      </c>
      <c r="CB176" s="56">
        <f t="shared" si="81"/>
        <v>-0.05</v>
      </c>
      <c r="CC176" s="57">
        <f t="shared" si="82"/>
        <v>0</v>
      </c>
      <c r="CD176" s="58">
        <f t="shared" ca="1" si="94"/>
        <v>0</v>
      </c>
      <c r="CE176" s="141">
        <f t="shared" ca="1" si="95"/>
        <v>0</v>
      </c>
      <c r="CF176" s="143">
        <f t="shared" ca="1" si="96"/>
        <v>0</v>
      </c>
      <c r="CG176" s="144">
        <f t="shared" ca="1" si="97"/>
        <v>0.08</v>
      </c>
      <c r="CH176" s="145">
        <f t="shared" ca="1" si="98"/>
        <v>0</v>
      </c>
    </row>
    <row r="177" spans="1:86" hidden="1" outlineLevel="1">
      <c r="A177">
        <f t="shared" ca="1" si="105"/>
        <v>2</v>
      </c>
      <c r="B177" t="str">
        <f t="shared" ca="1" si="83"/>
        <v>EP1 LPD3 LPS4 LPM3</v>
      </c>
      <c r="C177" s="22">
        <v>1</v>
      </c>
      <c r="D177" s="22">
        <v>0</v>
      </c>
      <c r="E177" s="34">
        <f t="shared" ca="1" si="99"/>
        <v>0</v>
      </c>
      <c r="F177" s="34">
        <f t="shared" ca="1" si="104"/>
        <v>0</v>
      </c>
      <c r="G177" s="34">
        <f t="shared" ca="1" si="100"/>
        <v>3</v>
      </c>
      <c r="H177" s="34">
        <f t="shared" ca="1" si="101"/>
        <v>4</v>
      </c>
      <c r="I177" s="34">
        <f t="shared" ca="1" si="102"/>
        <v>3</v>
      </c>
      <c r="BM177">
        <v>127</v>
      </c>
      <c r="BN177" s="56">
        <f t="shared" si="77"/>
        <v>-0.05</v>
      </c>
      <c r="BO177" s="57">
        <f t="shared" si="78"/>
        <v>0</v>
      </c>
      <c r="BP177" s="58">
        <f t="shared" ca="1" si="84"/>
        <v>0</v>
      </c>
      <c r="BQ177" s="141">
        <f t="shared" ca="1" si="85"/>
        <v>0</v>
      </c>
      <c r="BR177" s="143">
        <f t="shared" ca="1" si="86"/>
        <v>0</v>
      </c>
      <c r="BS177" s="144">
        <f t="shared" ca="1" si="87"/>
        <v>0.08</v>
      </c>
      <c r="BT177" s="145">
        <f t="shared" ca="1" si="88"/>
        <v>0.04</v>
      </c>
      <c r="BU177" s="56">
        <f t="shared" si="79"/>
        <v>-0.05</v>
      </c>
      <c r="BV177" s="57">
        <f t="shared" si="80"/>
        <v>0</v>
      </c>
      <c r="BW177" s="58">
        <f t="shared" ca="1" si="89"/>
        <v>0</v>
      </c>
      <c r="BX177" s="141">
        <f t="shared" ca="1" si="90"/>
        <v>0</v>
      </c>
      <c r="BY177" s="143">
        <f t="shared" ca="1" si="91"/>
        <v>0</v>
      </c>
      <c r="BZ177" s="144">
        <f t="shared" ca="1" si="92"/>
        <v>0.08</v>
      </c>
      <c r="CA177" s="145">
        <f t="shared" ca="1" si="93"/>
        <v>0.04</v>
      </c>
      <c r="CB177" s="56">
        <f t="shared" si="81"/>
        <v>-0.05</v>
      </c>
      <c r="CC177" s="57">
        <f t="shared" si="82"/>
        <v>0</v>
      </c>
      <c r="CD177" s="58">
        <f t="shared" ca="1" si="94"/>
        <v>0</v>
      </c>
      <c r="CE177" s="141">
        <f t="shared" ca="1" si="95"/>
        <v>0</v>
      </c>
      <c r="CF177" s="143">
        <f t="shared" ca="1" si="96"/>
        <v>0</v>
      </c>
      <c r="CG177" s="144">
        <f t="shared" ca="1" si="97"/>
        <v>0.08</v>
      </c>
      <c r="CH177" s="145">
        <f t="shared" ca="1" si="98"/>
        <v>0.04</v>
      </c>
    </row>
    <row r="178" spans="1:86" hidden="1" outlineLevel="1">
      <c r="A178">
        <f t="shared" ca="1" si="105"/>
        <v>2</v>
      </c>
      <c r="B178" t="str">
        <f t="shared" ca="1" si="83"/>
        <v>EP1 LPD3 LPS4 LPM4</v>
      </c>
      <c r="C178" s="22">
        <v>1</v>
      </c>
      <c r="D178" s="22">
        <v>0</v>
      </c>
      <c r="E178" s="34">
        <f t="shared" ca="1" si="99"/>
        <v>0</v>
      </c>
      <c r="F178" s="34">
        <f t="shared" ca="1" si="104"/>
        <v>0</v>
      </c>
      <c r="G178" s="34">
        <f t="shared" ca="1" si="100"/>
        <v>3</v>
      </c>
      <c r="H178" s="34">
        <f t="shared" ca="1" si="101"/>
        <v>4</v>
      </c>
      <c r="I178" s="34">
        <f t="shared" ca="1" si="102"/>
        <v>4</v>
      </c>
      <c r="BM178">
        <v>128</v>
      </c>
      <c r="BN178" s="56">
        <f t="shared" si="77"/>
        <v>-0.05</v>
      </c>
      <c r="BO178" s="57">
        <f t="shared" si="78"/>
        <v>0</v>
      </c>
      <c r="BP178" s="58">
        <f t="shared" ca="1" si="84"/>
        <v>0</v>
      </c>
      <c r="BQ178" s="141">
        <f t="shared" ca="1" si="85"/>
        <v>0</v>
      </c>
      <c r="BR178" s="143">
        <f t="shared" ca="1" si="86"/>
        <v>0</v>
      </c>
      <c r="BS178" s="144">
        <f t="shared" ca="1" si="87"/>
        <v>0.08</v>
      </c>
      <c r="BT178" s="145">
        <f t="shared" ca="1" si="88"/>
        <v>0.08</v>
      </c>
      <c r="BU178" s="56">
        <f t="shared" si="79"/>
        <v>-0.05</v>
      </c>
      <c r="BV178" s="57">
        <f t="shared" si="80"/>
        <v>0</v>
      </c>
      <c r="BW178" s="58">
        <f t="shared" ca="1" si="89"/>
        <v>0</v>
      </c>
      <c r="BX178" s="141">
        <f t="shared" ca="1" si="90"/>
        <v>0</v>
      </c>
      <c r="BY178" s="143">
        <f t="shared" ca="1" si="91"/>
        <v>0</v>
      </c>
      <c r="BZ178" s="144">
        <f t="shared" ca="1" si="92"/>
        <v>0.08</v>
      </c>
      <c r="CA178" s="145">
        <f t="shared" ca="1" si="93"/>
        <v>0.08</v>
      </c>
      <c r="CB178" s="56">
        <f t="shared" si="81"/>
        <v>-0.05</v>
      </c>
      <c r="CC178" s="57">
        <f t="shared" si="82"/>
        <v>0</v>
      </c>
      <c r="CD178" s="58">
        <f t="shared" ca="1" si="94"/>
        <v>0</v>
      </c>
      <c r="CE178" s="141">
        <f t="shared" ca="1" si="95"/>
        <v>0</v>
      </c>
      <c r="CF178" s="143">
        <f t="shared" ca="1" si="96"/>
        <v>0</v>
      </c>
      <c r="CG178" s="144">
        <f t="shared" ca="1" si="97"/>
        <v>0.08</v>
      </c>
      <c r="CH178" s="145">
        <f t="shared" ca="1" si="98"/>
        <v>0.08</v>
      </c>
    </row>
    <row r="179" spans="1:86" hidden="1" outlineLevel="1">
      <c r="A179">
        <f t="shared" ca="1" si="105"/>
        <v>2</v>
      </c>
      <c r="B179" t="str">
        <f t="shared" ca="1" si="83"/>
        <v>EP1 LPD4 LPS1 LPM1</v>
      </c>
      <c r="C179" s="22">
        <v>1</v>
      </c>
      <c r="D179" s="22">
        <v>0</v>
      </c>
      <c r="E179" s="34">
        <f t="shared" ca="1" si="99"/>
        <v>0</v>
      </c>
      <c r="F179" s="34">
        <f t="shared" ca="1" si="104"/>
        <v>0</v>
      </c>
      <c r="G179" s="34">
        <f t="shared" ca="1" si="100"/>
        <v>4</v>
      </c>
      <c r="H179" s="34">
        <f t="shared" ca="1" si="101"/>
        <v>1</v>
      </c>
      <c r="I179" s="34">
        <f t="shared" ca="1" si="102"/>
        <v>1</v>
      </c>
      <c r="BM179">
        <v>129</v>
      </c>
      <c r="BN179" s="56">
        <f t="shared" ref="BN179:BN242" si="106">IF($C179=0,0,INDEX($M$51:$M$54,$C179,1))</f>
        <v>-0.05</v>
      </c>
      <c r="BO179" s="57">
        <f t="shared" ref="BO179:BO242" si="107">IF($D179=0,0,INDEX($N$51:$N$54,$D179,1))</f>
        <v>0</v>
      </c>
      <c r="BP179" s="58">
        <f t="shared" ca="1" si="84"/>
        <v>0</v>
      </c>
      <c r="BQ179" s="141">
        <f t="shared" ca="1" si="85"/>
        <v>0</v>
      </c>
      <c r="BR179" s="143">
        <f t="shared" ca="1" si="86"/>
        <v>0.05</v>
      </c>
      <c r="BS179" s="144">
        <f t="shared" ca="1" si="87"/>
        <v>-0.05</v>
      </c>
      <c r="BT179" s="145">
        <f t="shared" ca="1" si="88"/>
        <v>-0.05</v>
      </c>
      <c r="BU179" s="56">
        <f t="shared" ref="BU179:BU242" si="108">IF($C179=0,0,INDEX($M$51:$M$54,$C179,1))</f>
        <v>-0.05</v>
      </c>
      <c r="BV179" s="57">
        <f t="shared" ref="BV179:BV242" si="109">IF($D179=0,0,INDEX($N$51:$N$54,$D179,1))</f>
        <v>0</v>
      </c>
      <c r="BW179" s="58">
        <f t="shared" ca="1" si="89"/>
        <v>0</v>
      </c>
      <c r="BX179" s="141">
        <f t="shared" ca="1" si="90"/>
        <v>0</v>
      </c>
      <c r="BY179" s="143">
        <f t="shared" ca="1" si="91"/>
        <v>0.05</v>
      </c>
      <c r="BZ179" s="144">
        <f t="shared" ca="1" si="92"/>
        <v>-0.05</v>
      </c>
      <c r="CA179" s="145">
        <f t="shared" ca="1" si="93"/>
        <v>-0.05</v>
      </c>
      <c r="CB179" s="56">
        <f t="shared" ref="CB179:CB242" si="110">IF($C179=0,0,INDEX($M$51:$M$54,$C179,1))</f>
        <v>-0.05</v>
      </c>
      <c r="CC179" s="57">
        <f t="shared" ref="CC179:CC242" si="111">IF($D179=0,0,INDEX($N$51:$N$54,$D179,1))</f>
        <v>0</v>
      </c>
      <c r="CD179" s="58">
        <f t="shared" ca="1" si="94"/>
        <v>0</v>
      </c>
      <c r="CE179" s="141">
        <f t="shared" ca="1" si="95"/>
        <v>0</v>
      </c>
      <c r="CF179" s="143">
        <f t="shared" ca="1" si="96"/>
        <v>0.05</v>
      </c>
      <c r="CG179" s="144">
        <f t="shared" ca="1" si="97"/>
        <v>-0.05</v>
      </c>
      <c r="CH179" s="145">
        <f t="shared" ca="1" si="98"/>
        <v>-0.05</v>
      </c>
    </row>
    <row r="180" spans="1:86" hidden="1" outlineLevel="1">
      <c r="A180">
        <f t="shared" ca="1" si="105"/>
        <v>2</v>
      </c>
      <c r="B180" t="str">
        <f t="shared" ref="B180:B243" ca="1" si="112">"EP"&amp;$C180&amp;IF($A180=0," LPAll"&amp;$D180,"")&amp;IF($A180=1," LPD"&amp;$E180&amp;" LPS"&amp;$F180,"")&amp;IF($A180=2," LPD"&amp;$G180&amp;" LPS"&amp;$H180&amp;" LPM"&amp;$I180,"")</f>
        <v>EP1 LPD4 LPS1 LPM2</v>
      </c>
      <c r="C180" s="22">
        <v>1</v>
      </c>
      <c r="D180" s="22">
        <v>0</v>
      </c>
      <c r="E180" s="34">
        <f t="shared" ca="1" si="99"/>
        <v>0</v>
      </c>
      <c r="F180" s="34">
        <f t="shared" ca="1" si="104"/>
        <v>0</v>
      </c>
      <c r="G180" s="34">
        <f t="shared" ca="1" si="100"/>
        <v>4</v>
      </c>
      <c r="H180" s="34">
        <f t="shared" ca="1" si="101"/>
        <v>1</v>
      </c>
      <c r="I180" s="34">
        <f t="shared" ca="1" si="102"/>
        <v>2</v>
      </c>
      <c r="BM180">
        <v>130</v>
      </c>
      <c r="BN180" s="56">
        <f t="shared" si="106"/>
        <v>-0.05</v>
      </c>
      <c r="BO180" s="57">
        <f t="shared" si="107"/>
        <v>0</v>
      </c>
      <c r="BP180" s="58">
        <f t="shared" ref="BP180:BP243" ca="1" si="113">IF($E180=0,BO180,INDEX($O$51:$O$54,$E180,1))</f>
        <v>0</v>
      </c>
      <c r="BQ180" s="141">
        <f t="shared" ref="BQ180:BQ243" ca="1" si="114">IF($F180=0,BO180,INDEX($P$51:$P$54,$F180,1))</f>
        <v>0</v>
      </c>
      <c r="BR180" s="143">
        <f t="shared" ref="BR180:BR243" ca="1" si="115">IF($G180=0,BP180,INDEX($O$51:$O$54,$G180,1))</f>
        <v>0.05</v>
      </c>
      <c r="BS180" s="144">
        <f t="shared" ref="BS180:BS243" ca="1" si="116">IF($H180=0,BQ180,INDEX($P$51:$P$54,$H180,1))</f>
        <v>-0.05</v>
      </c>
      <c r="BT180" s="145">
        <f t="shared" ref="BT180:BT243" ca="1" si="117">IF($I180=0,BQ180,INDEX($Q$51:$Q$54,$I180,1))</f>
        <v>0</v>
      </c>
      <c r="BU180" s="56">
        <f t="shared" si="108"/>
        <v>-0.05</v>
      </c>
      <c r="BV180" s="57">
        <f t="shared" si="109"/>
        <v>0</v>
      </c>
      <c r="BW180" s="58">
        <f t="shared" ref="BW180:BW243" ca="1" si="118">IF($E180=0,BV180,INDEX($O$51:$O$54,$E180,1))</f>
        <v>0</v>
      </c>
      <c r="BX180" s="141">
        <f t="shared" ref="BX180:BX243" ca="1" si="119">IF($F180=0,BV180,INDEX($P$51:$P$54,$F180,1))</f>
        <v>0</v>
      </c>
      <c r="BY180" s="143">
        <f t="shared" ref="BY180:BY243" ca="1" si="120">IF($G180=0,BW180,INDEX($O$51:$O$54,$G180,1))</f>
        <v>0.05</v>
      </c>
      <c r="BZ180" s="144">
        <f t="shared" ref="BZ180:BZ243" ca="1" si="121">IF($H180=0,BX180,INDEX($P$51:$P$54,$H180,1))</f>
        <v>-0.05</v>
      </c>
      <c r="CA180" s="145">
        <f t="shared" ref="CA180:CA243" ca="1" si="122">IF($I180=0,BX180,INDEX($Q$51:$Q$54,$I180,1))</f>
        <v>0</v>
      </c>
      <c r="CB180" s="56">
        <f t="shared" si="110"/>
        <v>-0.05</v>
      </c>
      <c r="CC180" s="57">
        <f t="shared" si="111"/>
        <v>0</v>
      </c>
      <c r="CD180" s="58">
        <f t="shared" ref="CD180:CD243" ca="1" si="123">IF($E180=0,CC180,INDEX($O$51:$O$54,$E180,1))</f>
        <v>0</v>
      </c>
      <c r="CE180" s="141">
        <f t="shared" ref="CE180:CE243" ca="1" si="124">IF($F180=0,CC180,INDEX($P$51:$P$54,$F180,1))</f>
        <v>0</v>
      </c>
      <c r="CF180" s="143">
        <f t="shared" ref="CF180:CF243" ca="1" si="125">IF($G180=0,CD180,INDEX($O$51:$O$54,$G180,1))</f>
        <v>0.05</v>
      </c>
      <c r="CG180" s="144">
        <f t="shared" ref="CG180:CG243" ca="1" si="126">IF($H180=0,CE180,INDEX($P$51:$P$54,$H180,1))</f>
        <v>-0.05</v>
      </c>
      <c r="CH180" s="145">
        <f t="shared" ref="CH180:CH243" ca="1" si="127">IF($I180=0,CE180,INDEX($Q$51:$Q$54,$I180,1))</f>
        <v>0</v>
      </c>
    </row>
    <row r="181" spans="1:86" hidden="1" outlineLevel="1">
      <c r="A181">
        <f t="shared" ca="1" si="105"/>
        <v>2</v>
      </c>
      <c r="B181" t="str">
        <f t="shared" ca="1" si="112"/>
        <v>EP1 LPD4 LPS1 LPM3</v>
      </c>
      <c r="C181" s="22">
        <v>1</v>
      </c>
      <c r="D181" s="22">
        <v>0</v>
      </c>
      <c r="E181" s="34">
        <f t="shared" ca="1" si="99"/>
        <v>0</v>
      </c>
      <c r="F181" s="34">
        <f t="shared" ca="1" si="104"/>
        <v>0</v>
      </c>
      <c r="G181" s="34">
        <f t="shared" ca="1" si="100"/>
        <v>4</v>
      </c>
      <c r="H181" s="34">
        <f t="shared" ca="1" si="101"/>
        <v>1</v>
      </c>
      <c r="I181" s="34">
        <f t="shared" ca="1" si="102"/>
        <v>3</v>
      </c>
      <c r="BM181">
        <v>131</v>
      </c>
      <c r="BN181" s="56">
        <f t="shared" si="106"/>
        <v>-0.05</v>
      </c>
      <c r="BO181" s="57">
        <f t="shared" si="107"/>
        <v>0</v>
      </c>
      <c r="BP181" s="58">
        <f t="shared" ca="1" si="113"/>
        <v>0</v>
      </c>
      <c r="BQ181" s="141">
        <f t="shared" ca="1" si="114"/>
        <v>0</v>
      </c>
      <c r="BR181" s="143">
        <f t="shared" ca="1" si="115"/>
        <v>0.05</v>
      </c>
      <c r="BS181" s="144">
        <f t="shared" ca="1" si="116"/>
        <v>-0.05</v>
      </c>
      <c r="BT181" s="145">
        <f t="shared" ca="1" si="117"/>
        <v>0.04</v>
      </c>
      <c r="BU181" s="56">
        <f t="shared" si="108"/>
        <v>-0.05</v>
      </c>
      <c r="BV181" s="57">
        <f t="shared" si="109"/>
        <v>0</v>
      </c>
      <c r="BW181" s="58">
        <f t="shared" ca="1" si="118"/>
        <v>0</v>
      </c>
      <c r="BX181" s="141">
        <f t="shared" ca="1" si="119"/>
        <v>0</v>
      </c>
      <c r="BY181" s="143">
        <f t="shared" ca="1" si="120"/>
        <v>0.05</v>
      </c>
      <c r="BZ181" s="144">
        <f t="shared" ca="1" si="121"/>
        <v>-0.05</v>
      </c>
      <c r="CA181" s="145">
        <f t="shared" ca="1" si="122"/>
        <v>0.04</v>
      </c>
      <c r="CB181" s="56">
        <f t="shared" si="110"/>
        <v>-0.05</v>
      </c>
      <c r="CC181" s="57">
        <f t="shared" si="111"/>
        <v>0</v>
      </c>
      <c r="CD181" s="58">
        <f t="shared" ca="1" si="123"/>
        <v>0</v>
      </c>
      <c r="CE181" s="141">
        <f t="shared" ca="1" si="124"/>
        <v>0</v>
      </c>
      <c r="CF181" s="143">
        <f t="shared" ca="1" si="125"/>
        <v>0.05</v>
      </c>
      <c r="CG181" s="144">
        <f t="shared" ca="1" si="126"/>
        <v>-0.05</v>
      </c>
      <c r="CH181" s="145">
        <f t="shared" ca="1" si="127"/>
        <v>0.04</v>
      </c>
    </row>
    <row r="182" spans="1:86" hidden="1" outlineLevel="1">
      <c r="A182">
        <f t="shared" ca="1" si="105"/>
        <v>2</v>
      </c>
      <c r="B182" t="str">
        <f t="shared" ca="1" si="112"/>
        <v>EP1 LPD4 LPS1 LPM4</v>
      </c>
      <c r="C182" s="22">
        <v>1</v>
      </c>
      <c r="D182" s="22">
        <v>0</v>
      </c>
      <c r="E182" s="34">
        <f t="shared" ca="1" si="99"/>
        <v>0</v>
      </c>
      <c r="F182" s="34">
        <f t="shared" ca="1" si="104"/>
        <v>0</v>
      </c>
      <c r="G182" s="34">
        <f t="shared" ca="1" si="100"/>
        <v>4</v>
      </c>
      <c r="H182" s="34">
        <f t="shared" ca="1" si="101"/>
        <v>1</v>
      </c>
      <c r="I182" s="34">
        <f t="shared" ca="1" si="102"/>
        <v>4</v>
      </c>
      <c r="BM182">
        <v>132</v>
      </c>
      <c r="BN182" s="56">
        <f t="shared" si="106"/>
        <v>-0.05</v>
      </c>
      <c r="BO182" s="57">
        <f t="shared" si="107"/>
        <v>0</v>
      </c>
      <c r="BP182" s="58">
        <f t="shared" ca="1" si="113"/>
        <v>0</v>
      </c>
      <c r="BQ182" s="141">
        <f t="shared" ca="1" si="114"/>
        <v>0</v>
      </c>
      <c r="BR182" s="143">
        <f t="shared" ca="1" si="115"/>
        <v>0.05</v>
      </c>
      <c r="BS182" s="144">
        <f t="shared" ca="1" si="116"/>
        <v>-0.05</v>
      </c>
      <c r="BT182" s="145">
        <f t="shared" ca="1" si="117"/>
        <v>0.08</v>
      </c>
      <c r="BU182" s="56">
        <f t="shared" si="108"/>
        <v>-0.05</v>
      </c>
      <c r="BV182" s="57">
        <f t="shared" si="109"/>
        <v>0</v>
      </c>
      <c r="BW182" s="58">
        <f t="shared" ca="1" si="118"/>
        <v>0</v>
      </c>
      <c r="BX182" s="141">
        <f t="shared" ca="1" si="119"/>
        <v>0</v>
      </c>
      <c r="BY182" s="143">
        <f t="shared" ca="1" si="120"/>
        <v>0.05</v>
      </c>
      <c r="BZ182" s="144">
        <f t="shared" ca="1" si="121"/>
        <v>-0.05</v>
      </c>
      <c r="CA182" s="145">
        <f t="shared" ca="1" si="122"/>
        <v>0.08</v>
      </c>
      <c r="CB182" s="56">
        <f t="shared" si="110"/>
        <v>-0.05</v>
      </c>
      <c r="CC182" s="57">
        <f t="shared" si="111"/>
        <v>0</v>
      </c>
      <c r="CD182" s="58">
        <f t="shared" ca="1" si="123"/>
        <v>0</v>
      </c>
      <c r="CE182" s="141">
        <f t="shared" ca="1" si="124"/>
        <v>0</v>
      </c>
      <c r="CF182" s="143">
        <f t="shared" ca="1" si="125"/>
        <v>0.05</v>
      </c>
      <c r="CG182" s="144">
        <f t="shared" ca="1" si="126"/>
        <v>-0.05</v>
      </c>
      <c r="CH182" s="145">
        <f t="shared" ca="1" si="127"/>
        <v>0.08</v>
      </c>
    </row>
    <row r="183" spans="1:86" hidden="1" outlineLevel="1">
      <c r="A183">
        <f t="shared" ca="1" si="105"/>
        <v>2</v>
      </c>
      <c r="B183" t="str">
        <f t="shared" ca="1" si="112"/>
        <v>EP1 LPD4 LPS2 LPM1</v>
      </c>
      <c r="C183" s="22">
        <v>1</v>
      </c>
      <c r="D183" s="22">
        <v>0</v>
      </c>
      <c r="E183" s="34">
        <f t="shared" ca="1" si="99"/>
        <v>0</v>
      </c>
      <c r="F183" s="34">
        <f t="shared" ca="1" si="104"/>
        <v>0</v>
      </c>
      <c r="G183" s="34">
        <f t="shared" ca="1" si="100"/>
        <v>4</v>
      </c>
      <c r="H183" s="34">
        <f t="shared" ca="1" si="101"/>
        <v>2</v>
      </c>
      <c r="I183" s="34">
        <f t="shared" ca="1" si="102"/>
        <v>1</v>
      </c>
      <c r="BM183">
        <v>133</v>
      </c>
      <c r="BN183" s="56">
        <f t="shared" si="106"/>
        <v>-0.05</v>
      </c>
      <c r="BO183" s="57">
        <f t="shared" si="107"/>
        <v>0</v>
      </c>
      <c r="BP183" s="58">
        <f t="shared" ca="1" si="113"/>
        <v>0</v>
      </c>
      <c r="BQ183" s="141">
        <f t="shared" ca="1" si="114"/>
        <v>0</v>
      </c>
      <c r="BR183" s="143">
        <f t="shared" ca="1" si="115"/>
        <v>0.05</v>
      </c>
      <c r="BS183" s="144">
        <f t="shared" ca="1" si="116"/>
        <v>0</v>
      </c>
      <c r="BT183" s="145">
        <f t="shared" ca="1" si="117"/>
        <v>-0.05</v>
      </c>
      <c r="BU183" s="56">
        <f t="shared" si="108"/>
        <v>-0.05</v>
      </c>
      <c r="BV183" s="57">
        <f t="shared" si="109"/>
        <v>0</v>
      </c>
      <c r="BW183" s="58">
        <f t="shared" ca="1" si="118"/>
        <v>0</v>
      </c>
      <c r="BX183" s="141">
        <f t="shared" ca="1" si="119"/>
        <v>0</v>
      </c>
      <c r="BY183" s="143">
        <f t="shared" ca="1" si="120"/>
        <v>0.05</v>
      </c>
      <c r="BZ183" s="144">
        <f t="shared" ca="1" si="121"/>
        <v>0</v>
      </c>
      <c r="CA183" s="145">
        <f t="shared" ca="1" si="122"/>
        <v>-0.05</v>
      </c>
      <c r="CB183" s="56">
        <f t="shared" si="110"/>
        <v>-0.05</v>
      </c>
      <c r="CC183" s="57">
        <f t="shared" si="111"/>
        <v>0</v>
      </c>
      <c r="CD183" s="58">
        <f t="shared" ca="1" si="123"/>
        <v>0</v>
      </c>
      <c r="CE183" s="141">
        <f t="shared" ca="1" si="124"/>
        <v>0</v>
      </c>
      <c r="CF183" s="143">
        <f t="shared" ca="1" si="125"/>
        <v>0.05</v>
      </c>
      <c r="CG183" s="144">
        <f t="shared" ca="1" si="126"/>
        <v>0</v>
      </c>
      <c r="CH183" s="145">
        <f t="shared" ca="1" si="127"/>
        <v>-0.05</v>
      </c>
    </row>
    <row r="184" spans="1:86" hidden="1" outlineLevel="1">
      <c r="A184">
        <f t="shared" ca="1" si="105"/>
        <v>2</v>
      </c>
      <c r="B184" t="str">
        <f t="shared" ca="1" si="112"/>
        <v>EP1 LPD4 LPS2 LPM2</v>
      </c>
      <c r="C184" s="22">
        <v>1</v>
      </c>
      <c r="D184" s="22">
        <v>0</v>
      </c>
      <c r="E184" s="34">
        <f t="shared" ca="1" si="99"/>
        <v>0</v>
      </c>
      <c r="F184" s="34">
        <f t="shared" ca="1" si="104"/>
        <v>0</v>
      </c>
      <c r="G184" s="34">
        <f t="shared" ca="1" si="100"/>
        <v>4</v>
      </c>
      <c r="H184" s="34">
        <f t="shared" ca="1" si="101"/>
        <v>2</v>
      </c>
      <c r="I184" s="34">
        <f t="shared" ca="1" si="102"/>
        <v>2</v>
      </c>
      <c r="BM184">
        <v>134</v>
      </c>
      <c r="BN184" s="56">
        <f t="shared" si="106"/>
        <v>-0.05</v>
      </c>
      <c r="BO184" s="57">
        <f t="shared" si="107"/>
        <v>0</v>
      </c>
      <c r="BP184" s="58">
        <f t="shared" ca="1" si="113"/>
        <v>0</v>
      </c>
      <c r="BQ184" s="141">
        <f t="shared" ca="1" si="114"/>
        <v>0</v>
      </c>
      <c r="BR184" s="143">
        <f t="shared" ca="1" si="115"/>
        <v>0.05</v>
      </c>
      <c r="BS184" s="144">
        <f t="shared" ca="1" si="116"/>
        <v>0</v>
      </c>
      <c r="BT184" s="145">
        <f t="shared" ca="1" si="117"/>
        <v>0</v>
      </c>
      <c r="BU184" s="56">
        <f t="shared" si="108"/>
        <v>-0.05</v>
      </c>
      <c r="BV184" s="57">
        <f t="shared" si="109"/>
        <v>0</v>
      </c>
      <c r="BW184" s="58">
        <f t="shared" ca="1" si="118"/>
        <v>0</v>
      </c>
      <c r="BX184" s="141">
        <f t="shared" ca="1" si="119"/>
        <v>0</v>
      </c>
      <c r="BY184" s="143">
        <f t="shared" ca="1" si="120"/>
        <v>0.05</v>
      </c>
      <c r="BZ184" s="144">
        <f t="shared" ca="1" si="121"/>
        <v>0</v>
      </c>
      <c r="CA184" s="145">
        <f t="shared" ca="1" si="122"/>
        <v>0</v>
      </c>
      <c r="CB184" s="56">
        <f t="shared" si="110"/>
        <v>-0.05</v>
      </c>
      <c r="CC184" s="57">
        <f t="shared" si="111"/>
        <v>0</v>
      </c>
      <c r="CD184" s="58">
        <f t="shared" ca="1" si="123"/>
        <v>0</v>
      </c>
      <c r="CE184" s="141">
        <f t="shared" ca="1" si="124"/>
        <v>0</v>
      </c>
      <c r="CF184" s="143">
        <f t="shared" ca="1" si="125"/>
        <v>0.05</v>
      </c>
      <c r="CG184" s="144">
        <f t="shared" ca="1" si="126"/>
        <v>0</v>
      </c>
      <c r="CH184" s="145">
        <f t="shared" ca="1" si="127"/>
        <v>0</v>
      </c>
    </row>
    <row r="185" spans="1:86" hidden="1" outlineLevel="1">
      <c r="A185">
        <f t="shared" ca="1" si="105"/>
        <v>2</v>
      </c>
      <c r="B185" t="str">
        <f t="shared" ca="1" si="112"/>
        <v>EP1 LPD4 LPS2 LPM3</v>
      </c>
      <c r="C185" s="22">
        <v>1</v>
      </c>
      <c r="D185" s="22">
        <v>0</v>
      </c>
      <c r="E185" s="34">
        <f t="shared" ca="1" si="99"/>
        <v>0</v>
      </c>
      <c r="F185" s="34">
        <f t="shared" ca="1" si="104"/>
        <v>0</v>
      </c>
      <c r="G185" s="34">
        <f t="shared" ca="1" si="100"/>
        <v>4</v>
      </c>
      <c r="H185" s="34">
        <f t="shared" ca="1" si="101"/>
        <v>2</v>
      </c>
      <c r="I185" s="34">
        <f t="shared" ca="1" si="102"/>
        <v>3</v>
      </c>
      <c r="BM185">
        <v>135</v>
      </c>
      <c r="BN185" s="56">
        <f t="shared" si="106"/>
        <v>-0.05</v>
      </c>
      <c r="BO185" s="57">
        <f t="shared" si="107"/>
        <v>0</v>
      </c>
      <c r="BP185" s="58">
        <f t="shared" ca="1" si="113"/>
        <v>0</v>
      </c>
      <c r="BQ185" s="141">
        <f t="shared" ca="1" si="114"/>
        <v>0</v>
      </c>
      <c r="BR185" s="143">
        <f t="shared" ca="1" si="115"/>
        <v>0.05</v>
      </c>
      <c r="BS185" s="144">
        <f t="shared" ca="1" si="116"/>
        <v>0</v>
      </c>
      <c r="BT185" s="145">
        <f t="shared" ca="1" si="117"/>
        <v>0.04</v>
      </c>
      <c r="BU185" s="56">
        <f t="shared" si="108"/>
        <v>-0.05</v>
      </c>
      <c r="BV185" s="57">
        <f t="shared" si="109"/>
        <v>0</v>
      </c>
      <c r="BW185" s="58">
        <f t="shared" ca="1" si="118"/>
        <v>0</v>
      </c>
      <c r="BX185" s="141">
        <f t="shared" ca="1" si="119"/>
        <v>0</v>
      </c>
      <c r="BY185" s="143">
        <f t="shared" ca="1" si="120"/>
        <v>0.05</v>
      </c>
      <c r="BZ185" s="144">
        <f t="shared" ca="1" si="121"/>
        <v>0</v>
      </c>
      <c r="CA185" s="145">
        <f t="shared" ca="1" si="122"/>
        <v>0.04</v>
      </c>
      <c r="CB185" s="56">
        <f t="shared" si="110"/>
        <v>-0.05</v>
      </c>
      <c r="CC185" s="57">
        <f t="shared" si="111"/>
        <v>0</v>
      </c>
      <c r="CD185" s="58">
        <f t="shared" ca="1" si="123"/>
        <v>0</v>
      </c>
      <c r="CE185" s="141">
        <f t="shared" ca="1" si="124"/>
        <v>0</v>
      </c>
      <c r="CF185" s="143">
        <f t="shared" ca="1" si="125"/>
        <v>0.05</v>
      </c>
      <c r="CG185" s="144">
        <f t="shared" ca="1" si="126"/>
        <v>0</v>
      </c>
      <c r="CH185" s="145">
        <f t="shared" ca="1" si="127"/>
        <v>0.04</v>
      </c>
    </row>
    <row r="186" spans="1:86" hidden="1" outlineLevel="1">
      <c r="A186">
        <f t="shared" ca="1" si="105"/>
        <v>2</v>
      </c>
      <c r="B186" t="str">
        <f t="shared" ca="1" si="112"/>
        <v>EP1 LPD4 LPS2 LPM4</v>
      </c>
      <c r="C186" s="22">
        <v>1</v>
      </c>
      <c r="D186" s="22">
        <v>0</v>
      </c>
      <c r="E186" s="34">
        <f t="shared" ca="1" si="99"/>
        <v>0</v>
      </c>
      <c r="F186" s="34">
        <f t="shared" ca="1" si="104"/>
        <v>0</v>
      </c>
      <c r="G186" s="34">
        <f t="shared" ca="1" si="100"/>
        <v>4</v>
      </c>
      <c r="H186" s="34">
        <f t="shared" ca="1" si="101"/>
        <v>2</v>
      </c>
      <c r="I186" s="34">
        <f t="shared" ca="1" si="102"/>
        <v>4</v>
      </c>
      <c r="BM186">
        <v>136</v>
      </c>
      <c r="BN186" s="56">
        <f t="shared" si="106"/>
        <v>-0.05</v>
      </c>
      <c r="BO186" s="57">
        <f t="shared" si="107"/>
        <v>0</v>
      </c>
      <c r="BP186" s="58">
        <f t="shared" ca="1" si="113"/>
        <v>0</v>
      </c>
      <c r="BQ186" s="141">
        <f t="shared" ca="1" si="114"/>
        <v>0</v>
      </c>
      <c r="BR186" s="143">
        <f t="shared" ca="1" si="115"/>
        <v>0.05</v>
      </c>
      <c r="BS186" s="144">
        <f t="shared" ca="1" si="116"/>
        <v>0</v>
      </c>
      <c r="BT186" s="145">
        <f t="shared" ca="1" si="117"/>
        <v>0.08</v>
      </c>
      <c r="BU186" s="56">
        <f t="shared" si="108"/>
        <v>-0.05</v>
      </c>
      <c r="BV186" s="57">
        <f t="shared" si="109"/>
        <v>0</v>
      </c>
      <c r="BW186" s="58">
        <f t="shared" ca="1" si="118"/>
        <v>0</v>
      </c>
      <c r="BX186" s="141">
        <f t="shared" ca="1" si="119"/>
        <v>0</v>
      </c>
      <c r="BY186" s="143">
        <f t="shared" ca="1" si="120"/>
        <v>0.05</v>
      </c>
      <c r="BZ186" s="144">
        <f t="shared" ca="1" si="121"/>
        <v>0</v>
      </c>
      <c r="CA186" s="145">
        <f t="shared" ca="1" si="122"/>
        <v>0.08</v>
      </c>
      <c r="CB186" s="56">
        <f t="shared" si="110"/>
        <v>-0.05</v>
      </c>
      <c r="CC186" s="57">
        <f t="shared" si="111"/>
        <v>0</v>
      </c>
      <c r="CD186" s="58">
        <f t="shared" ca="1" si="123"/>
        <v>0</v>
      </c>
      <c r="CE186" s="141">
        <f t="shared" ca="1" si="124"/>
        <v>0</v>
      </c>
      <c r="CF186" s="143">
        <f t="shared" ca="1" si="125"/>
        <v>0.05</v>
      </c>
      <c r="CG186" s="144">
        <f t="shared" ca="1" si="126"/>
        <v>0</v>
      </c>
      <c r="CH186" s="145">
        <f t="shared" ca="1" si="127"/>
        <v>0.08</v>
      </c>
    </row>
    <row r="187" spans="1:86" hidden="1" outlineLevel="1">
      <c r="A187">
        <f t="shared" ca="1" si="105"/>
        <v>2</v>
      </c>
      <c r="B187" t="str">
        <f t="shared" ca="1" si="112"/>
        <v>EP1 LPD4 LPS3 LPM1</v>
      </c>
      <c r="C187" s="22">
        <v>1</v>
      </c>
      <c r="D187" s="22">
        <v>0</v>
      </c>
      <c r="E187" s="34">
        <f t="shared" ca="1" si="99"/>
        <v>0</v>
      </c>
      <c r="F187" s="34">
        <f t="shared" ca="1" si="104"/>
        <v>0</v>
      </c>
      <c r="G187" s="34">
        <f t="shared" ca="1" si="100"/>
        <v>4</v>
      </c>
      <c r="H187" s="34">
        <f t="shared" ca="1" si="101"/>
        <v>3</v>
      </c>
      <c r="I187" s="34">
        <f t="shared" ca="1" si="102"/>
        <v>1</v>
      </c>
      <c r="BM187">
        <v>137</v>
      </c>
      <c r="BN187" s="56">
        <f t="shared" si="106"/>
        <v>-0.05</v>
      </c>
      <c r="BO187" s="57">
        <f t="shared" si="107"/>
        <v>0</v>
      </c>
      <c r="BP187" s="58">
        <f t="shared" ca="1" si="113"/>
        <v>0</v>
      </c>
      <c r="BQ187" s="141">
        <f t="shared" ca="1" si="114"/>
        <v>0</v>
      </c>
      <c r="BR187" s="143">
        <f t="shared" ca="1" si="115"/>
        <v>0.05</v>
      </c>
      <c r="BS187" s="144">
        <f t="shared" ca="1" si="116"/>
        <v>0.04</v>
      </c>
      <c r="BT187" s="145">
        <f t="shared" ca="1" si="117"/>
        <v>-0.05</v>
      </c>
      <c r="BU187" s="56">
        <f t="shared" si="108"/>
        <v>-0.05</v>
      </c>
      <c r="BV187" s="57">
        <f t="shared" si="109"/>
        <v>0</v>
      </c>
      <c r="BW187" s="58">
        <f t="shared" ca="1" si="118"/>
        <v>0</v>
      </c>
      <c r="BX187" s="141">
        <f t="shared" ca="1" si="119"/>
        <v>0</v>
      </c>
      <c r="BY187" s="143">
        <f t="shared" ca="1" si="120"/>
        <v>0.05</v>
      </c>
      <c r="BZ187" s="144">
        <f t="shared" ca="1" si="121"/>
        <v>0.04</v>
      </c>
      <c r="CA187" s="145">
        <f t="shared" ca="1" si="122"/>
        <v>-0.05</v>
      </c>
      <c r="CB187" s="56">
        <f t="shared" si="110"/>
        <v>-0.05</v>
      </c>
      <c r="CC187" s="57">
        <f t="shared" si="111"/>
        <v>0</v>
      </c>
      <c r="CD187" s="58">
        <f t="shared" ca="1" si="123"/>
        <v>0</v>
      </c>
      <c r="CE187" s="141">
        <f t="shared" ca="1" si="124"/>
        <v>0</v>
      </c>
      <c r="CF187" s="143">
        <f t="shared" ca="1" si="125"/>
        <v>0.05</v>
      </c>
      <c r="CG187" s="144">
        <f t="shared" ca="1" si="126"/>
        <v>0.04</v>
      </c>
      <c r="CH187" s="145">
        <f t="shared" ca="1" si="127"/>
        <v>-0.05</v>
      </c>
    </row>
    <row r="188" spans="1:86" hidden="1" outlineLevel="1">
      <c r="A188">
        <f t="shared" ca="1" si="105"/>
        <v>2</v>
      </c>
      <c r="B188" t="str">
        <f t="shared" ca="1" si="112"/>
        <v>EP1 LPD4 LPS3 LPM2</v>
      </c>
      <c r="C188" s="22">
        <v>1</v>
      </c>
      <c r="D188" s="22">
        <v>0</v>
      </c>
      <c r="E188" s="34">
        <f t="shared" ca="1" si="99"/>
        <v>0</v>
      </c>
      <c r="F188" s="34">
        <f t="shared" ca="1" si="104"/>
        <v>0</v>
      </c>
      <c r="G188" s="34">
        <f t="shared" ca="1" si="100"/>
        <v>4</v>
      </c>
      <c r="H188" s="34">
        <f t="shared" ca="1" si="101"/>
        <v>3</v>
      </c>
      <c r="I188" s="34">
        <f t="shared" ca="1" si="102"/>
        <v>2</v>
      </c>
      <c r="BM188">
        <v>138</v>
      </c>
      <c r="BN188" s="56">
        <f t="shared" si="106"/>
        <v>-0.05</v>
      </c>
      <c r="BO188" s="57">
        <f t="shared" si="107"/>
        <v>0</v>
      </c>
      <c r="BP188" s="58">
        <f t="shared" ca="1" si="113"/>
        <v>0</v>
      </c>
      <c r="BQ188" s="141">
        <f t="shared" ca="1" si="114"/>
        <v>0</v>
      </c>
      <c r="BR188" s="143">
        <f t="shared" ca="1" si="115"/>
        <v>0.05</v>
      </c>
      <c r="BS188" s="144">
        <f t="shared" ca="1" si="116"/>
        <v>0.04</v>
      </c>
      <c r="BT188" s="145">
        <f t="shared" ca="1" si="117"/>
        <v>0</v>
      </c>
      <c r="BU188" s="56">
        <f t="shared" si="108"/>
        <v>-0.05</v>
      </c>
      <c r="BV188" s="57">
        <f t="shared" si="109"/>
        <v>0</v>
      </c>
      <c r="BW188" s="58">
        <f t="shared" ca="1" si="118"/>
        <v>0</v>
      </c>
      <c r="BX188" s="141">
        <f t="shared" ca="1" si="119"/>
        <v>0</v>
      </c>
      <c r="BY188" s="143">
        <f t="shared" ca="1" si="120"/>
        <v>0.05</v>
      </c>
      <c r="BZ188" s="144">
        <f t="shared" ca="1" si="121"/>
        <v>0.04</v>
      </c>
      <c r="CA188" s="145">
        <f t="shared" ca="1" si="122"/>
        <v>0</v>
      </c>
      <c r="CB188" s="56">
        <f t="shared" si="110"/>
        <v>-0.05</v>
      </c>
      <c r="CC188" s="57">
        <f t="shared" si="111"/>
        <v>0</v>
      </c>
      <c r="CD188" s="58">
        <f t="shared" ca="1" si="123"/>
        <v>0</v>
      </c>
      <c r="CE188" s="141">
        <f t="shared" ca="1" si="124"/>
        <v>0</v>
      </c>
      <c r="CF188" s="143">
        <f t="shared" ca="1" si="125"/>
        <v>0.05</v>
      </c>
      <c r="CG188" s="144">
        <f t="shared" ca="1" si="126"/>
        <v>0.04</v>
      </c>
      <c r="CH188" s="145">
        <f t="shared" ca="1" si="127"/>
        <v>0</v>
      </c>
    </row>
    <row r="189" spans="1:86" hidden="1" outlineLevel="1">
      <c r="A189">
        <f t="shared" ca="1" si="105"/>
        <v>2</v>
      </c>
      <c r="B189" t="str">
        <f t="shared" ca="1" si="112"/>
        <v>EP1 LPD4 LPS3 LPM3</v>
      </c>
      <c r="C189" s="22">
        <v>1</v>
      </c>
      <c r="D189" s="22">
        <v>0</v>
      </c>
      <c r="E189" s="34">
        <f t="shared" ca="1" si="99"/>
        <v>0</v>
      </c>
      <c r="F189" s="34">
        <f t="shared" ca="1" si="104"/>
        <v>0</v>
      </c>
      <c r="G189" s="34">
        <f t="shared" ca="1" si="100"/>
        <v>4</v>
      </c>
      <c r="H189" s="34">
        <f t="shared" ca="1" si="101"/>
        <v>3</v>
      </c>
      <c r="I189" s="34">
        <f t="shared" ca="1" si="102"/>
        <v>3</v>
      </c>
      <c r="BM189">
        <v>139</v>
      </c>
      <c r="BN189" s="56">
        <f t="shared" si="106"/>
        <v>-0.05</v>
      </c>
      <c r="BO189" s="57">
        <f t="shared" si="107"/>
        <v>0</v>
      </c>
      <c r="BP189" s="58">
        <f t="shared" ca="1" si="113"/>
        <v>0</v>
      </c>
      <c r="BQ189" s="141">
        <f t="shared" ca="1" si="114"/>
        <v>0</v>
      </c>
      <c r="BR189" s="143">
        <f t="shared" ca="1" si="115"/>
        <v>0.05</v>
      </c>
      <c r="BS189" s="144">
        <f t="shared" ca="1" si="116"/>
        <v>0.04</v>
      </c>
      <c r="BT189" s="145">
        <f t="shared" ca="1" si="117"/>
        <v>0.04</v>
      </c>
      <c r="BU189" s="56">
        <f t="shared" si="108"/>
        <v>-0.05</v>
      </c>
      <c r="BV189" s="57">
        <f t="shared" si="109"/>
        <v>0</v>
      </c>
      <c r="BW189" s="58">
        <f t="shared" ca="1" si="118"/>
        <v>0</v>
      </c>
      <c r="BX189" s="141">
        <f t="shared" ca="1" si="119"/>
        <v>0</v>
      </c>
      <c r="BY189" s="143">
        <f t="shared" ca="1" si="120"/>
        <v>0.05</v>
      </c>
      <c r="BZ189" s="144">
        <f t="shared" ca="1" si="121"/>
        <v>0.04</v>
      </c>
      <c r="CA189" s="145">
        <f t="shared" ca="1" si="122"/>
        <v>0.04</v>
      </c>
      <c r="CB189" s="56">
        <f t="shared" si="110"/>
        <v>-0.05</v>
      </c>
      <c r="CC189" s="57">
        <f t="shared" si="111"/>
        <v>0</v>
      </c>
      <c r="CD189" s="58">
        <f t="shared" ca="1" si="123"/>
        <v>0</v>
      </c>
      <c r="CE189" s="141">
        <f t="shared" ca="1" si="124"/>
        <v>0</v>
      </c>
      <c r="CF189" s="143">
        <f t="shared" ca="1" si="125"/>
        <v>0.05</v>
      </c>
      <c r="CG189" s="144">
        <f t="shared" ca="1" si="126"/>
        <v>0.04</v>
      </c>
      <c r="CH189" s="145">
        <f t="shared" ca="1" si="127"/>
        <v>0.04</v>
      </c>
    </row>
    <row r="190" spans="1:86" hidden="1" outlineLevel="1">
      <c r="A190">
        <f t="shared" ca="1" si="105"/>
        <v>2</v>
      </c>
      <c r="B190" t="str">
        <f t="shared" ca="1" si="112"/>
        <v>EP1 LPD4 LPS3 LPM4</v>
      </c>
      <c r="C190" s="22">
        <v>1</v>
      </c>
      <c r="D190" s="22">
        <v>0</v>
      </c>
      <c r="E190" s="34">
        <f t="shared" ca="1" si="99"/>
        <v>0</v>
      </c>
      <c r="F190" s="34">
        <f t="shared" ca="1" si="104"/>
        <v>0</v>
      </c>
      <c r="G190" s="34">
        <f t="shared" ca="1" si="100"/>
        <v>4</v>
      </c>
      <c r="H190" s="34">
        <f t="shared" ca="1" si="101"/>
        <v>3</v>
      </c>
      <c r="I190" s="34">
        <f t="shared" ca="1" si="102"/>
        <v>4</v>
      </c>
      <c r="BM190">
        <v>140</v>
      </c>
      <c r="BN190" s="56">
        <f t="shared" si="106"/>
        <v>-0.05</v>
      </c>
      <c r="BO190" s="57">
        <f t="shared" si="107"/>
        <v>0</v>
      </c>
      <c r="BP190" s="58">
        <f t="shared" ca="1" si="113"/>
        <v>0</v>
      </c>
      <c r="BQ190" s="141">
        <f t="shared" ca="1" si="114"/>
        <v>0</v>
      </c>
      <c r="BR190" s="143">
        <f t="shared" ca="1" si="115"/>
        <v>0.05</v>
      </c>
      <c r="BS190" s="144">
        <f t="shared" ca="1" si="116"/>
        <v>0.04</v>
      </c>
      <c r="BT190" s="145">
        <f t="shared" ca="1" si="117"/>
        <v>0.08</v>
      </c>
      <c r="BU190" s="56">
        <f t="shared" si="108"/>
        <v>-0.05</v>
      </c>
      <c r="BV190" s="57">
        <f t="shared" si="109"/>
        <v>0</v>
      </c>
      <c r="BW190" s="58">
        <f t="shared" ca="1" si="118"/>
        <v>0</v>
      </c>
      <c r="BX190" s="141">
        <f t="shared" ca="1" si="119"/>
        <v>0</v>
      </c>
      <c r="BY190" s="143">
        <f t="shared" ca="1" si="120"/>
        <v>0.05</v>
      </c>
      <c r="BZ190" s="144">
        <f t="shared" ca="1" si="121"/>
        <v>0.04</v>
      </c>
      <c r="CA190" s="145">
        <f t="shared" ca="1" si="122"/>
        <v>0.08</v>
      </c>
      <c r="CB190" s="56">
        <f t="shared" si="110"/>
        <v>-0.05</v>
      </c>
      <c r="CC190" s="57">
        <f t="shared" si="111"/>
        <v>0</v>
      </c>
      <c r="CD190" s="58">
        <f t="shared" ca="1" si="123"/>
        <v>0</v>
      </c>
      <c r="CE190" s="141">
        <f t="shared" ca="1" si="124"/>
        <v>0</v>
      </c>
      <c r="CF190" s="143">
        <f t="shared" ca="1" si="125"/>
        <v>0.05</v>
      </c>
      <c r="CG190" s="144">
        <f t="shared" ca="1" si="126"/>
        <v>0.04</v>
      </c>
      <c r="CH190" s="145">
        <f t="shared" ca="1" si="127"/>
        <v>0.08</v>
      </c>
    </row>
    <row r="191" spans="1:86" hidden="1" outlineLevel="1">
      <c r="A191">
        <f t="shared" ca="1" si="105"/>
        <v>2</v>
      </c>
      <c r="B191" t="str">
        <f t="shared" ca="1" si="112"/>
        <v>EP1 LPD4 LPS4 LPM1</v>
      </c>
      <c r="C191" s="22">
        <v>1</v>
      </c>
      <c r="D191" s="22">
        <v>0</v>
      </c>
      <c r="E191" s="34">
        <f t="shared" ca="1" si="99"/>
        <v>0</v>
      </c>
      <c r="F191" s="34">
        <f t="shared" ca="1" si="104"/>
        <v>0</v>
      </c>
      <c r="G191" s="34">
        <f t="shared" ca="1" si="100"/>
        <v>4</v>
      </c>
      <c r="H191" s="34">
        <f t="shared" ca="1" si="101"/>
        <v>4</v>
      </c>
      <c r="I191" s="34">
        <f t="shared" ca="1" si="102"/>
        <v>1</v>
      </c>
      <c r="BM191">
        <v>141</v>
      </c>
      <c r="BN191" s="56">
        <f t="shared" si="106"/>
        <v>-0.05</v>
      </c>
      <c r="BO191" s="57">
        <f t="shared" si="107"/>
        <v>0</v>
      </c>
      <c r="BP191" s="58">
        <f t="shared" ca="1" si="113"/>
        <v>0</v>
      </c>
      <c r="BQ191" s="141">
        <f t="shared" ca="1" si="114"/>
        <v>0</v>
      </c>
      <c r="BR191" s="143">
        <f t="shared" ca="1" si="115"/>
        <v>0.05</v>
      </c>
      <c r="BS191" s="144">
        <f t="shared" ca="1" si="116"/>
        <v>0.08</v>
      </c>
      <c r="BT191" s="145">
        <f t="shared" ca="1" si="117"/>
        <v>-0.05</v>
      </c>
      <c r="BU191" s="56">
        <f t="shared" si="108"/>
        <v>-0.05</v>
      </c>
      <c r="BV191" s="57">
        <f t="shared" si="109"/>
        <v>0</v>
      </c>
      <c r="BW191" s="58">
        <f t="shared" ca="1" si="118"/>
        <v>0</v>
      </c>
      <c r="BX191" s="141">
        <f t="shared" ca="1" si="119"/>
        <v>0</v>
      </c>
      <c r="BY191" s="143">
        <f t="shared" ca="1" si="120"/>
        <v>0.05</v>
      </c>
      <c r="BZ191" s="144">
        <f t="shared" ca="1" si="121"/>
        <v>0.08</v>
      </c>
      <c r="CA191" s="145">
        <f t="shared" ca="1" si="122"/>
        <v>-0.05</v>
      </c>
      <c r="CB191" s="56">
        <f t="shared" si="110"/>
        <v>-0.05</v>
      </c>
      <c r="CC191" s="57">
        <f t="shared" si="111"/>
        <v>0</v>
      </c>
      <c r="CD191" s="58">
        <f t="shared" ca="1" si="123"/>
        <v>0</v>
      </c>
      <c r="CE191" s="141">
        <f t="shared" ca="1" si="124"/>
        <v>0</v>
      </c>
      <c r="CF191" s="143">
        <f t="shared" ca="1" si="125"/>
        <v>0.05</v>
      </c>
      <c r="CG191" s="144">
        <f t="shared" ca="1" si="126"/>
        <v>0.08</v>
      </c>
      <c r="CH191" s="145">
        <f t="shared" ca="1" si="127"/>
        <v>-0.05</v>
      </c>
    </row>
    <row r="192" spans="1:86" hidden="1" outlineLevel="1">
      <c r="A192">
        <f t="shared" ca="1" si="105"/>
        <v>2</v>
      </c>
      <c r="B192" t="str">
        <f t="shared" ca="1" si="112"/>
        <v>EP1 LPD4 LPS4 LPM2</v>
      </c>
      <c r="C192" s="22">
        <v>1</v>
      </c>
      <c r="D192" s="22">
        <v>0</v>
      </c>
      <c r="E192" s="34">
        <f t="shared" ca="1" si="99"/>
        <v>0</v>
      </c>
      <c r="F192" s="34">
        <f t="shared" ca="1" si="104"/>
        <v>0</v>
      </c>
      <c r="G192" s="34">
        <f t="shared" ca="1" si="100"/>
        <v>4</v>
      </c>
      <c r="H192" s="34">
        <f t="shared" ca="1" si="101"/>
        <v>4</v>
      </c>
      <c r="I192" s="34">
        <f t="shared" ca="1" si="102"/>
        <v>2</v>
      </c>
      <c r="BM192">
        <v>142</v>
      </c>
      <c r="BN192" s="56">
        <f t="shared" si="106"/>
        <v>-0.05</v>
      </c>
      <c r="BO192" s="57">
        <f t="shared" si="107"/>
        <v>0</v>
      </c>
      <c r="BP192" s="58">
        <f t="shared" ca="1" si="113"/>
        <v>0</v>
      </c>
      <c r="BQ192" s="141">
        <f t="shared" ca="1" si="114"/>
        <v>0</v>
      </c>
      <c r="BR192" s="143">
        <f t="shared" ca="1" si="115"/>
        <v>0.05</v>
      </c>
      <c r="BS192" s="144">
        <f t="shared" ca="1" si="116"/>
        <v>0.08</v>
      </c>
      <c r="BT192" s="145">
        <f t="shared" ca="1" si="117"/>
        <v>0</v>
      </c>
      <c r="BU192" s="56">
        <f t="shared" si="108"/>
        <v>-0.05</v>
      </c>
      <c r="BV192" s="57">
        <f t="shared" si="109"/>
        <v>0</v>
      </c>
      <c r="BW192" s="58">
        <f t="shared" ca="1" si="118"/>
        <v>0</v>
      </c>
      <c r="BX192" s="141">
        <f t="shared" ca="1" si="119"/>
        <v>0</v>
      </c>
      <c r="BY192" s="143">
        <f t="shared" ca="1" si="120"/>
        <v>0.05</v>
      </c>
      <c r="BZ192" s="144">
        <f t="shared" ca="1" si="121"/>
        <v>0.08</v>
      </c>
      <c r="CA192" s="145">
        <f t="shared" ca="1" si="122"/>
        <v>0</v>
      </c>
      <c r="CB192" s="56">
        <f t="shared" si="110"/>
        <v>-0.05</v>
      </c>
      <c r="CC192" s="57">
        <f t="shared" si="111"/>
        <v>0</v>
      </c>
      <c r="CD192" s="58">
        <f t="shared" ca="1" si="123"/>
        <v>0</v>
      </c>
      <c r="CE192" s="141">
        <f t="shared" ca="1" si="124"/>
        <v>0</v>
      </c>
      <c r="CF192" s="143">
        <f t="shared" ca="1" si="125"/>
        <v>0.05</v>
      </c>
      <c r="CG192" s="144">
        <f t="shared" ca="1" si="126"/>
        <v>0.08</v>
      </c>
      <c r="CH192" s="145">
        <f t="shared" ca="1" si="127"/>
        <v>0</v>
      </c>
    </row>
    <row r="193" spans="1:86" hidden="1" outlineLevel="1">
      <c r="A193">
        <f t="shared" ca="1" si="105"/>
        <v>2</v>
      </c>
      <c r="B193" t="str">
        <f t="shared" ca="1" si="112"/>
        <v>EP1 LPD4 LPS4 LPM3</v>
      </c>
      <c r="C193" s="22">
        <v>1</v>
      </c>
      <c r="D193" s="22">
        <v>0</v>
      </c>
      <c r="E193" s="34">
        <f t="shared" ca="1" si="99"/>
        <v>0</v>
      </c>
      <c r="F193" s="34">
        <f t="shared" ca="1" si="104"/>
        <v>0</v>
      </c>
      <c r="G193" s="34">
        <f t="shared" ca="1" si="100"/>
        <v>4</v>
      </c>
      <c r="H193" s="34">
        <f t="shared" ca="1" si="101"/>
        <v>4</v>
      </c>
      <c r="I193" s="34">
        <f t="shared" ca="1" si="102"/>
        <v>3</v>
      </c>
      <c r="BM193">
        <v>143</v>
      </c>
      <c r="BN193" s="56">
        <f t="shared" si="106"/>
        <v>-0.05</v>
      </c>
      <c r="BO193" s="57">
        <f t="shared" si="107"/>
        <v>0</v>
      </c>
      <c r="BP193" s="58">
        <f t="shared" ca="1" si="113"/>
        <v>0</v>
      </c>
      <c r="BQ193" s="141">
        <f t="shared" ca="1" si="114"/>
        <v>0</v>
      </c>
      <c r="BR193" s="143">
        <f t="shared" ca="1" si="115"/>
        <v>0.05</v>
      </c>
      <c r="BS193" s="144">
        <f t="shared" ca="1" si="116"/>
        <v>0.08</v>
      </c>
      <c r="BT193" s="145">
        <f t="shared" ca="1" si="117"/>
        <v>0.04</v>
      </c>
      <c r="BU193" s="56">
        <f t="shared" si="108"/>
        <v>-0.05</v>
      </c>
      <c r="BV193" s="57">
        <f t="shared" si="109"/>
        <v>0</v>
      </c>
      <c r="BW193" s="58">
        <f t="shared" ca="1" si="118"/>
        <v>0</v>
      </c>
      <c r="BX193" s="141">
        <f t="shared" ca="1" si="119"/>
        <v>0</v>
      </c>
      <c r="BY193" s="143">
        <f t="shared" ca="1" si="120"/>
        <v>0.05</v>
      </c>
      <c r="BZ193" s="144">
        <f t="shared" ca="1" si="121"/>
        <v>0.08</v>
      </c>
      <c r="CA193" s="145">
        <f t="shared" ca="1" si="122"/>
        <v>0.04</v>
      </c>
      <c r="CB193" s="56">
        <f t="shared" si="110"/>
        <v>-0.05</v>
      </c>
      <c r="CC193" s="57">
        <f t="shared" si="111"/>
        <v>0</v>
      </c>
      <c r="CD193" s="58">
        <f t="shared" ca="1" si="123"/>
        <v>0</v>
      </c>
      <c r="CE193" s="141">
        <f t="shared" ca="1" si="124"/>
        <v>0</v>
      </c>
      <c r="CF193" s="143">
        <f t="shared" ca="1" si="125"/>
        <v>0.05</v>
      </c>
      <c r="CG193" s="144">
        <f t="shared" ca="1" si="126"/>
        <v>0.08</v>
      </c>
      <c r="CH193" s="145">
        <f t="shared" ca="1" si="127"/>
        <v>0.04</v>
      </c>
    </row>
    <row r="194" spans="1:86" hidden="1" outlineLevel="1">
      <c r="A194">
        <f t="shared" ca="1" si="105"/>
        <v>2</v>
      </c>
      <c r="B194" t="str">
        <f t="shared" ca="1" si="112"/>
        <v>EP1 LPD4 LPS4 LPM4</v>
      </c>
      <c r="C194" s="22">
        <v>1</v>
      </c>
      <c r="D194" s="22">
        <v>0</v>
      </c>
      <c r="E194" s="34">
        <f t="shared" ca="1" si="99"/>
        <v>0</v>
      </c>
      <c r="F194" s="34">
        <f t="shared" ca="1" si="104"/>
        <v>0</v>
      </c>
      <c r="G194" s="34">
        <f t="shared" ca="1" si="100"/>
        <v>4</v>
      </c>
      <c r="H194" s="34">
        <f t="shared" ca="1" si="101"/>
        <v>4</v>
      </c>
      <c r="I194" s="34">
        <f t="shared" ca="1" si="102"/>
        <v>4</v>
      </c>
      <c r="BM194">
        <v>144</v>
      </c>
      <c r="BN194" s="56">
        <f t="shared" si="106"/>
        <v>-0.05</v>
      </c>
      <c r="BO194" s="57">
        <f t="shared" si="107"/>
        <v>0</v>
      </c>
      <c r="BP194" s="58">
        <f t="shared" ca="1" si="113"/>
        <v>0</v>
      </c>
      <c r="BQ194" s="141">
        <f t="shared" ca="1" si="114"/>
        <v>0</v>
      </c>
      <c r="BR194" s="143">
        <f t="shared" ca="1" si="115"/>
        <v>0.05</v>
      </c>
      <c r="BS194" s="144">
        <f t="shared" ca="1" si="116"/>
        <v>0.08</v>
      </c>
      <c r="BT194" s="145">
        <f t="shared" ca="1" si="117"/>
        <v>0.08</v>
      </c>
      <c r="BU194" s="56">
        <f t="shared" si="108"/>
        <v>-0.05</v>
      </c>
      <c r="BV194" s="57">
        <f t="shared" si="109"/>
        <v>0</v>
      </c>
      <c r="BW194" s="58">
        <f t="shared" ca="1" si="118"/>
        <v>0</v>
      </c>
      <c r="BX194" s="141">
        <f t="shared" ca="1" si="119"/>
        <v>0</v>
      </c>
      <c r="BY194" s="143">
        <f t="shared" ca="1" si="120"/>
        <v>0.05</v>
      </c>
      <c r="BZ194" s="144">
        <f t="shared" ca="1" si="121"/>
        <v>0.08</v>
      </c>
      <c r="CA194" s="145">
        <f t="shared" ca="1" si="122"/>
        <v>0.08</v>
      </c>
      <c r="CB194" s="56">
        <f t="shared" si="110"/>
        <v>-0.05</v>
      </c>
      <c r="CC194" s="57">
        <f t="shared" si="111"/>
        <v>0</v>
      </c>
      <c r="CD194" s="58">
        <f t="shared" ca="1" si="123"/>
        <v>0</v>
      </c>
      <c r="CE194" s="141">
        <f t="shared" ca="1" si="124"/>
        <v>0</v>
      </c>
      <c r="CF194" s="143">
        <f t="shared" ca="1" si="125"/>
        <v>0.05</v>
      </c>
      <c r="CG194" s="144">
        <f t="shared" ca="1" si="126"/>
        <v>0.08</v>
      </c>
      <c r="CH194" s="145">
        <f t="shared" ca="1" si="127"/>
        <v>0.08</v>
      </c>
    </row>
    <row r="195" spans="1:86" hidden="1" outlineLevel="1">
      <c r="A195">
        <f t="shared" ca="1" si="105"/>
        <v>2</v>
      </c>
      <c r="B195" t="str">
        <f t="shared" ca="1" si="112"/>
        <v>EP2 LPD1 LPS1 LPM1</v>
      </c>
      <c r="C195" s="34">
        <f t="shared" ref="C195:C226" si="128">MOD(C131,4)+1</f>
        <v>2</v>
      </c>
      <c r="D195" s="22">
        <v>0</v>
      </c>
      <c r="E195" s="34">
        <f t="shared" ref="E195:E258" ca="1" si="129">(MOD(E191,4)+1)*($A195=E$46)</f>
        <v>0</v>
      </c>
      <c r="F195" s="34">
        <f t="shared" ca="1" si="104"/>
        <v>0</v>
      </c>
      <c r="G195" s="34">
        <f t="shared" ref="G195:G258" ca="1" si="130">(MOD(G179,4)+1)*($A195=G$46)</f>
        <v>1</v>
      </c>
      <c r="H195" s="34">
        <f t="shared" ref="H195:H258" ca="1" si="131">(MOD(H191,4)+1)*($A195=H$46)</f>
        <v>1</v>
      </c>
      <c r="I195" s="34">
        <f t="shared" ref="I195:I258" ca="1" si="132">(MOD(I194,4)+1)*($A195=I$46)</f>
        <v>1</v>
      </c>
      <c r="BM195">
        <v>145</v>
      </c>
      <c r="BN195" s="56">
        <f t="shared" si="106"/>
        <v>0</v>
      </c>
      <c r="BO195" s="57">
        <f t="shared" si="107"/>
        <v>0</v>
      </c>
      <c r="BP195" s="58">
        <f t="shared" ca="1" si="113"/>
        <v>0</v>
      </c>
      <c r="BQ195" s="141">
        <f t="shared" ca="1" si="114"/>
        <v>0</v>
      </c>
      <c r="BR195" s="143">
        <f t="shared" ca="1" si="115"/>
        <v>-0.08</v>
      </c>
      <c r="BS195" s="144">
        <f t="shared" ca="1" si="116"/>
        <v>-0.05</v>
      </c>
      <c r="BT195" s="145">
        <f t="shared" ca="1" si="117"/>
        <v>-0.05</v>
      </c>
      <c r="BU195" s="56">
        <f t="shared" si="108"/>
        <v>0</v>
      </c>
      <c r="BV195" s="57">
        <f t="shared" si="109"/>
        <v>0</v>
      </c>
      <c r="BW195" s="58">
        <f t="shared" ca="1" si="118"/>
        <v>0</v>
      </c>
      <c r="BX195" s="141">
        <f t="shared" ca="1" si="119"/>
        <v>0</v>
      </c>
      <c r="BY195" s="143">
        <f t="shared" ca="1" si="120"/>
        <v>-0.08</v>
      </c>
      <c r="BZ195" s="144">
        <f t="shared" ca="1" si="121"/>
        <v>-0.05</v>
      </c>
      <c r="CA195" s="145">
        <f t="shared" ca="1" si="122"/>
        <v>-0.05</v>
      </c>
      <c r="CB195" s="56">
        <f t="shared" si="110"/>
        <v>0</v>
      </c>
      <c r="CC195" s="57">
        <f t="shared" si="111"/>
        <v>0</v>
      </c>
      <c r="CD195" s="58">
        <f t="shared" ca="1" si="123"/>
        <v>0</v>
      </c>
      <c r="CE195" s="141">
        <f t="shared" ca="1" si="124"/>
        <v>0</v>
      </c>
      <c r="CF195" s="143">
        <f t="shared" ca="1" si="125"/>
        <v>-0.08</v>
      </c>
      <c r="CG195" s="144">
        <f t="shared" ca="1" si="126"/>
        <v>-0.05</v>
      </c>
      <c r="CH195" s="145">
        <f t="shared" ca="1" si="127"/>
        <v>-0.05</v>
      </c>
    </row>
    <row r="196" spans="1:86" hidden="1" outlineLevel="1">
      <c r="A196">
        <f t="shared" ca="1" si="105"/>
        <v>2</v>
      </c>
      <c r="B196" t="str">
        <f t="shared" ca="1" si="112"/>
        <v>EP2 LPD1 LPS1 LPM2</v>
      </c>
      <c r="C196" s="34">
        <f t="shared" si="128"/>
        <v>2</v>
      </c>
      <c r="D196" s="22">
        <v>0</v>
      </c>
      <c r="E196" s="34">
        <f t="shared" ca="1" si="129"/>
        <v>0</v>
      </c>
      <c r="F196" s="34">
        <f t="shared" ca="1" si="104"/>
        <v>0</v>
      </c>
      <c r="G196" s="34">
        <f t="shared" ca="1" si="130"/>
        <v>1</v>
      </c>
      <c r="H196" s="34">
        <f t="shared" ca="1" si="131"/>
        <v>1</v>
      </c>
      <c r="I196" s="34">
        <f t="shared" ca="1" si="132"/>
        <v>2</v>
      </c>
      <c r="BM196">
        <v>146</v>
      </c>
      <c r="BN196" s="56">
        <f t="shared" si="106"/>
        <v>0</v>
      </c>
      <c r="BO196" s="57">
        <f t="shared" si="107"/>
        <v>0</v>
      </c>
      <c r="BP196" s="58">
        <f t="shared" ca="1" si="113"/>
        <v>0</v>
      </c>
      <c r="BQ196" s="141">
        <f t="shared" ca="1" si="114"/>
        <v>0</v>
      </c>
      <c r="BR196" s="143">
        <f t="shared" ca="1" si="115"/>
        <v>-0.08</v>
      </c>
      <c r="BS196" s="144">
        <f t="shared" ca="1" si="116"/>
        <v>-0.05</v>
      </c>
      <c r="BT196" s="145">
        <f t="shared" ca="1" si="117"/>
        <v>0</v>
      </c>
      <c r="BU196" s="56">
        <f t="shared" si="108"/>
        <v>0</v>
      </c>
      <c r="BV196" s="57">
        <f t="shared" si="109"/>
        <v>0</v>
      </c>
      <c r="BW196" s="58">
        <f t="shared" ca="1" si="118"/>
        <v>0</v>
      </c>
      <c r="BX196" s="141">
        <f t="shared" ca="1" si="119"/>
        <v>0</v>
      </c>
      <c r="BY196" s="143">
        <f t="shared" ca="1" si="120"/>
        <v>-0.08</v>
      </c>
      <c r="BZ196" s="144">
        <f t="shared" ca="1" si="121"/>
        <v>-0.05</v>
      </c>
      <c r="CA196" s="145">
        <f t="shared" ca="1" si="122"/>
        <v>0</v>
      </c>
      <c r="CB196" s="56">
        <f t="shared" si="110"/>
        <v>0</v>
      </c>
      <c r="CC196" s="57">
        <f t="shared" si="111"/>
        <v>0</v>
      </c>
      <c r="CD196" s="58">
        <f t="shared" ca="1" si="123"/>
        <v>0</v>
      </c>
      <c r="CE196" s="141">
        <f t="shared" ca="1" si="124"/>
        <v>0</v>
      </c>
      <c r="CF196" s="143">
        <f t="shared" ca="1" si="125"/>
        <v>-0.08</v>
      </c>
      <c r="CG196" s="144">
        <f t="shared" ca="1" si="126"/>
        <v>-0.05</v>
      </c>
      <c r="CH196" s="145">
        <f t="shared" ca="1" si="127"/>
        <v>0</v>
      </c>
    </row>
    <row r="197" spans="1:86" hidden="1" outlineLevel="1">
      <c r="A197">
        <f t="shared" ca="1" si="105"/>
        <v>2</v>
      </c>
      <c r="B197" t="str">
        <f t="shared" ca="1" si="112"/>
        <v>EP2 LPD1 LPS1 LPM3</v>
      </c>
      <c r="C197" s="34">
        <f t="shared" si="128"/>
        <v>2</v>
      </c>
      <c r="D197" s="22">
        <v>0</v>
      </c>
      <c r="E197" s="34">
        <f t="shared" ca="1" si="129"/>
        <v>0</v>
      </c>
      <c r="F197" s="34">
        <f t="shared" ca="1" si="104"/>
        <v>0</v>
      </c>
      <c r="G197" s="34">
        <f t="shared" ca="1" si="130"/>
        <v>1</v>
      </c>
      <c r="H197" s="34">
        <f t="shared" ca="1" si="131"/>
        <v>1</v>
      </c>
      <c r="I197" s="34">
        <f t="shared" ca="1" si="132"/>
        <v>3</v>
      </c>
      <c r="BM197">
        <v>147</v>
      </c>
      <c r="BN197" s="56">
        <f t="shared" si="106"/>
        <v>0</v>
      </c>
      <c r="BO197" s="57">
        <f t="shared" si="107"/>
        <v>0</v>
      </c>
      <c r="BP197" s="58">
        <f t="shared" ca="1" si="113"/>
        <v>0</v>
      </c>
      <c r="BQ197" s="141">
        <f t="shared" ca="1" si="114"/>
        <v>0</v>
      </c>
      <c r="BR197" s="143">
        <f t="shared" ca="1" si="115"/>
        <v>-0.08</v>
      </c>
      <c r="BS197" s="144">
        <f t="shared" ca="1" si="116"/>
        <v>-0.05</v>
      </c>
      <c r="BT197" s="145">
        <f t="shared" ca="1" si="117"/>
        <v>0.04</v>
      </c>
      <c r="BU197" s="56">
        <f t="shared" si="108"/>
        <v>0</v>
      </c>
      <c r="BV197" s="57">
        <f t="shared" si="109"/>
        <v>0</v>
      </c>
      <c r="BW197" s="58">
        <f t="shared" ca="1" si="118"/>
        <v>0</v>
      </c>
      <c r="BX197" s="141">
        <f t="shared" ca="1" si="119"/>
        <v>0</v>
      </c>
      <c r="BY197" s="143">
        <f t="shared" ca="1" si="120"/>
        <v>-0.08</v>
      </c>
      <c r="BZ197" s="144">
        <f t="shared" ca="1" si="121"/>
        <v>-0.05</v>
      </c>
      <c r="CA197" s="145">
        <f t="shared" ca="1" si="122"/>
        <v>0.04</v>
      </c>
      <c r="CB197" s="56">
        <f t="shared" si="110"/>
        <v>0</v>
      </c>
      <c r="CC197" s="57">
        <f t="shared" si="111"/>
        <v>0</v>
      </c>
      <c r="CD197" s="58">
        <f t="shared" ca="1" si="123"/>
        <v>0</v>
      </c>
      <c r="CE197" s="141">
        <f t="shared" ca="1" si="124"/>
        <v>0</v>
      </c>
      <c r="CF197" s="143">
        <f t="shared" ca="1" si="125"/>
        <v>-0.08</v>
      </c>
      <c r="CG197" s="144">
        <f t="shared" ca="1" si="126"/>
        <v>-0.05</v>
      </c>
      <c r="CH197" s="145">
        <f t="shared" ca="1" si="127"/>
        <v>0.04</v>
      </c>
    </row>
    <row r="198" spans="1:86" hidden="1" outlineLevel="1">
      <c r="A198">
        <f t="shared" ca="1" si="105"/>
        <v>2</v>
      </c>
      <c r="B198" t="str">
        <f t="shared" ca="1" si="112"/>
        <v>EP2 LPD1 LPS1 LPM4</v>
      </c>
      <c r="C198" s="34">
        <f t="shared" si="128"/>
        <v>2</v>
      </c>
      <c r="D198" s="22">
        <v>0</v>
      </c>
      <c r="E198" s="34">
        <f t="shared" ca="1" si="129"/>
        <v>0</v>
      </c>
      <c r="F198" s="34">
        <f t="shared" ca="1" si="104"/>
        <v>0</v>
      </c>
      <c r="G198" s="34">
        <f t="shared" ca="1" si="130"/>
        <v>1</v>
      </c>
      <c r="H198" s="34">
        <f t="shared" ca="1" si="131"/>
        <v>1</v>
      </c>
      <c r="I198" s="34">
        <f t="shared" ca="1" si="132"/>
        <v>4</v>
      </c>
      <c r="BM198">
        <v>148</v>
      </c>
      <c r="BN198" s="56">
        <f t="shared" si="106"/>
        <v>0</v>
      </c>
      <c r="BO198" s="57">
        <f t="shared" si="107"/>
        <v>0</v>
      </c>
      <c r="BP198" s="58">
        <f t="shared" ca="1" si="113"/>
        <v>0</v>
      </c>
      <c r="BQ198" s="141">
        <f t="shared" ca="1" si="114"/>
        <v>0</v>
      </c>
      <c r="BR198" s="143">
        <f t="shared" ca="1" si="115"/>
        <v>-0.08</v>
      </c>
      <c r="BS198" s="144">
        <f t="shared" ca="1" si="116"/>
        <v>-0.05</v>
      </c>
      <c r="BT198" s="145">
        <f t="shared" ca="1" si="117"/>
        <v>0.08</v>
      </c>
      <c r="BU198" s="56">
        <f t="shared" si="108"/>
        <v>0</v>
      </c>
      <c r="BV198" s="57">
        <f t="shared" si="109"/>
        <v>0</v>
      </c>
      <c r="BW198" s="58">
        <f t="shared" ca="1" si="118"/>
        <v>0</v>
      </c>
      <c r="BX198" s="141">
        <f t="shared" ca="1" si="119"/>
        <v>0</v>
      </c>
      <c r="BY198" s="143">
        <f t="shared" ca="1" si="120"/>
        <v>-0.08</v>
      </c>
      <c r="BZ198" s="144">
        <f t="shared" ca="1" si="121"/>
        <v>-0.05</v>
      </c>
      <c r="CA198" s="145">
        <f t="shared" ca="1" si="122"/>
        <v>0.08</v>
      </c>
      <c r="CB198" s="56">
        <f t="shared" si="110"/>
        <v>0</v>
      </c>
      <c r="CC198" s="57">
        <f t="shared" si="111"/>
        <v>0</v>
      </c>
      <c r="CD198" s="58">
        <f t="shared" ca="1" si="123"/>
        <v>0</v>
      </c>
      <c r="CE198" s="141">
        <f t="shared" ca="1" si="124"/>
        <v>0</v>
      </c>
      <c r="CF198" s="143">
        <f t="shared" ca="1" si="125"/>
        <v>-0.08</v>
      </c>
      <c r="CG198" s="144">
        <f t="shared" ca="1" si="126"/>
        <v>-0.05</v>
      </c>
      <c r="CH198" s="145">
        <f t="shared" ca="1" si="127"/>
        <v>0.08</v>
      </c>
    </row>
    <row r="199" spans="1:86" hidden="1" outlineLevel="1">
      <c r="A199">
        <f t="shared" ref="A199:A241" ca="1" si="133">OFFSET(A199,-1,0)</f>
        <v>2</v>
      </c>
      <c r="B199" t="str">
        <f t="shared" ca="1" si="112"/>
        <v>EP2 LPD1 LPS2 LPM1</v>
      </c>
      <c r="C199" s="34">
        <f t="shared" si="128"/>
        <v>2</v>
      </c>
      <c r="D199" s="22">
        <v>0</v>
      </c>
      <c r="E199" s="34">
        <f t="shared" ca="1" si="129"/>
        <v>0</v>
      </c>
      <c r="F199" s="34">
        <f t="shared" ca="1" si="104"/>
        <v>0</v>
      </c>
      <c r="G199" s="34">
        <f t="shared" ca="1" si="130"/>
        <v>1</v>
      </c>
      <c r="H199" s="34">
        <f t="shared" ca="1" si="131"/>
        <v>2</v>
      </c>
      <c r="I199" s="34">
        <f t="shared" ca="1" si="132"/>
        <v>1</v>
      </c>
      <c r="BM199">
        <v>149</v>
      </c>
      <c r="BN199" s="56">
        <f t="shared" si="106"/>
        <v>0</v>
      </c>
      <c r="BO199" s="57">
        <f t="shared" si="107"/>
        <v>0</v>
      </c>
      <c r="BP199" s="58">
        <f t="shared" ca="1" si="113"/>
        <v>0</v>
      </c>
      <c r="BQ199" s="141">
        <f t="shared" ca="1" si="114"/>
        <v>0</v>
      </c>
      <c r="BR199" s="143">
        <f t="shared" ca="1" si="115"/>
        <v>-0.08</v>
      </c>
      <c r="BS199" s="144">
        <f t="shared" ca="1" si="116"/>
        <v>0</v>
      </c>
      <c r="BT199" s="145">
        <f t="shared" ca="1" si="117"/>
        <v>-0.05</v>
      </c>
      <c r="BU199" s="56">
        <f t="shared" si="108"/>
        <v>0</v>
      </c>
      <c r="BV199" s="57">
        <f t="shared" si="109"/>
        <v>0</v>
      </c>
      <c r="BW199" s="58">
        <f t="shared" ca="1" si="118"/>
        <v>0</v>
      </c>
      <c r="BX199" s="141">
        <f t="shared" ca="1" si="119"/>
        <v>0</v>
      </c>
      <c r="BY199" s="143">
        <f t="shared" ca="1" si="120"/>
        <v>-0.08</v>
      </c>
      <c r="BZ199" s="144">
        <f t="shared" ca="1" si="121"/>
        <v>0</v>
      </c>
      <c r="CA199" s="145">
        <f t="shared" ca="1" si="122"/>
        <v>-0.05</v>
      </c>
      <c r="CB199" s="56">
        <f t="shared" si="110"/>
        <v>0</v>
      </c>
      <c r="CC199" s="57">
        <f t="shared" si="111"/>
        <v>0</v>
      </c>
      <c r="CD199" s="58">
        <f t="shared" ca="1" si="123"/>
        <v>0</v>
      </c>
      <c r="CE199" s="141">
        <f t="shared" ca="1" si="124"/>
        <v>0</v>
      </c>
      <c r="CF199" s="143">
        <f t="shared" ca="1" si="125"/>
        <v>-0.08</v>
      </c>
      <c r="CG199" s="144">
        <f t="shared" ca="1" si="126"/>
        <v>0</v>
      </c>
      <c r="CH199" s="145">
        <f t="shared" ca="1" si="127"/>
        <v>-0.05</v>
      </c>
    </row>
    <row r="200" spans="1:86" hidden="1" outlineLevel="1">
      <c r="A200">
        <f t="shared" ca="1" si="133"/>
        <v>2</v>
      </c>
      <c r="B200" t="str">
        <f t="shared" ca="1" si="112"/>
        <v>EP2 LPD1 LPS2 LPM2</v>
      </c>
      <c r="C200" s="34">
        <f t="shared" si="128"/>
        <v>2</v>
      </c>
      <c r="D200" s="22">
        <v>0</v>
      </c>
      <c r="E200" s="34">
        <f t="shared" ca="1" si="129"/>
        <v>0</v>
      </c>
      <c r="F200" s="34">
        <f t="shared" ca="1" si="104"/>
        <v>0</v>
      </c>
      <c r="G200" s="34">
        <f t="shared" ca="1" si="130"/>
        <v>1</v>
      </c>
      <c r="H200" s="34">
        <f t="shared" ca="1" si="131"/>
        <v>2</v>
      </c>
      <c r="I200" s="34">
        <f t="shared" ca="1" si="132"/>
        <v>2</v>
      </c>
      <c r="BM200">
        <v>150</v>
      </c>
      <c r="BN200" s="56">
        <f t="shared" si="106"/>
        <v>0</v>
      </c>
      <c r="BO200" s="57">
        <f t="shared" si="107"/>
        <v>0</v>
      </c>
      <c r="BP200" s="58">
        <f t="shared" ca="1" si="113"/>
        <v>0</v>
      </c>
      <c r="BQ200" s="141">
        <f t="shared" ca="1" si="114"/>
        <v>0</v>
      </c>
      <c r="BR200" s="143">
        <f t="shared" ca="1" si="115"/>
        <v>-0.08</v>
      </c>
      <c r="BS200" s="144">
        <f t="shared" ca="1" si="116"/>
        <v>0</v>
      </c>
      <c r="BT200" s="145">
        <f t="shared" ca="1" si="117"/>
        <v>0</v>
      </c>
      <c r="BU200" s="56">
        <f t="shared" si="108"/>
        <v>0</v>
      </c>
      <c r="BV200" s="57">
        <f t="shared" si="109"/>
        <v>0</v>
      </c>
      <c r="BW200" s="58">
        <f t="shared" ca="1" si="118"/>
        <v>0</v>
      </c>
      <c r="BX200" s="141">
        <f t="shared" ca="1" si="119"/>
        <v>0</v>
      </c>
      <c r="BY200" s="143">
        <f t="shared" ca="1" si="120"/>
        <v>-0.08</v>
      </c>
      <c r="BZ200" s="144">
        <f t="shared" ca="1" si="121"/>
        <v>0</v>
      </c>
      <c r="CA200" s="145">
        <f t="shared" ca="1" si="122"/>
        <v>0</v>
      </c>
      <c r="CB200" s="56">
        <f t="shared" si="110"/>
        <v>0</v>
      </c>
      <c r="CC200" s="57">
        <f t="shared" si="111"/>
        <v>0</v>
      </c>
      <c r="CD200" s="58">
        <f t="shared" ca="1" si="123"/>
        <v>0</v>
      </c>
      <c r="CE200" s="141">
        <f t="shared" ca="1" si="124"/>
        <v>0</v>
      </c>
      <c r="CF200" s="143">
        <f t="shared" ca="1" si="125"/>
        <v>-0.08</v>
      </c>
      <c r="CG200" s="144">
        <f t="shared" ca="1" si="126"/>
        <v>0</v>
      </c>
      <c r="CH200" s="145">
        <f t="shared" ca="1" si="127"/>
        <v>0</v>
      </c>
    </row>
    <row r="201" spans="1:86" hidden="1" outlineLevel="1">
      <c r="A201">
        <f t="shared" ca="1" si="133"/>
        <v>2</v>
      </c>
      <c r="B201" t="str">
        <f t="shared" ca="1" si="112"/>
        <v>EP2 LPD1 LPS2 LPM3</v>
      </c>
      <c r="C201" s="34">
        <f t="shared" si="128"/>
        <v>2</v>
      </c>
      <c r="D201" s="22">
        <v>0</v>
      </c>
      <c r="E201" s="34">
        <f t="shared" ca="1" si="129"/>
        <v>0</v>
      </c>
      <c r="F201" s="34">
        <f t="shared" ref="F201:F264" ca="1" si="134">(MOD(F200,4)+1)*($A201=F$46)</f>
        <v>0</v>
      </c>
      <c r="G201" s="34">
        <f t="shared" ca="1" si="130"/>
        <v>1</v>
      </c>
      <c r="H201" s="34">
        <f t="shared" ca="1" si="131"/>
        <v>2</v>
      </c>
      <c r="I201" s="34">
        <f t="shared" ca="1" si="132"/>
        <v>3</v>
      </c>
      <c r="BM201">
        <v>151</v>
      </c>
      <c r="BN201" s="56">
        <f t="shared" si="106"/>
        <v>0</v>
      </c>
      <c r="BO201" s="57">
        <f t="shared" si="107"/>
        <v>0</v>
      </c>
      <c r="BP201" s="58">
        <f t="shared" ca="1" si="113"/>
        <v>0</v>
      </c>
      <c r="BQ201" s="141">
        <f t="shared" ca="1" si="114"/>
        <v>0</v>
      </c>
      <c r="BR201" s="143">
        <f t="shared" ca="1" si="115"/>
        <v>-0.08</v>
      </c>
      <c r="BS201" s="144">
        <f t="shared" ca="1" si="116"/>
        <v>0</v>
      </c>
      <c r="BT201" s="145">
        <f t="shared" ca="1" si="117"/>
        <v>0.04</v>
      </c>
      <c r="BU201" s="56">
        <f t="shared" si="108"/>
        <v>0</v>
      </c>
      <c r="BV201" s="57">
        <f t="shared" si="109"/>
        <v>0</v>
      </c>
      <c r="BW201" s="58">
        <f t="shared" ca="1" si="118"/>
        <v>0</v>
      </c>
      <c r="BX201" s="141">
        <f t="shared" ca="1" si="119"/>
        <v>0</v>
      </c>
      <c r="BY201" s="143">
        <f t="shared" ca="1" si="120"/>
        <v>-0.08</v>
      </c>
      <c r="BZ201" s="144">
        <f t="shared" ca="1" si="121"/>
        <v>0</v>
      </c>
      <c r="CA201" s="145">
        <f t="shared" ca="1" si="122"/>
        <v>0.04</v>
      </c>
      <c r="CB201" s="56">
        <f t="shared" si="110"/>
        <v>0</v>
      </c>
      <c r="CC201" s="57">
        <f t="shared" si="111"/>
        <v>0</v>
      </c>
      <c r="CD201" s="58">
        <f t="shared" ca="1" si="123"/>
        <v>0</v>
      </c>
      <c r="CE201" s="141">
        <f t="shared" ca="1" si="124"/>
        <v>0</v>
      </c>
      <c r="CF201" s="143">
        <f t="shared" ca="1" si="125"/>
        <v>-0.08</v>
      </c>
      <c r="CG201" s="144">
        <f t="shared" ca="1" si="126"/>
        <v>0</v>
      </c>
      <c r="CH201" s="145">
        <f t="shared" ca="1" si="127"/>
        <v>0.04</v>
      </c>
    </row>
    <row r="202" spans="1:86" hidden="1" outlineLevel="1">
      <c r="A202">
        <f t="shared" ca="1" si="133"/>
        <v>2</v>
      </c>
      <c r="B202" t="str">
        <f t="shared" ca="1" si="112"/>
        <v>EP2 LPD1 LPS2 LPM4</v>
      </c>
      <c r="C202" s="34">
        <f t="shared" si="128"/>
        <v>2</v>
      </c>
      <c r="D202" s="22">
        <v>0</v>
      </c>
      <c r="E202" s="34">
        <f t="shared" ca="1" si="129"/>
        <v>0</v>
      </c>
      <c r="F202" s="34">
        <f t="shared" ca="1" si="134"/>
        <v>0</v>
      </c>
      <c r="G202" s="34">
        <f t="shared" ca="1" si="130"/>
        <v>1</v>
      </c>
      <c r="H202" s="34">
        <f t="shared" ca="1" si="131"/>
        <v>2</v>
      </c>
      <c r="I202" s="34">
        <f t="shared" ca="1" si="132"/>
        <v>4</v>
      </c>
      <c r="BM202">
        <v>152</v>
      </c>
      <c r="BN202" s="56">
        <f t="shared" si="106"/>
        <v>0</v>
      </c>
      <c r="BO202" s="57">
        <f t="shared" si="107"/>
        <v>0</v>
      </c>
      <c r="BP202" s="58">
        <f t="shared" ca="1" si="113"/>
        <v>0</v>
      </c>
      <c r="BQ202" s="141">
        <f t="shared" ca="1" si="114"/>
        <v>0</v>
      </c>
      <c r="BR202" s="143">
        <f t="shared" ca="1" si="115"/>
        <v>-0.08</v>
      </c>
      <c r="BS202" s="144">
        <f t="shared" ca="1" si="116"/>
        <v>0</v>
      </c>
      <c r="BT202" s="145">
        <f t="shared" ca="1" si="117"/>
        <v>0.08</v>
      </c>
      <c r="BU202" s="56">
        <f t="shared" si="108"/>
        <v>0</v>
      </c>
      <c r="BV202" s="57">
        <f t="shared" si="109"/>
        <v>0</v>
      </c>
      <c r="BW202" s="58">
        <f t="shared" ca="1" si="118"/>
        <v>0</v>
      </c>
      <c r="BX202" s="141">
        <f t="shared" ca="1" si="119"/>
        <v>0</v>
      </c>
      <c r="BY202" s="143">
        <f t="shared" ca="1" si="120"/>
        <v>-0.08</v>
      </c>
      <c r="BZ202" s="144">
        <f t="shared" ca="1" si="121"/>
        <v>0</v>
      </c>
      <c r="CA202" s="145">
        <f t="shared" ca="1" si="122"/>
        <v>0.08</v>
      </c>
      <c r="CB202" s="56">
        <f t="shared" si="110"/>
        <v>0</v>
      </c>
      <c r="CC202" s="57">
        <f t="shared" si="111"/>
        <v>0</v>
      </c>
      <c r="CD202" s="58">
        <f t="shared" ca="1" si="123"/>
        <v>0</v>
      </c>
      <c r="CE202" s="141">
        <f t="shared" ca="1" si="124"/>
        <v>0</v>
      </c>
      <c r="CF202" s="143">
        <f t="shared" ca="1" si="125"/>
        <v>-0.08</v>
      </c>
      <c r="CG202" s="144">
        <f t="shared" ca="1" si="126"/>
        <v>0</v>
      </c>
      <c r="CH202" s="145">
        <f t="shared" ca="1" si="127"/>
        <v>0.08</v>
      </c>
    </row>
    <row r="203" spans="1:86" hidden="1" outlineLevel="1">
      <c r="A203">
        <f t="shared" ca="1" si="133"/>
        <v>2</v>
      </c>
      <c r="B203" t="str">
        <f t="shared" ca="1" si="112"/>
        <v>EP2 LPD1 LPS3 LPM1</v>
      </c>
      <c r="C203" s="34">
        <f t="shared" si="128"/>
        <v>2</v>
      </c>
      <c r="D203" s="22">
        <v>0</v>
      </c>
      <c r="E203" s="34">
        <f t="shared" ca="1" si="129"/>
        <v>0</v>
      </c>
      <c r="F203" s="34">
        <f t="shared" ca="1" si="134"/>
        <v>0</v>
      </c>
      <c r="G203" s="34">
        <f t="shared" ca="1" si="130"/>
        <v>1</v>
      </c>
      <c r="H203" s="34">
        <f t="shared" ca="1" si="131"/>
        <v>3</v>
      </c>
      <c r="I203" s="34">
        <f t="shared" ca="1" si="132"/>
        <v>1</v>
      </c>
      <c r="BM203">
        <v>153</v>
      </c>
      <c r="BN203" s="56">
        <f t="shared" si="106"/>
        <v>0</v>
      </c>
      <c r="BO203" s="57">
        <f t="shared" si="107"/>
        <v>0</v>
      </c>
      <c r="BP203" s="58">
        <f t="shared" ca="1" si="113"/>
        <v>0</v>
      </c>
      <c r="BQ203" s="141">
        <f t="shared" ca="1" si="114"/>
        <v>0</v>
      </c>
      <c r="BR203" s="143">
        <f t="shared" ca="1" si="115"/>
        <v>-0.08</v>
      </c>
      <c r="BS203" s="144">
        <f t="shared" ca="1" si="116"/>
        <v>0.04</v>
      </c>
      <c r="BT203" s="145">
        <f t="shared" ca="1" si="117"/>
        <v>-0.05</v>
      </c>
      <c r="BU203" s="56">
        <f t="shared" si="108"/>
        <v>0</v>
      </c>
      <c r="BV203" s="57">
        <f t="shared" si="109"/>
        <v>0</v>
      </c>
      <c r="BW203" s="58">
        <f t="shared" ca="1" si="118"/>
        <v>0</v>
      </c>
      <c r="BX203" s="141">
        <f t="shared" ca="1" si="119"/>
        <v>0</v>
      </c>
      <c r="BY203" s="143">
        <f t="shared" ca="1" si="120"/>
        <v>-0.08</v>
      </c>
      <c r="BZ203" s="144">
        <f t="shared" ca="1" si="121"/>
        <v>0.04</v>
      </c>
      <c r="CA203" s="145">
        <f t="shared" ca="1" si="122"/>
        <v>-0.05</v>
      </c>
      <c r="CB203" s="56">
        <f t="shared" si="110"/>
        <v>0</v>
      </c>
      <c r="CC203" s="57">
        <f t="shared" si="111"/>
        <v>0</v>
      </c>
      <c r="CD203" s="58">
        <f t="shared" ca="1" si="123"/>
        <v>0</v>
      </c>
      <c r="CE203" s="141">
        <f t="shared" ca="1" si="124"/>
        <v>0</v>
      </c>
      <c r="CF203" s="143">
        <f t="shared" ca="1" si="125"/>
        <v>-0.08</v>
      </c>
      <c r="CG203" s="144">
        <f t="shared" ca="1" si="126"/>
        <v>0.04</v>
      </c>
      <c r="CH203" s="145">
        <f t="shared" ca="1" si="127"/>
        <v>-0.05</v>
      </c>
    </row>
    <row r="204" spans="1:86" hidden="1" outlineLevel="1">
      <c r="A204">
        <f t="shared" ca="1" si="133"/>
        <v>2</v>
      </c>
      <c r="B204" t="str">
        <f t="shared" ca="1" si="112"/>
        <v>EP2 LPD1 LPS3 LPM2</v>
      </c>
      <c r="C204" s="34">
        <f t="shared" si="128"/>
        <v>2</v>
      </c>
      <c r="D204" s="22">
        <v>0</v>
      </c>
      <c r="E204" s="34">
        <f t="shared" ca="1" si="129"/>
        <v>0</v>
      </c>
      <c r="F204" s="34">
        <f t="shared" ca="1" si="134"/>
        <v>0</v>
      </c>
      <c r="G204" s="34">
        <f t="shared" ca="1" si="130"/>
        <v>1</v>
      </c>
      <c r="H204" s="34">
        <f t="shared" ca="1" si="131"/>
        <v>3</v>
      </c>
      <c r="I204" s="34">
        <f t="shared" ca="1" si="132"/>
        <v>2</v>
      </c>
      <c r="BM204">
        <v>154</v>
      </c>
      <c r="BN204" s="56">
        <f t="shared" si="106"/>
        <v>0</v>
      </c>
      <c r="BO204" s="57">
        <f t="shared" si="107"/>
        <v>0</v>
      </c>
      <c r="BP204" s="58">
        <f t="shared" ca="1" si="113"/>
        <v>0</v>
      </c>
      <c r="BQ204" s="141">
        <f t="shared" ca="1" si="114"/>
        <v>0</v>
      </c>
      <c r="BR204" s="143">
        <f t="shared" ca="1" si="115"/>
        <v>-0.08</v>
      </c>
      <c r="BS204" s="144">
        <f t="shared" ca="1" si="116"/>
        <v>0.04</v>
      </c>
      <c r="BT204" s="145">
        <f t="shared" ca="1" si="117"/>
        <v>0</v>
      </c>
      <c r="BU204" s="56">
        <f t="shared" si="108"/>
        <v>0</v>
      </c>
      <c r="BV204" s="57">
        <f t="shared" si="109"/>
        <v>0</v>
      </c>
      <c r="BW204" s="58">
        <f t="shared" ca="1" si="118"/>
        <v>0</v>
      </c>
      <c r="BX204" s="141">
        <f t="shared" ca="1" si="119"/>
        <v>0</v>
      </c>
      <c r="BY204" s="143">
        <f t="shared" ca="1" si="120"/>
        <v>-0.08</v>
      </c>
      <c r="BZ204" s="144">
        <f t="shared" ca="1" si="121"/>
        <v>0.04</v>
      </c>
      <c r="CA204" s="145">
        <f t="shared" ca="1" si="122"/>
        <v>0</v>
      </c>
      <c r="CB204" s="56">
        <f t="shared" si="110"/>
        <v>0</v>
      </c>
      <c r="CC204" s="57">
        <f t="shared" si="111"/>
        <v>0</v>
      </c>
      <c r="CD204" s="58">
        <f t="shared" ca="1" si="123"/>
        <v>0</v>
      </c>
      <c r="CE204" s="141">
        <f t="shared" ca="1" si="124"/>
        <v>0</v>
      </c>
      <c r="CF204" s="143">
        <f t="shared" ca="1" si="125"/>
        <v>-0.08</v>
      </c>
      <c r="CG204" s="144">
        <f t="shared" ca="1" si="126"/>
        <v>0.04</v>
      </c>
      <c r="CH204" s="145">
        <f t="shared" ca="1" si="127"/>
        <v>0</v>
      </c>
    </row>
    <row r="205" spans="1:86" hidden="1" outlineLevel="1">
      <c r="A205">
        <f t="shared" ca="1" si="133"/>
        <v>2</v>
      </c>
      <c r="B205" t="str">
        <f t="shared" ca="1" si="112"/>
        <v>EP2 LPD1 LPS3 LPM3</v>
      </c>
      <c r="C205" s="34">
        <f t="shared" si="128"/>
        <v>2</v>
      </c>
      <c r="D205" s="22">
        <v>0</v>
      </c>
      <c r="E205" s="34">
        <f t="shared" ca="1" si="129"/>
        <v>0</v>
      </c>
      <c r="F205" s="34">
        <f t="shared" ca="1" si="134"/>
        <v>0</v>
      </c>
      <c r="G205" s="34">
        <f t="shared" ca="1" si="130"/>
        <v>1</v>
      </c>
      <c r="H205" s="34">
        <f t="shared" ca="1" si="131"/>
        <v>3</v>
      </c>
      <c r="I205" s="34">
        <f t="shared" ca="1" si="132"/>
        <v>3</v>
      </c>
      <c r="BM205">
        <v>155</v>
      </c>
      <c r="BN205" s="56">
        <f t="shared" si="106"/>
        <v>0</v>
      </c>
      <c r="BO205" s="57">
        <f t="shared" si="107"/>
        <v>0</v>
      </c>
      <c r="BP205" s="58">
        <f t="shared" ca="1" si="113"/>
        <v>0</v>
      </c>
      <c r="BQ205" s="141">
        <f t="shared" ca="1" si="114"/>
        <v>0</v>
      </c>
      <c r="BR205" s="143">
        <f t="shared" ca="1" si="115"/>
        <v>-0.08</v>
      </c>
      <c r="BS205" s="144">
        <f t="shared" ca="1" si="116"/>
        <v>0.04</v>
      </c>
      <c r="BT205" s="145">
        <f t="shared" ca="1" si="117"/>
        <v>0.04</v>
      </c>
      <c r="BU205" s="56">
        <f t="shared" si="108"/>
        <v>0</v>
      </c>
      <c r="BV205" s="57">
        <f t="shared" si="109"/>
        <v>0</v>
      </c>
      <c r="BW205" s="58">
        <f t="shared" ca="1" si="118"/>
        <v>0</v>
      </c>
      <c r="BX205" s="141">
        <f t="shared" ca="1" si="119"/>
        <v>0</v>
      </c>
      <c r="BY205" s="143">
        <f t="shared" ca="1" si="120"/>
        <v>-0.08</v>
      </c>
      <c r="BZ205" s="144">
        <f t="shared" ca="1" si="121"/>
        <v>0.04</v>
      </c>
      <c r="CA205" s="145">
        <f t="shared" ca="1" si="122"/>
        <v>0.04</v>
      </c>
      <c r="CB205" s="56">
        <f t="shared" si="110"/>
        <v>0</v>
      </c>
      <c r="CC205" s="57">
        <f t="shared" si="111"/>
        <v>0</v>
      </c>
      <c r="CD205" s="58">
        <f t="shared" ca="1" si="123"/>
        <v>0</v>
      </c>
      <c r="CE205" s="141">
        <f t="shared" ca="1" si="124"/>
        <v>0</v>
      </c>
      <c r="CF205" s="143">
        <f t="shared" ca="1" si="125"/>
        <v>-0.08</v>
      </c>
      <c r="CG205" s="144">
        <f t="shared" ca="1" si="126"/>
        <v>0.04</v>
      </c>
      <c r="CH205" s="145">
        <f t="shared" ca="1" si="127"/>
        <v>0.04</v>
      </c>
    </row>
    <row r="206" spans="1:86" hidden="1" outlineLevel="1">
      <c r="A206">
        <f t="shared" ca="1" si="133"/>
        <v>2</v>
      </c>
      <c r="B206" t="str">
        <f t="shared" ca="1" si="112"/>
        <v>EP2 LPD1 LPS3 LPM4</v>
      </c>
      <c r="C206" s="34">
        <f t="shared" si="128"/>
        <v>2</v>
      </c>
      <c r="D206" s="22">
        <v>0</v>
      </c>
      <c r="E206" s="34">
        <f t="shared" ca="1" si="129"/>
        <v>0</v>
      </c>
      <c r="F206" s="34">
        <f t="shared" ca="1" si="134"/>
        <v>0</v>
      </c>
      <c r="G206" s="34">
        <f t="shared" ca="1" si="130"/>
        <v>1</v>
      </c>
      <c r="H206" s="34">
        <f t="shared" ca="1" si="131"/>
        <v>3</v>
      </c>
      <c r="I206" s="34">
        <f t="shared" ca="1" si="132"/>
        <v>4</v>
      </c>
      <c r="BM206">
        <v>156</v>
      </c>
      <c r="BN206" s="56">
        <f t="shared" si="106"/>
        <v>0</v>
      </c>
      <c r="BO206" s="57">
        <f t="shared" si="107"/>
        <v>0</v>
      </c>
      <c r="BP206" s="58">
        <f t="shared" ca="1" si="113"/>
        <v>0</v>
      </c>
      <c r="BQ206" s="141">
        <f t="shared" ca="1" si="114"/>
        <v>0</v>
      </c>
      <c r="BR206" s="143">
        <f t="shared" ca="1" si="115"/>
        <v>-0.08</v>
      </c>
      <c r="BS206" s="144">
        <f t="shared" ca="1" si="116"/>
        <v>0.04</v>
      </c>
      <c r="BT206" s="145">
        <f t="shared" ca="1" si="117"/>
        <v>0.08</v>
      </c>
      <c r="BU206" s="56">
        <f t="shared" si="108"/>
        <v>0</v>
      </c>
      <c r="BV206" s="57">
        <f t="shared" si="109"/>
        <v>0</v>
      </c>
      <c r="BW206" s="58">
        <f t="shared" ca="1" si="118"/>
        <v>0</v>
      </c>
      <c r="BX206" s="141">
        <f t="shared" ca="1" si="119"/>
        <v>0</v>
      </c>
      <c r="BY206" s="143">
        <f t="shared" ca="1" si="120"/>
        <v>-0.08</v>
      </c>
      <c r="BZ206" s="144">
        <f t="shared" ca="1" si="121"/>
        <v>0.04</v>
      </c>
      <c r="CA206" s="145">
        <f t="shared" ca="1" si="122"/>
        <v>0.08</v>
      </c>
      <c r="CB206" s="56">
        <f t="shared" si="110"/>
        <v>0</v>
      </c>
      <c r="CC206" s="57">
        <f t="shared" si="111"/>
        <v>0</v>
      </c>
      <c r="CD206" s="58">
        <f t="shared" ca="1" si="123"/>
        <v>0</v>
      </c>
      <c r="CE206" s="141">
        <f t="shared" ca="1" si="124"/>
        <v>0</v>
      </c>
      <c r="CF206" s="143">
        <f t="shared" ca="1" si="125"/>
        <v>-0.08</v>
      </c>
      <c r="CG206" s="144">
        <f t="shared" ca="1" si="126"/>
        <v>0.04</v>
      </c>
      <c r="CH206" s="145">
        <f t="shared" ca="1" si="127"/>
        <v>0.08</v>
      </c>
    </row>
    <row r="207" spans="1:86" hidden="1" outlineLevel="1">
      <c r="A207">
        <f t="shared" ca="1" si="133"/>
        <v>2</v>
      </c>
      <c r="B207" t="str">
        <f t="shared" ca="1" si="112"/>
        <v>EP2 LPD1 LPS4 LPM1</v>
      </c>
      <c r="C207" s="34">
        <f t="shared" si="128"/>
        <v>2</v>
      </c>
      <c r="D207" s="22">
        <v>0</v>
      </c>
      <c r="E207" s="34">
        <f t="shared" ca="1" si="129"/>
        <v>0</v>
      </c>
      <c r="F207" s="34">
        <f t="shared" ca="1" si="134"/>
        <v>0</v>
      </c>
      <c r="G207" s="34">
        <f t="shared" ca="1" si="130"/>
        <v>1</v>
      </c>
      <c r="H207" s="34">
        <f t="shared" ca="1" si="131"/>
        <v>4</v>
      </c>
      <c r="I207" s="34">
        <f t="shared" ca="1" si="132"/>
        <v>1</v>
      </c>
      <c r="BM207">
        <v>157</v>
      </c>
      <c r="BN207" s="56">
        <f t="shared" si="106"/>
        <v>0</v>
      </c>
      <c r="BO207" s="57">
        <f t="shared" si="107"/>
        <v>0</v>
      </c>
      <c r="BP207" s="58">
        <f t="shared" ca="1" si="113"/>
        <v>0</v>
      </c>
      <c r="BQ207" s="141">
        <f t="shared" ca="1" si="114"/>
        <v>0</v>
      </c>
      <c r="BR207" s="143">
        <f t="shared" ca="1" si="115"/>
        <v>-0.08</v>
      </c>
      <c r="BS207" s="144">
        <f t="shared" ca="1" si="116"/>
        <v>0.08</v>
      </c>
      <c r="BT207" s="145">
        <f t="shared" ca="1" si="117"/>
        <v>-0.05</v>
      </c>
      <c r="BU207" s="56">
        <f t="shared" si="108"/>
        <v>0</v>
      </c>
      <c r="BV207" s="57">
        <f t="shared" si="109"/>
        <v>0</v>
      </c>
      <c r="BW207" s="58">
        <f t="shared" ca="1" si="118"/>
        <v>0</v>
      </c>
      <c r="BX207" s="141">
        <f t="shared" ca="1" si="119"/>
        <v>0</v>
      </c>
      <c r="BY207" s="143">
        <f t="shared" ca="1" si="120"/>
        <v>-0.08</v>
      </c>
      <c r="BZ207" s="144">
        <f t="shared" ca="1" si="121"/>
        <v>0.08</v>
      </c>
      <c r="CA207" s="145">
        <f t="shared" ca="1" si="122"/>
        <v>-0.05</v>
      </c>
      <c r="CB207" s="56">
        <f t="shared" si="110"/>
        <v>0</v>
      </c>
      <c r="CC207" s="57">
        <f t="shared" si="111"/>
        <v>0</v>
      </c>
      <c r="CD207" s="58">
        <f t="shared" ca="1" si="123"/>
        <v>0</v>
      </c>
      <c r="CE207" s="141">
        <f t="shared" ca="1" si="124"/>
        <v>0</v>
      </c>
      <c r="CF207" s="143">
        <f t="shared" ca="1" si="125"/>
        <v>-0.08</v>
      </c>
      <c r="CG207" s="144">
        <f t="shared" ca="1" si="126"/>
        <v>0.08</v>
      </c>
      <c r="CH207" s="145">
        <f t="shared" ca="1" si="127"/>
        <v>-0.05</v>
      </c>
    </row>
    <row r="208" spans="1:86" hidden="1" outlineLevel="1">
      <c r="A208">
        <f t="shared" ca="1" si="133"/>
        <v>2</v>
      </c>
      <c r="B208" t="str">
        <f t="shared" ca="1" si="112"/>
        <v>EP2 LPD1 LPS4 LPM2</v>
      </c>
      <c r="C208" s="34">
        <f t="shared" si="128"/>
        <v>2</v>
      </c>
      <c r="D208" s="22">
        <v>0</v>
      </c>
      <c r="E208" s="34">
        <f t="shared" ca="1" si="129"/>
        <v>0</v>
      </c>
      <c r="F208" s="34">
        <f t="shared" ca="1" si="134"/>
        <v>0</v>
      </c>
      <c r="G208" s="34">
        <f t="shared" ca="1" si="130"/>
        <v>1</v>
      </c>
      <c r="H208" s="34">
        <f t="shared" ca="1" si="131"/>
        <v>4</v>
      </c>
      <c r="I208" s="34">
        <f t="shared" ca="1" si="132"/>
        <v>2</v>
      </c>
      <c r="BM208">
        <v>158</v>
      </c>
      <c r="BN208" s="56">
        <f t="shared" si="106"/>
        <v>0</v>
      </c>
      <c r="BO208" s="57">
        <f t="shared" si="107"/>
        <v>0</v>
      </c>
      <c r="BP208" s="58">
        <f t="shared" ca="1" si="113"/>
        <v>0</v>
      </c>
      <c r="BQ208" s="141">
        <f t="shared" ca="1" si="114"/>
        <v>0</v>
      </c>
      <c r="BR208" s="143">
        <f t="shared" ca="1" si="115"/>
        <v>-0.08</v>
      </c>
      <c r="BS208" s="144">
        <f t="shared" ca="1" si="116"/>
        <v>0.08</v>
      </c>
      <c r="BT208" s="145">
        <f t="shared" ca="1" si="117"/>
        <v>0</v>
      </c>
      <c r="BU208" s="56">
        <f t="shared" si="108"/>
        <v>0</v>
      </c>
      <c r="BV208" s="57">
        <f t="shared" si="109"/>
        <v>0</v>
      </c>
      <c r="BW208" s="58">
        <f t="shared" ca="1" si="118"/>
        <v>0</v>
      </c>
      <c r="BX208" s="141">
        <f t="shared" ca="1" si="119"/>
        <v>0</v>
      </c>
      <c r="BY208" s="143">
        <f t="shared" ca="1" si="120"/>
        <v>-0.08</v>
      </c>
      <c r="BZ208" s="144">
        <f t="shared" ca="1" si="121"/>
        <v>0.08</v>
      </c>
      <c r="CA208" s="145">
        <f t="shared" ca="1" si="122"/>
        <v>0</v>
      </c>
      <c r="CB208" s="56">
        <f t="shared" si="110"/>
        <v>0</v>
      </c>
      <c r="CC208" s="57">
        <f t="shared" si="111"/>
        <v>0</v>
      </c>
      <c r="CD208" s="58">
        <f t="shared" ca="1" si="123"/>
        <v>0</v>
      </c>
      <c r="CE208" s="141">
        <f t="shared" ca="1" si="124"/>
        <v>0</v>
      </c>
      <c r="CF208" s="143">
        <f t="shared" ca="1" si="125"/>
        <v>-0.08</v>
      </c>
      <c r="CG208" s="144">
        <f t="shared" ca="1" si="126"/>
        <v>0.08</v>
      </c>
      <c r="CH208" s="145">
        <f t="shared" ca="1" si="127"/>
        <v>0</v>
      </c>
    </row>
    <row r="209" spans="1:86" hidden="1" outlineLevel="1">
      <c r="A209">
        <f t="shared" ca="1" si="133"/>
        <v>2</v>
      </c>
      <c r="B209" t="str">
        <f t="shared" ca="1" si="112"/>
        <v>EP2 LPD1 LPS4 LPM3</v>
      </c>
      <c r="C209" s="34">
        <f t="shared" si="128"/>
        <v>2</v>
      </c>
      <c r="D209" s="22">
        <v>0</v>
      </c>
      <c r="E209" s="34">
        <f t="shared" ca="1" si="129"/>
        <v>0</v>
      </c>
      <c r="F209" s="34">
        <f t="shared" ca="1" si="134"/>
        <v>0</v>
      </c>
      <c r="G209" s="34">
        <f t="shared" ca="1" si="130"/>
        <v>1</v>
      </c>
      <c r="H209" s="34">
        <f t="shared" ca="1" si="131"/>
        <v>4</v>
      </c>
      <c r="I209" s="34">
        <f t="shared" ca="1" si="132"/>
        <v>3</v>
      </c>
      <c r="BM209">
        <v>159</v>
      </c>
      <c r="BN209" s="56">
        <f t="shared" si="106"/>
        <v>0</v>
      </c>
      <c r="BO209" s="57">
        <f t="shared" si="107"/>
        <v>0</v>
      </c>
      <c r="BP209" s="58">
        <f t="shared" ca="1" si="113"/>
        <v>0</v>
      </c>
      <c r="BQ209" s="141">
        <f t="shared" ca="1" si="114"/>
        <v>0</v>
      </c>
      <c r="BR209" s="143">
        <f t="shared" ca="1" si="115"/>
        <v>-0.08</v>
      </c>
      <c r="BS209" s="144">
        <f t="shared" ca="1" si="116"/>
        <v>0.08</v>
      </c>
      <c r="BT209" s="145">
        <f t="shared" ca="1" si="117"/>
        <v>0.04</v>
      </c>
      <c r="BU209" s="56">
        <f t="shared" si="108"/>
        <v>0</v>
      </c>
      <c r="BV209" s="57">
        <f t="shared" si="109"/>
        <v>0</v>
      </c>
      <c r="BW209" s="58">
        <f t="shared" ca="1" si="118"/>
        <v>0</v>
      </c>
      <c r="BX209" s="141">
        <f t="shared" ca="1" si="119"/>
        <v>0</v>
      </c>
      <c r="BY209" s="143">
        <f t="shared" ca="1" si="120"/>
        <v>-0.08</v>
      </c>
      <c r="BZ209" s="144">
        <f t="shared" ca="1" si="121"/>
        <v>0.08</v>
      </c>
      <c r="CA209" s="145">
        <f t="shared" ca="1" si="122"/>
        <v>0.04</v>
      </c>
      <c r="CB209" s="56">
        <f t="shared" si="110"/>
        <v>0</v>
      </c>
      <c r="CC209" s="57">
        <f t="shared" si="111"/>
        <v>0</v>
      </c>
      <c r="CD209" s="58">
        <f t="shared" ca="1" si="123"/>
        <v>0</v>
      </c>
      <c r="CE209" s="141">
        <f t="shared" ca="1" si="124"/>
        <v>0</v>
      </c>
      <c r="CF209" s="143">
        <f t="shared" ca="1" si="125"/>
        <v>-0.08</v>
      </c>
      <c r="CG209" s="144">
        <f t="shared" ca="1" si="126"/>
        <v>0.08</v>
      </c>
      <c r="CH209" s="145">
        <f t="shared" ca="1" si="127"/>
        <v>0.04</v>
      </c>
    </row>
    <row r="210" spans="1:86" hidden="1" outlineLevel="1">
      <c r="A210">
        <f t="shared" ca="1" si="133"/>
        <v>2</v>
      </c>
      <c r="B210" t="str">
        <f t="shared" ca="1" si="112"/>
        <v>EP2 LPD1 LPS4 LPM4</v>
      </c>
      <c r="C210" s="34">
        <f t="shared" si="128"/>
        <v>2</v>
      </c>
      <c r="D210" s="22">
        <v>0</v>
      </c>
      <c r="E210" s="34">
        <f t="shared" ca="1" si="129"/>
        <v>0</v>
      </c>
      <c r="F210" s="34">
        <f t="shared" ca="1" si="134"/>
        <v>0</v>
      </c>
      <c r="G210" s="34">
        <f t="shared" ca="1" si="130"/>
        <v>1</v>
      </c>
      <c r="H210" s="34">
        <f t="shared" ca="1" si="131"/>
        <v>4</v>
      </c>
      <c r="I210" s="34">
        <f t="shared" ca="1" si="132"/>
        <v>4</v>
      </c>
      <c r="BM210">
        <v>160</v>
      </c>
      <c r="BN210" s="56">
        <f t="shared" si="106"/>
        <v>0</v>
      </c>
      <c r="BO210" s="57">
        <f t="shared" si="107"/>
        <v>0</v>
      </c>
      <c r="BP210" s="58">
        <f t="shared" ca="1" si="113"/>
        <v>0</v>
      </c>
      <c r="BQ210" s="141">
        <f t="shared" ca="1" si="114"/>
        <v>0</v>
      </c>
      <c r="BR210" s="143">
        <f t="shared" ca="1" si="115"/>
        <v>-0.08</v>
      </c>
      <c r="BS210" s="144">
        <f t="shared" ca="1" si="116"/>
        <v>0.08</v>
      </c>
      <c r="BT210" s="145">
        <f t="shared" ca="1" si="117"/>
        <v>0.08</v>
      </c>
      <c r="BU210" s="56">
        <f t="shared" si="108"/>
        <v>0</v>
      </c>
      <c r="BV210" s="57">
        <f t="shared" si="109"/>
        <v>0</v>
      </c>
      <c r="BW210" s="58">
        <f t="shared" ca="1" si="118"/>
        <v>0</v>
      </c>
      <c r="BX210" s="141">
        <f t="shared" ca="1" si="119"/>
        <v>0</v>
      </c>
      <c r="BY210" s="143">
        <f t="shared" ca="1" si="120"/>
        <v>-0.08</v>
      </c>
      <c r="BZ210" s="144">
        <f t="shared" ca="1" si="121"/>
        <v>0.08</v>
      </c>
      <c r="CA210" s="145">
        <f t="shared" ca="1" si="122"/>
        <v>0.08</v>
      </c>
      <c r="CB210" s="56">
        <f t="shared" si="110"/>
        <v>0</v>
      </c>
      <c r="CC210" s="57">
        <f t="shared" si="111"/>
        <v>0</v>
      </c>
      <c r="CD210" s="58">
        <f t="shared" ca="1" si="123"/>
        <v>0</v>
      </c>
      <c r="CE210" s="141">
        <f t="shared" ca="1" si="124"/>
        <v>0</v>
      </c>
      <c r="CF210" s="143">
        <f t="shared" ca="1" si="125"/>
        <v>-0.08</v>
      </c>
      <c r="CG210" s="144">
        <f t="shared" ca="1" si="126"/>
        <v>0.08</v>
      </c>
      <c r="CH210" s="145">
        <f t="shared" ca="1" si="127"/>
        <v>0.08</v>
      </c>
    </row>
    <row r="211" spans="1:86" hidden="1" outlineLevel="1">
      <c r="A211">
        <f t="shared" ca="1" si="133"/>
        <v>2</v>
      </c>
      <c r="B211" t="str">
        <f t="shared" ca="1" si="112"/>
        <v>EP2 LPD2 LPS1 LPM1</v>
      </c>
      <c r="C211" s="34">
        <f t="shared" si="128"/>
        <v>2</v>
      </c>
      <c r="D211" s="22">
        <v>0</v>
      </c>
      <c r="E211" s="34">
        <f t="shared" ca="1" si="129"/>
        <v>0</v>
      </c>
      <c r="F211" s="34">
        <f t="shared" ca="1" si="134"/>
        <v>0</v>
      </c>
      <c r="G211" s="34">
        <f t="shared" ca="1" si="130"/>
        <v>2</v>
      </c>
      <c r="H211" s="34">
        <f t="shared" ca="1" si="131"/>
        <v>1</v>
      </c>
      <c r="I211" s="34">
        <f t="shared" ca="1" si="132"/>
        <v>1</v>
      </c>
      <c r="BM211">
        <v>161</v>
      </c>
      <c r="BN211" s="56">
        <f t="shared" si="106"/>
        <v>0</v>
      </c>
      <c r="BO211" s="57">
        <f t="shared" si="107"/>
        <v>0</v>
      </c>
      <c r="BP211" s="58">
        <f t="shared" ca="1" si="113"/>
        <v>0</v>
      </c>
      <c r="BQ211" s="141">
        <f t="shared" ca="1" si="114"/>
        <v>0</v>
      </c>
      <c r="BR211" s="143">
        <f t="shared" ca="1" si="115"/>
        <v>-0.04</v>
      </c>
      <c r="BS211" s="144">
        <f t="shared" ca="1" si="116"/>
        <v>-0.05</v>
      </c>
      <c r="BT211" s="145">
        <f t="shared" ca="1" si="117"/>
        <v>-0.05</v>
      </c>
      <c r="BU211" s="56">
        <f t="shared" si="108"/>
        <v>0</v>
      </c>
      <c r="BV211" s="57">
        <f t="shared" si="109"/>
        <v>0</v>
      </c>
      <c r="BW211" s="58">
        <f t="shared" ca="1" si="118"/>
        <v>0</v>
      </c>
      <c r="BX211" s="141">
        <f t="shared" ca="1" si="119"/>
        <v>0</v>
      </c>
      <c r="BY211" s="143">
        <f t="shared" ca="1" si="120"/>
        <v>-0.04</v>
      </c>
      <c r="BZ211" s="144">
        <f t="shared" ca="1" si="121"/>
        <v>-0.05</v>
      </c>
      <c r="CA211" s="145">
        <f t="shared" ca="1" si="122"/>
        <v>-0.05</v>
      </c>
      <c r="CB211" s="56">
        <f t="shared" si="110"/>
        <v>0</v>
      </c>
      <c r="CC211" s="57">
        <f t="shared" si="111"/>
        <v>0</v>
      </c>
      <c r="CD211" s="58">
        <f t="shared" ca="1" si="123"/>
        <v>0</v>
      </c>
      <c r="CE211" s="141">
        <f t="shared" ca="1" si="124"/>
        <v>0</v>
      </c>
      <c r="CF211" s="143">
        <f t="shared" ca="1" si="125"/>
        <v>-0.04</v>
      </c>
      <c r="CG211" s="144">
        <f t="shared" ca="1" si="126"/>
        <v>-0.05</v>
      </c>
      <c r="CH211" s="145">
        <f t="shared" ca="1" si="127"/>
        <v>-0.05</v>
      </c>
    </row>
    <row r="212" spans="1:86" hidden="1" outlineLevel="1">
      <c r="A212">
        <f t="shared" ca="1" si="133"/>
        <v>2</v>
      </c>
      <c r="B212" t="str">
        <f t="shared" ca="1" si="112"/>
        <v>EP2 LPD2 LPS1 LPM2</v>
      </c>
      <c r="C212" s="34">
        <f t="shared" si="128"/>
        <v>2</v>
      </c>
      <c r="D212" s="22">
        <v>0</v>
      </c>
      <c r="E212" s="34">
        <f t="shared" ca="1" si="129"/>
        <v>0</v>
      </c>
      <c r="F212" s="34">
        <f t="shared" ca="1" si="134"/>
        <v>0</v>
      </c>
      <c r="G212" s="34">
        <f t="shared" ca="1" si="130"/>
        <v>2</v>
      </c>
      <c r="H212" s="34">
        <f t="shared" ca="1" si="131"/>
        <v>1</v>
      </c>
      <c r="I212" s="34">
        <f t="shared" ca="1" si="132"/>
        <v>2</v>
      </c>
      <c r="BM212">
        <v>162</v>
      </c>
      <c r="BN212" s="56">
        <f t="shared" si="106"/>
        <v>0</v>
      </c>
      <c r="BO212" s="57">
        <f t="shared" si="107"/>
        <v>0</v>
      </c>
      <c r="BP212" s="58">
        <f t="shared" ca="1" si="113"/>
        <v>0</v>
      </c>
      <c r="BQ212" s="141">
        <f t="shared" ca="1" si="114"/>
        <v>0</v>
      </c>
      <c r="BR212" s="143">
        <f t="shared" ca="1" si="115"/>
        <v>-0.04</v>
      </c>
      <c r="BS212" s="144">
        <f t="shared" ca="1" si="116"/>
        <v>-0.05</v>
      </c>
      <c r="BT212" s="145">
        <f t="shared" ca="1" si="117"/>
        <v>0</v>
      </c>
      <c r="BU212" s="56">
        <f t="shared" si="108"/>
        <v>0</v>
      </c>
      <c r="BV212" s="57">
        <f t="shared" si="109"/>
        <v>0</v>
      </c>
      <c r="BW212" s="58">
        <f t="shared" ca="1" si="118"/>
        <v>0</v>
      </c>
      <c r="BX212" s="141">
        <f t="shared" ca="1" si="119"/>
        <v>0</v>
      </c>
      <c r="BY212" s="143">
        <f t="shared" ca="1" si="120"/>
        <v>-0.04</v>
      </c>
      <c r="BZ212" s="144">
        <f t="shared" ca="1" si="121"/>
        <v>-0.05</v>
      </c>
      <c r="CA212" s="145">
        <f t="shared" ca="1" si="122"/>
        <v>0</v>
      </c>
      <c r="CB212" s="56">
        <f t="shared" si="110"/>
        <v>0</v>
      </c>
      <c r="CC212" s="57">
        <f t="shared" si="111"/>
        <v>0</v>
      </c>
      <c r="CD212" s="58">
        <f t="shared" ca="1" si="123"/>
        <v>0</v>
      </c>
      <c r="CE212" s="141">
        <f t="shared" ca="1" si="124"/>
        <v>0</v>
      </c>
      <c r="CF212" s="143">
        <f t="shared" ca="1" si="125"/>
        <v>-0.04</v>
      </c>
      <c r="CG212" s="144">
        <f t="shared" ca="1" si="126"/>
        <v>-0.05</v>
      </c>
      <c r="CH212" s="145">
        <f t="shared" ca="1" si="127"/>
        <v>0</v>
      </c>
    </row>
    <row r="213" spans="1:86" hidden="1" outlineLevel="1">
      <c r="A213">
        <f t="shared" ca="1" si="133"/>
        <v>2</v>
      </c>
      <c r="B213" t="str">
        <f t="shared" ca="1" si="112"/>
        <v>EP2 LPD2 LPS1 LPM3</v>
      </c>
      <c r="C213" s="34">
        <f t="shared" si="128"/>
        <v>2</v>
      </c>
      <c r="D213" s="22">
        <v>0</v>
      </c>
      <c r="E213" s="34">
        <f t="shared" ca="1" si="129"/>
        <v>0</v>
      </c>
      <c r="F213" s="34">
        <f t="shared" ca="1" si="134"/>
        <v>0</v>
      </c>
      <c r="G213" s="34">
        <f t="shared" ca="1" si="130"/>
        <v>2</v>
      </c>
      <c r="H213" s="34">
        <f t="shared" ca="1" si="131"/>
        <v>1</v>
      </c>
      <c r="I213" s="34">
        <f t="shared" ca="1" si="132"/>
        <v>3</v>
      </c>
      <c r="BM213">
        <v>163</v>
      </c>
      <c r="BN213" s="56">
        <f t="shared" si="106"/>
        <v>0</v>
      </c>
      <c r="BO213" s="57">
        <f t="shared" si="107"/>
        <v>0</v>
      </c>
      <c r="BP213" s="58">
        <f t="shared" ca="1" si="113"/>
        <v>0</v>
      </c>
      <c r="BQ213" s="141">
        <f t="shared" ca="1" si="114"/>
        <v>0</v>
      </c>
      <c r="BR213" s="143">
        <f t="shared" ca="1" si="115"/>
        <v>-0.04</v>
      </c>
      <c r="BS213" s="144">
        <f t="shared" ca="1" si="116"/>
        <v>-0.05</v>
      </c>
      <c r="BT213" s="145">
        <f t="shared" ca="1" si="117"/>
        <v>0.04</v>
      </c>
      <c r="BU213" s="56">
        <f t="shared" si="108"/>
        <v>0</v>
      </c>
      <c r="BV213" s="57">
        <f t="shared" si="109"/>
        <v>0</v>
      </c>
      <c r="BW213" s="58">
        <f t="shared" ca="1" si="118"/>
        <v>0</v>
      </c>
      <c r="BX213" s="141">
        <f t="shared" ca="1" si="119"/>
        <v>0</v>
      </c>
      <c r="BY213" s="143">
        <f t="shared" ca="1" si="120"/>
        <v>-0.04</v>
      </c>
      <c r="BZ213" s="144">
        <f t="shared" ca="1" si="121"/>
        <v>-0.05</v>
      </c>
      <c r="CA213" s="145">
        <f t="shared" ca="1" si="122"/>
        <v>0.04</v>
      </c>
      <c r="CB213" s="56">
        <f t="shared" si="110"/>
        <v>0</v>
      </c>
      <c r="CC213" s="57">
        <f t="shared" si="111"/>
        <v>0</v>
      </c>
      <c r="CD213" s="58">
        <f t="shared" ca="1" si="123"/>
        <v>0</v>
      </c>
      <c r="CE213" s="141">
        <f t="shared" ca="1" si="124"/>
        <v>0</v>
      </c>
      <c r="CF213" s="143">
        <f t="shared" ca="1" si="125"/>
        <v>-0.04</v>
      </c>
      <c r="CG213" s="144">
        <f t="shared" ca="1" si="126"/>
        <v>-0.05</v>
      </c>
      <c r="CH213" s="145">
        <f t="shared" ca="1" si="127"/>
        <v>0.04</v>
      </c>
    </row>
    <row r="214" spans="1:86" hidden="1" outlineLevel="1">
      <c r="A214">
        <f t="shared" ca="1" si="133"/>
        <v>2</v>
      </c>
      <c r="B214" t="str">
        <f t="shared" ca="1" si="112"/>
        <v>EP2 LPD2 LPS1 LPM4</v>
      </c>
      <c r="C214" s="34">
        <f t="shared" si="128"/>
        <v>2</v>
      </c>
      <c r="D214" s="22">
        <v>0</v>
      </c>
      <c r="E214" s="34">
        <f t="shared" ca="1" si="129"/>
        <v>0</v>
      </c>
      <c r="F214" s="34">
        <f t="shared" ca="1" si="134"/>
        <v>0</v>
      </c>
      <c r="G214" s="34">
        <f t="shared" ca="1" si="130"/>
        <v>2</v>
      </c>
      <c r="H214" s="34">
        <f t="shared" ca="1" si="131"/>
        <v>1</v>
      </c>
      <c r="I214" s="34">
        <f t="shared" ca="1" si="132"/>
        <v>4</v>
      </c>
      <c r="BM214">
        <v>164</v>
      </c>
      <c r="BN214" s="56">
        <f t="shared" si="106"/>
        <v>0</v>
      </c>
      <c r="BO214" s="57">
        <f t="shared" si="107"/>
        <v>0</v>
      </c>
      <c r="BP214" s="58">
        <f t="shared" ca="1" si="113"/>
        <v>0</v>
      </c>
      <c r="BQ214" s="141">
        <f t="shared" ca="1" si="114"/>
        <v>0</v>
      </c>
      <c r="BR214" s="143">
        <f t="shared" ca="1" si="115"/>
        <v>-0.04</v>
      </c>
      <c r="BS214" s="144">
        <f t="shared" ca="1" si="116"/>
        <v>-0.05</v>
      </c>
      <c r="BT214" s="145">
        <f t="shared" ca="1" si="117"/>
        <v>0.08</v>
      </c>
      <c r="BU214" s="56">
        <f t="shared" si="108"/>
        <v>0</v>
      </c>
      <c r="BV214" s="57">
        <f t="shared" si="109"/>
        <v>0</v>
      </c>
      <c r="BW214" s="58">
        <f t="shared" ca="1" si="118"/>
        <v>0</v>
      </c>
      <c r="BX214" s="141">
        <f t="shared" ca="1" si="119"/>
        <v>0</v>
      </c>
      <c r="BY214" s="143">
        <f t="shared" ca="1" si="120"/>
        <v>-0.04</v>
      </c>
      <c r="BZ214" s="144">
        <f t="shared" ca="1" si="121"/>
        <v>-0.05</v>
      </c>
      <c r="CA214" s="145">
        <f t="shared" ca="1" si="122"/>
        <v>0.08</v>
      </c>
      <c r="CB214" s="56">
        <f t="shared" si="110"/>
        <v>0</v>
      </c>
      <c r="CC214" s="57">
        <f t="shared" si="111"/>
        <v>0</v>
      </c>
      <c r="CD214" s="58">
        <f t="shared" ca="1" si="123"/>
        <v>0</v>
      </c>
      <c r="CE214" s="141">
        <f t="shared" ca="1" si="124"/>
        <v>0</v>
      </c>
      <c r="CF214" s="143">
        <f t="shared" ca="1" si="125"/>
        <v>-0.04</v>
      </c>
      <c r="CG214" s="144">
        <f t="shared" ca="1" si="126"/>
        <v>-0.05</v>
      </c>
      <c r="CH214" s="145">
        <f t="shared" ca="1" si="127"/>
        <v>0.08</v>
      </c>
    </row>
    <row r="215" spans="1:86" hidden="1" outlineLevel="1">
      <c r="A215">
        <f t="shared" ca="1" si="133"/>
        <v>2</v>
      </c>
      <c r="B215" t="str">
        <f t="shared" ca="1" si="112"/>
        <v>EP2 LPD2 LPS2 LPM1</v>
      </c>
      <c r="C215" s="34">
        <f t="shared" si="128"/>
        <v>2</v>
      </c>
      <c r="D215" s="22">
        <v>0</v>
      </c>
      <c r="E215" s="34">
        <f t="shared" ca="1" si="129"/>
        <v>0</v>
      </c>
      <c r="F215" s="34">
        <f t="shared" ca="1" si="134"/>
        <v>0</v>
      </c>
      <c r="G215" s="34">
        <f t="shared" ca="1" si="130"/>
        <v>2</v>
      </c>
      <c r="H215" s="34">
        <f t="shared" ca="1" si="131"/>
        <v>2</v>
      </c>
      <c r="I215" s="34">
        <f t="shared" ca="1" si="132"/>
        <v>1</v>
      </c>
      <c r="BM215">
        <v>165</v>
      </c>
      <c r="BN215" s="56">
        <f t="shared" si="106"/>
        <v>0</v>
      </c>
      <c r="BO215" s="57">
        <f t="shared" si="107"/>
        <v>0</v>
      </c>
      <c r="BP215" s="58">
        <f t="shared" ca="1" si="113"/>
        <v>0</v>
      </c>
      <c r="BQ215" s="141">
        <f t="shared" ca="1" si="114"/>
        <v>0</v>
      </c>
      <c r="BR215" s="143">
        <f t="shared" ca="1" si="115"/>
        <v>-0.04</v>
      </c>
      <c r="BS215" s="144">
        <f t="shared" ca="1" si="116"/>
        <v>0</v>
      </c>
      <c r="BT215" s="145">
        <f t="shared" ca="1" si="117"/>
        <v>-0.05</v>
      </c>
      <c r="BU215" s="56">
        <f t="shared" si="108"/>
        <v>0</v>
      </c>
      <c r="BV215" s="57">
        <f t="shared" si="109"/>
        <v>0</v>
      </c>
      <c r="BW215" s="58">
        <f t="shared" ca="1" si="118"/>
        <v>0</v>
      </c>
      <c r="BX215" s="141">
        <f t="shared" ca="1" si="119"/>
        <v>0</v>
      </c>
      <c r="BY215" s="143">
        <f t="shared" ca="1" si="120"/>
        <v>-0.04</v>
      </c>
      <c r="BZ215" s="144">
        <f t="shared" ca="1" si="121"/>
        <v>0</v>
      </c>
      <c r="CA215" s="145">
        <f t="shared" ca="1" si="122"/>
        <v>-0.05</v>
      </c>
      <c r="CB215" s="56">
        <f t="shared" si="110"/>
        <v>0</v>
      </c>
      <c r="CC215" s="57">
        <f t="shared" si="111"/>
        <v>0</v>
      </c>
      <c r="CD215" s="58">
        <f t="shared" ca="1" si="123"/>
        <v>0</v>
      </c>
      <c r="CE215" s="141">
        <f t="shared" ca="1" si="124"/>
        <v>0</v>
      </c>
      <c r="CF215" s="143">
        <f t="shared" ca="1" si="125"/>
        <v>-0.04</v>
      </c>
      <c r="CG215" s="144">
        <f t="shared" ca="1" si="126"/>
        <v>0</v>
      </c>
      <c r="CH215" s="145">
        <f t="shared" ca="1" si="127"/>
        <v>-0.05</v>
      </c>
    </row>
    <row r="216" spans="1:86" hidden="1" outlineLevel="1">
      <c r="A216">
        <f t="shared" ca="1" si="133"/>
        <v>2</v>
      </c>
      <c r="B216" t="str">
        <f t="shared" ca="1" si="112"/>
        <v>EP2 LPD2 LPS2 LPM2</v>
      </c>
      <c r="C216" s="34">
        <f t="shared" si="128"/>
        <v>2</v>
      </c>
      <c r="D216" s="22">
        <v>0</v>
      </c>
      <c r="E216" s="34">
        <f t="shared" ca="1" si="129"/>
        <v>0</v>
      </c>
      <c r="F216" s="34">
        <f t="shared" ca="1" si="134"/>
        <v>0</v>
      </c>
      <c r="G216" s="34">
        <f t="shared" ca="1" si="130"/>
        <v>2</v>
      </c>
      <c r="H216" s="34">
        <f t="shared" ca="1" si="131"/>
        <v>2</v>
      </c>
      <c r="I216" s="34">
        <f t="shared" ca="1" si="132"/>
        <v>2</v>
      </c>
      <c r="BM216">
        <v>166</v>
      </c>
      <c r="BN216" s="56">
        <f t="shared" si="106"/>
        <v>0</v>
      </c>
      <c r="BO216" s="57">
        <f t="shared" si="107"/>
        <v>0</v>
      </c>
      <c r="BP216" s="58">
        <f t="shared" ca="1" si="113"/>
        <v>0</v>
      </c>
      <c r="BQ216" s="141">
        <f t="shared" ca="1" si="114"/>
        <v>0</v>
      </c>
      <c r="BR216" s="143">
        <f t="shared" ca="1" si="115"/>
        <v>-0.04</v>
      </c>
      <c r="BS216" s="144">
        <f t="shared" ca="1" si="116"/>
        <v>0</v>
      </c>
      <c r="BT216" s="145">
        <f t="shared" ca="1" si="117"/>
        <v>0</v>
      </c>
      <c r="BU216" s="56">
        <f t="shared" si="108"/>
        <v>0</v>
      </c>
      <c r="BV216" s="57">
        <f t="shared" si="109"/>
        <v>0</v>
      </c>
      <c r="BW216" s="58">
        <f t="shared" ca="1" si="118"/>
        <v>0</v>
      </c>
      <c r="BX216" s="141">
        <f t="shared" ca="1" si="119"/>
        <v>0</v>
      </c>
      <c r="BY216" s="143">
        <f t="shared" ca="1" si="120"/>
        <v>-0.04</v>
      </c>
      <c r="BZ216" s="144">
        <f t="shared" ca="1" si="121"/>
        <v>0</v>
      </c>
      <c r="CA216" s="145">
        <f t="shared" ca="1" si="122"/>
        <v>0</v>
      </c>
      <c r="CB216" s="56">
        <f t="shared" si="110"/>
        <v>0</v>
      </c>
      <c r="CC216" s="57">
        <f t="shared" si="111"/>
        <v>0</v>
      </c>
      <c r="CD216" s="58">
        <f t="shared" ca="1" si="123"/>
        <v>0</v>
      </c>
      <c r="CE216" s="141">
        <f t="shared" ca="1" si="124"/>
        <v>0</v>
      </c>
      <c r="CF216" s="143">
        <f t="shared" ca="1" si="125"/>
        <v>-0.04</v>
      </c>
      <c r="CG216" s="144">
        <f t="shared" ca="1" si="126"/>
        <v>0</v>
      </c>
      <c r="CH216" s="145">
        <f t="shared" ca="1" si="127"/>
        <v>0</v>
      </c>
    </row>
    <row r="217" spans="1:86" hidden="1" outlineLevel="1">
      <c r="A217">
        <f t="shared" ca="1" si="133"/>
        <v>2</v>
      </c>
      <c r="B217" t="str">
        <f t="shared" ca="1" si="112"/>
        <v>EP2 LPD2 LPS2 LPM3</v>
      </c>
      <c r="C217" s="34">
        <f t="shared" si="128"/>
        <v>2</v>
      </c>
      <c r="D217" s="22">
        <v>0</v>
      </c>
      <c r="E217" s="34">
        <f t="shared" ca="1" si="129"/>
        <v>0</v>
      </c>
      <c r="F217" s="34">
        <f t="shared" ca="1" si="134"/>
        <v>0</v>
      </c>
      <c r="G217" s="34">
        <f t="shared" ca="1" si="130"/>
        <v>2</v>
      </c>
      <c r="H217" s="34">
        <f t="shared" ca="1" si="131"/>
        <v>2</v>
      </c>
      <c r="I217" s="34">
        <f t="shared" ca="1" si="132"/>
        <v>3</v>
      </c>
      <c r="BM217">
        <v>167</v>
      </c>
      <c r="BN217" s="56">
        <f t="shared" si="106"/>
        <v>0</v>
      </c>
      <c r="BO217" s="57">
        <f t="shared" si="107"/>
        <v>0</v>
      </c>
      <c r="BP217" s="58">
        <f t="shared" ca="1" si="113"/>
        <v>0</v>
      </c>
      <c r="BQ217" s="141">
        <f t="shared" ca="1" si="114"/>
        <v>0</v>
      </c>
      <c r="BR217" s="143">
        <f t="shared" ca="1" si="115"/>
        <v>-0.04</v>
      </c>
      <c r="BS217" s="144">
        <f t="shared" ca="1" si="116"/>
        <v>0</v>
      </c>
      <c r="BT217" s="145">
        <f t="shared" ca="1" si="117"/>
        <v>0.04</v>
      </c>
      <c r="BU217" s="56">
        <f t="shared" si="108"/>
        <v>0</v>
      </c>
      <c r="BV217" s="57">
        <f t="shared" si="109"/>
        <v>0</v>
      </c>
      <c r="BW217" s="58">
        <f t="shared" ca="1" si="118"/>
        <v>0</v>
      </c>
      <c r="BX217" s="141">
        <f t="shared" ca="1" si="119"/>
        <v>0</v>
      </c>
      <c r="BY217" s="143">
        <f t="shared" ca="1" si="120"/>
        <v>-0.04</v>
      </c>
      <c r="BZ217" s="144">
        <f t="shared" ca="1" si="121"/>
        <v>0</v>
      </c>
      <c r="CA217" s="145">
        <f t="shared" ca="1" si="122"/>
        <v>0.04</v>
      </c>
      <c r="CB217" s="56">
        <f t="shared" si="110"/>
        <v>0</v>
      </c>
      <c r="CC217" s="57">
        <f t="shared" si="111"/>
        <v>0</v>
      </c>
      <c r="CD217" s="58">
        <f t="shared" ca="1" si="123"/>
        <v>0</v>
      </c>
      <c r="CE217" s="141">
        <f t="shared" ca="1" si="124"/>
        <v>0</v>
      </c>
      <c r="CF217" s="143">
        <f t="shared" ca="1" si="125"/>
        <v>-0.04</v>
      </c>
      <c r="CG217" s="144">
        <f t="shared" ca="1" si="126"/>
        <v>0</v>
      </c>
      <c r="CH217" s="145">
        <f t="shared" ca="1" si="127"/>
        <v>0.04</v>
      </c>
    </row>
    <row r="218" spans="1:86" hidden="1" outlineLevel="1">
      <c r="A218">
        <f t="shared" ca="1" si="133"/>
        <v>2</v>
      </c>
      <c r="B218" t="str">
        <f t="shared" ca="1" si="112"/>
        <v>EP2 LPD2 LPS2 LPM4</v>
      </c>
      <c r="C218" s="34">
        <f t="shared" si="128"/>
        <v>2</v>
      </c>
      <c r="D218" s="22">
        <v>0</v>
      </c>
      <c r="E218" s="34">
        <f t="shared" ca="1" si="129"/>
        <v>0</v>
      </c>
      <c r="F218" s="34">
        <f t="shared" ca="1" si="134"/>
        <v>0</v>
      </c>
      <c r="G218" s="34">
        <f t="shared" ca="1" si="130"/>
        <v>2</v>
      </c>
      <c r="H218" s="34">
        <f t="shared" ca="1" si="131"/>
        <v>2</v>
      </c>
      <c r="I218" s="34">
        <f t="shared" ca="1" si="132"/>
        <v>4</v>
      </c>
      <c r="BM218">
        <v>168</v>
      </c>
      <c r="BN218" s="56">
        <f t="shared" si="106"/>
        <v>0</v>
      </c>
      <c r="BO218" s="57">
        <f t="shared" si="107"/>
        <v>0</v>
      </c>
      <c r="BP218" s="58">
        <f t="shared" ca="1" si="113"/>
        <v>0</v>
      </c>
      <c r="BQ218" s="141">
        <f t="shared" ca="1" si="114"/>
        <v>0</v>
      </c>
      <c r="BR218" s="143">
        <f t="shared" ca="1" si="115"/>
        <v>-0.04</v>
      </c>
      <c r="BS218" s="144">
        <f t="shared" ca="1" si="116"/>
        <v>0</v>
      </c>
      <c r="BT218" s="145">
        <f t="shared" ca="1" si="117"/>
        <v>0.08</v>
      </c>
      <c r="BU218" s="56">
        <f t="shared" si="108"/>
        <v>0</v>
      </c>
      <c r="BV218" s="57">
        <f t="shared" si="109"/>
        <v>0</v>
      </c>
      <c r="BW218" s="58">
        <f t="shared" ca="1" si="118"/>
        <v>0</v>
      </c>
      <c r="BX218" s="141">
        <f t="shared" ca="1" si="119"/>
        <v>0</v>
      </c>
      <c r="BY218" s="143">
        <f t="shared" ca="1" si="120"/>
        <v>-0.04</v>
      </c>
      <c r="BZ218" s="144">
        <f t="shared" ca="1" si="121"/>
        <v>0</v>
      </c>
      <c r="CA218" s="145">
        <f t="shared" ca="1" si="122"/>
        <v>0.08</v>
      </c>
      <c r="CB218" s="56">
        <f t="shared" si="110"/>
        <v>0</v>
      </c>
      <c r="CC218" s="57">
        <f t="shared" si="111"/>
        <v>0</v>
      </c>
      <c r="CD218" s="58">
        <f t="shared" ca="1" si="123"/>
        <v>0</v>
      </c>
      <c r="CE218" s="141">
        <f t="shared" ca="1" si="124"/>
        <v>0</v>
      </c>
      <c r="CF218" s="143">
        <f t="shared" ca="1" si="125"/>
        <v>-0.04</v>
      </c>
      <c r="CG218" s="144">
        <f t="shared" ca="1" si="126"/>
        <v>0</v>
      </c>
      <c r="CH218" s="145">
        <f t="shared" ca="1" si="127"/>
        <v>0.08</v>
      </c>
    </row>
    <row r="219" spans="1:86" hidden="1" outlineLevel="1">
      <c r="A219">
        <f t="shared" ca="1" si="133"/>
        <v>2</v>
      </c>
      <c r="B219" t="str">
        <f t="shared" ca="1" si="112"/>
        <v>EP2 LPD2 LPS3 LPM1</v>
      </c>
      <c r="C219" s="34">
        <f t="shared" si="128"/>
        <v>2</v>
      </c>
      <c r="D219" s="22">
        <v>0</v>
      </c>
      <c r="E219" s="34">
        <f t="shared" ca="1" si="129"/>
        <v>0</v>
      </c>
      <c r="F219" s="34">
        <f t="shared" ca="1" si="134"/>
        <v>0</v>
      </c>
      <c r="G219" s="34">
        <f t="shared" ca="1" si="130"/>
        <v>2</v>
      </c>
      <c r="H219" s="34">
        <f t="shared" ca="1" si="131"/>
        <v>3</v>
      </c>
      <c r="I219" s="34">
        <f t="shared" ca="1" si="132"/>
        <v>1</v>
      </c>
      <c r="BM219">
        <v>169</v>
      </c>
      <c r="BN219" s="56">
        <f t="shared" si="106"/>
        <v>0</v>
      </c>
      <c r="BO219" s="57">
        <f t="shared" si="107"/>
        <v>0</v>
      </c>
      <c r="BP219" s="58">
        <f t="shared" ca="1" si="113"/>
        <v>0</v>
      </c>
      <c r="BQ219" s="141">
        <f t="shared" ca="1" si="114"/>
        <v>0</v>
      </c>
      <c r="BR219" s="143">
        <f t="shared" ca="1" si="115"/>
        <v>-0.04</v>
      </c>
      <c r="BS219" s="144">
        <f t="shared" ca="1" si="116"/>
        <v>0.04</v>
      </c>
      <c r="BT219" s="145">
        <f t="shared" ca="1" si="117"/>
        <v>-0.05</v>
      </c>
      <c r="BU219" s="56">
        <f t="shared" si="108"/>
        <v>0</v>
      </c>
      <c r="BV219" s="57">
        <f t="shared" si="109"/>
        <v>0</v>
      </c>
      <c r="BW219" s="58">
        <f t="shared" ca="1" si="118"/>
        <v>0</v>
      </c>
      <c r="BX219" s="141">
        <f t="shared" ca="1" si="119"/>
        <v>0</v>
      </c>
      <c r="BY219" s="143">
        <f t="shared" ca="1" si="120"/>
        <v>-0.04</v>
      </c>
      <c r="BZ219" s="144">
        <f t="shared" ca="1" si="121"/>
        <v>0.04</v>
      </c>
      <c r="CA219" s="145">
        <f t="shared" ca="1" si="122"/>
        <v>-0.05</v>
      </c>
      <c r="CB219" s="56">
        <f t="shared" si="110"/>
        <v>0</v>
      </c>
      <c r="CC219" s="57">
        <f t="shared" si="111"/>
        <v>0</v>
      </c>
      <c r="CD219" s="58">
        <f t="shared" ca="1" si="123"/>
        <v>0</v>
      </c>
      <c r="CE219" s="141">
        <f t="shared" ca="1" si="124"/>
        <v>0</v>
      </c>
      <c r="CF219" s="143">
        <f t="shared" ca="1" si="125"/>
        <v>-0.04</v>
      </c>
      <c r="CG219" s="144">
        <f t="shared" ca="1" si="126"/>
        <v>0.04</v>
      </c>
      <c r="CH219" s="145">
        <f t="shared" ca="1" si="127"/>
        <v>-0.05</v>
      </c>
    </row>
    <row r="220" spans="1:86" hidden="1" outlineLevel="1">
      <c r="A220">
        <f t="shared" ca="1" si="133"/>
        <v>2</v>
      </c>
      <c r="B220" t="str">
        <f t="shared" ca="1" si="112"/>
        <v>EP2 LPD2 LPS3 LPM2</v>
      </c>
      <c r="C220" s="34">
        <f t="shared" si="128"/>
        <v>2</v>
      </c>
      <c r="D220" s="22">
        <v>0</v>
      </c>
      <c r="E220" s="34">
        <f t="shared" ca="1" si="129"/>
        <v>0</v>
      </c>
      <c r="F220" s="34">
        <f t="shared" ca="1" si="134"/>
        <v>0</v>
      </c>
      <c r="G220" s="34">
        <f t="shared" ca="1" si="130"/>
        <v>2</v>
      </c>
      <c r="H220" s="34">
        <f t="shared" ca="1" si="131"/>
        <v>3</v>
      </c>
      <c r="I220" s="34">
        <f t="shared" ca="1" si="132"/>
        <v>2</v>
      </c>
      <c r="BM220">
        <v>170</v>
      </c>
      <c r="BN220" s="56">
        <f t="shared" si="106"/>
        <v>0</v>
      </c>
      <c r="BO220" s="57">
        <f t="shared" si="107"/>
        <v>0</v>
      </c>
      <c r="BP220" s="58">
        <f t="shared" ca="1" si="113"/>
        <v>0</v>
      </c>
      <c r="BQ220" s="141">
        <f t="shared" ca="1" si="114"/>
        <v>0</v>
      </c>
      <c r="BR220" s="143">
        <f t="shared" ca="1" si="115"/>
        <v>-0.04</v>
      </c>
      <c r="BS220" s="144">
        <f t="shared" ca="1" si="116"/>
        <v>0.04</v>
      </c>
      <c r="BT220" s="145">
        <f t="shared" ca="1" si="117"/>
        <v>0</v>
      </c>
      <c r="BU220" s="56">
        <f t="shared" si="108"/>
        <v>0</v>
      </c>
      <c r="BV220" s="57">
        <f t="shared" si="109"/>
        <v>0</v>
      </c>
      <c r="BW220" s="58">
        <f t="shared" ca="1" si="118"/>
        <v>0</v>
      </c>
      <c r="BX220" s="141">
        <f t="shared" ca="1" si="119"/>
        <v>0</v>
      </c>
      <c r="BY220" s="143">
        <f t="shared" ca="1" si="120"/>
        <v>-0.04</v>
      </c>
      <c r="BZ220" s="144">
        <f t="shared" ca="1" si="121"/>
        <v>0.04</v>
      </c>
      <c r="CA220" s="145">
        <f t="shared" ca="1" si="122"/>
        <v>0</v>
      </c>
      <c r="CB220" s="56">
        <f t="shared" si="110"/>
        <v>0</v>
      </c>
      <c r="CC220" s="57">
        <f t="shared" si="111"/>
        <v>0</v>
      </c>
      <c r="CD220" s="58">
        <f t="shared" ca="1" si="123"/>
        <v>0</v>
      </c>
      <c r="CE220" s="141">
        <f t="shared" ca="1" si="124"/>
        <v>0</v>
      </c>
      <c r="CF220" s="143">
        <f t="shared" ca="1" si="125"/>
        <v>-0.04</v>
      </c>
      <c r="CG220" s="144">
        <f t="shared" ca="1" si="126"/>
        <v>0.04</v>
      </c>
      <c r="CH220" s="145">
        <f t="shared" ca="1" si="127"/>
        <v>0</v>
      </c>
    </row>
    <row r="221" spans="1:86" hidden="1" outlineLevel="1">
      <c r="A221">
        <f t="shared" ca="1" si="133"/>
        <v>2</v>
      </c>
      <c r="B221" t="str">
        <f t="shared" ca="1" si="112"/>
        <v>EP2 LPD2 LPS3 LPM3</v>
      </c>
      <c r="C221" s="34">
        <f t="shared" si="128"/>
        <v>2</v>
      </c>
      <c r="D221" s="22">
        <v>0</v>
      </c>
      <c r="E221" s="34">
        <f t="shared" ca="1" si="129"/>
        <v>0</v>
      </c>
      <c r="F221" s="34">
        <f t="shared" ca="1" si="134"/>
        <v>0</v>
      </c>
      <c r="G221" s="34">
        <f t="shared" ca="1" si="130"/>
        <v>2</v>
      </c>
      <c r="H221" s="34">
        <f t="shared" ca="1" si="131"/>
        <v>3</v>
      </c>
      <c r="I221" s="34">
        <f t="shared" ca="1" si="132"/>
        <v>3</v>
      </c>
      <c r="BM221">
        <v>171</v>
      </c>
      <c r="BN221" s="56">
        <f t="shared" si="106"/>
        <v>0</v>
      </c>
      <c r="BO221" s="57">
        <f t="shared" si="107"/>
        <v>0</v>
      </c>
      <c r="BP221" s="58">
        <f t="shared" ca="1" si="113"/>
        <v>0</v>
      </c>
      <c r="BQ221" s="141">
        <f t="shared" ca="1" si="114"/>
        <v>0</v>
      </c>
      <c r="BR221" s="143">
        <f t="shared" ca="1" si="115"/>
        <v>-0.04</v>
      </c>
      <c r="BS221" s="144">
        <f t="shared" ca="1" si="116"/>
        <v>0.04</v>
      </c>
      <c r="BT221" s="145">
        <f t="shared" ca="1" si="117"/>
        <v>0.04</v>
      </c>
      <c r="BU221" s="56">
        <f t="shared" si="108"/>
        <v>0</v>
      </c>
      <c r="BV221" s="57">
        <f t="shared" si="109"/>
        <v>0</v>
      </c>
      <c r="BW221" s="58">
        <f t="shared" ca="1" si="118"/>
        <v>0</v>
      </c>
      <c r="BX221" s="141">
        <f t="shared" ca="1" si="119"/>
        <v>0</v>
      </c>
      <c r="BY221" s="143">
        <f t="shared" ca="1" si="120"/>
        <v>-0.04</v>
      </c>
      <c r="BZ221" s="144">
        <f t="shared" ca="1" si="121"/>
        <v>0.04</v>
      </c>
      <c r="CA221" s="145">
        <f t="shared" ca="1" si="122"/>
        <v>0.04</v>
      </c>
      <c r="CB221" s="56">
        <f t="shared" si="110"/>
        <v>0</v>
      </c>
      <c r="CC221" s="57">
        <f t="shared" si="111"/>
        <v>0</v>
      </c>
      <c r="CD221" s="58">
        <f t="shared" ca="1" si="123"/>
        <v>0</v>
      </c>
      <c r="CE221" s="141">
        <f t="shared" ca="1" si="124"/>
        <v>0</v>
      </c>
      <c r="CF221" s="143">
        <f t="shared" ca="1" si="125"/>
        <v>-0.04</v>
      </c>
      <c r="CG221" s="144">
        <f t="shared" ca="1" si="126"/>
        <v>0.04</v>
      </c>
      <c r="CH221" s="145">
        <f t="shared" ca="1" si="127"/>
        <v>0.04</v>
      </c>
    </row>
    <row r="222" spans="1:86" hidden="1" outlineLevel="1">
      <c r="A222">
        <f t="shared" ca="1" si="133"/>
        <v>2</v>
      </c>
      <c r="B222" t="str">
        <f t="shared" ca="1" si="112"/>
        <v>EP2 LPD2 LPS3 LPM4</v>
      </c>
      <c r="C222" s="34">
        <f t="shared" si="128"/>
        <v>2</v>
      </c>
      <c r="D222" s="22">
        <v>0</v>
      </c>
      <c r="E222" s="34">
        <f t="shared" ca="1" si="129"/>
        <v>0</v>
      </c>
      <c r="F222" s="34">
        <f t="shared" ca="1" si="134"/>
        <v>0</v>
      </c>
      <c r="G222" s="34">
        <f t="shared" ca="1" si="130"/>
        <v>2</v>
      </c>
      <c r="H222" s="34">
        <f t="shared" ca="1" si="131"/>
        <v>3</v>
      </c>
      <c r="I222" s="34">
        <f t="shared" ca="1" si="132"/>
        <v>4</v>
      </c>
      <c r="BM222">
        <v>172</v>
      </c>
      <c r="BN222" s="56">
        <f t="shared" si="106"/>
        <v>0</v>
      </c>
      <c r="BO222" s="57">
        <f t="shared" si="107"/>
        <v>0</v>
      </c>
      <c r="BP222" s="58">
        <f t="shared" ca="1" si="113"/>
        <v>0</v>
      </c>
      <c r="BQ222" s="141">
        <f t="shared" ca="1" si="114"/>
        <v>0</v>
      </c>
      <c r="BR222" s="143">
        <f t="shared" ca="1" si="115"/>
        <v>-0.04</v>
      </c>
      <c r="BS222" s="144">
        <f t="shared" ca="1" si="116"/>
        <v>0.04</v>
      </c>
      <c r="BT222" s="145">
        <f t="shared" ca="1" si="117"/>
        <v>0.08</v>
      </c>
      <c r="BU222" s="56">
        <f t="shared" si="108"/>
        <v>0</v>
      </c>
      <c r="BV222" s="57">
        <f t="shared" si="109"/>
        <v>0</v>
      </c>
      <c r="BW222" s="58">
        <f t="shared" ca="1" si="118"/>
        <v>0</v>
      </c>
      <c r="BX222" s="141">
        <f t="shared" ca="1" si="119"/>
        <v>0</v>
      </c>
      <c r="BY222" s="143">
        <f t="shared" ca="1" si="120"/>
        <v>-0.04</v>
      </c>
      <c r="BZ222" s="144">
        <f t="shared" ca="1" si="121"/>
        <v>0.04</v>
      </c>
      <c r="CA222" s="145">
        <f t="shared" ca="1" si="122"/>
        <v>0.08</v>
      </c>
      <c r="CB222" s="56">
        <f t="shared" si="110"/>
        <v>0</v>
      </c>
      <c r="CC222" s="57">
        <f t="shared" si="111"/>
        <v>0</v>
      </c>
      <c r="CD222" s="58">
        <f t="shared" ca="1" si="123"/>
        <v>0</v>
      </c>
      <c r="CE222" s="141">
        <f t="shared" ca="1" si="124"/>
        <v>0</v>
      </c>
      <c r="CF222" s="143">
        <f t="shared" ca="1" si="125"/>
        <v>-0.04</v>
      </c>
      <c r="CG222" s="144">
        <f t="shared" ca="1" si="126"/>
        <v>0.04</v>
      </c>
      <c r="CH222" s="145">
        <f t="shared" ca="1" si="127"/>
        <v>0.08</v>
      </c>
    </row>
    <row r="223" spans="1:86" hidden="1" outlineLevel="1">
      <c r="A223">
        <f t="shared" ca="1" si="133"/>
        <v>2</v>
      </c>
      <c r="B223" t="str">
        <f t="shared" ca="1" si="112"/>
        <v>EP2 LPD2 LPS4 LPM1</v>
      </c>
      <c r="C223" s="34">
        <f t="shared" si="128"/>
        <v>2</v>
      </c>
      <c r="D223" s="22">
        <v>0</v>
      </c>
      <c r="E223" s="34">
        <f t="shared" ca="1" si="129"/>
        <v>0</v>
      </c>
      <c r="F223" s="34">
        <f t="shared" ca="1" si="134"/>
        <v>0</v>
      </c>
      <c r="G223" s="34">
        <f t="shared" ca="1" si="130"/>
        <v>2</v>
      </c>
      <c r="H223" s="34">
        <f t="shared" ca="1" si="131"/>
        <v>4</v>
      </c>
      <c r="I223" s="34">
        <f t="shared" ca="1" si="132"/>
        <v>1</v>
      </c>
      <c r="BM223">
        <v>173</v>
      </c>
      <c r="BN223" s="56">
        <f t="shared" si="106"/>
        <v>0</v>
      </c>
      <c r="BO223" s="57">
        <f t="shared" si="107"/>
        <v>0</v>
      </c>
      <c r="BP223" s="58">
        <f t="shared" ca="1" si="113"/>
        <v>0</v>
      </c>
      <c r="BQ223" s="141">
        <f t="shared" ca="1" si="114"/>
        <v>0</v>
      </c>
      <c r="BR223" s="143">
        <f t="shared" ca="1" si="115"/>
        <v>-0.04</v>
      </c>
      <c r="BS223" s="144">
        <f t="shared" ca="1" si="116"/>
        <v>0.08</v>
      </c>
      <c r="BT223" s="145">
        <f t="shared" ca="1" si="117"/>
        <v>-0.05</v>
      </c>
      <c r="BU223" s="56">
        <f t="shared" si="108"/>
        <v>0</v>
      </c>
      <c r="BV223" s="57">
        <f t="shared" si="109"/>
        <v>0</v>
      </c>
      <c r="BW223" s="58">
        <f t="shared" ca="1" si="118"/>
        <v>0</v>
      </c>
      <c r="BX223" s="141">
        <f t="shared" ca="1" si="119"/>
        <v>0</v>
      </c>
      <c r="BY223" s="143">
        <f t="shared" ca="1" si="120"/>
        <v>-0.04</v>
      </c>
      <c r="BZ223" s="144">
        <f t="shared" ca="1" si="121"/>
        <v>0.08</v>
      </c>
      <c r="CA223" s="145">
        <f t="shared" ca="1" si="122"/>
        <v>-0.05</v>
      </c>
      <c r="CB223" s="56">
        <f t="shared" si="110"/>
        <v>0</v>
      </c>
      <c r="CC223" s="57">
        <f t="shared" si="111"/>
        <v>0</v>
      </c>
      <c r="CD223" s="58">
        <f t="shared" ca="1" si="123"/>
        <v>0</v>
      </c>
      <c r="CE223" s="141">
        <f t="shared" ca="1" si="124"/>
        <v>0</v>
      </c>
      <c r="CF223" s="143">
        <f t="shared" ca="1" si="125"/>
        <v>-0.04</v>
      </c>
      <c r="CG223" s="144">
        <f t="shared" ca="1" si="126"/>
        <v>0.08</v>
      </c>
      <c r="CH223" s="145">
        <f t="shared" ca="1" si="127"/>
        <v>-0.05</v>
      </c>
    </row>
    <row r="224" spans="1:86" hidden="1" outlineLevel="1">
      <c r="A224">
        <f t="shared" ca="1" si="133"/>
        <v>2</v>
      </c>
      <c r="B224" t="str">
        <f t="shared" ca="1" si="112"/>
        <v>EP2 LPD2 LPS4 LPM2</v>
      </c>
      <c r="C224" s="34">
        <f t="shared" si="128"/>
        <v>2</v>
      </c>
      <c r="D224" s="22">
        <v>0</v>
      </c>
      <c r="E224" s="34">
        <f t="shared" ca="1" si="129"/>
        <v>0</v>
      </c>
      <c r="F224" s="34">
        <f t="shared" ca="1" si="134"/>
        <v>0</v>
      </c>
      <c r="G224" s="34">
        <f t="shared" ca="1" si="130"/>
        <v>2</v>
      </c>
      <c r="H224" s="34">
        <f t="shared" ca="1" si="131"/>
        <v>4</v>
      </c>
      <c r="I224" s="34">
        <f t="shared" ca="1" si="132"/>
        <v>2</v>
      </c>
      <c r="BM224">
        <v>174</v>
      </c>
      <c r="BN224" s="56">
        <f t="shared" si="106"/>
        <v>0</v>
      </c>
      <c r="BO224" s="57">
        <f t="shared" si="107"/>
        <v>0</v>
      </c>
      <c r="BP224" s="58">
        <f t="shared" ca="1" si="113"/>
        <v>0</v>
      </c>
      <c r="BQ224" s="141">
        <f t="shared" ca="1" si="114"/>
        <v>0</v>
      </c>
      <c r="BR224" s="143">
        <f t="shared" ca="1" si="115"/>
        <v>-0.04</v>
      </c>
      <c r="BS224" s="144">
        <f t="shared" ca="1" si="116"/>
        <v>0.08</v>
      </c>
      <c r="BT224" s="145">
        <f t="shared" ca="1" si="117"/>
        <v>0</v>
      </c>
      <c r="BU224" s="56">
        <f t="shared" si="108"/>
        <v>0</v>
      </c>
      <c r="BV224" s="57">
        <f t="shared" si="109"/>
        <v>0</v>
      </c>
      <c r="BW224" s="58">
        <f t="shared" ca="1" si="118"/>
        <v>0</v>
      </c>
      <c r="BX224" s="141">
        <f t="shared" ca="1" si="119"/>
        <v>0</v>
      </c>
      <c r="BY224" s="143">
        <f t="shared" ca="1" si="120"/>
        <v>-0.04</v>
      </c>
      <c r="BZ224" s="144">
        <f t="shared" ca="1" si="121"/>
        <v>0.08</v>
      </c>
      <c r="CA224" s="145">
        <f t="shared" ca="1" si="122"/>
        <v>0</v>
      </c>
      <c r="CB224" s="56">
        <f t="shared" si="110"/>
        <v>0</v>
      </c>
      <c r="CC224" s="57">
        <f t="shared" si="111"/>
        <v>0</v>
      </c>
      <c r="CD224" s="58">
        <f t="shared" ca="1" si="123"/>
        <v>0</v>
      </c>
      <c r="CE224" s="141">
        <f t="shared" ca="1" si="124"/>
        <v>0</v>
      </c>
      <c r="CF224" s="143">
        <f t="shared" ca="1" si="125"/>
        <v>-0.04</v>
      </c>
      <c r="CG224" s="144">
        <f t="shared" ca="1" si="126"/>
        <v>0.08</v>
      </c>
      <c r="CH224" s="145">
        <f t="shared" ca="1" si="127"/>
        <v>0</v>
      </c>
    </row>
    <row r="225" spans="1:86" hidden="1" outlineLevel="1">
      <c r="A225">
        <f t="shared" ca="1" si="133"/>
        <v>2</v>
      </c>
      <c r="B225" t="str">
        <f t="shared" ca="1" si="112"/>
        <v>EP2 LPD2 LPS4 LPM3</v>
      </c>
      <c r="C225" s="34">
        <f t="shared" si="128"/>
        <v>2</v>
      </c>
      <c r="D225" s="22">
        <v>0</v>
      </c>
      <c r="E225" s="34">
        <f t="shared" ca="1" si="129"/>
        <v>0</v>
      </c>
      <c r="F225" s="34">
        <f t="shared" ca="1" si="134"/>
        <v>0</v>
      </c>
      <c r="G225" s="34">
        <f t="shared" ca="1" si="130"/>
        <v>2</v>
      </c>
      <c r="H225" s="34">
        <f t="shared" ca="1" si="131"/>
        <v>4</v>
      </c>
      <c r="I225" s="34">
        <f t="shared" ca="1" si="132"/>
        <v>3</v>
      </c>
      <c r="BM225">
        <v>175</v>
      </c>
      <c r="BN225" s="56">
        <f t="shared" si="106"/>
        <v>0</v>
      </c>
      <c r="BO225" s="57">
        <f t="shared" si="107"/>
        <v>0</v>
      </c>
      <c r="BP225" s="58">
        <f t="shared" ca="1" si="113"/>
        <v>0</v>
      </c>
      <c r="BQ225" s="141">
        <f t="shared" ca="1" si="114"/>
        <v>0</v>
      </c>
      <c r="BR225" s="143">
        <f t="shared" ca="1" si="115"/>
        <v>-0.04</v>
      </c>
      <c r="BS225" s="144">
        <f t="shared" ca="1" si="116"/>
        <v>0.08</v>
      </c>
      <c r="BT225" s="145">
        <f t="shared" ca="1" si="117"/>
        <v>0.04</v>
      </c>
      <c r="BU225" s="56">
        <f t="shared" si="108"/>
        <v>0</v>
      </c>
      <c r="BV225" s="57">
        <f t="shared" si="109"/>
        <v>0</v>
      </c>
      <c r="BW225" s="58">
        <f t="shared" ca="1" si="118"/>
        <v>0</v>
      </c>
      <c r="BX225" s="141">
        <f t="shared" ca="1" si="119"/>
        <v>0</v>
      </c>
      <c r="BY225" s="143">
        <f t="shared" ca="1" si="120"/>
        <v>-0.04</v>
      </c>
      <c r="BZ225" s="144">
        <f t="shared" ca="1" si="121"/>
        <v>0.08</v>
      </c>
      <c r="CA225" s="145">
        <f t="shared" ca="1" si="122"/>
        <v>0.04</v>
      </c>
      <c r="CB225" s="56">
        <f t="shared" si="110"/>
        <v>0</v>
      </c>
      <c r="CC225" s="57">
        <f t="shared" si="111"/>
        <v>0</v>
      </c>
      <c r="CD225" s="58">
        <f t="shared" ca="1" si="123"/>
        <v>0</v>
      </c>
      <c r="CE225" s="141">
        <f t="shared" ca="1" si="124"/>
        <v>0</v>
      </c>
      <c r="CF225" s="143">
        <f t="shared" ca="1" si="125"/>
        <v>-0.04</v>
      </c>
      <c r="CG225" s="144">
        <f t="shared" ca="1" si="126"/>
        <v>0.08</v>
      </c>
      <c r="CH225" s="145">
        <f t="shared" ca="1" si="127"/>
        <v>0.04</v>
      </c>
    </row>
    <row r="226" spans="1:86" hidden="1" outlineLevel="1">
      <c r="A226">
        <f t="shared" ca="1" si="133"/>
        <v>2</v>
      </c>
      <c r="B226" t="str">
        <f t="shared" ca="1" si="112"/>
        <v>EP2 LPD2 LPS4 LPM4</v>
      </c>
      <c r="C226" s="34">
        <f t="shared" si="128"/>
        <v>2</v>
      </c>
      <c r="D226" s="22">
        <v>0</v>
      </c>
      <c r="E226" s="34">
        <f t="shared" ca="1" si="129"/>
        <v>0</v>
      </c>
      <c r="F226" s="34">
        <f t="shared" ca="1" si="134"/>
        <v>0</v>
      </c>
      <c r="G226" s="34">
        <f t="shared" ca="1" si="130"/>
        <v>2</v>
      </c>
      <c r="H226" s="34">
        <f t="shared" ca="1" si="131"/>
        <v>4</v>
      </c>
      <c r="I226" s="34">
        <f t="shared" ca="1" si="132"/>
        <v>4</v>
      </c>
      <c r="BM226">
        <v>176</v>
      </c>
      <c r="BN226" s="56">
        <f t="shared" si="106"/>
        <v>0</v>
      </c>
      <c r="BO226" s="57">
        <f t="shared" si="107"/>
        <v>0</v>
      </c>
      <c r="BP226" s="58">
        <f t="shared" ca="1" si="113"/>
        <v>0</v>
      </c>
      <c r="BQ226" s="141">
        <f t="shared" ca="1" si="114"/>
        <v>0</v>
      </c>
      <c r="BR226" s="143">
        <f t="shared" ca="1" si="115"/>
        <v>-0.04</v>
      </c>
      <c r="BS226" s="144">
        <f t="shared" ca="1" si="116"/>
        <v>0.08</v>
      </c>
      <c r="BT226" s="145">
        <f t="shared" ca="1" si="117"/>
        <v>0.08</v>
      </c>
      <c r="BU226" s="56">
        <f t="shared" si="108"/>
        <v>0</v>
      </c>
      <c r="BV226" s="57">
        <f t="shared" si="109"/>
        <v>0</v>
      </c>
      <c r="BW226" s="58">
        <f t="shared" ca="1" si="118"/>
        <v>0</v>
      </c>
      <c r="BX226" s="141">
        <f t="shared" ca="1" si="119"/>
        <v>0</v>
      </c>
      <c r="BY226" s="143">
        <f t="shared" ca="1" si="120"/>
        <v>-0.04</v>
      </c>
      <c r="BZ226" s="144">
        <f t="shared" ca="1" si="121"/>
        <v>0.08</v>
      </c>
      <c r="CA226" s="145">
        <f t="shared" ca="1" si="122"/>
        <v>0.08</v>
      </c>
      <c r="CB226" s="56">
        <f t="shared" si="110"/>
        <v>0</v>
      </c>
      <c r="CC226" s="57">
        <f t="shared" si="111"/>
        <v>0</v>
      </c>
      <c r="CD226" s="58">
        <f t="shared" ca="1" si="123"/>
        <v>0</v>
      </c>
      <c r="CE226" s="141">
        <f t="shared" ca="1" si="124"/>
        <v>0</v>
      </c>
      <c r="CF226" s="143">
        <f t="shared" ca="1" si="125"/>
        <v>-0.04</v>
      </c>
      <c r="CG226" s="144">
        <f t="shared" ca="1" si="126"/>
        <v>0.08</v>
      </c>
      <c r="CH226" s="145">
        <f t="shared" ca="1" si="127"/>
        <v>0.08</v>
      </c>
    </row>
    <row r="227" spans="1:86" hidden="1" outlineLevel="1">
      <c r="A227">
        <f t="shared" ca="1" si="133"/>
        <v>2</v>
      </c>
      <c r="B227" t="str">
        <f t="shared" ca="1" si="112"/>
        <v>EP2 LPD3 LPS1 LPM1</v>
      </c>
      <c r="C227" s="34">
        <f t="shared" ref="C227:C258" si="135">MOD(C163,4)+1</f>
        <v>2</v>
      </c>
      <c r="D227" s="22">
        <v>0</v>
      </c>
      <c r="E227" s="34">
        <f t="shared" ca="1" si="129"/>
        <v>0</v>
      </c>
      <c r="F227" s="34">
        <f t="shared" ca="1" si="134"/>
        <v>0</v>
      </c>
      <c r="G227" s="34">
        <f t="shared" ca="1" si="130"/>
        <v>3</v>
      </c>
      <c r="H227" s="34">
        <f t="shared" ca="1" si="131"/>
        <v>1</v>
      </c>
      <c r="I227" s="34">
        <f t="shared" ca="1" si="132"/>
        <v>1</v>
      </c>
      <c r="BM227">
        <v>177</v>
      </c>
      <c r="BN227" s="56">
        <f t="shared" si="106"/>
        <v>0</v>
      </c>
      <c r="BO227" s="57">
        <f t="shared" si="107"/>
        <v>0</v>
      </c>
      <c r="BP227" s="58">
        <f t="shared" ca="1" si="113"/>
        <v>0</v>
      </c>
      <c r="BQ227" s="141">
        <f t="shared" ca="1" si="114"/>
        <v>0</v>
      </c>
      <c r="BR227" s="143">
        <f t="shared" ca="1" si="115"/>
        <v>0</v>
      </c>
      <c r="BS227" s="144">
        <f t="shared" ca="1" si="116"/>
        <v>-0.05</v>
      </c>
      <c r="BT227" s="145">
        <f t="shared" ca="1" si="117"/>
        <v>-0.05</v>
      </c>
      <c r="BU227" s="56">
        <f t="shared" si="108"/>
        <v>0</v>
      </c>
      <c r="BV227" s="57">
        <f t="shared" si="109"/>
        <v>0</v>
      </c>
      <c r="BW227" s="58">
        <f t="shared" ca="1" si="118"/>
        <v>0</v>
      </c>
      <c r="BX227" s="141">
        <f t="shared" ca="1" si="119"/>
        <v>0</v>
      </c>
      <c r="BY227" s="143">
        <f t="shared" ca="1" si="120"/>
        <v>0</v>
      </c>
      <c r="BZ227" s="144">
        <f t="shared" ca="1" si="121"/>
        <v>-0.05</v>
      </c>
      <c r="CA227" s="145">
        <f t="shared" ca="1" si="122"/>
        <v>-0.05</v>
      </c>
      <c r="CB227" s="56">
        <f t="shared" si="110"/>
        <v>0</v>
      </c>
      <c r="CC227" s="57">
        <f t="shared" si="111"/>
        <v>0</v>
      </c>
      <c r="CD227" s="58">
        <f t="shared" ca="1" si="123"/>
        <v>0</v>
      </c>
      <c r="CE227" s="141">
        <f t="shared" ca="1" si="124"/>
        <v>0</v>
      </c>
      <c r="CF227" s="143">
        <f t="shared" ca="1" si="125"/>
        <v>0</v>
      </c>
      <c r="CG227" s="144">
        <f t="shared" ca="1" si="126"/>
        <v>-0.05</v>
      </c>
      <c r="CH227" s="145">
        <f t="shared" ca="1" si="127"/>
        <v>-0.05</v>
      </c>
    </row>
    <row r="228" spans="1:86" hidden="1" outlineLevel="1">
      <c r="A228">
        <f t="shared" ca="1" si="133"/>
        <v>2</v>
      </c>
      <c r="B228" t="str">
        <f t="shared" ca="1" si="112"/>
        <v>EP2 LPD3 LPS1 LPM2</v>
      </c>
      <c r="C228" s="34">
        <f t="shared" si="135"/>
        <v>2</v>
      </c>
      <c r="D228" s="22">
        <v>0</v>
      </c>
      <c r="E228" s="34">
        <f t="shared" ca="1" si="129"/>
        <v>0</v>
      </c>
      <c r="F228" s="34">
        <f t="shared" ca="1" si="134"/>
        <v>0</v>
      </c>
      <c r="G228" s="34">
        <f t="shared" ca="1" si="130"/>
        <v>3</v>
      </c>
      <c r="H228" s="34">
        <f t="shared" ca="1" si="131"/>
        <v>1</v>
      </c>
      <c r="I228" s="34">
        <f t="shared" ca="1" si="132"/>
        <v>2</v>
      </c>
      <c r="BM228">
        <v>178</v>
      </c>
      <c r="BN228" s="56">
        <f t="shared" si="106"/>
        <v>0</v>
      </c>
      <c r="BO228" s="57">
        <f t="shared" si="107"/>
        <v>0</v>
      </c>
      <c r="BP228" s="58">
        <f t="shared" ca="1" si="113"/>
        <v>0</v>
      </c>
      <c r="BQ228" s="141">
        <f t="shared" ca="1" si="114"/>
        <v>0</v>
      </c>
      <c r="BR228" s="143">
        <f t="shared" ca="1" si="115"/>
        <v>0</v>
      </c>
      <c r="BS228" s="144">
        <f t="shared" ca="1" si="116"/>
        <v>-0.05</v>
      </c>
      <c r="BT228" s="145">
        <f t="shared" ca="1" si="117"/>
        <v>0</v>
      </c>
      <c r="BU228" s="56">
        <f t="shared" si="108"/>
        <v>0</v>
      </c>
      <c r="BV228" s="57">
        <f t="shared" si="109"/>
        <v>0</v>
      </c>
      <c r="BW228" s="58">
        <f t="shared" ca="1" si="118"/>
        <v>0</v>
      </c>
      <c r="BX228" s="141">
        <f t="shared" ca="1" si="119"/>
        <v>0</v>
      </c>
      <c r="BY228" s="143">
        <f t="shared" ca="1" si="120"/>
        <v>0</v>
      </c>
      <c r="BZ228" s="144">
        <f t="shared" ca="1" si="121"/>
        <v>-0.05</v>
      </c>
      <c r="CA228" s="145">
        <f t="shared" ca="1" si="122"/>
        <v>0</v>
      </c>
      <c r="CB228" s="56">
        <f t="shared" si="110"/>
        <v>0</v>
      </c>
      <c r="CC228" s="57">
        <f t="shared" si="111"/>
        <v>0</v>
      </c>
      <c r="CD228" s="58">
        <f t="shared" ca="1" si="123"/>
        <v>0</v>
      </c>
      <c r="CE228" s="141">
        <f t="shared" ca="1" si="124"/>
        <v>0</v>
      </c>
      <c r="CF228" s="143">
        <f t="shared" ca="1" si="125"/>
        <v>0</v>
      </c>
      <c r="CG228" s="144">
        <f t="shared" ca="1" si="126"/>
        <v>-0.05</v>
      </c>
      <c r="CH228" s="145">
        <f t="shared" ca="1" si="127"/>
        <v>0</v>
      </c>
    </row>
    <row r="229" spans="1:86" hidden="1" outlineLevel="1">
      <c r="A229">
        <f t="shared" ca="1" si="133"/>
        <v>2</v>
      </c>
      <c r="B229" t="str">
        <f t="shared" ca="1" si="112"/>
        <v>EP2 LPD3 LPS1 LPM3</v>
      </c>
      <c r="C229" s="34">
        <f t="shared" si="135"/>
        <v>2</v>
      </c>
      <c r="D229" s="22">
        <v>0</v>
      </c>
      <c r="E229" s="34">
        <f t="shared" ca="1" si="129"/>
        <v>0</v>
      </c>
      <c r="F229" s="34">
        <f t="shared" ca="1" si="134"/>
        <v>0</v>
      </c>
      <c r="G229" s="34">
        <f t="shared" ca="1" si="130"/>
        <v>3</v>
      </c>
      <c r="H229" s="34">
        <f t="shared" ca="1" si="131"/>
        <v>1</v>
      </c>
      <c r="I229" s="34">
        <f t="shared" ca="1" si="132"/>
        <v>3</v>
      </c>
      <c r="BM229">
        <v>179</v>
      </c>
      <c r="BN229" s="56">
        <f t="shared" si="106"/>
        <v>0</v>
      </c>
      <c r="BO229" s="57">
        <f t="shared" si="107"/>
        <v>0</v>
      </c>
      <c r="BP229" s="58">
        <f t="shared" ca="1" si="113"/>
        <v>0</v>
      </c>
      <c r="BQ229" s="141">
        <f t="shared" ca="1" si="114"/>
        <v>0</v>
      </c>
      <c r="BR229" s="143">
        <f t="shared" ca="1" si="115"/>
        <v>0</v>
      </c>
      <c r="BS229" s="144">
        <f t="shared" ca="1" si="116"/>
        <v>-0.05</v>
      </c>
      <c r="BT229" s="145">
        <f t="shared" ca="1" si="117"/>
        <v>0.04</v>
      </c>
      <c r="BU229" s="56">
        <f t="shared" si="108"/>
        <v>0</v>
      </c>
      <c r="BV229" s="57">
        <f t="shared" si="109"/>
        <v>0</v>
      </c>
      <c r="BW229" s="58">
        <f t="shared" ca="1" si="118"/>
        <v>0</v>
      </c>
      <c r="BX229" s="141">
        <f t="shared" ca="1" si="119"/>
        <v>0</v>
      </c>
      <c r="BY229" s="143">
        <f t="shared" ca="1" si="120"/>
        <v>0</v>
      </c>
      <c r="BZ229" s="144">
        <f t="shared" ca="1" si="121"/>
        <v>-0.05</v>
      </c>
      <c r="CA229" s="145">
        <f t="shared" ca="1" si="122"/>
        <v>0.04</v>
      </c>
      <c r="CB229" s="56">
        <f t="shared" si="110"/>
        <v>0</v>
      </c>
      <c r="CC229" s="57">
        <f t="shared" si="111"/>
        <v>0</v>
      </c>
      <c r="CD229" s="58">
        <f t="shared" ca="1" si="123"/>
        <v>0</v>
      </c>
      <c r="CE229" s="141">
        <f t="shared" ca="1" si="124"/>
        <v>0</v>
      </c>
      <c r="CF229" s="143">
        <f t="shared" ca="1" si="125"/>
        <v>0</v>
      </c>
      <c r="CG229" s="144">
        <f t="shared" ca="1" si="126"/>
        <v>-0.05</v>
      </c>
      <c r="CH229" s="145">
        <f t="shared" ca="1" si="127"/>
        <v>0.04</v>
      </c>
    </row>
    <row r="230" spans="1:86" hidden="1" outlineLevel="1">
      <c r="A230">
        <f t="shared" ca="1" si="133"/>
        <v>2</v>
      </c>
      <c r="B230" t="str">
        <f t="shared" ca="1" si="112"/>
        <v>EP2 LPD3 LPS1 LPM4</v>
      </c>
      <c r="C230" s="34">
        <f t="shared" si="135"/>
        <v>2</v>
      </c>
      <c r="D230" s="22">
        <v>0</v>
      </c>
      <c r="E230" s="34">
        <f t="shared" ca="1" si="129"/>
        <v>0</v>
      </c>
      <c r="F230" s="34">
        <f t="shared" ca="1" si="134"/>
        <v>0</v>
      </c>
      <c r="G230" s="34">
        <f t="shared" ca="1" si="130"/>
        <v>3</v>
      </c>
      <c r="H230" s="34">
        <f t="shared" ca="1" si="131"/>
        <v>1</v>
      </c>
      <c r="I230" s="34">
        <f t="shared" ca="1" si="132"/>
        <v>4</v>
      </c>
      <c r="BM230">
        <v>180</v>
      </c>
      <c r="BN230" s="56">
        <f t="shared" si="106"/>
        <v>0</v>
      </c>
      <c r="BO230" s="57">
        <f t="shared" si="107"/>
        <v>0</v>
      </c>
      <c r="BP230" s="58">
        <f t="shared" ca="1" si="113"/>
        <v>0</v>
      </c>
      <c r="BQ230" s="141">
        <f t="shared" ca="1" si="114"/>
        <v>0</v>
      </c>
      <c r="BR230" s="143">
        <f t="shared" ca="1" si="115"/>
        <v>0</v>
      </c>
      <c r="BS230" s="144">
        <f t="shared" ca="1" si="116"/>
        <v>-0.05</v>
      </c>
      <c r="BT230" s="145">
        <f t="shared" ca="1" si="117"/>
        <v>0.08</v>
      </c>
      <c r="BU230" s="56">
        <f t="shared" si="108"/>
        <v>0</v>
      </c>
      <c r="BV230" s="57">
        <f t="shared" si="109"/>
        <v>0</v>
      </c>
      <c r="BW230" s="58">
        <f t="shared" ca="1" si="118"/>
        <v>0</v>
      </c>
      <c r="BX230" s="141">
        <f t="shared" ca="1" si="119"/>
        <v>0</v>
      </c>
      <c r="BY230" s="143">
        <f t="shared" ca="1" si="120"/>
        <v>0</v>
      </c>
      <c r="BZ230" s="144">
        <f t="shared" ca="1" si="121"/>
        <v>-0.05</v>
      </c>
      <c r="CA230" s="145">
        <f t="shared" ca="1" si="122"/>
        <v>0.08</v>
      </c>
      <c r="CB230" s="56">
        <f t="shared" si="110"/>
        <v>0</v>
      </c>
      <c r="CC230" s="57">
        <f t="shared" si="111"/>
        <v>0</v>
      </c>
      <c r="CD230" s="58">
        <f t="shared" ca="1" si="123"/>
        <v>0</v>
      </c>
      <c r="CE230" s="141">
        <f t="shared" ca="1" si="124"/>
        <v>0</v>
      </c>
      <c r="CF230" s="143">
        <f t="shared" ca="1" si="125"/>
        <v>0</v>
      </c>
      <c r="CG230" s="144">
        <f t="shared" ca="1" si="126"/>
        <v>-0.05</v>
      </c>
      <c r="CH230" s="145">
        <f t="shared" ca="1" si="127"/>
        <v>0.08</v>
      </c>
    </row>
    <row r="231" spans="1:86" hidden="1" outlineLevel="1">
      <c r="A231">
        <f t="shared" ca="1" si="133"/>
        <v>2</v>
      </c>
      <c r="B231" t="str">
        <f t="shared" ca="1" si="112"/>
        <v>EP2 LPD3 LPS2 LPM1</v>
      </c>
      <c r="C231" s="34">
        <f t="shared" si="135"/>
        <v>2</v>
      </c>
      <c r="D231" s="22">
        <v>0</v>
      </c>
      <c r="E231" s="34">
        <f t="shared" ca="1" si="129"/>
        <v>0</v>
      </c>
      <c r="F231" s="34">
        <f t="shared" ca="1" si="134"/>
        <v>0</v>
      </c>
      <c r="G231" s="34">
        <f t="shared" ca="1" si="130"/>
        <v>3</v>
      </c>
      <c r="H231" s="34">
        <f t="shared" ca="1" si="131"/>
        <v>2</v>
      </c>
      <c r="I231" s="34">
        <f t="shared" ca="1" si="132"/>
        <v>1</v>
      </c>
      <c r="BM231">
        <v>181</v>
      </c>
      <c r="BN231" s="56">
        <f t="shared" si="106"/>
        <v>0</v>
      </c>
      <c r="BO231" s="57">
        <f t="shared" si="107"/>
        <v>0</v>
      </c>
      <c r="BP231" s="58">
        <f t="shared" ca="1" si="113"/>
        <v>0</v>
      </c>
      <c r="BQ231" s="141">
        <f t="shared" ca="1" si="114"/>
        <v>0</v>
      </c>
      <c r="BR231" s="143">
        <f t="shared" ca="1" si="115"/>
        <v>0</v>
      </c>
      <c r="BS231" s="144">
        <f t="shared" ca="1" si="116"/>
        <v>0</v>
      </c>
      <c r="BT231" s="145">
        <f t="shared" ca="1" si="117"/>
        <v>-0.05</v>
      </c>
      <c r="BU231" s="56">
        <f t="shared" si="108"/>
        <v>0</v>
      </c>
      <c r="BV231" s="57">
        <f t="shared" si="109"/>
        <v>0</v>
      </c>
      <c r="BW231" s="58">
        <f t="shared" ca="1" si="118"/>
        <v>0</v>
      </c>
      <c r="BX231" s="141">
        <f t="shared" ca="1" si="119"/>
        <v>0</v>
      </c>
      <c r="BY231" s="143">
        <f t="shared" ca="1" si="120"/>
        <v>0</v>
      </c>
      <c r="BZ231" s="144">
        <f t="shared" ca="1" si="121"/>
        <v>0</v>
      </c>
      <c r="CA231" s="145">
        <f t="shared" ca="1" si="122"/>
        <v>-0.05</v>
      </c>
      <c r="CB231" s="56">
        <f t="shared" si="110"/>
        <v>0</v>
      </c>
      <c r="CC231" s="57">
        <f t="shared" si="111"/>
        <v>0</v>
      </c>
      <c r="CD231" s="58">
        <f t="shared" ca="1" si="123"/>
        <v>0</v>
      </c>
      <c r="CE231" s="141">
        <f t="shared" ca="1" si="124"/>
        <v>0</v>
      </c>
      <c r="CF231" s="143">
        <f t="shared" ca="1" si="125"/>
        <v>0</v>
      </c>
      <c r="CG231" s="144">
        <f t="shared" ca="1" si="126"/>
        <v>0</v>
      </c>
      <c r="CH231" s="145">
        <f t="shared" ca="1" si="127"/>
        <v>-0.05</v>
      </c>
    </row>
    <row r="232" spans="1:86" hidden="1" outlineLevel="1">
      <c r="A232">
        <f t="shared" ca="1" si="133"/>
        <v>2</v>
      </c>
      <c r="B232" t="str">
        <f t="shared" ca="1" si="112"/>
        <v>EP2 LPD3 LPS2 LPM2</v>
      </c>
      <c r="C232" s="34">
        <f t="shared" si="135"/>
        <v>2</v>
      </c>
      <c r="D232" s="22">
        <v>0</v>
      </c>
      <c r="E232" s="34">
        <f t="shared" ca="1" si="129"/>
        <v>0</v>
      </c>
      <c r="F232" s="34">
        <f t="shared" ca="1" si="134"/>
        <v>0</v>
      </c>
      <c r="G232" s="34">
        <f t="shared" ca="1" si="130"/>
        <v>3</v>
      </c>
      <c r="H232" s="34">
        <f t="shared" ca="1" si="131"/>
        <v>2</v>
      </c>
      <c r="I232" s="34">
        <f t="shared" ca="1" si="132"/>
        <v>2</v>
      </c>
      <c r="BM232">
        <v>182</v>
      </c>
      <c r="BN232" s="56">
        <f t="shared" si="106"/>
        <v>0</v>
      </c>
      <c r="BO232" s="57">
        <f t="shared" si="107"/>
        <v>0</v>
      </c>
      <c r="BP232" s="58">
        <f t="shared" ca="1" si="113"/>
        <v>0</v>
      </c>
      <c r="BQ232" s="141">
        <f t="shared" ca="1" si="114"/>
        <v>0</v>
      </c>
      <c r="BR232" s="143">
        <f t="shared" ca="1" si="115"/>
        <v>0</v>
      </c>
      <c r="BS232" s="144">
        <f t="shared" ca="1" si="116"/>
        <v>0</v>
      </c>
      <c r="BT232" s="145">
        <f t="shared" ca="1" si="117"/>
        <v>0</v>
      </c>
      <c r="BU232" s="56">
        <f t="shared" si="108"/>
        <v>0</v>
      </c>
      <c r="BV232" s="57">
        <f t="shared" si="109"/>
        <v>0</v>
      </c>
      <c r="BW232" s="58">
        <f t="shared" ca="1" si="118"/>
        <v>0</v>
      </c>
      <c r="BX232" s="141">
        <f t="shared" ca="1" si="119"/>
        <v>0</v>
      </c>
      <c r="BY232" s="143">
        <f t="shared" ca="1" si="120"/>
        <v>0</v>
      </c>
      <c r="BZ232" s="144">
        <f t="shared" ca="1" si="121"/>
        <v>0</v>
      </c>
      <c r="CA232" s="145">
        <f t="shared" ca="1" si="122"/>
        <v>0</v>
      </c>
      <c r="CB232" s="56">
        <f t="shared" si="110"/>
        <v>0</v>
      </c>
      <c r="CC232" s="57">
        <f t="shared" si="111"/>
        <v>0</v>
      </c>
      <c r="CD232" s="58">
        <f t="shared" ca="1" si="123"/>
        <v>0</v>
      </c>
      <c r="CE232" s="141">
        <f t="shared" ca="1" si="124"/>
        <v>0</v>
      </c>
      <c r="CF232" s="143">
        <f t="shared" ca="1" si="125"/>
        <v>0</v>
      </c>
      <c r="CG232" s="144">
        <f t="shared" ca="1" si="126"/>
        <v>0</v>
      </c>
      <c r="CH232" s="145">
        <f t="shared" ca="1" si="127"/>
        <v>0</v>
      </c>
    </row>
    <row r="233" spans="1:86" hidden="1" outlineLevel="1">
      <c r="A233">
        <f t="shared" ca="1" si="133"/>
        <v>2</v>
      </c>
      <c r="B233" t="str">
        <f t="shared" ca="1" si="112"/>
        <v>EP2 LPD3 LPS2 LPM3</v>
      </c>
      <c r="C233" s="34">
        <f t="shared" si="135"/>
        <v>2</v>
      </c>
      <c r="D233" s="22">
        <v>0</v>
      </c>
      <c r="E233" s="34">
        <f t="shared" ca="1" si="129"/>
        <v>0</v>
      </c>
      <c r="F233" s="34">
        <f t="shared" ca="1" si="134"/>
        <v>0</v>
      </c>
      <c r="G233" s="34">
        <f t="shared" ca="1" si="130"/>
        <v>3</v>
      </c>
      <c r="H233" s="34">
        <f t="shared" ca="1" si="131"/>
        <v>2</v>
      </c>
      <c r="I233" s="34">
        <f t="shared" ca="1" si="132"/>
        <v>3</v>
      </c>
      <c r="BM233">
        <v>183</v>
      </c>
      <c r="BN233" s="56">
        <f t="shared" si="106"/>
        <v>0</v>
      </c>
      <c r="BO233" s="57">
        <f t="shared" si="107"/>
        <v>0</v>
      </c>
      <c r="BP233" s="58">
        <f t="shared" ca="1" si="113"/>
        <v>0</v>
      </c>
      <c r="BQ233" s="141">
        <f t="shared" ca="1" si="114"/>
        <v>0</v>
      </c>
      <c r="BR233" s="143">
        <f t="shared" ca="1" si="115"/>
        <v>0</v>
      </c>
      <c r="BS233" s="144">
        <f t="shared" ca="1" si="116"/>
        <v>0</v>
      </c>
      <c r="BT233" s="145">
        <f t="shared" ca="1" si="117"/>
        <v>0.04</v>
      </c>
      <c r="BU233" s="56">
        <f t="shared" si="108"/>
        <v>0</v>
      </c>
      <c r="BV233" s="57">
        <f t="shared" si="109"/>
        <v>0</v>
      </c>
      <c r="BW233" s="58">
        <f t="shared" ca="1" si="118"/>
        <v>0</v>
      </c>
      <c r="BX233" s="141">
        <f t="shared" ca="1" si="119"/>
        <v>0</v>
      </c>
      <c r="BY233" s="143">
        <f t="shared" ca="1" si="120"/>
        <v>0</v>
      </c>
      <c r="BZ233" s="144">
        <f t="shared" ca="1" si="121"/>
        <v>0</v>
      </c>
      <c r="CA233" s="145">
        <f t="shared" ca="1" si="122"/>
        <v>0.04</v>
      </c>
      <c r="CB233" s="56">
        <f t="shared" si="110"/>
        <v>0</v>
      </c>
      <c r="CC233" s="57">
        <f t="shared" si="111"/>
        <v>0</v>
      </c>
      <c r="CD233" s="58">
        <f t="shared" ca="1" si="123"/>
        <v>0</v>
      </c>
      <c r="CE233" s="141">
        <f t="shared" ca="1" si="124"/>
        <v>0</v>
      </c>
      <c r="CF233" s="143">
        <f t="shared" ca="1" si="125"/>
        <v>0</v>
      </c>
      <c r="CG233" s="144">
        <f t="shared" ca="1" si="126"/>
        <v>0</v>
      </c>
      <c r="CH233" s="145">
        <f t="shared" ca="1" si="127"/>
        <v>0.04</v>
      </c>
    </row>
    <row r="234" spans="1:86" hidden="1" outlineLevel="1">
      <c r="A234">
        <f t="shared" ca="1" si="133"/>
        <v>2</v>
      </c>
      <c r="B234" t="str">
        <f t="shared" ca="1" si="112"/>
        <v>EP2 LPD3 LPS2 LPM4</v>
      </c>
      <c r="C234" s="34">
        <f t="shared" si="135"/>
        <v>2</v>
      </c>
      <c r="D234" s="22">
        <v>0</v>
      </c>
      <c r="E234" s="34">
        <f t="shared" ca="1" si="129"/>
        <v>0</v>
      </c>
      <c r="F234" s="34">
        <f t="shared" ca="1" si="134"/>
        <v>0</v>
      </c>
      <c r="G234" s="34">
        <f t="shared" ca="1" si="130"/>
        <v>3</v>
      </c>
      <c r="H234" s="34">
        <f t="shared" ca="1" si="131"/>
        <v>2</v>
      </c>
      <c r="I234" s="34">
        <f t="shared" ca="1" si="132"/>
        <v>4</v>
      </c>
      <c r="BM234">
        <v>184</v>
      </c>
      <c r="BN234" s="56">
        <f t="shared" si="106"/>
        <v>0</v>
      </c>
      <c r="BO234" s="57">
        <f t="shared" si="107"/>
        <v>0</v>
      </c>
      <c r="BP234" s="58">
        <f t="shared" ca="1" si="113"/>
        <v>0</v>
      </c>
      <c r="BQ234" s="141">
        <f t="shared" ca="1" si="114"/>
        <v>0</v>
      </c>
      <c r="BR234" s="143">
        <f t="shared" ca="1" si="115"/>
        <v>0</v>
      </c>
      <c r="BS234" s="144">
        <f t="shared" ca="1" si="116"/>
        <v>0</v>
      </c>
      <c r="BT234" s="145">
        <f t="shared" ca="1" si="117"/>
        <v>0.08</v>
      </c>
      <c r="BU234" s="56">
        <f t="shared" si="108"/>
        <v>0</v>
      </c>
      <c r="BV234" s="57">
        <f t="shared" si="109"/>
        <v>0</v>
      </c>
      <c r="BW234" s="58">
        <f t="shared" ca="1" si="118"/>
        <v>0</v>
      </c>
      <c r="BX234" s="141">
        <f t="shared" ca="1" si="119"/>
        <v>0</v>
      </c>
      <c r="BY234" s="143">
        <f t="shared" ca="1" si="120"/>
        <v>0</v>
      </c>
      <c r="BZ234" s="144">
        <f t="shared" ca="1" si="121"/>
        <v>0</v>
      </c>
      <c r="CA234" s="145">
        <f t="shared" ca="1" si="122"/>
        <v>0.08</v>
      </c>
      <c r="CB234" s="56">
        <f t="shared" si="110"/>
        <v>0</v>
      </c>
      <c r="CC234" s="57">
        <f t="shared" si="111"/>
        <v>0</v>
      </c>
      <c r="CD234" s="58">
        <f t="shared" ca="1" si="123"/>
        <v>0</v>
      </c>
      <c r="CE234" s="141">
        <f t="shared" ca="1" si="124"/>
        <v>0</v>
      </c>
      <c r="CF234" s="143">
        <f t="shared" ca="1" si="125"/>
        <v>0</v>
      </c>
      <c r="CG234" s="144">
        <f t="shared" ca="1" si="126"/>
        <v>0</v>
      </c>
      <c r="CH234" s="145">
        <f t="shared" ca="1" si="127"/>
        <v>0.08</v>
      </c>
    </row>
    <row r="235" spans="1:86" hidden="1" outlineLevel="1">
      <c r="A235">
        <f t="shared" ca="1" si="133"/>
        <v>2</v>
      </c>
      <c r="B235" t="str">
        <f t="shared" ca="1" si="112"/>
        <v>EP2 LPD3 LPS3 LPM1</v>
      </c>
      <c r="C235" s="34">
        <f t="shared" si="135"/>
        <v>2</v>
      </c>
      <c r="D235" s="22">
        <v>0</v>
      </c>
      <c r="E235" s="34">
        <f t="shared" ca="1" si="129"/>
        <v>0</v>
      </c>
      <c r="F235" s="34">
        <f t="shared" ca="1" si="134"/>
        <v>0</v>
      </c>
      <c r="G235" s="34">
        <f t="shared" ca="1" si="130"/>
        <v>3</v>
      </c>
      <c r="H235" s="34">
        <f t="shared" ca="1" si="131"/>
        <v>3</v>
      </c>
      <c r="I235" s="34">
        <f t="shared" ca="1" si="132"/>
        <v>1</v>
      </c>
      <c r="BM235">
        <v>185</v>
      </c>
      <c r="BN235" s="56">
        <f t="shared" si="106"/>
        <v>0</v>
      </c>
      <c r="BO235" s="57">
        <f t="shared" si="107"/>
        <v>0</v>
      </c>
      <c r="BP235" s="58">
        <f t="shared" ca="1" si="113"/>
        <v>0</v>
      </c>
      <c r="BQ235" s="141">
        <f t="shared" ca="1" si="114"/>
        <v>0</v>
      </c>
      <c r="BR235" s="143">
        <f t="shared" ca="1" si="115"/>
        <v>0</v>
      </c>
      <c r="BS235" s="144">
        <f t="shared" ca="1" si="116"/>
        <v>0.04</v>
      </c>
      <c r="BT235" s="145">
        <f t="shared" ca="1" si="117"/>
        <v>-0.05</v>
      </c>
      <c r="BU235" s="56">
        <f t="shared" si="108"/>
        <v>0</v>
      </c>
      <c r="BV235" s="57">
        <f t="shared" si="109"/>
        <v>0</v>
      </c>
      <c r="BW235" s="58">
        <f t="shared" ca="1" si="118"/>
        <v>0</v>
      </c>
      <c r="BX235" s="141">
        <f t="shared" ca="1" si="119"/>
        <v>0</v>
      </c>
      <c r="BY235" s="143">
        <f t="shared" ca="1" si="120"/>
        <v>0</v>
      </c>
      <c r="BZ235" s="144">
        <f t="shared" ca="1" si="121"/>
        <v>0.04</v>
      </c>
      <c r="CA235" s="145">
        <f t="shared" ca="1" si="122"/>
        <v>-0.05</v>
      </c>
      <c r="CB235" s="56">
        <f t="shared" si="110"/>
        <v>0</v>
      </c>
      <c r="CC235" s="57">
        <f t="shared" si="111"/>
        <v>0</v>
      </c>
      <c r="CD235" s="58">
        <f t="shared" ca="1" si="123"/>
        <v>0</v>
      </c>
      <c r="CE235" s="141">
        <f t="shared" ca="1" si="124"/>
        <v>0</v>
      </c>
      <c r="CF235" s="143">
        <f t="shared" ca="1" si="125"/>
        <v>0</v>
      </c>
      <c r="CG235" s="144">
        <f t="shared" ca="1" si="126"/>
        <v>0.04</v>
      </c>
      <c r="CH235" s="145">
        <f t="shared" ca="1" si="127"/>
        <v>-0.05</v>
      </c>
    </row>
    <row r="236" spans="1:86" hidden="1" outlineLevel="1">
      <c r="A236">
        <f t="shared" ca="1" si="133"/>
        <v>2</v>
      </c>
      <c r="B236" t="str">
        <f t="shared" ca="1" si="112"/>
        <v>EP2 LPD3 LPS3 LPM2</v>
      </c>
      <c r="C236" s="34">
        <f t="shared" si="135"/>
        <v>2</v>
      </c>
      <c r="D236" s="22">
        <v>0</v>
      </c>
      <c r="E236" s="34">
        <f t="shared" ca="1" si="129"/>
        <v>0</v>
      </c>
      <c r="F236" s="34">
        <f t="shared" ca="1" si="134"/>
        <v>0</v>
      </c>
      <c r="G236" s="34">
        <f t="shared" ca="1" si="130"/>
        <v>3</v>
      </c>
      <c r="H236" s="34">
        <f t="shared" ca="1" si="131"/>
        <v>3</v>
      </c>
      <c r="I236" s="34">
        <f t="shared" ca="1" si="132"/>
        <v>2</v>
      </c>
      <c r="BM236">
        <v>186</v>
      </c>
      <c r="BN236" s="56">
        <f t="shared" si="106"/>
        <v>0</v>
      </c>
      <c r="BO236" s="57">
        <f t="shared" si="107"/>
        <v>0</v>
      </c>
      <c r="BP236" s="58">
        <f t="shared" ca="1" si="113"/>
        <v>0</v>
      </c>
      <c r="BQ236" s="141">
        <f t="shared" ca="1" si="114"/>
        <v>0</v>
      </c>
      <c r="BR236" s="143">
        <f t="shared" ca="1" si="115"/>
        <v>0</v>
      </c>
      <c r="BS236" s="144">
        <f t="shared" ca="1" si="116"/>
        <v>0.04</v>
      </c>
      <c r="BT236" s="145">
        <f t="shared" ca="1" si="117"/>
        <v>0</v>
      </c>
      <c r="BU236" s="56">
        <f t="shared" si="108"/>
        <v>0</v>
      </c>
      <c r="BV236" s="57">
        <f t="shared" si="109"/>
        <v>0</v>
      </c>
      <c r="BW236" s="58">
        <f t="shared" ca="1" si="118"/>
        <v>0</v>
      </c>
      <c r="BX236" s="141">
        <f t="shared" ca="1" si="119"/>
        <v>0</v>
      </c>
      <c r="BY236" s="143">
        <f t="shared" ca="1" si="120"/>
        <v>0</v>
      </c>
      <c r="BZ236" s="144">
        <f t="shared" ca="1" si="121"/>
        <v>0.04</v>
      </c>
      <c r="CA236" s="145">
        <f t="shared" ca="1" si="122"/>
        <v>0</v>
      </c>
      <c r="CB236" s="56">
        <f t="shared" si="110"/>
        <v>0</v>
      </c>
      <c r="CC236" s="57">
        <f t="shared" si="111"/>
        <v>0</v>
      </c>
      <c r="CD236" s="58">
        <f t="shared" ca="1" si="123"/>
        <v>0</v>
      </c>
      <c r="CE236" s="141">
        <f t="shared" ca="1" si="124"/>
        <v>0</v>
      </c>
      <c r="CF236" s="143">
        <f t="shared" ca="1" si="125"/>
        <v>0</v>
      </c>
      <c r="CG236" s="144">
        <f t="shared" ca="1" si="126"/>
        <v>0.04</v>
      </c>
      <c r="CH236" s="145">
        <f t="shared" ca="1" si="127"/>
        <v>0</v>
      </c>
    </row>
    <row r="237" spans="1:86" hidden="1" outlineLevel="1">
      <c r="A237">
        <f t="shared" ca="1" si="133"/>
        <v>2</v>
      </c>
      <c r="B237" t="str">
        <f t="shared" ca="1" si="112"/>
        <v>EP2 LPD3 LPS3 LPM3</v>
      </c>
      <c r="C237" s="34">
        <f t="shared" si="135"/>
        <v>2</v>
      </c>
      <c r="D237" s="22">
        <v>0</v>
      </c>
      <c r="E237" s="34">
        <f t="shared" ca="1" si="129"/>
        <v>0</v>
      </c>
      <c r="F237" s="34">
        <f t="shared" ca="1" si="134"/>
        <v>0</v>
      </c>
      <c r="G237" s="34">
        <f t="shared" ca="1" si="130"/>
        <v>3</v>
      </c>
      <c r="H237" s="34">
        <f t="shared" ca="1" si="131"/>
        <v>3</v>
      </c>
      <c r="I237" s="34">
        <f t="shared" ca="1" si="132"/>
        <v>3</v>
      </c>
      <c r="BM237">
        <v>187</v>
      </c>
      <c r="BN237" s="56">
        <f t="shared" si="106"/>
        <v>0</v>
      </c>
      <c r="BO237" s="57">
        <f t="shared" si="107"/>
        <v>0</v>
      </c>
      <c r="BP237" s="58">
        <f t="shared" ca="1" si="113"/>
        <v>0</v>
      </c>
      <c r="BQ237" s="141">
        <f t="shared" ca="1" si="114"/>
        <v>0</v>
      </c>
      <c r="BR237" s="143">
        <f t="shared" ca="1" si="115"/>
        <v>0</v>
      </c>
      <c r="BS237" s="144">
        <f t="shared" ca="1" si="116"/>
        <v>0.04</v>
      </c>
      <c r="BT237" s="145">
        <f t="shared" ca="1" si="117"/>
        <v>0.04</v>
      </c>
      <c r="BU237" s="56">
        <f t="shared" si="108"/>
        <v>0</v>
      </c>
      <c r="BV237" s="57">
        <f t="shared" si="109"/>
        <v>0</v>
      </c>
      <c r="BW237" s="58">
        <f t="shared" ca="1" si="118"/>
        <v>0</v>
      </c>
      <c r="BX237" s="141">
        <f t="shared" ca="1" si="119"/>
        <v>0</v>
      </c>
      <c r="BY237" s="143">
        <f t="shared" ca="1" si="120"/>
        <v>0</v>
      </c>
      <c r="BZ237" s="144">
        <f t="shared" ca="1" si="121"/>
        <v>0.04</v>
      </c>
      <c r="CA237" s="145">
        <f t="shared" ca="1" si="122"/>
        <v>0.04</v>
      </c>
      <c r="CB237" s="56">
        <f t="shared" si="110"/>
        <v>0</v>
      </c>
      <c r="CC237" s="57">
        <f t="shared" si="111"/>
        <v>0</v>
      </c>
      <c r="CD237" s="58">
        <f t="shared" ca="1" si="123"/>
        <v>0</v>
      </c>
      <c r="CE237" s="141">
        <f t="shared" ca="1" si="124"/>
        <v>0</v>
      </c>
      <c r="CF237" s="143">
        <f t="shared" ca="1" si="125"/>
        <v>0</v>
      </c>
      <c r="CG237" s="144">
        <f t="shared" ca="1" si="126"/>
        <v>0.04</v>
      </c>
      <c r="CH237" s="145">
        <f t="shared" ca="1" si="127"/>
        <v>0.04</v>
      </c>
    </row>
    <row r="238" spans="1:86" hidden="1" outlineLevel="1">
      <c r="A238">
        <f t="shared" ca="1" si="133"/>
        <v>2</v>
      </c>
      <c r="B238" t="str">
        <f t="shared" ca="1" si="112"/>
        <v>EP2 LPD3 LPS3 LPM4</v>
      </c>
      <c r="C238" s="34">
        <f t="shared" si="135"/>
        <v>2</v>
      </c>
      <c r="D238" s="22">
        <v>0</v>
      </c>
      <c r="E238" s="34">
        <f t="shared" ca="1" si="129"/>
        <v>0</v>
      </c>
      <c r="F238" s="34">
        <f t="shared" ca="1" si="134"/>
        <v>0</v>
      </c>
      <c r="G238" s="34">
        <f t="shared" ca="1" si="130"/>
        <v>3</v>
      </c>
      <c r="H238" s="34">
        <f t="shared" ca="1" si="131"/>
        <v>3</v>
      </c>
      <c r="I238" s="34">
        <f t="shared" ca="1" si="132"/>
        <v>4</v>
      </c>
      <c r="BM238">
        <v>188</v>
      </c>
      <c r="BN238" s="56">
        <f t="shared" si="106"/>
        <v>0</v>
      </c>
      <c r="BO238" s="57">
        <f t="shared" si="107"/>
        <v>0</v>
      </c>
      <c r="BP238" s="58">
        <f t="shared" ca="1" si="113"/>
        <v>0</v>
      </c>
      <c r="BQ238" s="141">
        <f t="shared" ca="1" si="114"/>
        <v>0</v>
      </c>
      <c r="BR238" s="143">
        <f t="shared" ca="1" si="115"/>
        <v>0</v>
      </c>
      <c r="BS238" s="144">
        <f t="shared" ca="1" si="116"/>
        <v>0.04</v>
      </c>
      <c r="BT238" s="145">
        <f t="shared" ca="1" si="117"/>
        <v>0.08</v>
      </c>
      <c r="BU238" s="56">
        <f t="shared" si="108"/>
        <v>0</v>
      </c>
      <c r="BV238" s="57">
        <f t="shared" si="109"/>
        <v>0</v>
      </c>
      <c r="BW238" s="58">
        <f t="shared" ca="1" si="118"/>
        <v>0</v>
      </c>
      <c r="BX238" s="141">
        <f t="shared" ca="1" si="119"/>
        <v>0</v>
      </c>
      <c r="BY238" s="143">
        <f t="shared" ca="1" si="120"/>
        <v>0</v>
      </c>
      <c r="BZ238" s="144">
        <f t="shared" ca="1" si="121"/>
        <v>0.04</v>
      </c>
      <c r="CA238" s="145">
        <f t="shared" ca="1" si="122"/>
        <v>0.08</v>
      </c>
      <c r="CB238" s="56">
        <f t="shared" si="110"/>
        <v>0</v>
      </c>
      <c r="CC238" s="57">
        <f t="shared" si="111"/>
        <v>0</v>
      </c>
      <c r="CD238" s="58">
        <f t="shared" ca="1" si="123"/>
        <v>0</v>
      </c>
      <c r="CE238" s="141">
        <f t="shared" ca="1" si="124"/>
        <v>0</v>
      </c>
      <c r="CF238" s="143">
        <f t="shared" ca="1" si="125"/>
        <v>0</v>
      </c>
      <c r="CG238" s="144">
        <f t="shared" ca="1" si="126"/>
        <v>0.04</v>
      </c>
      <c r="CH238" s="145">
        <f t="shared" ca="1" si="127"/>
        <v>0.08</v>
      </c>
    </row>
    <row r="239" spans="1:86" hidden="1" outlineLevel="1">
      <c r="A239">
        <f t="shared" ca="1" si="133"/>
        <v>2</v>
      </c>
      <c r="B239" t="str">
        <f t="shared" ca="1" si="112"/>
        <v>EP2 LPD3 LPS4 LPM1</v>
      </c>
      <c r="C239" s="34">
        <f t="shared" si="135"/>
        <v>2</v>
      </c>
      <c r="D239" s="22">
        <v>0</v>
      </c>
      <c r="E239" s="34">
        <f t="shared" ca="1" si="129"/>
        <v>0</v>
      </c>
      <c r="F239" s="34">
        <f t="shared" ca="1" si="134"/>
        <v>0</v>
      </c>
      <c r="G239" s="34">
        <f t="shared" ca="1" si="130"/>
        <v>3</v>
      </c>
      <c r="H239" s="34">
        <f t="shared" ca="1" si="131"/>
        <v>4</v>
      </c>
      <c r="I239" s="34">
        <f t="shared" ca="1" si="132"/>
        <v>1</v>
      </c>
      <c r="BM239">
        <v>189</v>
      </c>
      <c r="BN239" s="56">
        <f t="shared" si="106"/>
        <v>0</v>
      </c>
      <c r="BO239" s="57">
        <f t="shared" si="107"/>
        <v>0</v>
      </c>
      <c r="BP239" s="58">
        <f t="shared" ca="1" si="113"/>
        <v>0</v>
      </c>
      <c r="BQ239" s="141">
        <f t="shared" ca="1" si="114"/>
        <v>0</v>
      </c>
      <c r="BR239" s="143">
        <f t="shared" ca="1" si="115"/>
        <v>0</v>
      </c>
      <c r="BS239" s="144">
        <f t="shared" ca="1" si="116"/>
        <v>0.08</v>
      </c>
      <c r="BT239" s="145">
        <f t="shared" ca="1" si="117"/>
        <v>-0.05</v>
      </c>
      <c r="BU239" s="56">
        <f t="shared" si="108"/>
        <v>0</v>
      </c>
      <c r="BV239" s="57">
        <f t="shared" si="109"/>
        <v>0</v>
      </c>
      <c r="BW239" s="58">
        <f t="shared" ca="1" si="118"/>
        <v>0</v>
      </c>
      <c r="BX239" s="141">
        <f t="shared" ca="1" si="119"/>
        <v>0</v>
      </c>
      <c r="BY239" s="143">
        <f t="shared" ca="1" si="120"/>
        <v>0</v>
      </c>
      <c r="BZ239" s="144">
        <f t="shared" ca="1" si="121"/>
        <v>0.08</v>
      </c>
      <c r="CA239" s="145">
        <f t="shared" ca="1" si="122"/>
        <v>-0.05</v>
      </c>
      <c r="CB239" s="56">
        <f t="shared" si="110"/>
        <v>0</v>
      </c>
      <c r="CC239" s="57">
        <f t="shared" si="111"/>
        <v>0</v>
      </c>
      <c r="CD239" s="58">
        <f t="shared" ca="1" si="123"/>
        <v>0</v>
      </c>
      <c r="CE239" s="141">
        <f t="shared" ca="1" si="124"/>
        <v>0</v>
      </c>
      <c r="CF239" s="143">
        <f t="shared" ca="1" si="125"/>
        <v>0</v>
      </c>
      <c r="CG239" s="144">
        <f t="shared" ca="1" si="126"/>
        <v>0.08</v>
      </c>
      <c r="CH239" s="145">
        <f t="shared" ca="1" si="127"/>
        <v>-0.05</v>
      </c>
    </row>
    <row r="240" spans="1:86" hidden="1" outlineLevel="1">
      <c r="A240">
        <f t="shared" ca="1" si="133"/>
        <v>2</v>
      </c>
      <c r="B240" t="str">
        <f t="shared" ca="1" si="112"/>
        <v>EP2 LPD3 LPS4 LPM2</v>
      </c>
      <c r="C240" s="34">
        <f t="shared" si="135"/>
        <v>2</v>
      </c>
      <c r="D240" s="22">
        <v>0</v>
      </c>
      <c r="E240" s="34">
        <f t="shared" ca="1" si="129"/>
        <v>0</v>
      </c>
      <c r="F240" s="34">
        <f t="shared" ca="1" si="134"/>
        <v>0</v>
      </c>
      <c r="G240" s="34">
        <f t="shared" ca="1" si="130"/>
        <v>3</v>
      </c>
      <c r="H240" s="34">
        <f t="shared" ca="1" si="131"/>
        <v>4</v>
      </c>
      <c r="I240" s="34">
        <f t="shared" ca="1" si="132"/>
        <v>2</v>
      </c>
      <c r="BM240">
        <v>190</v>
      </c>
      <c r="BN240" s="56">
        <f t="shared" si="106"/>
        <v>0</v>
      </c>
      <c r="BO240" s="57">
        <f t="shared" si="107"/>
        <v>0</v>
      </c>
      <c r="BP240" s="58">
        <f t="shared" ca="1" si="113"/>
        <v>0</v>
      </c>
      <c r="BQ240" s="141">
        <f t="shared" ca="1" si="114"/>
        <v>0</v>
      </c>
      <c r="BR240" s="143">
        <f t="shared" ca="1" si="115"/>
        <v>0</v>
      </c>
      <c r="BS240" s="144">
        <f t="shared" ca="1" si="116"/>
        <v>0.08</v>
      </c>
      <c r="BT240" s="145">
        <f t="shared" ca="1" si="117"/>
        <v>0</v>
      </c>
      <c r="BU240" s="56">
        <f t="shared" si="108"/>
        <v>0</v>
      </c>
      <c r="BV240" s="57">
        <f t="shared" si="109"/>
        <v>0</v>
      </c>
      <c r="BW240" s="58">
        <f t="shared" ca="1" si="118"/>
        <v>0</v>
      </c>
      <c r="BX240" s="141">
        <f t="shared" ca="1" si="119"/>
        <v>0</v>
      </c>
      <c r="BY240" s="143">
        <f t="shared" ca="1" si="120"/>
        <v>0</v>
      </c>
      <c r="BZ240" s="144">
        <f t="shared" ca="1" si="121"/>
        <v>0.08</v>
      </c>
      <c r="CA240" s="145">
        <f t="shared" ca="1" si="122"/>
        <v>0</v>
      </c>
      <c r="CB240" s="56">
        <f t="shared" si="110"/>
        <v>0</v>
      </c>
      <c r="CC240" s="57">
        <f t="shared" si="111"/>
        <v>0</v>
      </c>
      <c r="CD240" s="58">
        <f t="shared" ca="1" si="123"/>
        <v>0</v>
      </c>
      <c r="CE240" s="141">
        <f t="shared" ca="1" si="124"/>
        <v>0</v>
      </c>
      <c r="CF240" s="143">
        <f t="shared" ca="1" si="125"/>
        <v>0</v>
      </c>
      <c r="CG240" s="144">
        <f t="shared" ca="1" si="126"/>
        <v>0.08</v>
      </c>
      <c r="CH240" s="145">
        <f t="shared" ca="1" si="127"/>
        <v>0</v>
      </c>
    </row>
    <row r="241" spans="1:86" hidden="1" outlineLevel="1">
      <c r="A241">
        <f t="shared" ca="1" si="133"/>
        <v>2</v>
      </c>
      <c r="B241" t="str">
        <f t="shared" ca="1" si="112"/>
        <v>EP2 LPD3 LPS4 LPM3</v>
      </c>
      <c r="C241" s="34">
        <f t="shared" si="135"/>
        <v>2</v>
      </c>
      <c r="D241" s="22">
        <v>0</v>
      </c>
      <c r="E241" s="34">
        <f t="shared" ca="1" si="129"/>
        <v>0</v>
      </c>
      <c r="F241" s="34">
        <f t="shared" ca="1" si="134"/>
        <v>0</v>
      </c>
      <c r="G241" s="34">
        <f t="shared" ca="1" si="130"/>
        <v>3</v>
      </c>
      <c r="H241" s="34">
        <f t="shared" ca="1" si="131"/>
        <v>4</v>
      </c>
      <c r="I241" s="34">
        <f t="shared" ca="1" si="132"/>
        <v>3</v>
      </c>
      <c r="BM241">
        <v>191</v>
      </c>
      <c r="BN241" s="56">
        <f t="shared" si="106"/>
        <v>0</v>
      </c>
      <c r="BO241" s="57">
        <f t="shared" si="107"/>
        <v>0</v>
      </c>
      <c r="BP241" s="58">
        <f t="shared" ca="1" si="113"/>
        <v>0</v>
      </c>
      <c r="BQ241" s="141">
        <f t="shared" ca="1" si="114"/>
        <v>0</v>
      </c>
      <c r="BR241" s="143">
        <f t="shared" ca="1" si="115"/>
        <v>0</v>
      </c>
      <c r="BS241" s="144">
        <f t="shared" ca="1" si="116"/>
        <v>0.08</v>
      </c>
      <c r="BT241" s="145">
        <f t="shared" ca="1" si="117"/>
        <v>0.04</v>
      </c>
      <c r="BU241" s="56">
        <f t="shared" si="108"/>
        <v>0</v>
      </c>
      <c r="BV241" s="57">
        <f t="shared" si="109"/>
        <v>0</v>
      </c>
      <c r="BW241" s="58">
        <f t="shared" ca="1" si="118"/>
        <v>0</v>
      </c>
      <c r="BX241" s="141">
        <f t="shared" ca="1" si="119"/>
        <v>0</v>
      </c>
      <c r="BY241" s="143">
        <f t="shared" ca="1" si="120"/>
        <v>0</v>
      </c>
      <c r="BZ241" s="144">
        <f t="shared" ca="1" si="121"/>
        <v>0.08</v>
      </c>
      <c r="CA241" s="145">
        <f t="shared" ca="1" si="122"/>
        <v>0.04</v>
      </c>
      <c r="CB241" s="56">
        <f t="shared" si="110"/>
        <v>0</v>
      </c>
      <c r="CC241" s="57">
        <f t="shared" si="111"/>
        <v>0</v>
      </c>
      <c r="CD241" s="58">
        <f t="shared" ca="1" si="123"/>
        <v>0</v>
      </c>
      <c r="CE241" s="141">
        <f t="shared" ca="1" si="124"/>
        <v>0</v>
      </c>
      <c r="CF241" s="143">
        <f t="shared" ca="1" si="125"/>
        <v>0</v>
      </c>
      <c r="CG241" s="144">
        <f t="shared" ca="1" si="126"/>
        <v>0.08</v>
      </c>
      <c r="CH241" s="145">
        <f t="shared" ca="1" si="127"/>
        <v>0.04</v>
      </c>
    </row>
    <row r="242" spans="1:86" hidden="1" outlineLevel="1">
      <c r="A242">
        <f t="shared" ref="A242:A264" ca="1" si="136">OFFSET(A242,-1,0)</f>
        <v>2</v>
      </c>
      <c r="B242" t="str">
        <f t="shared" ca="1" si="112"/>
        <v>EP2 LPD3 LPS4 LPM4</v>
      </c>
      <c r="C242" s="34">
        <f t="shared" si="135"/>
        <v>2</v>
      </c>
      <c r="D242" s="22">
        <v>0</v>
      </c>
      <c r="E242" s="34">
        <f t="shared" ca="1" si="129"/>
        <v>0</v>
      </c>
      <c r="F242" s="34">
        <f t="shared" ca="1" si="134"/>
        <v>0</v>
      </c>
      <c r="G242" s="34">
        <f t="shared" ca="1" si="130"/>
        <v>3</v>
      </c>
      <c r="H242" s="34">
        <f t="shared" ca="1" si="131"/>
        <v>4</v>
      </c>
      <c r="I242" s="34">
        <f t="shared" ca="1" si="132"/>
        <v>4</v>
      </c>
      <c r="BM242">
        <v>192</v>
      </c>
      <c r="BN242" s="56">
        <f t="shared" si="106"/>
        <v>0</v>
      </c>
      <c r="BO242" s="57">
        <f t="shared" si="107"/>
        <v>0</v>
      </c>
      <c r="BP242" s="58">
        <f t="shared" ca="1" si="113"/>
        <v>0</v>
      </c>
      <c r="BQ242" s="141">
        <f t="shared" ca="1" si="114"/>
        <v>0</v>
      </c>
      <c r="BR242" s="143">
        <f t="shared" ca="1" si="115"/>
        <v>0</v>
      </c>
      <c r="BS242" s="144">
        <f t="shared" ca="1" si="116"/>
        <v>0.08</v>
      </c>
      <c r="BT242" s="145">
        <f t="shared" ca="1" si="117"/>
        <v>0.08</v>
      </c>
      <c r="BU242" s="56">
        <f t="shared" si="108"/>
        <v>0</v>
      </c>
      <c r="BV242" s="57">
        <f t="shared" si="109"/>
        <v>0</v>
      </c>
      <c r="BW242" s="58">
        <f t="shared" ca="1" si="118"/>
        <v>0</v>
      </c>
      <c r="BX242" s="141">
        <f t="shared" ca="1" si="119"/>
        <v>0</v>
      </c>
      <c r="BY242" s="143">
        <f t="shared" ca="1" si="120"/>
        <v>0</v>
      </c>
      <c r="BZ242" s="144">
        <f t="shared" ca="1" si="121"/>
        <v>0.08</v>
      </c>
      <c r="CA242" s="145">
        <f t="shared" ca="1" si="122"/>
        <v>0.08</v>
      </c>
      <c r="CB242" s="56">
        <f t="shared" si="110"/>
        <v>0</v>
      </c>
      <c r="CC242" s="57">
        <f t="shared" si="111"/>
        <v>0</v>
      </c>
      <c r="CD242" s="58">
        <f t="shared" ca="1" si="123"/>
        <v>0</v>
      </c>
      <c r="CE242" s="141">
        <f t="shared" ca="1" si="124"/>
        <v>0</v>
      </c>
      <c r="CF242" s="143">
        <f t="shared" ca="1" si="125"/>
        <v>0</v>
      </c>
      <c r="CG242" s="144">
        <f t="shared" ca="1" si="126"/>
        <v>0.08</v>
      </c>
      <c r="CH242" s="145">
        <f t="shared" ca="1" si="127"/>
        <v>0.08</v>
      </c>
    </row>
    <row r="243" spans="1:86" hidden="1" outlineLevel="1">
      <c r="A243">
        <f t="shared" ca="1" si="136"/>
        <v>2</v>
      </c>
      <c r="B243" t="str">
        <f t="shared" ca="1" si="112"/>
        <v>EP2 LPD4 LPS1 LPM1</v>
      </c>
      <c r="C243" s="34">
        <f t="shared" si="135"/>
        <v>2</v>
      </c>
      <c r="D243" s="22">
        <v>0</v>
      </c>
      <c r="E243" s="34">
        <f t="shared" ca="1" si="129"/>
        <v>0</v>
      </c>
      <c r="F243" s="34">
        <f t="shared" ca="1" si="134"/>
        <v>0</v>
      </c>
      <c r="G243" s="34">
        <f t="shared" ca="1" si="130"/>
        <v>4</v>
      </c>
      <c r="H243" s="34">
        <f t="shared" ca="1" si="131"/>
        <v>1</v>
      </c>
      <c r="I243" s="34">
        <f t="shared" ca="1" si="132"/>
        <v>1</v>
      </c>
      <c r="BM243">
        <v>193</v>
      </c>
      <c r="BN243" s="56">
        <f t="shared" ref="BN243:BN306" si="137">IF($C243=0,0,INDEX($M$51:$M$54,$C243,1))</f>
        <v>0</v>
      </c>
      <c r="BO243" s="57">
        <f t="shared" ref="BO243:BO306" si="138">IF($D243=0,0,INDEX($N$51:$N$54,$D243,1))</f>
        <v>0</v>
      </c>
      <c r="BP243" s="58">
        <f t="shared" ca="1" si="113"/>
        <v>0</v>
      </c>
      <c r="BQ243" s="141">
        <f t="shared" ca="1" si="114"/>
        <v>0</v>
      </c>
      <c r="BR243" s="143">
        <f t="shared" ca="1" si="115"/>
        <v>0.05</v>
      </c>
      <c r="BS243" s="144">
        <f t="shared" ca="1" si="116"/>
        <v>-0.05</v>
      </c>
      <c r="BT243" s="145">
        <f t="shared" ca="1" si="117"/>
        <v>-0.05</v>
      </c>
      <c r="BU243" s="56">
        <f t="shared" ref="BU243:BU306" si="139">IF($C243=0,0,INDEX($M$51:$M$54,$C243,1))</f>
        <v>0</v>
      </c>
      <c r="BV243" s="57">
        <f t="shared" ref="BV243:BV306" si="140">IF($D243=0,0,INDEX($N$51:$N$54,$D243,1))</f>
        <v>0</v>
      </c>
      <c r="BW243" s="58">
        <f t="shared" ca="1" si="118"/>
        <v>0</v>
      </c>
      <c r="BX243" s="141">
        <f t="shared" ca="1" si="119"/>
        <v>0</v>
      </c>
      <c r="BY243" s="143">
        <f t="shared" ca="1" si="120"/>
        <v>0.05</v>
      </c>
      <c r="BZ243" s="144">
        <f t="shared" ca="1" si="121"/>
        <v>-0.05</v>
      </c>
      <c r="CA243" s="145">
        <f t="shared" ca="1" si="122"/>
        <v>-0.05</v>
      </c>
      <c r="CB243" s="56">
        <f t="shared" ref="CB243:CB306" si="141">IF($C243=0,0,INDEX($M$51:$M$54,$C243,1))</f>
        <v>0</v>
      </c>
      <c r="CC243" s="57">
        <f t="shared" ref="CC243:CC306" si="142">IF($D243=0,0,INDEX($N$51:$N$54,$D243,1))</f>
        <v>0</v>
      </c>
      <c r="CD243" s="58">
        <f t="shared" ca="1" si="123"/>
        <v>0</v>
      </c>
      <c r="CE243" s="141">
        <f t="shared" ca="1" si="124"/>
        <v>0</v>
      </c>
      <c r="CF243" s="143">
        <f t="shared" ca="1" si="125"/>
        <v>0.05</v>
      </c>
      <c r="CG243" s="144">
        <f t="shared" ca="1" si="126"/>
        <v>-0.05</v>
      </c>
      <c r="CH243" s="145">
        <f t="shared" ca="1" si="127"/>
        <v>-0.05</v>
      </c>
    </row>
    <row r="244" spans="1:86" hidden="1" outlineLevel="1">
      <c r="A244">
        <f t="shared" ca="1" si="136"/>
        <v>2</v>
      </c>
      <c r="B244" t="str">
        <f t="shared" ref="B244:B307" ca="1" si="143">"EP"&amp;$C244&amp;IF($A244=0," LPAll"&amp;$D244,"")&amp;IF($A244=1," LPD"&amp;$E244&amp;" LPS"&amp;$F244,"")&amp;IF($A244=2," LPD"&amp;$G244&amp;" LPS"&amp;$H244&amp;" LPM"&amp;$I244,"")</f>
        <v>EP2 LPD4 LPS1 LPM2</v>
      </c>
      <c r="C244" s="34">
        <f t="shared" si="135"/>
        <v>2</v>
      </c>
      <c r="D244" s="22">
        <v>0</v>
      </c>
      <c r="E244" s="34">
        <f t="shared" ca="1" si="129"/>
        <v>0</v>
      </c>
      <c r="F244" s="34">
        <f t="shared" ca="1" si="134"/>
        <v>0</v>
      </c>
      <c r="G244" s="34">
        <f t="shared" ca="1" si="130"/>
        <v>4</v>
      </c>
      <c r="H244" s="34">
        <f t="shared" ca="1" si="131"/>
        <v>1</v>
      </c>
      <c r="I244" s="34">
        <f t="shared" ca="1" si="132"/>
        <v>2</v>
      </c>
      <c r="BM244">
        <v>194</v>
      </c>
      <c r="BN244" s="56">
        <f t="shared" si="137"/>
        <v>0</v>
      </c>
      <c r="BO244" s="57">
        <f t="shared" si="138"/>
        <v>0</v>
      </c>
      <c r="BP244" s="58">
        <f t="shared" ref="BP244:BP307" ca="1" si="144">IF($E244=0,BO244,INDEX($O$51:$O$54,$E244,1))</f>
        <v>0</v>
      </c>
      <c r="BQ244" s="141">
        <f t="shared" ref="BQ244:BQ307" ca="1" si="145">IF($F244=0,BO244,INDEX($P$51:$P$54,$F244,1))</f>
        <v>0</v>
      </c>
      <c r="BR244" s="143">
        <f t="shared" ref="BR244:BR307" ca="1" si="146">IF($G244=0,BP244,INDEX($O$51:$O$54,$G244,1))</f>
        <v>0.05</v>
      </c>
      <c r="BS244" s="144">
        <f t="shared" ref="BS244:BS307" ca="1" si="147">IF($H244=0,BQ244,INDEX($P$51:$P$54,$H244,1))</f>
        <v>-0.05</v>
      </c>
      <c r="BT244" s="145">
        <f t="shared" ref="BT244:BT307" ca="1" si="148">IF($I244=0,BQ244,INDEX($Q$51:$Q$54,$I244,1))</f>
        <v>0</v>
      </c>
      <c r="BU244" s="56">
        <f t="shared" si="139"/>
        <v>0</v>
      </c>
      <c r="BV244" s="57">
        <f t="shared" si="140"/>
        <v>0</v>
      </c>
      <c r="BW244" s="58">
        <f t="shared" ref="BW244:BW307" ca="1" si="149">IF($E244=0,BV244,INDEX($O$51:$O$54,$E244,1))</f>
        <v>0</v>
      </c>
      <c r="BX244" s="141">
        <f t="shared" ref="BX244:BX307" ca="1" si="150">IF($F244=0,BV244,INDEX($P$51:$P$54,$F244,1))</f>
        <v>0</v>
      </c>
      <c r="BY244" s="143">
        <f t="shared" ref="BY244:BY307" ca="1" si="151">IF($G244=0,BW244,INDEX($O$51:$O$54,$G244,1))</f>
        <v>0.05</v>
      </c>
      <c r="BZ244" s="144">
        <f t="shared" ref="BZ244:BZ307" ca="1" si="152">IF($H244=0,BX244,INDEX($P$51:$P$54,$H244,1))</f>
        <v>-0.05</v>
      </c>
      <c r="CA244" s="145">
        <f t="shared" ref="CA244:CA307" ca="1" si="153">IF($I244=0,BX244,INDEX($Q$51:$Q$54,$I244,1))</f>
        <v>0</v>
      </c>
      <c r="CB244" s="56">
        <f t="shared" si="141"/>
        <v>0</v>
      </c>
      <c r="CC244" s="57">
        <f t="shared" si="142"/>
        <v>0</v>
      </c>
      <c r="CD244" s="58">
        <f t="shared" ref="CD244:CD307" ca="1" si="154">IF($E244=0,CC244,INDEX($O$51:$O$54,$E244,1))</f>
        <v>0</v>
      </c>
      <c r="CE244" s="141">
        <f t="shared" ref="CE244:CE307" ca="1" si="155">IF($F244=0,CC244,INDEX($P$51:$P$54,$F244,1))</f>
        <v>0</v>
      </c>
      <c r="CF244" s="143">
        <f t="shared" ref="CF244:CF307" ca="1" si="156">IF($G244=0,CD244,INDEX($O$51:$O$54,$G244,1))</f>
        <v>0.05</v>
      </c>
      <c r="CG244" s="144">
        <f t="shared" ref="CG244:CG307" ca="1" si="157">IF($H244=0,CE244,INDEX($P$51:$P$54,$H244,1))</f>
        <v>-0.05</v>
      </c>
      <c r="CH244" s="145">
        <f t="shared" ref="CH244:CH307" ca="1" si="158">IF($I244=0,CE244,INDEX($Q$51:$Q$54,$I244,1))</f>
        <v>0</v>
      </c>
    </row>
    <row r="245" spans="1:86" hidden="1" outlineLevel="1">
      <c r="A245">
        <f t="shared" ca="1" si="136"/>
        <v>2</v>
      </c>
      <c r="B245" t="str">
        <f t="shared" ca="1" si="143"/>
        <v>EP2 LPD4 LPS1 LPM3</v>
      </c>
      <c r="C245" s="34">
        <f t="shared" si="135"/>
        <v>2</v>
      </c>
      <c r="D245" s="22">
        <v>0</v>
      </c>
      <c r="E245" s="34">
        <f t="shared" ca="1" si="129"/>
        <v>0</v>
      </c>
      <c r="F245" s="34">
        <f t="shared" ca="1" si="134"/>
        <v>0</v>
      </c>
      <c r="G245" s="34">
        <f t="shared" ca="1" si="130"/>
        <v>4</v>
      </c>
      <c r="H245" s="34">
        <f t="shared" ca="1" si="131"/>
        <v>1</v>
      </c>
      <c r="I245" s="34">
        <f t="shared" ca="1" si="132"/>
        <v>3</v>
      </c>
      <c r="BM245">
        <v>195</v>
      </c>
      <c r="BN245" s="56">
        <f t="shared" si="137"/>
        <v>0</v>
      </c>
      <c r="BO245" s="57">
        <f t="shared" si="138"/>
        <v>0</v>
      </c>
      <c r="BP245" s="58">
        <f t="shared" ca="1" si="144"/>
        <v>0</v>
      </c>
      <c r="BQ245" s="141">
        <f t="shared" ca="1" si="145"/>
        <v>0</v>
      </c>
      <c r="BR245" s="143">
        <f t="shared" ca="1" si="146"/>
        <v>0.05</v>
      </c>
      <c r="BS245" s="144">
        <f t="shared" ca="1" si="147"/>
        <v>-0.05</v>
      </c>
      <c r="BT245" s="145">
        <f t="shared" ca="1" si="148"/>
        <v>0.04</v>
      </c>
      <c r="BU245" s="56">
        <f t="shared" si="139"/>
        <v>0</v>
      </c>
      <c r="BV245" s="57">
        <f t="shared" si="140"/>
        <v>0</v>
      </c>
      <c r="BW245" s="58">
        <f t="shared" ca="1" si="149"/>
        <v>0</v>
      </c>
      <c r="BX245" s="141">
        <f t="shared" ca="1" si="150"/>
        <v>0</v>
      </c>
      <c r="BY245" s="143">
        <f t="shared" ca="1" si="151"/>
        <v>0.05</v>
      </c>
      <c r="BZ245" s="144">
        <f t="shared" ca="1" si="152"/>
        <v>-0.05</v>
      </c>
      <c r="CA245" s="145">
        <f t="shared" ca="1" si="153"/>
        <v>0.04</v>
      </c>
      <c r="CB245" s="56">
        <f t="shared" si="141"/>
        <v>0</v>
      </c>
      <c r="CC245" s="57">
        <f t="shared" si="142"/>
        <v>0</v>
      </c>
      <c r="CD245" s="58">
        <f t="shared" ca="1" si="154"/>
        <v>0</v>
      </c>
      <c r="CE245" s="141">
        <f t="shared" ca="1" si="155"/>
        <v>0</v>
      </c>
      <c r="CF245" s="143">
        <f t="shared" ca="1" si="156"/>
        <v>0.05</v>
      </c>
      <c r="CG245" s="144">
        <f t="shared" ca="1" si="157"/>
        <v>-0.05</v>
      </c>
      <c r="CH245" s="145">
        <f t="shared" ca="1" si="158"/>
        <v>0.04</v>
      </c>
    </row>
    <row r="246" spans="1:86" hidden="1" outlineLevel="1">
      <c r="A246">
        <f t="shared" ca="1" si="136"/>
        <v>2</v>
      </c>
      <c r="B246" t="str">
        <f t="shared" ca="1" si="143"/>
        <v>EP2 LPD4 LPS1 LPM4</v>
      </c>
      <c r="C246" s="34">
        <f t="shared" si="135"/>
        <v>2</v>
      </c>
      <c r="D246" s="22">
        <v>0</v>
      </c>
      <c r="E246" s="34">
        <f t="shared" ca="1" si="129"/>
        <v>0</v>
      </c>
      <c r="F246" s="34">
        <f t="shared" ca="1" si="134"/>
        <v>0</v>
      </c>
      <c r="G246" s="34">
        <f t="shared" ca="1" si="130"/>
        <v>4</v>
      </c>
      <c r="H246" s="34">
        <f t="shared" ca="1" si="131"/>
        <v>1</v>
      </c>
      <c r="I246" s="34">
        <f t="shared" ca="1" si="132"/>
        <v>4</v>
      </c>
      <c r="BM246">
        <v>196</v>
      </c>
      <c r="BN246" s="56">
        <f t="shared" si="137"/>
        <v>0</v>
      </c>
      <c r="BO246" s="57">
        <f t="shared" si="138"/>
        <v>0</v>
      </c>
      <c r="BP246" s="58">
        <f t="shared" ca="1" si="144"/>
        <v>0</v>
      </c>
      <c r="BQ246" s="141">
        <f t="shared" ca="1" si="145"/>
        <v>0</v>
      </c>
      <c r="BR246" s="143">
        <f t="shared" ca="1" si="146"/>
        <v>0.05</v>
      </c>
      <c r="BS246" s="144">
        <f t="shared" ca="1" si="147"/>
        <v>-0.05</v>
      </c>
      <c r="BT246" s="145">
        <f t="shared" ca="1" si="148"/>
        <v>0.08</v>
      </c>
      <c r="BU246" s="56">
        <f t="shared" si="139"/>
        <v>0</v>
      </c>
      <c r="BV246" s="57">
        <f t="shared" si="140"/>
        <v>0</v>
      </c>
      <c r="BW246" s="58">
        <f t="shared" ca="1" si="149"/>
        <v>0</v>
      </c>
      <c r="BX246" s="141">
        <f t="shared" ca="1" si="150"/>
        <v>0</v>
      </c>
      <c r="BY246" s="143">
        <f t="shared" ca="1" si="151"/>
        <v>0.05</v>
      </c>
      <c r="BZ246" s="144">
        <f t="shared" ca="1" si="152"/>
        <v>-0.05</v>
      </c>
      <c r="CA246" s="145">
        <f t="shared" ca="1" si="153"/>
        <v>0.08</v>
      </c>
      <c r="CB246" s="56">
        <f t="shared" si="141"/>
        <v>0</v>
      </c>
      <c r="CC246" s="57">
        <f t="shared" si="142"/>
        <v>0</v>
      </c>
      <c r="CD246" s="58">
        <f t="shared" ca="1" si="154"/>
        <v>0</v>
      </c>
      <c r="CE246" s="141">
        <f t="shared" ca="1" si="155"/>
        <v>0</v>
      </c>
      <c r="CF246" s="143">
        <f t="shared" ca="1" si="156"/>
        <v>0.05</v>
      </c>
      <c r="CG246" s="144">
        <f t="shared" ca="1" si="157"/>
        <v>-0.05</v>
      </c>
      <c r="CH246" s="145">
        <f t="shared" ca="1" si="158"/>
        <v>0.08</v>
      </c>
    </row>
    <row r="247" spans="1:86" hidden="1" outlineLevel="1">
      <c r="A247">
        <f t="shared" ca="1" si="136"/>
        <v>2</v>
      </c>
      <c r="B247" t="str">
        <f t="shared" ca="1" si="143"/>
        <v>EP2 LPD4 LPS2 LPM1</v>
      </c>
      <c r="C247" s="34">
        <f t="shared" si="135"/>
        <v>2</v>
      </c>
      <c r="D247" s="22">
        <v>0</v>
      </c>
      <c r="E247" s="34">
        <f t="shared" ca="1" si="129"/>
        <v>0</v>
      </c>
      <c r="F247" s="34">
        <f t="shared" ca="1" si="134"/>
        <v>0</v>
      </c>
      <c r="G247" s="34">
        <f t="shared" ca="1" si="130"/>
        <v>4</v>
      </c>
      <c r="H247" s="34">
        <f t="shared" ca="1" si="131"/>
        <v>2</v>
      </c>
      <c r="I247" s="34">
        <f t="shared" ca="1" si="132"/>
        <v>1</v>
      </c>
      <c r="BM247">
        <v>197</v>
      </c>
      <c r="BN247" s="56">
        <f t="shared" si="137"/>
        <v>0</v>
      </c>
      <c r="BO247" s="57">
        <f t="shared" si="138"/>
        <v>0</v>
      </c>
      <c r="BP247" s="58">
        <f t="shared" ca="1" si="144"/>
        <v>0</v>
      </c>
      <c r="BQ247" s="141">
        <f t="shared" ca="1" si="145"/>
        <v>0</v>
      </c>
      <c r="BR247" s="143">
        <f t="shared" ca="1" si="146"/>
        <v>0.05</v>
      </c>
      <c r="BS247" s="144">
        <f t="shared" ca="1" si="147"/>
        <v>0</v>
      </c>
      <c r="BT247" s="145">
        <f t="shared" ca="1" si="148"/>
        <v>-0.05</v>
      </c>
      <c r="BU247" s="56">
        <f t="shared" si="139"/>
        <v>0</v>
      </c>
      <c r="BV247" s="57">
        <f t="shared" si="140"/>
        <v>0</v>
      </c>
      <c r="BW247" s="58">
        <f t="shared" ca="1" si="149"/>
        <v>0</v>
      </c>
      <c r="BX247" s="141">
        <f t="shared" ca="1" si="150"/>
        <v>0</v>
      </c>
      <c r="BY247" s="143">
        <f t="shared" ca="1" si="151"/>
        <v>0.05</v>
      </c>
      <c r="BZ247" s="144">
        <f t="shared" ca="1" si="152"/>
        <v>0</v>
      </c>
      <c r="CA247" s="145">
        <f t="shared" ca="1" si="153"/>
        <v>-0.05</v>
      </c>
      <c r="CB247" s="56">
        <f t="shared" si="141"/>
        <v>0</v>
      </c>
      <c r="CC247" s="57">
        <f t="shared" si="142"/>
        <v>0</v>
      </c>
      <c r="CD247" s="58">
        <f t="shared" ca="1" si="154"/>
        <v>0</v>
      </c>
      <c r="CE247" s="141">
        <f t="shared" ca="1" si="155"/>
        <v>0</v>
      </c>
      <c r="CF247" s="143">
        <f t="shared" ca="1" si="156"/>
        <v>0.05</v>
      </c>
      <c r="CG247" s="144">
        <f t="shared" ca="1" si="157"/>
        <v>0</v>
      </c>
      <c r="CH247" s="145">
        <f t="shared" ca="1" si="158"/>
        <v>-0.05</v>
      </c>
    </row>
    <row r="248" spans="1:86" hidden="1" outlineLevel="1">
      <c r="A248">
        <f t="shared" ca="1" si="136"/>
        <v>2</v>
      </c>
      <c r="B248" t="str">
        <f t="shared" ca="1" si="143"/>
        <v>EP2 LPD4 LPS2 LPM2</v>
      </c>
      <c r="C248" s="34">
        <f t="shared" si="135"/>
        <v>2</v>
      </c>
      <c r="D248" s="22">
        <v>0</v>
      </c>
      <c r="E248" s="34">
        <f t="shared" ca="1" si="129"/>
        <v>0</v>
      </c>
      <c r="F248" s="34">
        <f t="shared" ca="1" si="134"/>
        <v>0</v>
      </c>
      <c r="G248" s="34">
        <f t="shared" ca="1" si="130"/>
        <v>4</v>
      </c>
      <c r="H248" s="34">
        <f t="shared" ca="1" si="131"/>
        <v>2</v>
      </c>
      <c r="I248" s="34">
        <f t="shared" ca="1" si="132"/>
        <v>2</v>
      </c>
      <c r="BM248">
        <v>198</v>
      </c>
      <c r="BN248" s="56">
        <f t="shared" si="137"/>
        <v>0</v>
      </c>
      <c r="BO248" s="57">
        <f t="shared" si="138"/>
        <v>0</v>
      </c>
      <c r="BP248" s="58">
        <f t="shared" ca="1" si="144"/>
        <v>0</v>
      </c>
      <c r="BQ248" s="141">
        <f t="shared" ca="1" si="145"/>
        <v>0</v>
      </c>
      <c r="BR248" s="143">
        <f t="shared" ca="1" si="146"/>
        <v>0.05</v>
      </c>
      <c r="BS248" s="144">
        <f t="shared" ca="1" si="147"/>
        <v>0</v>
      </c>
      <c r="BT248" s="145">
        <f t="shared" ca="1" si="148"/>
        <v>0</v>
      </c>
      <c r="BU248" s="56">
        <f t="shared" si="139"/>
        <v>0</v>
      </c>
      <c r="BV248" s="57">
        <f t="shared" si="140"/>
        <v>0</v>
      </c>
      <c r="BW248" s="58">
        <f t="shared" ca="1" si="149"/>
        <v>0</v>
      </c>
      <c r="BX248" s="141">
        <f t="shared" ca="1" si="150"/>
        <v>0</v>
      </c>
      <c r="BY248" s="143">
        <f t="shared" ca="1" si="151"/>
        <v>0.05</v>
      </c>
      <c r="BZ248" s="144">
        <f t="shared" ca="1" si="152"/>
        <v>0</v>
      </c>
      <c r="CA248" s="145">
        <f t="shared" ca="1" si="153"/>
        <v>0</v>
      </c>
      <c r="CB248" s="56">
        <f t="shared" si="141"/>
        <v>0</v>
      </c>
      <c r="CC248" s="57">
        <f t="shared" si="142"/>
        <v>0</v>
      </c>
      <c r="CD248" s="58">
        <f t="shared" ca="1" si="154"/>
        <v>0</v>
      </c>
      <c r="CE248" s="141">
        <f t="shared" ca="1" si="155"/>
        <v>0</v>
      </c>
      <c r="CF248" s="143">
        <f t="shared" ca="1" si="156"/>
        <v>0.05</v>
      </c>
      <c r="CG248" s="144">
        <f t="shared" ca="1" si="157"/>
        <v>0</v>
      </c>
      <c r="CH248" s="145">
        <f t="shared" ca="1" si="158"/>
        <v>0</v>
      </c>
    </row>
    <row r="249" spans="1:86" hidden="1" outlineLevel="1">
      <c r="A249">
        <f t="shared" ca="1" si="136"/>
        <v>2</v>
      </c>
      <c r="B249" t="str">
        <f t="shared" ca="1" si="143"/>
        <v>EP2 LPD4 LPS2 LPM3</v>
      </c>
      <c r="C249" s="34">
        <f t="shared" si="135"/>
        <v>2</v>
      </c>
      <c r="D249" s="22">
        <v>0</v>
      </c>
      <c r="E249" s="34">
        <f t="shared" ca="1" si="129"/>
        <v>0</v>
      </c>
      <c r="F249" s="34">
        <f t="shared" ca="1" si="134"/>
        <v>0</v>
      </c>
      <c r="G249" s="34">
        <f t="shared" ca="1" si="130"/>
        <v>4</v>
      </c>
      <c r="H249" s="34">
        <f t="shared" ca="1" si="131"/>
        <v>2</v>
      </c>
      <c r="I249" s="34">
        <f t="shared" ca="1" si="132"/>
        <v>3</v>
      </c>
      <c r="BM249">
        <v>199</v>
      </c>
      <c r="BN249" s="56">
        <f t="shared" si="137"/>
        <v>0</v>
      </c>
      <c r="BO249" s="57">
        <f t="shared" si="138"/>
        <v>0</v>
      </c>
      <c r="BP249" s="58">
        <f t="shared" ca="1" si="144"/>
        <v>0</v>
      </c>
      <c r="BQ249" s="141">
        <f t="shared" ca="1" si="145"/>
        <v>0</v>
      </c>
      <c r="BR249" s="143">
        <f t="shared" ca="1" si="146"/>
        <v>0.05</v>
      </c>
      <c r="BS249" s="144">
        <f t="shared" ca="1" si="147"/>
        <v>0</v>
      </c>
      <c r="BT249" s="145">
        <f t="shared" ca="1" si="148"/>
        <v>0.04</v>
      </c>
      <c r="BU249" s="56">
        <f t="shared" si="139"/>
        <v>0</v>
      </c>
      <c r="BV249" s="57">
        <f t="shared" si="140"/>
        <v>0</v>
      </c>
      <c r="BW249" s="58">
        <f t="shared" ca="1" si="149"/>
        <v>0</v>
      </c>
      <c r="BX249" s="141">
        <f t="shared" ca="1" si="150"/>
        <v>0</v>
      </c>
      <c r="BY249" s="143">
        <f t="shared" ca="1" si="151"/>
        <v>0.05</v>
      </c>
      <c r="BZ249" s="144">
        <f t="shared" ca="1" si="152"/>
        <v>0</v>
      </c>
      <c r="CA249" s="145">
        <f t="shared" ca="1" si="153"/>
        <v>0.04</v>
      </c>
      <c r="CB249" s="56">
        <f t="shared" si="141"/>
        <v>0</v>
      </c>
      <c r="CC249" s="57">
        <f t="shared" si="142"/>
        <v>0</v>
      </c>
      <c r="CD249" s="58">
        <f t="shared" ca="1" si="154"/>
        <v>0</v>
      </c>
      <c r="CE249" s="141">
        <f t="shared" ca="1" si="155"/>
        <v>0</v>
      </c>
      <c r="CF249" s="143">
        <f t="shared" ca="1" si="156"/>
        <v>0.05</v>
      </c>
      <c r="CG249" s="144">
        <f t="shared" ca="1" si="157"/>
        <v>0</v>
      </c>
      <c r="CH249" s="145">
        <f t="shared" ca="1" si="158"/>
        <v>0.04</v>
      </c>
    </row>
    <row r="250" spans="1:86" hidden="1" outlineLevel="1">
      <c r="A250">
        <f t="shared" ca="1" si="136"/>
        <v>2</v>
      </c>
      <c r="B250" t="str">
        <f t="shared" ca="1" si="143"/>
        <v>EP2 LPD4 LPS2 LPM4</v>
      </c>
      <c r="C250" s="34">
        <f t="shared" si="135"/>
        <v>2</v>
      </c>
      <c r="D250" s="22">
        <v>0</v>
      </c>
      <c r="E250" s="34">
        <f t="shared" ca="1" si="129"/>
        <v>0</v>
      </c>
      <c r="F250" s="34">
        <f t="shared" ca="1" si="134"/>
        <v>0</v>
      </c>
      <c r="G250" s="34">
        <f t="shared" ca="1" si="130"/>
        <v>4</v>
      </c>
      <c r="H250" s="34">
        <f t="shared" ca="1" si="131"/>
        <v>2</v>
      </c>
      <c r="I250" s="34">
        <f t="shared" ca="1" si="132"/>
        <v>4</v>
      </c>
      <c r="BM250">
        <v>200</v>
      </c>
      <c r="BN250" s="56">
        <f t="shared" si="137"/>
        <v>0</v>
      </c>
      <c r="BO250" s="57">
        <f t="shared" si="138"/>
        <v>0</v>
      </c>
      <c r="BP250" s="58">
        <f t="shared" ca="1" si="144"/>
        <v>0</v>
      </c>
      <c r="BQ250" s="141">
        <f t="shared" ca="1" si="145"/>
        <v>0</v>
      </c>
      <c r="BR250" s="143">
        <f t="shared" ca="1" si="146"/>
        <v>0.05</v>
      </c>
      <c r="BS250" s="144">
        <f t="shared" ca="1" si="147"/>
        <v>0</v>
      </c>
      <c r="BT250" s="145">
        <f t="shared" ca="1" si="148"/>
        <v>0.08</v>
      </c>
      <c r="BU250" s="56">
        <f t="shared" si="139"/>
        <v>0</v>
      </c>
      <c r="BV250" s="57">
        <f t="shared" si="140"/>
        <v>0</v>
      </c>
      <c r="BW250" s="58">
        <f t="shared" ca="1" si="149"/>
        <v>0</v>
      </c>
      <c r="BX250" s="141">
        <f t="shared" ca="1" si="150"/>
        <v>0</v>
      </c>
      <c r="BY250" s="143">
        <f t="shared" ca="1" si="151"/>
        <v>0.05</v>
      </c>
      <c r="BZ250" s="144">
        <f t="shared" ca="1" si="152"/>
        <v>0</v>
      </c>
      <c r="CA250" s="145">
        <f t="shared" ca="1" si="153"/>
        <v>0.08</v>
      </c>
      <c r="CB250" s="56">
        <f t="shared" si="141"/>
        <v>0</v>
      </c>
      <c r="CC250" s="57">
        <f t="shared" si="142"/>
        <v>0</v>
      </c>
      <c r="CD250" s="58">
        <f t="shared" ca="1" si="154"/>
        <v>0</v>
      </c>
      <c r="CE250" s="141">
        <f t="shared" ca="1" si="155"/>
        <v>0</v>
      </c>
      <c r="CF250" s="143">
        <f t="shared" ca="1" si="156"/>
        <v>0.05</v>
      </c>
      <c r="CG250" s="144">
        <f t="shared" ca="1" si="157"/>
        <v>0</v>
      </c>
      <c r="CH250" s="145">
        <f t="shared" ca="1" si="158"/>
        <v>0.08</v>
      </c>
    </row>
    <row r="251" spans="1:86" hidden="1" outlineLevel="1">
      <c r="A251">
        <f t="shared" ca="1" si="136"/>
        <v>2</v>
      </c>
      <c r="B251" t="str">
        <f t="shared" ca="1" si="143"/>
        <v>EP2 LPD4 LPS3 LPM1</v>
      </c>
      <c r="C251" s="34">
        <f t="shared" si="135"/>
        <v>2</v>
      </c>
      <c r="D251" s="22">
        <v>0</v>
      </c>
      <c r="E251" s="34">
        <f t="shared" ca="1" si="129"/>
        <v>0</v>
      </c>
      <c r="F251" s="34">
        <f t="shared" ca="1" si="134"/>
        <v>0</v>
      </c>
      <c r="G251" s="34">
        <f t="shared" ca="1" si="130"/>
        <v>4</v>
      </c>
      <c r="H251" s="34">
        <f t="shared" ca="1" si="131"/>
        <v>3</v>
      </c>
      <c r="I251" s="34">
        <f t="shared" ca="1" si="132"/>
        <v>1</v>
      </c>
      <c r="BM251">
        <v>201</v>
      </c>
      <c r="BN251" s="56">
        <f t="shared" si="137"/>
        <v>0</v>
      </c>
      <c r="BO251" s="57">
        <f t="shared" si="138"/>
        <v>0</v>
      </c>
      <c r="BP251" s="58">
        <f t="shared" ca="1" si="144"/>
        <v>0</v>
      </c>
      <c r="BQ251" s="141">
        <f t="shared" ca="1" si="145"/>
        <v>0</v>
      </c>
      <c r="BR251" s="143">
        <f t="shared" ca="1" si="146"/>
        <v>0.05</v>
      </c>
      <c r="BS251" s="144">
        <f t="shared" ca="1" si="147"/>
        <v>0.04</v>
      </c>
      <c r="BT251" s="145">
        <f t="shared" ca="1" si="148"/>
        <v>-0.05</v>
      </c>
      <c r="BU251" s="56">
        <f t="shared" si="139"/>
        <v>0</v>
      </c>
      <c r="BV251" s="57">
        <f t="shared" si="140"/>
        <v>0</v>
      </c>
      <c r="BW251" s="58">
        <f t="shared" ca="1" si="149"/>
        <v>0</v>
      </c>
      <c r="BX251" s="141">
        <f t="shared" ca="1" si="150"/>
        <v>0</v>
      </c>
      <c r="BY251" s="143">
        <f t="shared" ca="1" si="151"/>
        <v>0.05</v>
      </c>
      <c r="BZ251" s="144">
        <f t="shared" ca="1" si="152"/>
        <v>0.04</v>
      </c>
      <c r="CA251" s="145">
        <f t="shared" ca="1" si="153"/>
        <v>-0.05</v>
      </c>
      <c r="CB251" s="56">
        <f t="shared" si="141"/>
        <v>0</v>
      </c>
      <c r="CC251" s="57">
        <f t="shared" si="142"/>
        <v>0</v>
      </c>
      <c r="CD251" s="58">
        <f t="shared" ca="1" si="154"/>
        <v>0</v>
      </c>
      <c r="CE251" s="141">
        <f t="shared" ca="1" si="155"/>
        <v>0</v>
      </c>
      <c r="CF251" s="143">
        <f t="shared" ca="1" si="156"/>
        <v>0.05</v>
      </c>
      <c r="CG251" s="144">
        <f t="shared" ca="1" si="157"/>
        <v>0.04</v>
      </c>
      <c r="CH251" s="145">
        <f t="shared" ca="1" si="158"/>
        <v>-0.05</v>
      </c>
    </row>
    <row r="252" spans="1:86" hidden="1" outlineLevel="1">
      <c r="A252">
        <f t="shared" ca="1" si="136"/>
        <v>2</v>
      </c>
      <c r="B252" t="str">
        <f t="shared" ca="1" si="143"/>
        <v>EP2 LPD4 LPS3 LPM2</v>
      </c>
      <c r="C252" s="34">
        <f t="shared" si="135"/>
        <v>2</v>
      </c>
      <c r="D252" s="22">
        <v>0</v>
      </c>
      <c r="E252" s="34">
        <f t="shared" ca="1" si="129"/>
        <v>0</v>
      </c>
      <c r="F252" s="34">
        <f t="shared" ca="1" si="134"/>
        <v>0</v>
      </c>
      <c r="G252" s="34">
        <f t="shared" ca="1" si="130"/>
        <v>4</v>
      </c>
      <c r="H252" s="34">
        <f t="shared" ca="1" si="131"/>
        <v>3</v>
      </c>
      <c r="I252" s="34">
        <f t="shared" ca="1" si="132"/>
        <v>2</v>
      </c>
      <c r="BM252">
        <v>202</v>
      </c>
      <c r="BN252" s="56">
        <f t="shared" si="137"/>
        <v>0</v>
      </c>
      <c r="BO252" s="57">
        <f t="shared" si="138"/>
        <v>0</v>
      </c>
      <c r="BP252" s="58">
        <f t="shared" ca="1" si="144"/>
        <v>0</v>
      </c>
      <c r="BQ252" s="141">
        <f t="shared" ca="1" si="145"/>
        <v>0</v>
      </c>
      <c r="BR252" s="143">
        <f t="shared" ca="1" si="146"/>
        <v>0.05</v>
      </c>
      <c r="BS252" s="144">
        <f t="shared" ca="1" si="147"/>
        <v>0.04</v>
      </c>
      <c r="BT252" s="145">
        <f t="shared" ca="1" si="148"/>
        <v>0</v>
      </c>
      <c r="BU252" s="56">
        <f t="shared" si="139"/>
        <v>0</v>
      </c>
      <c r="BV252" s="57">
        <f t="shared" si="140"/>
        <v>0</v>
      </c>
      <c r="BW252" s="58">
        <f t="shared" ca="1" si="149"/>
        <v>0</v>
      </c>
      <c r="BX252" s="141">
        <f t="shared" ca="1" si="150"/>
        <v>0</v>
      </c>
      <c r="BY252" s="143">
        <f t="shared" ca="1" si="151"/>
        <v>0.05</v>
      </c>
      <c r="BZ252" s="144">
        <f t="shared" ca="1" si="152"/>
        <v>0.04</v>
      </c>
      <c r="CA252" s="145">
        <f t="shared" ca="1" si="153"/>
        <v>0</v>
      </c>
      <c r="CB252" s="56">
        <f t="shared" si="141"/>
        <v>0</v>
      </c>
      <c r="CC252" s="57">
        <f t="shared" si="142"/>
        <v>0</v>
      </c>
      <c r="CD252" s="58">
        <f t="shared" ca="1" si="154"/>
        <v>0</v>
      </c>
      <c r="CE252" s="141">
        <f t="shared" ca="1" si="155"/>
        <v>0</v>
      </c>
      <c r="CF252" s="143">
        <f t="shared" ca="1" si="156"/>
        <v>0.05</v>
      </c>
      <c r="CG252" s="144">
        <f t="shared" ca="1" si="157"/>
        <v>0.04</v>
      </c>
      <c r="CH252" s="145">
        <f t="shared" ca="1" si="158"/>
        <v>0</v>
      </c>
    </row>
    <row r="253" spans="1:86" hidden="1" outlineLevel="1">
      <c r="A253">
        <f t="shared" ca="1" si="136"/>
        <v>2</v>
      </c>
      <c r="B253" t="str">
        <f t="shared" ca="1" si="143"/>
        <v>EP2 LPD4 LPS3 LPM3</v>
      </c>
      <c r="C253" s="34">
        <f t="shared" si="135"/>
        <v>2</v>
      </c>
      <c r="D253" s="22">
        <v>0</v>
      </c>
      <c r="E253" s="34">
        <f t="shared" ca="1" si="129"/>
        <v>0</v>
      </c>
      <c r="F253" s="34">
        <f t="shared" ca="1" si="134"/>
        <v>0</v>
      </c>
      <c r="G253" s="34">
        <f t="shared" ca="1" si="130"/>
        <v>4</v>
      </c>
      <c r="H253" s="34">
        <f t="shared" ca="1" si="131"/>
        <v>3</v>
      </c>
      <c r="I253" s="34">
        <f t="shared" ca="1" si="132"/>
        <v>3</v>
      </c>
      <c r="BM253">
        <v>203</v>
      </c>
      <c r="BN253" s="56">
        <f t="shared" si="137"/>
        <v>0</v>
      </c>
      <c r="BO253" s="57">
        <f t="shared" si="138"/>
        <v>0</v>
      </c>
      <c r="BP253" s="58">
        <f t="shared" ca="1" si="144"/>
        <v>0</v>
      </c>
      <c r="BQ253" s="141">
        <f t="shared" ca="1" si="145"/>
        <v>0</v>
      </c>
      <c r="BR253" s="143">
        <f t="shared" ca="1" si="146"/>
        <v>0.05</v>
      </c>
      <c r="BS253" s="144">
        <f t="shared" ca="1" si="147"/>
        <v>0.04</v>
      </c>
      <c r="BT253" s="145">
        <f t="shared" ca="1" si="148"/>
        <v>0.04</v>
      </c>
      <c r="BU253" s="56">
        <f t="shared" si="139"/>
        <v>0</v>
      </c>
      <c r="BV253" s="57">
        <f t="shared" si="140"/>
        <v>0</v>
      </c>
      <c r="BW253" s="58">
        <f t="shared" ca="1" si="149"/>
        <v>0</v>
      </c>
      <c r="BX253" s="141">
        <f t="shared" ca="1" si="150"/>
        <v>0</v>
      </c>
      <c r="BY253" s="143">
        <f t="shared" ca="1" si="151"/>
        <v>0.05</v>
      </c>
      <c r="BZ253" s="144">
        <f t="shared" ca="1" si="152"/>
        <v>0.04</v>
      </c>
      <c r="CA253" s="145">
        <f t="shared" ca="1" si="153"/>
        <v>0.04</v>
      </c>
      <c r="CB253" s="56">
        <f t="shared" si="141"/>
        <v>0</v>
      </c>
      <c r="CC253" s="57">
        <f t="shared" si="142"/>
        <v>0</v>
      </c>
      <c r="CD253" s="58">
        <f t="shared" ca="1" si="154"/>
        <v>0</v>
      </c>
      <c r="CE253" s="141">
        <f t="shared" ca="1" si="155"/>
        <v>0</v>
      </c>
      <c r="CF253" s="143">
        <f t="shared" ca="1" si="156"/>
        <v>0.05</v>
      </c>
      <c r="CG253" s="144">
        <f t="shared" ca="1" si="157"/>
        <v>0.04</v>
      </c>
      <c r="CH253" s="145">
        <f t="shared" ca="1" si="158"/>
        <v>0.04</v>
      </c>
    </row>
    <row r="254" spans="1:86" hidden="1" outlineLevel="1">
      <c r="A254">
        <f t="shared" ca="1" si="136"/>
        <v>2</v>
      </c>
      <c r="B254" t="str">
        <f t="shared" ca="1" si="143"/>
        <v>EP2 LPD4 LPS3 LPM4</v>
      </c>
      <c r="C254" s="34">
        <f t="shared" si="135"/>
        <v>2</v>
      </c>
      <c r="D254" s="22">
        <v>0</v>
      </c>
      <c r="E254" s="34">
        <f t="shared" ca="1" si="129"/>
        <v>0</v>
      </c>
      <c r="F254" s="34">
        <f t="shared" ca="1" si="134"/>
        <v>0</v>
      </c>
      <c r="G254" s="34">
        <f t="shared" ca="1" si="130"/>
        <v>4</v>
      </c>
      <c r="H254" s="34">
        <f t="shared" ca="1" si="131"/>
        <v>3</v>
      </c>
      <c r="I254" s="34">
        <f t="shared" ca="1" si="132"/>
        <v>4</v>
      </c>
      <c r="BM254">
        <v>204</v>
      </c>
      <c r="BN254" s="56">
        <f t="shared" si="137"/>
        <v>0</v>
      </c>
      <c r="BO254" s="57">
        <f t="shared" si="138"/>
        <v>0</v>
      </c>
      <c r="BP254" s="58">
        <f t="shared" ca="1" si="144"/>
        <v>0</v>
      </c>
      <c r="BQ254" s="141">
        <f t="shared" ca="1" si="145"/>
        <v>0</v>
      </c>
      <c r="BR254" s="143">
        <f t="shared" ca="1" si="146"/>
        <v>0.05</v>
      </c>
      <c r="BS254" s="144">
        <f t="shared" ca="1" si="147"/>
        <v>0.04</v>
      </c>
      <c r="BT254" s="145">
        <f t="shared" ca="1" si="148"/>
        <v>0.08</v>
      </c>
      <c r="BU254" s="56">
        <f t="shared" si="139"/>
        <v>0</v>
      </c>
      <c r="BV254" s="57">
        <f t="shared" si="140"/>
        <v>0</v>
      </c>
      <c r="BW254" s="58">
        <f t="shared" ca="1" si="149"/>
        <v>0</v>
      </c>
      <c r="BX254" s="141">
        <f t="shared" ca="1" si="150"/>
        <v>0</v>
      </c>
      <c r="BY254" s="143">
        <f t="shared" ca="1" si="151"/>
        <v>0.05</v>
      </c>
      <c r="BZ254" s="144">
        <f t="shared" ca="1" si="152"/>
        <v>0.04</v>
      </c>
      <c r="CA254" s="145">
        <f t="shared" ca="1" si="153"/>
        <v>0.08</v>
      </c>
      <c r="CB254" s="56">
        <f t="shared" si="141"/>
        <v>0</v>
      </c>
      <c r="CC254" s="57">
        <f t="shared" si="142"/>
        <v>0</v>
      </c>
      <c r="CD254" s="58">
        <f t="shared" ca="1" si="154"/>
        <v>0</v>
      </c>
      <c r="CE254" s="141">
        <f t="shared" ca="1" si="155"/>
        <v>0</v>
      </c>
      <c r="CF254" s="143">
        <f t="shared" ca="1" si="156"/>
        <v>0.05</v>
      </c>
      <c r="CG254" s="144">
        <f t="shared" ca="1" si="157"/>
        <v>0.04</v>
      </c>
      <c r="CH254" s="145">
        <f t="shared" ca="1" si="158"/>
        <v>0.08</v>
      </c>
    </row>
    <row r="255" spans="1:86" hidden="1" outlineLevel="1">
      <c r="A255">
        <f t="shared" ca="1" si="136"/>
        <v>2</v>
      </c>
      <c r="B255" t="str">
        <f t="shared" ca="1" si="143"/>
        <v>EP2 LPD4 LPS4 LPM1</v>
      </c>
      <c r="C255" s="34">
        <f t="shared" si="135"/>
        <v>2</v>
      </c>
      <c r="D255" s="22">
        <v>0</v>
      </c>
      <c r="E255" s="34">
        <f t="shared" ca="1" si="129"/>
        <v>0</v>
      </c>
      <c r="F255" s="34">
        <f t="shared" ca="1" si="134"/>
        <v>0</v>
      </c>
      <c r="G255" s="34">
        <f t="shared" ca="1" si="130"/>
        <v>4</v>
      </c>
      <c r="H255" s="34">
        <f t="shared" ca="1" si="131"/>
        <v>4</v>
      </c>
      <c r="I255" s="34">
        <f t="shared" ca="1" si="132"/>
        <v>1</v>
      </c>
      <c r="BM255">
        <v>205</v>
      </c>
      <c r="BN255" s="56">
        <f t="shared" si="137"/>
        <v>0</v>
      </c>
      <c r="BO255" s="57">
        <f t="shared" si="138"/>
        <v>0</v>
      </c>
      <c r="BP255" s="58">
        <f t="shared" ca="1" si="144"/>
        <v>0</v>
      </c>
      <c r="BQ255" s="141">
        <f t="shared" ca="1" si="145"/>
        <v>0</v>
      </c>
      <c r="BR255" s="143">
        <f t="shared" ca="1" si="146"/>
        <v>0.05</v>
      </c>
      <c r="BS255" s="144">
        <f t="shared" ca="1" si="147"/>
        <v>0.08</v>
      </c>
      <c r="BT255" s="145">
        <f t="shared" ca="1" si="148"/>
        <v>-0.05</v>
      </c>
      <c r="BU255" s="56">
        <f t="shared" si="139"/>
        <v>0</v>
      </c>
      <c r="BV255" s="57">
        <f t="shared" si="140"/>
        <v>0</v>
      </c>
      <c r="BW255" s="58">
        <f t="shared" ca="1" si="149"/>
        <v>0</v>
      </c>
      <c r="BX255" s="141">
        <f t="shared" ca="1" si="150"/>
        <v>0</v>
      </c>
      <c r="BY255" s="143">
        <f t="shared" ca="1" si="151"/>
        <v>0.05</v>
      </c>
      <c r="BZ255" s="144">
        <f t="shared" ca="1" si="152"/>
        <v>0.08</v>
      </c>
      <c r="CA255" s="145">
        <f t="shared" ca="1" si="153"/>
        <v>-0.05</v>
      </c>
      <c r="CB255" s="56">
        <f t="shared" si="141"/>
        <v>0</v>
      </c>
      <c r="CC255" s="57">
        <f t="shared" si="142"/>
        <v>0</v>
      </c>
      <c r="CD255" s="58">
        <f t="shared" ca="1" si="154"/>
        <v>0</v>
      </c>
      <c r="CE255" s="141">
        <f t="shared" ca="1" si="155"/>
        <v>0</v>
      </c>
      <c r="CF255" s="143">
        <f t="shared" ca="1" si="156"/>
        <v>0.05</v>
      </c>
      <c r="CG255" s="144">
        <f t="shared" ca="1" si="157"/>
        <v>0.08</v>
      </c>
      <c r="CH255" s="145">
        <f t="shared" ca="1" si="158"/>
        <v>-0.05</v>
      </c>
    </row>
    <row r="256" spans="1:86" hidden="1" outlineLevel="1">
      <c r="A256">
        <f t="shared" ca="1" si="136"/>
        <v>2</v>
      </c>
      <c r="B256" t="str">
        <f t="shared" ca="1" si="143"/>
        <v>EP2 LPD4 LPS4 LPM2</v>
      </c>
      <c r="C256" s="34">
        <f t="shared" si="135"/>
        <v>2</v>
      </c>
      <c r="D256" s="22">
        <v>0</v>
      </c>
      <c r="E256" s="34">
        <f t="shared" ca="1" si="129"/>
        <v>0</v>
      </c>
      <c r="F256" s="34">
        <f t="shared" ca="1" si="134"/>
        <v>0</v>
      </c>
      <c r="G256" s="34">
        <f t="shared" ca="1" si="130"/>
        <v>4</v>
      </c>
      <c r="H256" s="34">
        <f t="shared" ca="1" si="131"/>
        <v>4</v>
      </c>
      <c r="I256" s="34">
        <f t="shared" ca="1" si="132"/>
        <v>2</v>
      </c>
      <c r="BM256">
        <v>206</v>
      </c>
      <c r="BN256" s="56">
        <f t="shared" si="137"/>
        <v>0</v>
      </c>
      <c r="BO256" s="57">
        <f t="shared" si="138"/>
        <v>0</v>
      </c>
      <c r="BP256" s="58">
        <f t="shared" ca="1" si="144"/>
        <v>0</v>
      </c>
      <c r="BQ256" s="141">
        <f t="shared" ca="1" si="145"/>
        <v>0</v>
      </c>
      <c r="BR256" s="143">
        <f t="shared" ca="1" si="146"/>
        <v>0.05</v>
      </c>
      <c r="BS256" s="144">
        <f t="shared" ca="1" si="147"/>
        <v>0.08</v>
      </c>
      <c r="BT256" s="145">
        <f t="shared" ca="1" si="148"/>
        <v>0</v>
      </c>
      <c r="BU256" s="56">
        <f t="shared" si="139"/>
        <v>0</v>
      </c>
      <c r="BV256" s="57">
        <f t="shared" si="140"/>
        <v>0</v>
      </c>
      <c r="BW256" s="58">
        <f t="shared" ca="1" si="149"/>
        <v>0</v>
      </c>
      <c r="BX256" s="141">
        <f t="shared" ca="1" si="150"/>
        <v>0</v>
      </c>
      <c r="BY256" s="143">
        <f t="shared" ca="1" si="151"/>
        <v>0.05</v>
      </c>
      <c r="BZ256" s="144">
        <f t="shared" ca="1" si="152"/>
        <v>0.08</v>
      </c>
      <c r="CA256" s="145">
        <f t="shared" ca="1" si="153"/>
        <v>0</v>
      </c>
      <c r="CB256" s="56">
        <f t="shared" si="141"/>
        <v>0</v>
      </c>
      <c r="CC256" s="57">
        <f t="shared" si="142"/>
        <v>0</v>
      </c>
      <c r="CD256" s="58">
        <f t="shared" ca="1" si="154"/>
        <v>0</v>
      </c>
      <c r="CE256" s="141">
        <f t="shared" ca="1" si="155"/>
        <v>0</v>
      </c>
      <c r="CF256" s="143">
        <f t="shared" ca="1" si="156"/>
        <v>0.05</v>
      </c>
      <c r="CG256" s="144">
        <f t="shared" ca="1" si="157"/>
        <v>0.08</v>
      </c>
      <c r="CH256" s="145">
        <f t="shared" ca="1" si="158"/>
        <v>0</v>
      </c>
    </row>
    <row r="257" spans="1:86" hidden="1" outlineLevel="1">
      <c r="A257">
        <f t="shared" ca="1" si="136"/>
        <v>2</v>
      </c>
      <c r="B257" t="str">
        <f t="shared" ca="1" si="143"/>
        <v>EP2 LPD4 LPS4 LPM3</v>
      </c>
      <c r="C257" s="34">
        <f t="shared" si="135"/>
        <v>2</v>
      </c>
      <c r="D257" s="22">
        <v>0</v>
      </c>
      <c r="E257" s="34">
        <f t="shared" ca="1" si="129"/>
        <v>0</v>
      </c>
      <c r="F257" s="34">
        <f t="shared" ca="1" si="134"/>
        <v>0</v>
      </c>
      <c r="G257" s="34">
        <f t="shared" ca="1" si="130"/>
        <v>4</v>
      </c>
      <c r="H257" s="34">
        <f t="shared" ca="1" si="131"/>
        <v>4</v>
      </c>
      <c r="I257" s="34">
        <f t="shared" ca="1" si="132"/>
        <v>3</v>
      </c>
      <c r="BM257">
        <v>207</v>
      </c>
      <c r="BN257" s="56">
        <f t="shared" si="137"/>
        <v>0</v>
      </c>
      <c r="BO257" s="57">
        <f t="shared" si="138"/>
        <v>0</v>
      </c>
      <c r="BP257" s="58">
        <f t="shared" ca="1" si="144"/>
        <v>0</v>
      </c>
      <c r="BQ257" s="141">
        <f t="shared" ca="1" si="145"/>
        <v>0</v>
      </c>
      <c r="BR257" s="143">
        <f t="shared" ca="1" si="146"/>
        <v>0.05</v>
      </c>
      <c r="BS257" s="144">
        <f t="shared" ca="1" si="147"/>
        <v>0.08</v>
      </c>
      <c r="BT257" s="145">
        <f t="shared" ca="1" si="148"/>
        <v>0.04</v>
      </c>
      <c r="BU257" s="56">
        <f t="shared" si="139"/>
        <v>0</v>
      </c>
      <c r="BV257" s="57">
        <f t="shared" si="140"/>
        <v>0</v>
      </c>
      <c r="BW257" s="58">
        <f t="shared" ca="1" si="149"/>
        <v>0</v>
      </c>
      <c r="BX257" s="141">
        <f t="shared" ca="1" si="150"/>
        <v>0</v>
      </c>
      <c r="BY257" s="143">
        <f t="shared" ca="1" si="151"/>
        <v>0.05</v>
      </c>
      <c r="BZ257" s="144">
        <f t="shared" ca="1" si="152"/>
        <v>0.08</v>
      </c>
      <c r="CA257" s="145">
        <f t="shared" ca="1" si="153"/>
        <v>0.04</v>
      </c>
      <c r="CB257" s="56">
        <f t="shared" si="141"/>
        <v>0</v>
      </c>
      <c r="CC257" s="57">
        <f t="shared" si="142"/>
        <v>0</v>
      </c>
      <c r="CD257" s="58">
        <f t="shared" ca="1" si="154"/>
        <v>0</v>
      </c>
      <c r="CE257" s="141">
        <f t="shared" ca="1" si="155"/>
        <v>0</v>
      </c>
      <c r="CF257" s="143">
        <f t="shared" ca="1" si="156"/>
        <v>0.05</v>
      </c>
      <c r="CG257" s="144">
        <f t="shared" ca="1" si="157"/>
        <v>0.08</v>
      </c>
      <c r="CH257" s="145">
        <f t="shared" ca="1" si="158"/>
        <v>0.04</v>
      </c>
    </row>
    <row r="258" spans="1:86" hidden="1" outlineLevel="1">
      <c r="A258">
        <f t="shared" ca="1" si="136"/>
        <v>2</v>
      </c>
      <c r="B258" t="str">
        <f t="shared" ca="1" si="143"/>
        <v>EP2 LPD4 LPS4 LPM4</v>
      </c>
      <c r="C258" s="34">
        <f t="shared" si="135"/>
        <v>2</v>
      </c>
      <c r="D258" s="22">
        <v>0</v>
      </c>
      <c r="E258" s="34">
        <f t="shared" ca="1" si="129"/>
        <v>0</v>
      </c>
      <c r="F258" s="34">
        <f t="shared" ca="1" si="134"/>
        <v>0</v>
      </c>
      <c r="G258" s="34">
        <f t="shared" ca="1" si="130"/>
        <v>4</v>
      </c>
      <c r="H258" s="34">
        <f t="shared" ca="1" si="131"/>
        <v>4</v>
      </c>
      <c r="I258" s="34">
        <f t="shared" ca="1" si="132"/>
        <v>4</v>
      </c>
      <c r="BM258">
        <v>208</v>
      </c>
      <c r="BN258" s="56">
        <f t="shared" si="137"/>
        <v>0</v>
      </c>
      <c r="BO258" s="57">
        <f t="shared" si="138"/>
        <v>0</v>
      </c>
      <c r="BP258" s="58">
        <f t="shared" ca="1" si="144"/>
        <v>0</v>
      </c>
      <c r="BQ258" s="141">
        <f t="shared" ca="1" si="145"/>
        <v>0</v>
      </c>
      <c r="BR258" s="143">
        <f t="shared" ca="1" si="146"/>
        <v>0.05</v>
      </c>
      <c r="BS258" s="144">
        <f t="shared" ca="1" si="147"/>
        <v>0.08</v>
      </c>
      <c r="BT258" s="145">
        <f t="shared" ca="1" si="148"/>
        <v>0.08</v>
      </c>
      <c r="BU258" s="56">
        <f t="shared" si="139"/>
        <v>0</v>
      </c>
      <c r="BV258" s="57">
        <f t="shared" si="140"/>
        <v>0</v>
      </c>
      <c r="BW258" s="58">
        <f t="shared" ca="1" si="149"/>
        <v>0</v>
      </c>
      <c r="BX258" s="141">
        <f t="shared" ca="1" si="150"/>
        <v>0</v>
      </c>
      <c r="BY258" s="143">
        <f t="shared" ca="1" si="151"/>
        <v>0.05</v>
      </c>
      <c r="BZ258" s="144">
        <f t="shared" ca="1" si="152"/>
        <v>0.08</v>
      </c>
      <c r="CA258" s="145">
        <f t="shared" ca="1" si="153"/>
        <v>0.08</v>
      </c>
      <c r="CB258" s="56">
        <f t="shared" si="141"/>
        <v>0</v>
      </c>
      <c r="CC258" s="57">
        <f t="shared" si="142"/>
        <v>0</v>
      </c>
      <c r="CD258" s="58">
        <f t="shared" ca="1" si="154"/>
        <v>0</v>
      </c>
      <c r="CE258" s="141">
        <f t="shared" ca="1" si="155"/>
        <v>0</v>
      </c>
      <c r="CF258" s="143">
        <f t="shared" ca="1" si="156"/>
        <v>0.05</v>
      </c>
      <c r="CG258" s="144">
        <f t="shared" ca="1" si="157"/>
        <v>0.08</v>
      </c>
      <c r="CH258" s="145">
        <f t="shared" ca="1" si="158"/>
        <v>0.08</v>
      </c>
    </row>
    <row r="259" spans="1:86" hidden="1" outlineLevel="1">
      <c r="A259">
        <f t="shared" ca="1" si="136"/>
        <v>2</v>
      </c>
      <c r="B259" t="str">
        <f t="shared" ca="1" si="143"/>
        <v>EP3 LPD1 LPS1 LPM1</v>
      </c>
      <c r="C259" s="34">
        <f t="shared" ref="C259:C290" si="159">MOD(C195,4)+1</f>
        <v>3</v>
      </c>
      <c r="D259" s="22">
        <v>0</v>
      </c>
      <c r="E259" s="34">
        <f t="shared" ref="E259:E322" ca="1" si="160">(MOD(E255,4)+1)*($A259=E$46)</f>
        <v>0</v>
      </c>
      <c r="F259" s="34">
        <f t="shared" ca="1" si="134"/>
        <v>0</v>
      </c>
      <c r="G259" s="34">
        <f t="shared" ref="G259:G322" ca="1" si="161">(MOD(G243,4)+1)*($A259=G$46)</f>
        <v>1</v>
      </c>
      <c r="H259" s="34">
        <f t="shared" ref="H259:H322" ca="1" si="162">(MOD(H255,4)+1)*($A259=H$46)</f>
        <v>1</v>
      </c>
      <c r="I259" s="34">
        <f t="shared" ref="I259:I322" ca="1" si="163">(MOD(I258,4)+1)*($A259=I$46)</f>
        <v>1</v>
      </c>
      <c r="BM259">
        <v>209</v>
      </c>
      <c r="BN259" s="56">
        <f t="shared" si="137"/>
        <v>0.04</v>
      </c>
      <c r="BO259" s="57">
        <f t="shared" si="138"/>
        <v>0</v>
      </c>
      <c r="BP259" s="58">
        <f t="shared" ca="1" si="144"/>
        <v>0</v>
      </c>
      <c r="BQ259" s="141">
        <f t="shared" ca="1" si="145"/>
        <v>0</v>
      </c>
      <c r="BR259" s="143">
        <f t="shared" ca="1" si="146"/>
        <v>-0.08</v>
      </c>
      <c r="BS259" s="144">
        <f t="shared" ca="1" si="147"/>
        <v>-0.05</v>
      </c>
      <c r="BT259" s="145">
        <f t="shared" ca="1" si="148"/>
        <v>-0.05</v>
      </c>
      <c r="BU259" s="56">
        <f t="shared" si="139"/>
        <v>0.04</v>
      </c>
      <c r="BV259" s="57">
        <f t="shared" si="140"/>
        <v>0</v>
      </c>
      <c r="BW259" s="58">
        <f t="shared" ca="1" si="149"/>
        <v>0</v>
      </c>
      <c r="BX259" s="141">
        <f t="shared" ca="1" si="150"/>
        <v>0</v>
      </c>
      <c r="BY259" s="143">
        <f t="shared" ca="1" si="151"/>
        <v>-0.08</v>
      </c>
      <c r="BZ259" s="144">
        <f t="shared" ca="1" si="152"/>
        <v>-0.05</v>
      </c>
      <c r="CA259" s="145">
        <f t="shared" ca="1" si="153"/>
        <v>-0.05</v>
      </c>
      <c r="CB259" s="56">
        <f t="shared" si="141"/>
        <v>0.04</v>
      </c>
      <c r="CC259" s="57">
        <f t="shared" si="142"/>
        <v>0</v>
      </c>
      <c r="CD259" s="58">
        <f t="shared" ca="1" si="154"/>
        <v>0</v>
      </c>
      <c r="CE259" s="141">
        <f t="shared" ca="1" si="155"/>
        <v>0</v>
      </c>
      <c r="CF259" s="143">
        <f t="shared" ca="1" si="156"/>
        <v>-0.08</v>
      </c>
      <c r="CG259" s="144">
        <f t="shared" ca="1" si="157"/>
        <v>-0.05</v>
      </c>
      <c r="CH259" s="145">
        <f t="shared" ca="1" si="158"/>
        <v>-0.05</v>
      </c>
    </row>
    <row r="260" spans="1:86" hidden="1" outlineLevel="1">
      <c r="A260">
        <f t="shared" ca="1" si="136"/>
        <v>2</v>
      </c>
      <c r="B260" t="str">
        <f t="shared" ca="1" si="143"/>
        <v>EP3 LPD1 LPS1 LPM2</v>
      </c>
      <c r="C260" s="34">
        <f t="shared" si="159"/>
        <v>3</v>
      </c>
      <c r="D260" s="22">
        <v>0</v>
      </c>
      <c r="E260" s="34">
        <f t="shared" ca="1" si="160"/>
        <v>0</v>
      </c>
      <c r="F260" s="34">
        <f t="shared" ca="1" si="134"/>
        <v>0</v>
      </c>
      <c r="G260" s="34">
        <f t="shared" ca="1" si="161"/>
        <v>1</v>
      </c>
      <c r="H260" s="34">
        <f t="shared" ca="1" si="162"/>
        <v>1</v>
      </c>
      <c r="I260" s="34">
        <f t="shared" ca="1" si="163"/>
        <v>2</v>
      </c>
      <c r="BM260">
        <v>210</v>
      </c>
      <c r="BN260" s="56">
        <f t="shared" si="137"/>
        <v>0.04</v>
      </c>
      <c r="BO260" s="57">
        <f t="shared" si="138"/>
        <v>0</v>
      </c>
      <c r="BP260" s="58">
        <f t="shared" ca="1" si="144"/>
        <v>0</v>
      </c>
      <c r="BQ260" s="141">
        <f t="shared" ca="1" si="145"/>
        <v>0</v>
      </c>
      <c r="BR260" s="143">
        <f t="shared" ca="1" si="146"/>
        <v>-0.08</v>
      </c>
      <c r="BS260" s="144">
        <f t="shared" ca="1" si="147"/>
        <v>-0.05</v>
      </c>
      <c r="BT260" s="145">
        <f t="shared" ca="1" si="148"/>
        <v>0</v>
      </c>
      <c r="BU260" s="56">
        <f t="shared" si="139"/>
        <v>0.04</v>
      </c>
      <c r="BV260" s="57">
        <f t="shared" si="140"/>
        <v>0</v>
      </c>
      <c r="BW260" s="58">
        <f t="shared" ca="1" si="149"/>
        <v>0</v>
      </c>
      <c r="BX260" s="141">
        <f t="shared" ca="1" si="150"/>
        <v>0</v>
      </c>
      <c r="BY260" s="143">
        <f t="shared" ca="1" si="151"/>
        <v>-0.08</v>
      </c>
      <c r="BZ260" s="144">
        <f t="shared" ca="1" si="152"/>
        <v>-0.05</v>
      </c>
      <c r="CA260" s="145">
        <f t="shared" ca="1" si="153"/>
        <v>0</v>
      </c>
      <c r="CB260" s="56">
        <f t="shared" si="141"/>
        <v>0.04</v>
      </c>
      <c r="CC260" s="57">
        <f t="shared" si="142"/>
        <v>0</v>
      </c>
      <c r="CD260" s="58">
        <f t="shared" ca="1" si="154"/>
        <v>0</v>
      </c>
      <c r="CE260" s="141">
        <f t="shared" ca="1" si="155"/>
        <v>0</v>
      </c>
      <c r="CF260" s="143">
        <f t="shared" ca="1" si="156"/>
        <v>-0.08</v>
      </c>
      <c r="CG260" s="144">
        <f t="shared" ca="1" si="157"/>
        <v>-0.05</v>
      </c>
      <c r="CH260" s="145">
        <f t="shared" ca="1" si="158"/>
        <v>0</v>
      </c>
    </row>
    <row r="261" spans="1:86" hidden="1" outlineLevel="1">
      <c r="A261">
        <f t="shared" ca="1" si="136"/>
        <v>2</v>
      </c>
      <c r="B261" t="str">
        <f t="shared" ca="1" si="143"/>
        <v>EP3 LPD1 LPS1 LPM3</v>
      </c>
      <c r="C261" s="34">
        <f t="shared" si="159"/>
        <v>3</v>
      </c>
      <c r="D261" s="22">
        <v>0</v>
      </c>
      <c r="E261" s="34">
        <f t="shared" ca="1" si="160"/>
        <v>0</v>
      </c>
      <c r="F261" s="34">
        <f t="shared" ca="1" si="134"/>
        <v>0</v>
      </c>
      <c r="G261" s="34">
        <f t="shared" ca="1" si="161"/>
        <v>1</v>
      </c>
      <c r="H261" s="34">
        <f t="shared" ca="1" si="162"/>
        <v>1</v>
      </c>
      <c r="I261" s="34">
        <f t="shared" ca="1" si="163"/>
        <v>3</v>
      </c>
      <c r="BM261">
        <v>211</v>
      </c>
      <c r="BN261" s="56">
        <f t="shared" si="137"/>
        <v>0.04</v>
      </c>
      <c r="BO261" s="57">
        <f t="shared" si="138"/>
        <v>0</v>
      </c>
      <c r="BP261" s="58">
        <f t="shared" ca="1" si="144"/>
        <v>0</v>
      </c>
      <c r="BQ261" s="141">
        <f t="shared" ca="1" si="145"/>
        <v>0</v>
      </c>
      <c r="BR261" s="143">
        <f t="shared" ca="1" si="146"/>
        <v>-0.08</v>
      </c>
      <c r="BS261" s="144">
        <f t="shared" ca="1" si="147"/>
        <v>-0.05</v>
      </c>
      <c r="BT261" s="145">
        <f t="shared" ca="1" si="148"/>
        <v>0.04</v>
      </c>
      <c r="BU261" s="56">
        <f t="shared" si="139"/>
        <v>0.04</v>
      </c>
      <c r="BV261" s="57">
        <f t="shared" si="140"/>
        <v>0</v>
      </c>
      <c r="BW261" s="58">
        <f t="shared" ca="1" si="149"/>
        <v>0</v>
      </c>
      <c r="BX261" s="141">
        <f t="shared" ca="1" si="150"/>
        <v>0</v>
      </c>
      <c r="BY261" s="143">
        <f t="shared" ca="1" si="151"/>
        <v>-0.08</v>
      </c>
      <c r="BZ261" s="144">
        <f t="shared" ca="1" si="152"/>
        <v>-0.05</v>
      </c>
      <c r="CA261" s="145">
        <f t="shared" ca="1" si="153"/>
        <v>0.04</v>
      </c>
      <c r="CB261" s="56">
        <f t="shared" si="141"/>
        <v>0.04</v>
      </c>
      <c r="CC261" s="57">
        <f t="shared" si="142"/>
        <v>0</v>
      </c>
      <c r="CD261" s="58">
        <f t="shared" ca="1" si="154"/>
        <v>0</v>
      </c>
      <c r="CE261" s="141">
        <f t="shared" ca="1" si="155"/>
        <v>0</v>
      </c>
      <c r="CF261" s="143">
        <f t="shared" ca="1" si="156"/>
        <v>-0.08</v>
      </c>
      <c r="CG261" s="144">
        <f t="shared" ca="1" si="157"/>
        <v>-0.05</v>
      </c>
      <c r="CH261" s="145">
        <f t="shared" ca="1" si="158"/>
        <v>0.04</v>
      </c>
    </row>
    <row r="262" spans="1:86" hidden="1" outlineLevel="1">
      <c r="A262">
        <f t="shared" ca="1" si="136"/>
        <v>2</v>
      </c>
      <c r="B262" t="str">
        <f t="shared" ca="1" si="143"/>
        <v>EP3 LPD1 LPS1 LPM4</v>
      </c>
      <c r="C262" s="34">
        <f t="shared" si="159"/>
        <v>3</v>
      </c>
      <c r="D262" s="22">
        <v>0</v>
      </c>
      <c r="E262" s="34">
        <f t="shared" ca="1" si="160"/>
        <v>0</v>
      </c>
      <c r="F262" s="34">
        <f t="shared" ca="1" si="134"/>
        <v>0</v>
      </c>
      <c r="G262" s="34">
        <f t="shared" ca="1" si="161"/>
        <v>1</v>
      </c>
      <c r="H262" s="34">
        <f t="shared" ca="1" si="162"/>
        <v>1</v>
      </c>
      <c r="I262" s="34">
        <f t="shared" ca="1" si="163"/>
        <v>4</v>
      </c>
      <c r="BM262">
        <v>212</v>
      </c>
      <c r="BN262" s="56">
        <f t="shared" si="137"/>
        <v>0.04</v>
      </c>
      <c r="BO262" s="57">
        <f t="shared" si="138"/>
        <v>0</v>
      </c>
      <c r="BP262" s="58">
        <f t="shared" ca="1" si="144"/>
        <v>0</v>
      </c>
      <c r="BQ262" s="141">
        <f t="shared" ca="1" si="145"/>
        <v>0</v>
      </c>
      <c r="BR262" s="143">
        <f t="shared" ca="1" si="146"/>
        <v>-0.08</v>
      </c>
      <c r="BS262" s="144">
        <f t="shared" ca="1" si="147"/>
        <v>-0.05</v>
      </c>
      <c r="BT262" s="145">
        <f t="shared" ca="1" si="148"/>
        <v>0.08</v>
      </c>
      <c r="BU262" s="56">
        <f t="shared" si="139"/>
        <v>0.04</v>
      </c>
      <c r="BV262" s="57">
        <f t="shared" si="140"/>
        <v>0</v>
      </c>
      <c r="BW262" s="58">
        <f t="shared" ca="1" si="149"/>
        <v>0</v>
      </c>
      <c r="BX262" s="141">
        <f t="shared" ca="1" si="150"/>
        <v>0</v>
      </c>
      <c r="BY262" s="143">
        <f t="shared" ca="1" si="151"/>
        <v>-0.08</v>
      </c>
      <c r="BZ262" s="144">
        <f t="shared" ca="1" si="152"/>
        <v>-0.05</v>
      </c>
      <c r="CA262" s="145">
        <f t="shared" ca="1" si="153"/>
        <v>0.08</v>
      </c>
      <c r="CB262" s="56">
        <f t="shared" si="141"/>
        <v>0.04</v>
      </c>
      <c r="CC262" s="57">
        <f t="shared" si="142"/>
        <v>0</v>
      </c>
      <c r="CD262" s="58">
        <f t="shared" ca="1" si="154"/>
        <v>0</v>
      </c>
      <c r="CE262" s="141">
        <f t="shared" ca="1" si="155"/>
        <v>0</v>
      </c>
      <c r="CF262" s="143">
        <f t="shared" ca="1" si="156"/>
        <v>-0.08</v>
      </c>
      <c r="CG262" s="144">
        <f t="shared" ca="1" si="157"/>
        <v>-0.05</v>
      </c>
      <c r="CH262" s="145">
        <f t="shared" ca="1" si="158"/>
        <v>0.08</v>
      </c>
    </row>
    <row r="263" spans="1:86" hidden="1" outlineLevel="1">
      <c r="A263">
        <f t="shared" ca="1" si="136"/>
        <v>2</v>
      </c>
      <c r="B263" t="str">
        <f t="shared" ca="1" si="143"/>
        <v>EP3 LPD1 LPS2 LPM1</v>
      </c>
      <c r="C263" s="34">
        <f t="shared" si="159"/>
        <v>3</v>
      </c>
      <c r="D263" s="22">
        <v>0</v>
      </c>
      <c r="E263" s="34">
        <f t="shared" ca="1" si="160"/>
        <v>0</v>
      </c>
      <c r="F263" s="34">
        <f t="shared" ca="1" si="134"/>
        <v>0</v>
      </c>
      <c r="G263" s="34">
        <f t="shared" ca="1" si="161"/>
        <v>1</v>
      </c>
      <c r="H263" s="34">
        <f t="shared" ca="1" si="162"/>
        <v>2</v>
      </c>
      <c r="I263" s="34">
        <f t="shared" ca="1" si="163"/>
        <v>1</v>
      </c>
      <c r="BM263">
        <v>213</v>
      </c>
      <c r="BN263" s="56">
        <f t="shared" si="137"/>
        <v>0.04</v>
      </c>
      <c r="BO263" s="57">
        <f t="shared" si="138"/>
        <v>0</v>
      </c>
      <c r="BP263" s="58">
        <f t="shared" ca="1" si="144"/>
        <v>0</v>
      </c>
      <c r="BQ263" s="141">
        <f t="shared" ca="1" si="145"/>
        <v>0</v>
      </c>
      <c r="BR263" s="143">
        <f t="shared" ca="1" si="146"/>
        <v>-0.08</v>
      </c>
      <c r="BS263" s="144">
        <f t="shared" ca="1" si="147"/>
        <v>0</v>
      </c>
      <c r="BT263" s="145">
        <f t="shared" ca="1" si="148"/>
        <v>-0.05</v>
      </c>
      <c r="BU263" s="56">
        <f t="shared" si="139"/>
        <v>0.04</v>
      </c>
      <c r="BV263" s="57">
        <f t="shared" si="140"/>
        <v>0</v>
      </c>
      <c r="BW263" s="58">
        <f t="shared" ca="1" si="149"/>
        <v>0</v>
      </c>
      <c r="BX263" s="141">
        <f t="shared" ca="1" si="150"/>
        <v>0</v>
      </c>
      <c r="BY263" s="143">
        <f t="shared" ca="1" si="151"/>
        <v>-0.08</v>
      </c>
      <c r="BZ263" s="144">
        <f t="shared" ca="1" si="152"/>
        <v>0</v>
      </c>
      <c r="CA263" s="145">
        <f t="shared" ca="1" si="153"/>
        <v>-0.05</v>
      </c>
      <c r="CB263" s="56">
        <f t="shared" si="141"/>
        <v>0.04</v>
      </c>
      <c r="CC263" s="57">
        <f t="shared" si="142"/>
        <v>0</v>
      </c>
      <c r="CD263" s="58">
        <f t="shared" ca="1" si="154"/>
        <v>0</v>
      </c>
      <c r="CE263" s="141">
        <f t="shared" ca="1" si="155"/>
        <v>0</v>
      </c>
      <c r="CF263" s="143">
        <f t="shared" ca="1" si="156"/>
        <v>-0.08</v>
      </c>
      <c r="CG263" s="144">
        <f t="shared" ca="1" si="157"/>
        <v>0</v>
      </c>
      <c r="CH263" s="145">
        <f t="shared" ca="1" si="158"/>
        <v>-0.05</v>
      </c>
    </row>
    <row r="264" spans="1:86" hidden="1" outlineLevel="1">
      <c r="A264">
        <f t="shared" ca="1" si="136"/>
        <v>2</v>
      </c>
      <c r="B264" t="str">
        <f t="shared" ca="1" si="143"/>
        <v>EP3 LPD1 LPS2 LPM2</v>
      </c>
      <c r="C264" s="34">
        <f t="shared" si="159"/>
        <v>3</v>
      </c>
      <c r="D264" s="22">
        <v>0</v>
      </c>
      <c r="E264" s="34">
        <f t="shared" ca="1" si="160"/>
        <v>0</v>
      </c>
      <c r="F264" s="34">
        <f t="shared" ca="1" si="134"/>
        <v>0</v>
      </c>
      <c r="G264" s="34">
        <f t="shared" ca="1" si="161"/>
        <v>1</v>
      </c>
      <c r="H264" s="34">
        <f t="shared" ca="1" si="162"/>
        <v>2</v>
      </c>
      <c r="I264" s="34">
        <f t="shared" ca="1" si="163"/>
        <v>2</v>
      </c>
      <c r="BM264">
        <v>214</v>
      </c>
      <c r="BN264" s="56">
        <f t="shared" si="137"/>
        <v>0.04</v>
      </c>
      <c r="BO264" s="57">
        <f t="shared" si="138"/>
        <v>0</v>
      </c>
      <c r="BP264" s="58">
        <f t="shared" ca="1" si="144"/>
        <v>0</v>
      </c>
      <c r="BQ264" s="141">
        <f t="shared" ca="1" si="145"/>
        <v>0</v>
      </c>
      <c r="BR264" s="143">
        <f t="shared" ca="1" si="146"/>
        <v>-0.08</v>
      </c>
      <c r="BS264" s="144">
        <f t="shared" ca="1" si="147"/>
        <v>0</v>
      </c>
      <c r="BT264" s="145">
        <f t="shared" ca="1" si="148"/>
        <v>0</v>
      </c>
      <c r="BU264" s="56">
        <f t="shared" si="139"/>
        <v>0.04</v>
      </c>
      <c r="BV264" s="57">
        <f t="shared" si="140"/>
        <v>0</v>
      </c>
      <c r="BW264" s="58">
        <f t="shared" ca="1" si="149"/>
        <v>0</v>
      </c>
      <c r="BX264" s="141">
        <f t="shared" ca="1" si="150"/>
        <v>0</v>
      </c>
      <c r="BY264" s="143">
        <f t="shared" ca="1" si="151"/>
        <v>-0.08</v>
      </c>
      <c r="BZ264" s="144">
        <f t="shared" ca="1" si="152"/>
        <v>0</v>
      </c>
      <c r="CA264" s="145">
        <f t="shared" ca="1" si="153"/>
        <v>0</v>
      </c>
      <c r="CB264" s="56">
        <f t="shared" si="141"/>
        <v>0.04</v>
      </c>
      <c r="CC264" s="57">
        <f t="shared" si="142"/>
        <v>0</v>
      </c>
      <c r="CD264" s="58">
        <f t="shared" ca="1" si="154"/>
        <v>0</v>
      </c>
      <c r="CE264" s="141">
        <f t="shared" ca="1" si="155"/>
        <v>0</v>
      </c>
      <c r="CF264" s="143">
        <f t="shared" ca="1" si="156"/>
        <v>-0.08</v>
      </c>
      <c r="CG264" s="144">
        <f t="shared" ca="1" si="157"/>
        <v>0</v>
      </c>
      <c r="CH264" s="145">
        <f t="shared" ca="1" si="158"/>
        <v>0</v>
      </c>
    </row>
    <row r="265" spans="1:86" hidden="1" outlineLevel="1">
      <c r="A265">
        <f t="shared" ref="A265:A306" ca="1" si="164">OFFSET(A265,-1,0)</f>
        <v>2</v>
      </c>
      <c r="B265" t="str">
        <f t="shared" ca="1" si="143"/>
        <v>EP3 LPD1 LPS2 LPM3</v>
      </c>
      <c r="C265" s="34">
        <f t="shared" si="159"/>
        <v>3</v>
      </c>
      <c r="D265" s="22">
        <v>0</v>
      </c>
      <c r="E265" s="34">
        <f t="shared" ca="1" si="160"/>
        <v>0</v>
      </c>
      <c r="F265" s="34">
        <f t="shared" ref="F265:F328" ca="1" si="165">(MOD(F264,4)+1)*($A265=F$46)</f>
        <v>0</v>
      </c>
      <c r="G265" s="34">
        <f t="shared" ca="1" si="161"/>
        <v>1</v>
      </c>
      <c r="H265" s="34">
        <f t="shared" ca="1" si="162"/>
        <v>2</v>
      </c>
      <c r="I265" s="34">
        <f t="shared" ca="1" si="163"/>
        <v>3</v>
      </c>
      <c r="BM265">
        <v>215</v>
      </c>
      <c r="BN265" s="56">
        <f t="shared" si="137"/>
        <v>0.04</v>
      </c>
      <c r="BO265" s="57">
        <f t="shared" si="138"/>
        <v>0</v>
      </c>
      <c r="BP265" s="58">
        <f t="shared" ca="1" si="144"/>
        <v>0</v>
      </c>
      <c r="BQ265" s="141">
        <f t="shared" ca="1" si="145"/>
        <v>0</v>
      </c>
      <c r="BR265" s="143">
        <f t="shared" ca="1" si="146"/>
        <v>-0.08</v>
      </c>
      <c r="BS265" s="144">
        <f t="shared" ca="1" si="147"/>
        <v>0</v>
      </c>
      <c r="BT265" s="145">
        <f t="shared" ca="1" si="148"/>
        <v>0.04</v>
      </c>
      <c r="BU265" s="56">
        <f t="shared" si="139"/>
        <v>0.04</v>
      </c>
      <c r="BV265" s="57">
        <f t="shared" si="140"/>
        <v>0</v>
      </c>
      <c r="BW265" s="58">
        <f t="shared" ca="1" si="149"/>
        <v>0</v>
      </c>
      <c r="BX265" s="141">
        <f t="shared" ca="1" si="150"/>
        <v>0</v>
      </c>
      <c r="BY265" s="143">
        <f t="shared" ca="1" si="151"/>
        <v>-0.08</v>
      </c>
      <c r="BZ265" s="144">
        <f t="shared" ca="1" si="152"/>
        <v>0</v>
      </c>
      <c r="CA265" s="145">
        <f t="shared" ca="1" si="153"/>
        <v>0.04</v>
      </c>
      <c r="CB265" s="56">
        <f t="shared" si="141"/>
        <v>0.04</v>
      </c>
      <c r="CC265" s="57">
        <f t="shared" si="142"/>
        <v>0</v>
      </c>
      <c r="CD265" s="58">
        <f t="shared" ca="1" si="154"/>
        <v>0</v>
      </c>
      <c r="CE265" s="141">
        <f t="shared" ca="1" si="155"/>
        <v>0</v>
      </c>
      <c r="CF265" s="143">
        <f t="shared" ca="1" si="156"/>
        <v>-0.08</v>
      </c>
      <c r="CG265" s="144">
        <f t="shared" ca="1" si="157"/>
        <v>0</v>
      </c>
      <c r="CH265" s="145">
        <f t="shared" ca="1" si="158"/>
        <v>0.04</v>
      </c>
    </row>
    <row r="266" spans="1:86" hidden="1" outlineLevel="1">
      <c r="A266">
        <f t="shared" ca="1" si="164"/>
        <v>2</v>
      </c>
      <c r="B266" t="str">
        <f t="shared" ca="1" si="143"/>
        <v>EP3 LPD1 LPS2 LPM4</v>
      </c>
      <c r="C266" s="34">
        <f t="shared" si="159"/>
        <v>3</v>
      </c>
      <c r="D266" s="22">
        <v>0</v>
      </c>
      <c r="E266" s="34">
        <f t="shared" ca="1" si="160"/>
        <v>0</v>
      </c>
      <c r="F266" s="34">
        <f t="shared" ca="1" si="165"/>
        <v>0</v>
      </c>
      <c r="G266" s="34">
        <f t="shared" ca="1" si="161"/>
        <v>1</v>
      </c>
      <c r="H266" s="34">
        <f t="shared" ca="1" si="162"/>
        <v>2</v>
      </c>
      <c r="I266" s="34">
        <f t="shared" ca="1" si="163"/>
        <v>4</v>
      </c>
      <c r="BM266">
        <v>216</v>
      </c>
      <c r="BN266" s="56">
        <f t="shared" si="137"/>
        <v>0.04</v>
      </c>
      <c r="BO266" s="57">
        <f t="shared" si="138"/>
        <v>0</v>
      </c>
      <c r="BP266" s="58">
        <f t="shared" ca="1" si="144"/>
        <v>0</v>
      </c>
      <c r="BQ266" s="141">
        <f t="shared" ca="1" si="145"/>
        <v>0</v>
      </c>
      <c r="BR266" s="143">
        <f t="shared" ca="1" si="146"/>
        <v>-0.08</v>
      </c>
      <c r="BS266" s="144">
        <f t="shared" ca="1" si="147"/>
        <v>0</v>
      </c>
      <c r="BT266" s="145">
        <f t="shared" ca="1" si="148"/>
        <v>0.08</v>
      </c>
      <c r="BU266" s="56">
        <f t="shared" si="139"/>
        <v>0.04</v>
      </c>
      <c r="BV266" s="57">
        <f t="shared" si="140"/>
        <v>0</v>
      </c>
      <c r="BW266" s="58">
        <f t="shared" ca="1" si="149"/>
        <v>0</v>
      </c>
      <c r="BX266" s="141">
        <f t="shared" ca="1" si="150"/>
        <v>0</v>
      </c>
      <c r="BY266" s="143">
        <f t="shared" ca="1" si="151"/>
        <v>-0.08</v>
      </c>
      <c r="BZ266" s="144">
        <f t="shared" ca="1" si="152"/>
        <v>0</v>
      </c>
      <c r="CA266" s="145">
        <f t="shared" ca="1" si="153"/>
        <v>0.08</v>
      </c>
      <c r="CB266" s="56">
        <f t="shared" si="141"/>
        <v>0.04</v>
      </c>
      <c r="CC266" s="57">
        <f t="shared" si="142"/>
        <v>0</v>
      </c>
      <c r="CD266" s="58">
        <f t="shared" ca="1" si="154"/>
        <v>0</v>
      </c>
      <c r="CE266" s="141">
        <f t="shared" ca="1" si="155"/>
        <v>0</v>
      </c>
      <c r="CF266" s="143">
        <f t="shared" ca="1" si="156"/>
        <v>-0.08</v>
      </c>
      <c r="CG266" s="144">
        <f t="shared" ca="1" si="157"/>
        <v>0</v>
      </c>
      <c r="CH266" s="145">
        <f t="shared" ca="1" si="158"/>
        <v>0.08</v>
      </c>
    </row>
    <row r="267" spans="1:86" hidden="1" outlineLevel="1">
      <c r="A267">
        <f t="shared" ca="1" si="164"/>
        <v>2</v>
      </c>
      <c r="B267" t="str">
        <f t="shared" ca="1" si="143"/>
        <v>EP3 LPD1 LPS3 LPM1</v>
      </c>
      <c r="C267" s="34">
        <f t="shared" si="159"/>
        <v>3</v>
      </c>
      <c r="D267" s="22">
        <v>0</v>
      </c>
      <c r="E267" s="34">
        <f t="shared" ca="1" si="160"/>
        <v>0</v>
      </c>
      <c r="F267" s="34">
        <f t="shared" ca="1" si="165"/>
        <v>0</v>
      </c>
      <c r="G267" s="34">
        <f t="shared" ca="1" si="161"/>
        <v>1</v>
      </c>
      <c r="H267" s="34">
        <f t="shared" ca="1" si="162"/>
        <v>3</v>
      </c>
      <c r="I267" s="34">
        <f t="shared" ca="1" si="163"/>
        <v>1</v>
      </c>
      <c r="BM267">
        <v>217</v>
      </c>
      <c r="BN267" s="56">
        <f t="shared" si="137"/>
        <v>0.04</v>
      </c>
      <c r="BO267" s="57">
        <f t="shared" si="138"/>
        <v>0</v>
      </c>
      <c r="BP267" s="58">
        <f t="shared" ca="1" si="144"/>
        <v>0</v>
      </c>
      <c r="BQ267" s="141">
        <f t="shared" ca="1" si="145"/>
        <v>0</v>
      </c>
      <c r="BR267" s="143">
        <f t="shared" ca="1" si="146"/>
        <v>-0.08</v>
      </c>
      <c r="BS267" s="144">
        <f t="shared" ca="1" si="147"/>
        <v>0.04</v>
      </c>
      <c r="BT267" s="145">
        <f t="shared" ca="1" si="148"/>
        <v>-0.05</v>
      </c>
      <c r="BU267" s="56">
        <f t="shared" si="139"/>
        <v>0.04</v>
      </c>
      <c r="BV267" s="57">
        <f t="shared" si="140"/>
        <v>0</v>
      </c>
      <c r="BW267" s="58">
        <f t="shared" ca="1" si="149"/>
        <v>0</v>
      </c>
      <c r="BX267" s="141">
        <f t="shared" ca="1" si="150"/>
        <v>0</v>
      </c>
      <c r="BY267" s="143">
        <f t="shared" ca="1" si="151"/>
        <v>-0.08</v>
      </c>
      <c r="BZ267" s="144">
        <f t="shared" ca="1" si="152"/>
        <v>0.04</v>
      </c>
      <c r="CA267" s="145">
        <f t="shared" ca="1" si="153"/>
        <v>-0.05</v>
      </c>
      <c r="CB267" s="56">
        <f t="shared" si="141"/>
        <v>0.04</v>
      </c>
      <c r="CC267" s="57">
        <f t="shared" si="142"/>
        <v>0</v>
      </c>
      <c r="CD267" s="58">
        <f t="shared" ca="1" si="154"/>
        <v>0</v>
      </c>
      <c r="CE267" s="141">
        <f t="shared" ca="1" si="155"/>
        <v>0</v>
      </c>
      <c r="CF267" s="143">
        <f t="shared" ca="1" si="156"/>
        <v>-0.08</v>
      </c>
      <c r="CG267" s="144">
        <f t="shared" ca="1" si="157"/>
        <v>0.04</v>
      </c>
      <c r="CH267" s="145">
        <f t="shared" ca="1" si="158"/>
        <v>-0.05</v>
      </c>
    </row>
    <row r="268" spans="1:86" hidden="1" outlineLevel="1">
      <c r="A268">
        <f t="shared" ca="1" si="164"/>
        <v>2</v>
      </c>
      <c r="B268" t="str">
        <f t="shared" ca="1" si="143"/>
        <v>EP3 LPD1 LPS3 LPM2</v>
      </c>
      <c r="C268" s="34">
        <f t="shared" si="159"/>
        <v>3</v>
      </c>
      <c r="D268" s="22">
        <v>0</v>
      </c>
      <c r="E268" s="34">
        <f t="shared" ca="1" si="160"/>
        <v>0</v>
      </c>
      <c r="F268" s="34">
        <f t="shared" ca="1" si="165"/>
        <v>0</v>
      </c>
      <c r="G268" s="34">
        <f t="shared" ca="1" si="161"/>
        <v>1</v>
      </c>
      <c r="H268" s="34">
        <f t="shared" ca="1" si="162"/>
        <v>3</v>
      </c>
      <c r="I268" s="34">
        <f t="shared" ca="1" si="163"/>
        <v>2</v>
      </c>
      <c r="BM268">
        <v>218</v>
      </c>
      <c r="BN268" s="56">
        <f t="shared" si="137"/>
        <v>0.04</v>
      </c>
      <c r="BO268" s="57">
        <f t="shared" si="138"/>
        <v>0</v>
      </c>
      <c r="BP268" s="58">
        <f t="shared" ca="1" si="144"/>
        <v>0</v>
      </c>
      <c r="BQ268" s="141">
        <f t="shared" ca="1" si="145"/>
        <v>0</v>
      </c>
      <c r="BR268" s="143">
        <f t="shared" ca="1" si="146"/>
        <v>-0.08</v>
      </c>
      <c r="BS268" s="144">
        <f t="shared" ca="1" si="147"/>
        <v>0.04</v>
      </c>
      <c r="BT268" s="145">
        <f t="shared" ca="1" si="148"/>
        <v>0</v>
      </c>
      <c r="BU268" s="56">
        <f t="shared" si="139"/>
        <v>0.04</v>
      </c>
      <c r="BV268" s="57">
        <f t="shared" si="140"/>
        <v>0</v>
      </c>
      <c r="BW268" s="58">
        <f t="shared" ca="1" si="149"/>
        <v>0</v>
      </c>
      <c r="BX268" s="141">
        <f t="shared" ca="1" si="150"/>
        <v>0</v>
      </c>
      <c r="BY268" s="143">
        <f t="shared" ca="1" si="151"/>
        <v>-0.08</v>
      </c>
      <c r="BZ268" s="144">
        <f t="shared" ca="1" si="152"/>
        <v>0.04</v>
      </c>
      <c r="CA268" s="145">
        <f t="shared" ca="1" si="153"/>
        <v>0</v>
      </c>
      <c r="CB268" s="56">
        <f t="shared" si="141"/>
        <v>0.04</v>
      </c>
      <c r="CC268" s="57">
        <f t="shared" si="142"/>
        <v>0</v>
      </c>
      <c r="CD268" s="58">
        <f t="shared" ca="1" si="154"/>
        <v>0</v>
      </c>
      <c r="CE268" s="141">
        <f t="shared" ca="1" si="155"/>
        <v>0</v>
      </c>
      <c r="CF268" s="143">
        <f t="shared" ca="1" si="156"/>
        <v>-0.08</v>
      </c>
      <c r="CG268" s="144">
        <f t="shared" ca="1" si="157"/>
        <v>0.04</v>
      </c>
      <c r="CH268" s="145">
        <f t="shared" ca="1" si="158"/>
        <v>0</v>
      </c>
    </row>
    <row r="269" spans="1:86" hidden="1" outlineLevel="1">
      <c r="A269">
        <f t="shared" ca="1" si="164"/>
        <v>2</v>
      </c>
      <c r="B269" t="str">
        <f t="shared" ca="1" si="143"/>
        <v>EP3 LPD1 LPS3 LPM3</v>
      </c>
      <c r="C269" s="34">
        <f t="shared" si="159"/>
        <v>3</v>
      </c>
      <c r="D269" s="22">
        <v>0</v>
      </c>
      <c r="E269" s="34">
        <f t="shared" ca="1" si="160"/>
        <v>0</v>
      </c>
      <c r="F269" s="34">
        <f t="shared" ca="1" si="165"/>
        <v>0</v>
      </c>
      <c r="G269" s="34">
        <f t="shared" ca="1" si="161"/>
        <v>1</v>
      </c>
      <c r="H269" s="34">
        <f t="shared" ca="1" si="162"/>
        <v>3</v>
      </c>
      <c r="I269" s="34">
        <f t="shared" ca="1" si="163"/>
        <v>3</v>
      </c>
      <c r="BM269">
        <v>219</v>
      </c>
      <c r="BN269" s="56">
        <f t="shared" si="137"/>
        <v>0.04</v>
      </c>
      <c r="BO269" s="57">
        <f t="shared" si="138"/>
        <v>0</v>
      </c>
      <c r="BP269" s="58">
        <f t="shared" ca="1" si="144"/>
        <v>0</v>
      </c>
      <c r="BQ269" s="141">
        <f t="shared" ca="1" si="145"/>
        <v>0</v>
      </c>
      <c r="BR269" s="143">
        <f t="shared" ca="1" si="146"/>
        <v>-0.08</v>
      </c>
      <c r="BS269" s="144">
        <f t="shared" ca="1" si="147"/>
        <v>0.04</v>
      </c>
      <c r="BT269" s="145">
        <f t="shared" ca="1" si="148"/>
        <v>0.04</v>
      </c>
      <c r="BU269" s="56">
        <f t="shared" si="139"/>
        <v>0.04</v>
      </c>
      <c r="BV269" s="57">
        <f t="shared" si="140"/>
        <v>0</v>
      </c>
      <c r="BW269" s="58">
        <f t="shared" ca="1" si="149"/>
        <v>0</v>
      </c>
      <c r="BX269" s="141">
        <f t="shared" ca="1" si="150"/>
        <v>0</v>
      </c>
      <c r="BY269" s="143">
        <f t="shared" ca="1" si="151"/>
        <v>-0.08</v>
      </c>
      <c r="BZ269" s="144">
        <f t="shared" ca="1" si="152"/>
        <v>0.04</v>
      </c>
      <c r="CA269" s="145">
        <f t="shared" ca="1" si="153"/>
        <v>0.04</v>
      </c>
      <c r="CB269" s="56">
        <f t="shared" si="141"/>
        <v>0.04</v>
      </c>
      <c r="CC269" s="57">
        <f t="shared" si="142"/>
        <v>0</v>
      </c>
      <c r="CD269" s="58">
        <f t="shared" ca="1" si="154"/>
        <v>0</v>
      </c>
      <c r="CE269" s="141">
        <f t="shared" ca="1" si="155"/>
        <v>0</v>
      </c>
      <c r="CF269" s="143">
        <f t="shared" ca="1" si="156"/>
        <v>-0.08</v>
      </c>
      <c r="CG269" s="144">
        <f t="shared" ca="1" si="157"/>
        <v>0.04</v>
      </c>
      <c r="CH269" s="145">
        <f t="shared" ca="1" si="158"/>
        <v>0.04</v>
      </c>
    </row>
    <row r="270" spans="1:86" hidden="1" outlineLevel="1">
      <c r="A270">
        <f t="shared" ca="1" si="164"/>
        <v>2</v>
      </c>
      <c r="B270" t="str">
        <f t="shared" ca="1" si="143"/>
        <v>EP3 LPD1 LPS3 LPM4</v>
      </c>
      <c r="C270" s="34">
        <f t="shared" si="159"/>
        <v>3</v>
      </c>
      <c r="D270" s="22">
        <v>0</v>
      </c>
      <c r="E270" s="34">
        <f t="shared" ca="1" si="160"/>
        <v>0</v>
      </c>
      <c r="F270" s="34">
        <f t="shared" ca="1" si="165"/>
        <v>0</v>
      </c>
      <c r="G270" s="34">
        <f t="shared" ca="1" si="161"/>
        <v>1</v>
      </c>
      <c r="H270" s="34">
        <f t="shared" ca="1" si="162"/>
        <v>3</v>
      </c>
      <c r="I270" s="34">
        <f t="shared" ca="1" si="163"/>
        <v>4</v>
      </c>
      <c r="BM270">
        <v>220</v>
      </c>
      <c r="BN270" s="56">
        <f t="shared" si="137"/>
        <v>0.04</v>
      </c>
      <c r="BO270" s="57">
        <f t="shared" si="138"/>
        <v>0</v>
      </c>
      <c r="BP270" s="58">
        <f t="shared" ca="1" si="144"/>
        <v>0</v>
      </c>
      <c r="BQ270" s="141">
        <f t="shared" ca="1" si="145"/>
        <v>0</v>
      </c>
      <c r="BR270" s="143">
        <f t="shared" ca="1" si="146"/>
        <v>-0.08</v>
      </c>
      <c r="BS270" s="144">
        <f t="shared" ca="1" si="147"/>
        <v>0.04</v>
      </c>
      <c r="BT270" s="145">
        <f t="shared" ca="1" si="148"/>
        <v>0.08</v>
      </c>
      <c r="BU270" s="56">
        <f t="shared" si="139"/>
        <v>0.04</v>
      </c>
      <c r="BV270" s="57">
        <f t="shared" si="140"/>
        <v>0</v>
      </c>
      <c r="BW270" s="58">
        <f t="shared" ca="1" si="149"/>
        <v>0</v>
      </c>
      <c r="BX270" s="141">
        <f t="shared" ca="1" si="150"/>
        <v>0</v>
      </c>
      <c r="BY270" s="143">
        <f t="shared" ca="1" si="151"/>
        <v>-0.08</v>
      </c>
      <c r="BZ270" s="144">
        <f t="shared" ca="1" si="152"/>
        <v>0.04</v>
      </c>
      <c r="CA270" s="145">
        <f t="shared" ca="1" si="153"/>
        <v>0.08</v>
      </c>
      <c r="CB270" s="56">
        <f t="shared" si="141"/>
        <v>0.04</v>
      </c>
      <c r="CC270" s="57">
        <f t="shared" si="142"/>
        <v>0</v>
      </c>
      <c r="CD270" s="58">
        <f t="shared" ca="1" si="154"/>
        <v>0</v>
      </c>
      <c r="CE270" s="141">
        <f t="shared" ca="1" si="155"/>
        <v>0</v>
      </c>
      <c r="CF270" s="143">
        <f t="shared" ca="1" si="156"/>
        <v>-0.08</v>
      </c>
      <c r="CG270" s="144">
        <f t="shared" ca="1" si="157"/>
        <v>0.04</v>
      </c>
      <c r="CH270" s="145">
        <f t="shared" ca="1" si="158"/>
        <v>0.08</v>
      </c>
    </row>
    <row r="271" spans="1:86" hidden="1" outlineLevel="1">
      <c r="A271">
        <f t="shared" ca="1" si="164"/>
        <v>2</v>
      </c>
      <c r="B271" t="str">
        <f t="shared" ca="1" si="143"/>
        <v>EP3 LPD1 LPS4 LPM1</v>
      </c>
      <c r="C271" s="34">
        <f t="shared" si="159"/>
        <v>3</v>
      </c>
      <c r="D271" s="22">
        <v>0</v>
      </c>
      <c r="E271" s="34">
        <f t="shared" ca="1" si="160"/>
        <v>0</v>
      </c>
      <c r="F271" s="34">
        <f t="shared" ca="1" si="165"/>
        <v>0</v>
      </c>
      <c r="G271" s="34">
        <f t="shared" ca="1" si="161"/>
        <v>1</v>
      </c>
      <c r="H271" s="34">
        <f t="shared" ca="1" si="162"/>
        <v>4</v>
      </c>
      <c r="I271" s="34">
        <f t="shared" ca="1" si="163"/>
        <v>1</v>
      </c>
      <c r="BM271">
        <v>221</v>
      </c>
      <c r="BN271" s="56">
        <f t="shared" si="137"/>
        <v>0.04</v>
      </c>
      <c r="BO271" s="57">
        <f t="shared" si="138"/>
        <v>0</v>
      </c>
      <c r="BP271" s="58">
        <f t="shared" ca="1" si="144"/>
        <v>0</v>
      </c>
      <c r="BQ271" s="141">
        <f t="shared" ca="1" si="145"/>
        <v>0</v>
      </c>
      <c r="BR271" s="143">
        <f t="shared" ca="1" si="146"/>
        <v>-0.08</v>
      </c>
      <c r="BS271" s="144">
        <f t="shared" ca="1" si="147"/>
        <v>0.08</v>
      </c>
      <c r="BT271" s="145">
        <f t="shared" ca="1" si="148"/>
        <v>-0.05</v>
      </c>
      <c r="BU271" s="56">
        <f t="shared" si="139"/>
        <v>0.04</v>
      </c>
      <c r="BV271" s="57">
        <f t="shared" si="140"/>
        <v>0</v>
      </c>
      <c r="BW271" s="58">
        <f t="shared" ca="1" si="149"/>
        <v>0</v>
      </c>
      <c r="BX271" s="141">
        <f t="shared" ca="1" si="150"/>
        <v>0</v>
      </c>
      <c r="BY271" s="143">
        <f t="shared" ca="1" si="151"/>
        <v>-0.08</v>
      </c>
      <c r="BZ271" s="144">
        <f t="shared" ca="1" si="152"/>
        <v>0.08</v>
      </c>
      <c r="CA271" s="145">
        <f t="shared" ca="1" si="153"/>
        <v>-0.05</v>
      </c>
      <c r="CB271" s="56">
        <f t="shared" si="141"/>
        <v>0.04</v>
      </c>
      <c r="CC271" s="57">
        <f t="shared" si="142"/>
        <v>0</v>
      </c>
      <c r="CD271" s="58">
        <f t="shared" ca="1" si="154"/>
        <v>0</v>
      </c>
      <c r="CE271" s="141">
        <f t="shared" ca="1" si="155"/>
        <v>0</v>
      </c>
      <c r="CF271" s="143">
        <f t="shared" ca="1" si="156"/>
        <v>-0.08</v>
      </c>
      <c r="CG271" s="144">
        <f t="shared" ca="1" si="157"/>
        <v>0.08</v>
      </c>
      <c r="CH271" s="145">
        <f t="shared" ca="1" si="158"/>
        <v>-0.05</v>
      </c>
    </row>
    <row r="272" spans="1:86" hidden="1" outlineLevel="1">
      <c r="A272">
        <f t="shared" ca="1" si="164"/>
        <v>2</v>
      </c>
      <c r="B272" t="str">
        <f t="shared" ca="1" si="143"/>
        <v>EP3 LPD1 LPS4 LPM2</v>
      </c>
      <c r="C272" s="34">
        <f t="shared" si="159"/>
        <v>3</v>
      </c>
      <c r="D272" s="22">
        <v>0</v>
      </c>
      <c r="E272" s="34">
        <f t="shared" ca="1" si="160"/>
        <v>0</v>
      </c>
      <c r="F272" s="34">
        <f t="shared" ca="1" si="165"/>
        <v>0</v>
      </c>
      <c r="G272" s="34">
        <f t="shared" ca="1" si="161"/>
        <v>1</v>
      </c>
      <c r="H272" s="34">
        <f t="shared" ca="1" si="162"/>
        <v>4</v>
      </c>
      <c r="I272" s="34">
        <f t="shared" ca="1" si="163"/>
        <v>2</v>
      </c>
      <c r="BM272">
        <v>222</v>
      </c>
      <c r="BN272" s="56">
        <f t="shared" si="137"/>
        <v>0.04</v>
      </c>
      <c r="BO272" s="57">
        <f t="shared" si="138"/>
        <v>0</v>
      </c>
      <c r="BP272" s="58">
        <f t="shared" ca="1" si="144"/>
        <v>0</v>
      </c>
      <c r="BQ272" s="141">
        <f t="shared" ca="1" si="145"/>
        <v>0</v>
      </c>
      <c r="BR272" s="143">
        <f t="shared" ca="1" si="146"/>
        <v>-0.08</v>
      </c>
      <c r="BS272" s="144">
        <f t="shared" ca="1" si="147"/>
        <v>0.08</v>
      </c>
      <c r="BT272" s="145">
        <f t="shared" ca="1" si="148"/>
        <v>0</v>
      </c>
      <c r="BU272" s="56">
        <f t="shared" si="139"/>
        <v>0.04</v>
      </c>
      <c r="BV272" s="57">
        <f t="shared" si="140"/>
        <v>0</v>
      </c>
      <c r="BW272" s="58">
        <f t="shared" ca="1" si="149"/>
        <v>0</v>
      </c>
      <c r="BX272" s="141">
        <f t="shared" ca="1" si="150"/>
        <v>0</v>
      </c>
      <c r="BY272" s="143">
        <f t="shared" ca="1" si="151"/>
        <v>-0.08</v>
      </c>
      <c r="BZ272" s="144">
        <f t="shared" ca="1" si="152"/>
        <v>0.08</v>
      </c>
      <c r="CA272" s="145">
        <f t="shared" ca="1" si="153"/>
        <v>0</v>
      </c>
      <c r="CB272" s="56">
        <f t="shared" si="141"/>
        <v>0.04</v>
      </c>
      <c r="CC272" s="57">
        <f t="shared" si="142"/>
        <v>0</v>
      </c>
      <c r="CD272" s="58">
        <f t="shared" ca="1" si="154"/>
        <v>0</v>
      </c>
      <c r="CE272" s="141">
        <f t="shared" ca="1" si="155"/>
        <v>0</v>
      </c>
      <c r="CF272" s="143">
        <f t="shared" ca="1" si="156"/>
        <v>-0.08</v>
      </c>
      <c r="CG272" s="144">
        <f t="shared" ca="1" si="157"/>
        <v>0.08</v>
      </c>
      <c r="CH272" s="145">
        <f t="shared" ca="1" si="158"/>
        <v>0</v>
      </c>
    </row>
    <row r="273" spans="1:86" hidden="1" outlineLevel="1">
      <c r="A273">
        <f t="shared" ca="1" si="164"/>
        <v>2</v>
      </c>
      <c r="B273" t="str">
        <f t="shared" ca="1" si="143"/>
        <v>EP3 LPD1 LPS4 LPM3</v>
      </c>
      <c r="C273" s="34">
        <f t="shared" si="159"/>
        <v>3</v>
      </c>
      <c r="D273" s="22">
        <v>0</v>
      </c>
      <c r="E273" s="34">
        <f t="shared" ca="1" si="160"/>
        <v>0</v>
      </c>
      <c r="F273" s="34">
        <f t="shared" ca="1" si="165"/>
        <v>0</v>
      </c>
      <c r="G273" s="34">
        <f t="shared" ca="1" si="161"/>
        <v>1</v>
      </c>
      <c r="H273" s="34">
        <f t="shared" ca="1" si="162"/>
        <v>4</v>
      </c>
      <c r="I273" s="34">
        <f t="shared" ca="1" si="163"/>
        <v>3</v>
      </c>
      <c r="BM273">
        <v>223</v>
      </c>
      <c r="BN273" s="56">
        <f t="shared" si="137"/>
        <v>0.04</v>
      </c>
      <c r="BO273" s="57">
        <f t="shared" si="138"/>
        <v>0</v>
      </c>
      <c r="BP273" s="58">
        <f t="shared" ca="1" si="144"/>
        <v>0</v>
      </c>
      <c r="BQ273" s="141">
        <f t="shared" ca="1" si="145"/>
        <v>0</v>
      </c>
      <c r="BR273" s="143">
        <f t="shared" ca="1" si="146"/>
        <v>-0.08</v>
      </c>
      <c r="BS273" s="144">
        <f t="shared" ca="1" si="147"/>
        <v>0.08</v>
      </c>
      <c r="BT273" s="145">
        <f t="shared" ca="1" si="148"/>
        <v>0.04</v>
      </c>
      <c r="BU273" s="56">
        <f t="shared" si="139"/>
        <v>0.04</v>
      </c>
      <c r="BV273" s="57">
        <f t="shared" si="140"/>
        <v>0</v>
      </c>
      <c r="BW273" s="58">
        <f t="shared" ca="1" si="149"/>
        <v>0</v>
      </c>
      <c r="BX273" s="141">
        <f t="shared" ca="1" si="150"/>
        <v>0</v>
      </c>
      <c r="BY273" s="143">
        <f t="shared" ca="1" si="151"/>
        <v>-0.08</v>
      </c>
      <c r="BZ273" s="144">
        <f t="shared" ca="1" si="152"/>
        <v>0.08</v>
      </c>
      <c r="CA273" s="145">
        <f t="shared" ca="1" si="153"/>
        <v>0.04</v>
      </c>
      <c r="CB273" s="56">
        <f t="shared" si="141"/>
        <v>0.04</v>
      </c>
      <c r="CC273" s="57">
        <f t="shared" si="142"/>
        <v>0</v>
      </c>
      <c r="CD273" s="58">
        <f t="shared" ca="1" si="154"/>
        <v>0</v>
      </c>
      <c r="CE273" s="141">
        <f t="shared" ca="1" si="155"/>
        <v>0</v>
      </c>
      <c r="CF273" s="143">
        <f t="shared" ca="1" si="156"/>
        <v>-0.08</v>
      </c>
      <c r="CG273" s="144">
        <f t="shared" ca="1" si="157"/>
        <v>0.08</v>
      </c>
      <c r="CH273" s="145">
        <f t="shared" ca="1" si="158"/>
        <v>0.04</v>
      </c>
    </row>
    <row r="274" spans="1:86" hidden="1" outlineLevel="1">
      <c r="A274">
        <f t="shared" ca="1" si="164"/>
        <v>2</v>
      </c>
      <c r="B274" t="str">
        <f t="shared" ca="1" si="143"/>
        <v>EP3 LPD1 LPS4 LPM4</v>
      </c>
      <c r="C274" s="34">
        <f t="shared" si="159"/>
        <v>3</v>
      </c>
      <c r="D274" s="22">
        <v>0</v>
      </c>
      <c r="E274" s="34">
        <f t="shared" ca="1" si="160"/>
        <v>0</v>
      </c>
      <c r="F274" s="34">
        <f t="shared" ca="1" si="165"/>
        <v>0</v>
      </c>
      <c r="G274" s="34">
        <f t="shared" ca="1" si="161"/>
        <v>1</v>
      </c>
      <c r="H274" s="34">
        <f t="shared" ca="1" si="162"/>
        <v>4</v>
      </c>
      <c r="I274" s="34">
        <f t="shared" ca="1" si="163"/>
        <v>4</v>
      </c>
      <c r="BM274">
        <v>224</v>
      </c>
      <c r="BN274" s="56">
        <f t="shared" si="137"/>
        <v>0.04</v>
      </c>
      <c r="BO274" s="57">
        <f t="shared" si="138"/>
        <v>0</v>
      </c>
      <c r="BP274" s="58">
        <f t="shared" ca="1" si="144"/>
        <v>0</v>
      </c>
      <c r="BQ274" s="141">
        <f t="shared" ca="1" si="145"/>
        <v>0</v>
      </c>
      <c r="BR274" s="143">
        <f t="shared" ca="1" si="146"/>
        <v>-0.08</v>
      </c>
      <c r="BS274" s="144">
        <f t="shared" ca="1" si="147"/>
        <v>0.08</v>
      </c>
      <c r="BT274" s="145">
        <f t="shared" ca="1" si="148"/>
        <v>0.08</v>
      </c>
      <c r="BU274" s="56">
        <f t="shared" si="139"/>
        <v>0.04</v>
      </c>
      <c r="BV274" s="57">
        <f t="shared" si="140"/>
        <v>0</v>
      </c>
      <c r="BW274" s="58">
        <f t="shared" ca="1" si="149"/>
        <v>0</v>
      </c>
      <c r="BX274" s="141">
        <f t="shared" ca="1" si="150"/>
        <v>0</v>
      </c>
      <c r="BY274" s="143">
        <f t="shared" ca="1" si="151"/>
        <v>-0.08</v>
      </c>
      <c r="BZ274" s="144">
        <f t="shared" ca="1" si="152"/>
        <v>0.08</v>
      </c>
      <c r="CA274" s="145">
        <f t="shared" ca="1" si="153"/>
        <v>0.08</v>
      </c>
      <c r="CB274" s="56">
        <f t="shared" si="141"/>
        <v>0.04</v>
      </c>
      <c r="CC274" s="57">
        <f t="shared" si="142"/>
        <v>0</v>
      </c>
      <c r="CD274" s="58">
        <f t="shared" ca="1" si="154"/>
        <v>0</v>
      </c>
      <c r="CE274" s="141">
        <f t="shared" ca="1" si="155"/>
        <v>0</v>
      </c>
      <c r="CF274" s="143">
        <f t="shared" ca="1" si="156"/>
        <v>-0.08</v>
      </c>
      <c r="CG274" s="144">
        <f t="shared" ca="1" si="157"/>
        <v>0.08</v>
      </c>
      <c r="CH274" s="145">
        <f t="shared" ca="1" si="158"/>
        <v>0.08</v>
      </c>
    </row>
    <row r="275" spans="1:86" hidden="1" outlineLevel="1">
      <c r="A275">
        <f t="shared" ca="1" si="164"/>
        <v>2</v>
      </c>
      <c r="B275" t="str">
        <f t="shared" ca="1" si="143"/>
        <v>EP3 LPD2 LPS1 LPM1</v>
      </c>
      <c r="C275" s="34">
        <f t="shared" si="159"/>
        <v>3</v>
      </c>
      <c r="D275" s="22">
        <v>0</v>
      </c>
      <c r="E275" s="34">
        <f t="shared" ca="1" si="160"/>
        <v>0</v>
      </c>
      <c r="F275" s="34">
        <f t="shared" ca="1" si="165"/>
        <v>0</v>
      </c>
      <c r="G275" s="34">
        <f t="shared" ca="1" si="161"/>
        <v>2</v>
      </c>
      <c r="H275" s="34">
        <f t="shared" ca="1" si="162"/>
        <v>1</v>
      </c>
      <c r="I275" s="34">
        <f t="shared" ca="1" si="163"/>
        <v>1</v>
      </c>
      <c r="BM275">
        <v>225</v>
      </c>
      <c r="BN275" s="56">
        <f t="shared" si="137"/>
        <v>0.04</v>
      </c>
      <c r="BO275" s="57">
        <f t="shared" si="138"/>
        <v>0</v>
      </c>
      <c r="BP275" s="58">
        <f t="shared" ca="1" si="144"/>
        <v>0</v>
      </c>
      <c r="BQ275" s="141">
        <f t="shared" ca="1" si="145"/>
        <v>0</v>
      </c>
      <c r="BR275" s="143">
        <f t="shared" ca="1" si="146"/>
        <v>-0.04</v>
      </c>
      <c r="BS275" s="144">
        <f t="shared" ca="1" si="147"/>
        <v>-0.05</v>
      </c>
      <c r="BT275" s="145">
        <f t="shared" ca="1" si="148"/>
        <v>-0.05</v>
      </c>
      <c r="BU275" s="56">
        <f t="shared" si="139"/>
        <v>0.04</v>
      </c>
      <c r="BV275" s="57">
        <f t="shared" si="140"/>
        <v>0</v>
      </c>
      <c r="BW275" s="58">
        <f t="shared" ca="1" si="149"/>
        <v>0</v>
      </c>
      <c r="BX275" s="141">
        <f t="shared" ca="1" si="150"/>
        <v>0</v>
      </c>
      <c r="BY275" s="143">
        <f t="shared" ca="1" si="151"/>
        <v>-0.04</v>
      </c>
      <c r="BZ275" s="144">
        <f t="shared" ca="1" si="152"/>
        <v>-0.05</v>
      </c>
      <c r="CA275" s="145">
        <f t="shared" ca="1" si="153"/>
        <v>-0.05</v>
      </c>
      <c r="CB275" s="56">
        <f t="shared" si="141"/>
        <v>0.04</v>
      </c>
      <c r="CC275" s="57">
        <f t="shared" si="142"/>
        <v>0</v>
      </c>
      <c r="CD275" s="58">
        <f t="shared" ca="1" si="154"/>
        <v>0</v>
      </c>
      <c r="CE275" s="141">
        <f t="shared" ca="1" si="155"/>
        <v>0</v>
      </c>
      <c r="CF275" s="143">
        <f t="shared" ca="1" si="156"/>
        <v>-0.04</v>
      </c>
      <c r="CG275" s="144">
        <f t="shared" ca="1" si="157"/>
        <v>-0.05</v>
      </c>
      <c r="CH275" s="145">
        <f t="shared" ca="1" si="158"/>
        <v>-0.05</v>
      </c>
    </row>
    <row r="276" spans="1:86" hidden="1" outlineLevel="1">
      <c r="A276">
        <f t="shared" ca="1" si="164"/>
        <v>2</v>
      </c>
      <c r="B276" t="str">
        <f t="shared" ca="1" si="143"/>
        <v>EP3 LPD2 LPS1 LPM2</v>
      </c>
      <c r="C276" s="34">
        <f t="shared" si="159"/>
        <v>3</v>
      </c>
      <c r="D276" s="22">
        <v>0</v>
      </c>
      <c r="E276" s="34">
        <f t="shared" ca="1" si="160"/>
        <v>0</v>
      </c>
      <c r="F276" s="34">
        <f t="shared" ca="1" si="165"/>
        <v>0</v>
      </c>
      <c r="G276" s="34">
        <f t="shared" ca="1" si="161"/>
        <v>2</v>
      </c>
      <c r="H276" s="34">
        <f t="shared" ca="1" si="162"/>
        <v>1</v>
      </c>
      <c r="I276" s="34">
        <f t="shared" ca="1" si="163"/>
        <v>2</v>
      </c>
      <c r="BM276">
        <v>226</v>
      </c>
      <c r="BN276" s="56">
        <f t="shared" si="137"/>
        <v>0.04</v>
      </c>
      <c r="BO276" s="57">
        <f t="shared" si="138"/>
        <v>0</v>
      </c>
      <c r="BP276" s="58">
        <f t="shared" ca="1" si="144"/>
        <v>0</v>
      </c>
      <c r="BQ276" s="141">
        <f t="shared" ca="1" si="145"/>
        <v>0</v>
      </c>
      <c r="BR276" s="143">
        <f t="shared" ca="1" si="146"/>
        <v>-0.04</v>
      </c>
      <c r="BS276" s="144">
        <f t="shared" ca="1" si="147"/>
        <v>-0.05</v>
      </c>
      <c r="BT276" s="145">
        <f t="shared" ca="1" si="148"/>
        <v>0</v>
      </c>
      <c r="BU276" s="56">
        <f t="shared" si="139"/>
        <v>0.04</v>
      </c>
      <c r="BV276" s="57">
        <f t="shared" si="140"/>
        <v>0</v>
      </c>
      <c r="BW276" s="58">
        <f t="shared" ca="1" si="149"/>
        <v>0</v>
      </c>
      <c r="BX276" s="141">
        <f t="shared" ca="1" si="150"/>
        <v>0</v>
      </c>
      <c r="BY276" s="143">
        <f t="shared" ca="1" si="151"/>
        <v>-0.04</v>
      </c>
      <c r="BZ276" s="144">
        <f t="shared" ca="1" si="152"/>
        <v>-0.05</v>
      </c>
      <c r="CA276" s="145">
        <f t="shared" ca="1" si="153"/>
        <v>0</v>
      </c>
      <c r="CB276" s="56">
        <f t="shared" si="141"/>
        <v>0.04</v>
      </c>
      <c r="CC276" s="57">
        <f t="shared" si="142"/>
        <v>0</v>
      </c>
      <c r="CD276" s="58">
        <f t="shared" ca="1" si="154"/>
        <v>0</v>
      </c>
      <c r="CE276" s="141">
        <f t="shared" ca="1" si="155"/>
        <v>0</v>
      </c>
      <c r="CF276" s="143">
        <f t="shared" ca="1" si="156"/>
        <v>-0.04</v>
      </c>
      <c r="CG276" s="144">
        <f t="shared" ca="1" si="157"/>
        <v>-0.05</v>
      </c>
      <c r="CH276" s="145">
        <f t="shared" ca="1" si="158"/>
        <v>0</v>
      </c>
    </row>
    <row r="277" spans="1:86" hidden="1" outlineLevel="1">
      <c r="A277">
        <f t="shared" ca="1" si="164"/>
        <v>2</v>
      </c>
      <c r="B277" t="str">
        <f t="shared" ca="1" si="143"/>
        <v>EP3 LPD2 LPS1 LPM3</v>
      </c>
      <c r="C277" s="34">
        <f t="shared" si="159"/>
        <v>3</v>
      </c>
      <c r="D277" s="22">
        <v>0</v>
      </c>
      <c r="E277" s="34">
        <f t="shared" ca="1" si="160"/>
        <v>0</v>
      </c>
      <c r="F277" s="34">
        <f t="shared" ca="1" si="165"/>
        <v>0</v>
      </c>
      <c r="G277" s="34">
        <f t="shared" ca="1" si="161"/>
        <v>2</v>
      </c>
      <c r="H277" s="34">
        <f t="shared" ca="1" si="162"/>
        <v>1</v>
      </c>
      <c r="I277" s="34">
        <f t="shared" ca="1" si="163"/>
        <v>3</v>
      </c>
      <c r="BM277">
        <v>227</v>
      </c>
      <c r="BN277" s="56">
        <f t="shared" si="137"/>
        <v>0.04</v>
      </c>
      <c r="BO277" s="57">
        <f t="shared" si="138"/>
        <v>0</v>
      </c>
      <c r="BP277" s="58">
        <f t="shared" ca="1" si="144"/>
        <v>0</v>
      </c>
      <c r="BQ277" s="141">
        <f t="shared" ca="1" si="145"/>
        <v>0</v>
      </c>
      <c r="BR277" s="143">
        <f t="shared" ca="1" si="146"/>
        <v>-0.04</v>
      </c>
      <c r="BS277" s="144">
        <f t="shared" ca="1" si="147"/>
        <v>-0.05</v>
      </c>
      <c r="BT277" s="145">
        <f t="shared" ca="1" si="148"/>
        <v>0.04</v>
      </c>
      <c r="BU277" s="56">
        <f t="shared" si="139"/>
        <v>0.04</v>
      </c>
      <c r="BV277" s="57">
        <f t="shared" si="140"/>
        <v>0</v>
      </c>
      <c r="BW277" s="58">
        <f t="shared" ca="1" si="149"/>
        <v>0</v>
      </c>
      <c r="BX277" s="141">
        <f t="shared" ca="1" si="150"/>
        <v>0</v>
      </c>
      <c r="BY277" s="143">
        <f t="shared" ca="1" si="151"/>
        <v>-0.04</v>
      </c>
      <c r="BZ277" s="144">
        <f t="shared" ca="1" si="152"/>
        <v>-0.05</v>
      </c>
      <c r="CA277" s="145">
        <f t="shared" ca="1" si="153"/>
        <v>0.04</v>
      </c>
      <c r="CB277" s="56">
        <f t="shared" si="141"/>
        <v>0.04</v>
      </c>
      <c r="CC277" s="57">
        <f t="shared" si="142"/>
        <v>0</v>
      </c>
      <c r="CD277" s="58">
        <f t="shared" ca="1" si="154"/>
        <v>0</v>
      </c>
      <c r="CE277" s="141">
        <f t="shared" ca="1" si="155"/>
        <v>0</v>
      </c>
      <c r="CF277" s="143">
        <f t="shared" ca="1" si="156"/>
        <v>-0.04</v>
      </c>
      <c r="CG277" s="144">
        <f t="shared" ca="1" si="157"/>
        <v>-0.05</v>
      </c>
      <c r="CH277" s="145">
        <f t="shared" ca="1" si="158"/>
        <v>0.04</v>
      </c>
    </row>
    <row r="278" spans="1:86" hidden="1" outlineLevel="1">
      <c r="A278">
        <f t="shared" ca="1" si="164"/>
        <v>2</v>
      </c>
      <c r="B278" t="str">
        <f t="shared" ca="1" si="143"/>
        <v>EP3 LPD2 LPS1 LPM4</v>
      </c>
      <c r="C278" s="34">
        <f t="shared" si="159"/>
        <v>3</v>
      </c>
      <c r="D278" s="22">
        <v>0</v>
      </c>
      <c r="E278" s="34">
        <f t="shared" ca="1" si="160"/>
        <v>0</v>
      </c>
      <c r="F278" s="34">
        <f t="shared" ca="1" si="165"/>
        <v>0</v>
      </c>
      <c r="G278" s="34">
        <f t="shared" ca="1" si="161"/>
        <v>2</v>
      </c>
      <c r="H278" s="34">
        <f t="shared" ca="1" si="162"/>
        <v>1</v>
      </c>
      <c r="I278" s="34">
        <f t="shared" ca="1" si="163"/>
        <v>4</v>
      </c>
      <c r="BM278">
        <v>228</v>
      </c>
      <c r="BN278" s="56">
        <f t="shared" si="137"/>
        <v>0.04</v>
      </c>
      <c r="BO278" s="57">
        <f t="shared" si="138"/>
        <v>0</v>
      </c>
      <c r="BP278" s="58">
        <f t="shared" ca="1" si="144"/>
        <v>0</v>
      </c>
      <c r="BQ278" s="141">
        <f t="shared" ca="1" si="145"/>
        <v>0</v>
      </c>
      <c r="BR278" s="143">
        <f t="shared" ca="1" si="146"/>
        <v>-0.04</v>
      </c>
      <c r="BS278" s="144">
        <f t="shared" ca="1" si="147"/>
        <v>-0.05</v>
      </c>
      <c r="BT278" s="145">
        <f t="shared" ca="1" si="148"/>
        <v>0.08</v>
      </c>
      <c r="BU278" s="56">
        <f t="shared" si="139"/>
        <v>0.04</v>
      </c>
      <c r="BV278" s="57">
        <f t="shared" si="140"/>
        <v>0</v>
      </c>
      <c r="BW278" s="58">
        <f t="shared" ca="1" si="149"/>
        <v>0</v>
      </c>
      <c r="BX278" s="141">
        <f t="shared" ca="1" si="150"/>
        <v>0</v>
      </c>
      <c r="BY278" s="143">
        <f t="shared" ca="1" si="151"/>
        <v>-0.04</v>
      </c>
      <c r="BZ278" s="144">
        <f t="shared" ca="1" si="152"/>
        <v>-0.05</v>
      </c>
      <c r="CA278" s="145">
        <f t="shared" ca="1" si="153"/>
        <v>0.08</v>
      </c>
      <c r="CB278" s="56">
        <f t="shared" si="141"/>
        <v>0.04</v>
      </c>
      <c r="CC278" s="57">
        <f t="shared" si="142"/>
        <v>0</v>
      </c>
      <c r="CD278" s="58">
        <f t="shared" ca="1" si="154"/>
        <v>0</v>
      </c>
      <c r="CE278" s="141">
        <f t="shared" ca="1" si="155"/>
        <v>0</v>
      </c>
      <c r="CF278" s="143">
        <f t="shared" ca="1" si="156"/>
        <v>-0.04</v>
      </c>
      <c r="CG278" s="144">
        <f t="shared" ca="1" si="157"/>
        <v>-0.05</v>
      </c>
      <c r="CH278" s="145">
        <f t="shared" ca="1" si="158"/>
        <v>0.08</v>
      </c>
    </row>
    <row r="279" spans="1:86" hidden="1" outlineLevel="1">
      <c r="A279">
        <f t="shared" ca="1" si="164"/>
        <v>2</v>
      </c>
      <c r="B279" t="str">
        <f t="shared" ca="1" si="143"/>
        <v>EP3 LPD2 LPS2 LPM1</v>
      </c>
      <c r="C279" s="34">
        <f t="shared" si="159"/>
        <v>3</v>
      </c>
      <c r="D279" s="22">
        <v>0</v>
      </c>
      <c r="E279" s="34">
        <f t="shared" ca="1" si="160"/>
        <v>0</v>
      </c>
      <c r="F279" s="34">
        <f t="shared" ca="1" si="165"/>
        <v>0</v>
      </c>
      <c r="G279" s="34">
        <f t="shared" ca="1" si="161"/>
        <v>2</v>
      </c>
      <c r="H279" s="34">
        <f t="shared" ca="1" si="162"/>
        <v>2</v>
      </c>
      <c r="I279" s="34">
        <f t="shared" ca="1" si="163"/>
        <v>1</v>
      </c>
      <c r="BM279">
        <v>229</v>
      </c>
      <c r="BN279" s="56">
        <f t="shared" si="137"/>
        <v>0.04</v>
      </c>
      <c r="BO279" s="57">
        <f t="shared" si="138"/>
        <v>0</v>
      </c>
      <c r="BP279" s="58">
        <f t="shared" ca="1" si="144"/>
        <v>0</v>
      </c>
      <c r="BQ279" s="141">
        <f t="shared" ca="1" si="145"/>
        <v>0</v>
      </c>
      <c r="BR279" s="143">
        <f t="shared" ca="1" si="146"/>
        <v>-0.04</v>
      </c>
      <c r="BS279" s="144">
        <f t="shared" ca="1" si="147"/>
        <v>0</v>
      </c>
      <c r="BT279" s="145">
        <f t="shared" ca="1" si="148"/>
        <v>-0.05</v>
      </c>
      <c r="BU279" s="56">
        <f t="shared" si="139"/>
        <v>0.04</v>
      </c>
      <c r="BV279" s="57">
        <f t="shared" si="140"/>
        <v>0</v>
      </c>
      <c r="BW279" s="58">
        <f t="shared" ca="1" si="149"/>
        <v>0</v>
      </c>
      <c r="BX279" s="141">
        <f t="shared" ca="1" si="150"/>
        <v>0</v>
      </c>
      <c r="BY279" s="143">
        <f t="shared" ca="1" si="151"/>
        <v>-0.04</v>
      </c>
      <c r="BZ279" s="144">
        <f t="shared" ca="1" si="152"/>
        <v>0</v>
      </c>
      <c r="CA279" s="145">
        <f t="shared" ca="1" si="153"/>
        <v>-0.05</v>
      </c>
      <c r="CB279" s="56">
        <f t="shared" si="141"/>
        <v>0.04</v>
      </c>
      <c r="CC279" s="57">
        <f t="shared" si="142"/>
        <v>0</v>
      </c>
      <c r="CD279" s="58">
        <f t="shared" ca="1" si="154"/>
        <v>0</v>
      </c>
      <c r="CE279" s="141">
        <f t="shared" ca="1" si="155"/>
        <v>0</v>
      </c>
      <c r="CF279" s="143">
        <f t="shared" ca="1" si="156"/>
        <v>-0.04</v>
      </c>
      <c r="CG279" s="144">
        <f t="shared" ca="1" si="157"/>
        <v>0</v>
      </c>
      <c r="CH279" s="145">
        <f t="shared" ca="1" si="158"/>
        <v>-0.05</v>
      </c>
    </row>
    <row r="280" spans="1:86" hidden="1" outlineLevel="1">
      <c r="A280">
        <f t="shared" ca="1" si="164"/>
        <v>2</v>
      </c>
      <c r="B280" t="str">
        <f t="shared" ca="1" si="143"/>
        <v>EP3 LPD2 LPS2 LPM2</v>
      </c>
      <c r="C280" s="34">
        <f t="shared" si="159"/>
        <v>3</v>
      </c>
      <c r="D280" s="22">
        <v>0</v>
      </c>
      <c r="E280" s="34">
        <f t="shared" ca="1" si="160"/>
        <v>0</v>
      </c>
      <c r="F280" s="34">
        <f t="shared" ca="1" si="165"/>
        <v>0</v>
      </c>
      <c r="G280" s="34">
        <f t="shared" ca="1" si="161"/>
        <v>2</v>
      </c>
      <c r="H280" s="34">
        <f t="shared" ca="1" si="162"/>
        <v>2</v>
      </c>
      <c r="I280" s="34">
        <f t="shared" ca="1" si="163"/>
        <v>2</v>
      </c>
      <c r="BM280">
        <v>230</v>
      </c>
      <c r="BN280" s="56">
        <f t="shared" si="137"/>
        <v>0.04</v>
      </c>
      <c r="BO280" s="57">
        <f t="shared" si="138"/>
        <v>0</v>
      </c>
      <c r="BP280" s="58">
        <f t="shared" ca="1" si="144"/>
        <v>0</v>
      </c>
      <c r="BQ280" s="141">
        <f t="shared" ca="1" si="145"/>
        <v>0</v>
      </c>
      <c r="BR280" s="143">
        <f t="shared" ca="1" si="146"/>
        <v>-0.04</v>
      </c>
      <c r="BS280" s="144">
        <f t="shared" ca="1" si="147"/>
        <v>0</v>
      </c>
      <c r="BT280" s="145">
        <f t="shared" ca="1" si="148"/>
        <v>0</v>
      </c>
      <c r="BU280" s="56">
        <f t="shared" si="139"/>
        <v>0.04</v>
      </c>
      <c r="BV280" s="57">
        <f t="shared" si="140"/>
        <v>0</v>
      </c>
      <c r="BW280" s="58">
        <f t="shared" ca="1" si="149"/>
        <v>0</v>
      </c>
      <c r="BX280" s="141">
        <f t="shared" ca="1" si="150"/>
        <v>0</v>
      </c>
      <c r="BY280" s="143">
        <f t="shared" ca="1" si="151"/>
        <v>-0.04</v>
      </c>
      <c r="BZ280" s="144">
        <f t="shared" ca="1" si="152"/>
        <v>0</v>
      </c>
      <c r="CA280" s="145">
        <f t="shared" ca="1" si="153"/>
        <v>0</v>
      </c>
      <c r="CB280" s="56">
        <f t="shared" si="141"/>
        <v>0.04</v>
      </c>
      <c r="CC280" s="57">
        <f t="shared" si="142"/>
        <v>0</v>
      </c>
      <c r="CD280" s="58">
        <f t="shared" ca="1" si="154"/>
        <v>0</v>
      </c>
      <c r="CE280" s="141">
        <f t="shared" ca="1" si="155"/>
        <v>0</v>
      </c>
      <c r="CF280" s="143">
        <f t="shared" ca="1" si="156"/>
        <v>-0.04</v>
      </c>
      <c r="CG280" s="144">
        <f t="shared" ca="1" si="157"/>
        <v>0</v>
      </c>
      <c r="CH280" s="145">
        <f t="shared" ca="1" si="158"/>
        <v>0</v>
      </c>
    </row>
    <row r="281" spans="1:86" hidden="1" outlineLevel="1">
      <c r="A281">
        <f t="shared" ca="1" si="164"/>
        <v>2</v>
      </c>
      <c r="B281" t="str">
        <f t="shared" ca="1" si="143"/>
        <v>EP3 LPD2 LPS2 LPM3</v>
      </c>
      <c r="C281" s="34">
        <f t="shared" si="159"/>
        <v>3</v>
      </c>
      <c r="D281" s="22">
        <v>0</v>
      </c>
      <c r="E281" s="34">
        <f t="shared" ca="1" si="160"/>
        <v>0</v>
      </c>
      <c r="F281" s="34">
        <f t="shared" ca="1" si="165"/>
        <v>0</v>
      </c>
      <c r="G281" s="34">
        <f t="shared" ca="1" si="161"/>
        <v>2</v>
      </c>
      <c r="H281" s="34">
        <f t="shared" ca="1" si="162"/>
        <v>2</v>
      </c>
      <c r="I281" s="34">
        <f t="shared" ca="1" si="163"/>
        <v>3</v>
      </c>
      <c r="BM281">
        <v>231</v>
      </c>
      <c r="BN281" s="56">
        <f t="shared" si="137"/>
        <v>0.04</v>
      </c>
      <c r="BO281" s="57">
        <f t="shared" si="138"/>
        <v>0</v>
      </c>
      <c r="BP281" s="58">
        <f t="shared" ca="1" si="144"/>
        <v>0</v>
      </c>
      <c r="BQ281" s="141">
        <f t="shared" ca="1" si="145"/>
        <v>0</v>
      </c>
      <c r="BR281" s="143">
        <f t="shared" ca="1" si="146"/>
        <v>-0.04</v>
      </c>
      <c r="BS281" s="144">
        <f t="shared" ca="1" si="147"/>
        <v>0</v>
      </c>
      <c r="BT281" s="145">
        <f t="shared" ca="1" si="148"/>
        <v>0.04</v>
      </c>
      <c r="BU281" s="56">
        <f t="shared" si="139"/>
        <v>0.04</v>
      </c>
      <c r="BV281" s="57">
        <f t="shared" si="140"/>
        <v>0</v>
      </c>
      <c r="BW281" s="58">
        <f t="shared" ca="1" si="149"/>
        <v>0</v>
      </c>
      <c r="BX281" s="141">
        <f t="shared" ca="1" si="150"/>
        <v>0</v>
      </c>
      <c r="BY281" s="143">
        <f t="shared" ca="1" si="151"/>
        <v>-0.04</v>
      </c>
      <c r="BZ281" s="144">
        <f t="shared" ca="1" si="152"/>
        <v>0</v>
      </c>
      <c r="CA281" s="145">
        <f t="shared" ca="1" si="153"/>
        <v>0.04</v>
      </c>
      <c r="CB281" s="56">
        <f t="shared" si="141"/>
        <v>0.04</v>
      </c>
      <c r="CC281" s="57">
        <f t="shared" si="142"/>
        <v>0</v>
      </c>
      <c r="CD281" s="58">
        <f t="shared" ca="1" si="154"/>
        <v>0</v>
      </c>
      <c r="CE281" s="141">
        <f t="shared" ca="1" si="155"/>
        <v>0</v>
      </c>
      <c r="CF281" s="143">
        <f t="shared" ca="1" si="156"/>
        <v>-0.04</v>
      </c>
      <c r="CG281" s="144">
        <f t="shared" ca="1" si="157"/>
        <v>0</v>
      </c>
      <c r="CH281" s="145">
        <f t="shared" ca="1" si="158"/>
        <v>0.04</v>
      </c>
    </row>
    <row r="282" spans="1:86" hidden="1" outlineLevel="1">
      <c r="A282">
        <f t="shared" ca="1" si="164"/>
        <v>2</v>
      </c>
      <c r="B282" t="str">
        <f t="shared" ca="1" si="143"/>
        <v>EP3 LPD2 LPS2 LPM4</v>
      </c>
      <c r="C282" s="34">
        <f t="shared" si="159"/>
        <v>3</v>
      </c>
      <c r="D282" s="22">
        <v>0</v>
      </c>
      <c r="E282" s="34">
        <f t="shared" ca="1" si="160"/>
        <v>0</v>
      </c>
      <c r="F282" s="34">
        <f t="shared" ca="1" si="165"/>
        <v>0</v>
      </c>
      <c r="G282" s="34">
        <f t="shared" ca="1" si="161"/>
        <v>2</v>
      </c>
      <c r="H282" s="34">
        <f t="shared" ca="1" si="162"/>
        <v>2</v>
      </c>
      <c r="I282" s="34">
        <f t="shared" ca="1" si="163"/>
        <v>4</v>
      </c>
      <c r="BM282">
        <v>232</v>
      </c>
      <c r="BN282" s="56">
        <f t="shared" si="137"/>
        <v>0.04</v>
      </c>
      <c r="BO282" s="57">
        <f t="shared" si="138"/>
        <v>0</v>
      </c>
      <c r="BP282" s="58">
        <f t="shared" ca="1" si="144"/>
        <v>0</v>
      </c>
      <c r="BQ282" s="141">
        <f t="shared" ca="1" si="145"/>
        <v>0</v>
      </c>
      <c r="BR282" s="143">
        <f t="shared" ca="1" si="146"/>
        <v>-0.04</v>
      </c>
      <c r="BS282" s="144">
        <f t="shared" ca="1" si="147"/>
        <v>0</v>
      </c>
      <c r="BT282" s="145">
        <f t="shared" ca="1" si="148"/>
        <v>0.08</v>
      </c>
      <c r="BU282" s="56">
        <f t="shared" si="139"/>
        <v>0.04</v>
      </c>
      <c r="BV282" s="57">
        <f t="shared" si="140"/>
        <v>0</v>
      </c>
      <c r="BW282" s="58">
        <f t="shared" ca="1" si="149"/>
        <v>0</v>
      </c>
      <c r="BX282" s="141">
        <f t="shared" ca="1" si="150"/>
        <v>0</v>
      </c>
      <c r="BY282" s="143">
        <f t="shared" ca="1" si="151"/>
        <v>-0.04</v>
      </c>
      <c r="BZ282" s="144">
        <f t="shared" ca="1" si="152"/>
        <v>0</v>
      </c>
      <c r="CA282" s="145">
        <f t="shared" ca="1" si="153"/>
        <v>0.08</v>
      </c>
      <c r="CB282" s="56">
        <f t="shared" si="141"/>
        <v>0.04</v>
      </c>
      <c r="CC282" s="57">
        <f t="shared" si="142"/>
        <v>0</v>
      </c>
      <c r="CD282" s="58">
        <f t="shared" ca="1" si="154"/>
        <v>0</v>
      </c>
      <c r="CE282" s="141">
        <f t="shared" ca="1" si="155"/>
        <v>0</v>
      </c>
      <c r="CF282" s="143">
        <f t="shared" ca="1" si="156"/>
        <v>-0.04</v>
      </c>
      <c r="CG282" s="144">
        <f t="shared" ca="1" si="157"/>
        <v>0</v>
      </c>
      <c r="CH282" s="145">
        <f t="shared" ca="1" si="158"/>
        <v>0.08</v>
      </c>
    </row>
    <row r="283" spans="1:86" hidden="1" outlineLevel="1">
      <c r="A283">
        <f t="shared" ca="1" si="164"/>
        <v>2</v>
      </c>
      <c r="B283" t="str">
        <f t="shared" ca="1" si="143"/>
        <v>EP3 LPD2 LPS3 LPM1</v>
      </c>
      <c r="C283" s="34">
        <f t="shared" si="159"/>
        <v>3</v>
      </c>
      <c r="D283" s="22">
        <v>0</v>
      </c>
      <c r="E283" s="34">
        <f t="shared" ca="1" si="160"/>
        <v>0</v>
      </c>
      <c r="F283" s="34">
        <f t="shared" ca="1" si="165"/>
        <v>0</v>
      </c>
      <c r="G283" s="34">
        <f t="shared" ca="1" si="161"/>
        <v>2</v>
      </c>
      <c r="H283" s="34">
        <f t="shared" ca="1" si="162"/>
        <v>3</v>
      </c>
      <c r="I283" s="34">
        <f t="shared" ca="1" si="163"/>
        <v>1</v>
      </c>
      <c r="BM283">
        <v>233</v>
      </c>
      <c r="BN283" s="56">
        <f t="shared" si="137"/>
        <v>0.04</v>
      </c>
      <c r="BO283" s="57">
        <f t="shared" si="138"/>
        <v>0</v>
      </c>
      <c r="BP283" s="58">
        <f t="shared" ca="1" si="144"/>
        <v>0</v>
      </c>
      <c r="BQ283" s="141">
        <f t="shared" ca="1" si="145"/>
        <v>0</v>
      </c>
      <c r="BR283" s="143">
        <f t="shared" ca="1" si="146"/>
        <v>-0.04</v>
      </c>
      <c r="BS283" s="144">
        <f t="shared" ca="1" si="147"/>
        <v>0.04</v>
      </c>
      <c r="BT283" s="145">
        <f t="shared" ca="1" si="148"/>
        <v>-0.05</v>
      </c>
      <c r="BU283" s="56">
        <f t="shared" si="139"/>
        <v>0.04</v>
      </c>
      <c r="BV283" s="57">
        <f t="shared" si="140"/>
        <v>0</v>
      </c>
      <c r="BW283" s="58">
        <f t="shared" ca="1" si="149"/>
        <v>0</v>
      </c>
      <c r="BX283" s="141">
        <f t="shared" ca="1" si="150"/>
        <v>0</v>
      </c>
      <c r="BY283" s="143">
        <f t="shared" ca="1" si="151"/>
        <v>-0.04</v>
      </c>
      <c r="BZ283" s="144">
        <f t="shared" ca="1" si="152"/>
        <v>0.04</v>
      </c>
      <c r="CA283" s="145">
        <f t="shared" ca="1" si="153"/>
        <v>-0.05</v>
      </c>
      <c r="CB283" s="56">
        <f t="shared" si="141"/>
        <v>0.04</v>
      </c>
      <c r="CC283" s="57">
        <f t="shared" si="142"/>
        <v>0</v>
      </c>
      <c r="CD283" s="58">
        <f t="shared" ca="1" si="154"/>
        <v>0</v>
      </c>
      <c r="CE283" s="141">
        <f t="shared" ca="1" si="155"/>
        <v>0</v>
      </c>
      <c r="CF283" s="143">
        <f t="shared" ca="1" si="156"/>
        <v>-0.04</v>
      </c>
      <c r="CG283" s="144">
        <f t="shared" ca="1" si="157"/>
        <v>0.04</v>
      </c>
      <c r="CH283" s="145">
        <f t="shared" ca="1" si="158"/>
        <v>-0.05</v>
      </c>
    </row>
    <row r="284" spans="1:86" hidden="1" outlineLevel="1">
      <c r="A284">
        <f t="shared" ca="1" si="164"/>
        <v>2</v>
      </c>
      <c r="B284" t="str">
        <f t="shared" ca="1" si="143"/>
        <v>EP3 LPD2 LPS3 LPM2</v>
      </c>
      <c r="C284" s="34">
        <f t="shared" si="159"/>
        <v>3</v>
      </c>
      <c r="D284" s="22">
        <v>0</v>
      </c>
      <c r="E284" s="34">
        <f t="shared" ca="1" si="160"/>
        <v>0</v>
      </c>
      <c r="F284" s="34">
        <f t="shared" ca="1" si="165"/>
        <v>0</v>
      </c>
      <c r="G284" s="34">
        <f t="shared" ca="1" si="161"/>
        <v>2</v>
      </c>
      <c r="H284" s="34">
        <f t="shared" ca="1" si="162"/>
        <v>3</v>
      </c>
      <c r="I284" s="34">
        <f t="shared" ca="1" si="163"/>
        <v>2</v>
      </c>
      <c r="BM284">
        <v>234</v>
      </c>
      <c r="BN284" s="56">
        <f t="shared" si="137"/>
        <v>0.04</v>
      </c>
      <c r="BO284" s="57">
        <f t="shared" si="138"/>
        <v>0</v>
      </c>
      <c r="BP284" s="58">
        <f t="shared" ca="1" si="144"/>
        <v>0</v>
      </c>
      <c r="BQ284" s="141">
        <f t="shared" ca="1" si="145"/>
        <v>0</v>
      </c>
      <c r="BR284" s="143">
        <f t="shared" ca="1" si="146"/>
        <v>-0.04</v>
      </c>
      <c r="BS284" s="144">
        <f t="shared" ca="1" si="147"/>
        <v>0.04</v>
      </c>
      <c r="BT284" s="145">
        <f t="shared" ca="1" si="148"/>
        <v>0</v>
      </c>
      <c r="BU284" s="56">
        <f t="shared" si="139"/>
        <v>0.04</v>
      </c>
      <c r="BV284" s="57">
        <f t="shared" si="140"/>
        <v>0</v>
      </c>
      <c r="BW284" s="58">
        <f t="shared" ca="1" si="149"/>
        <v>0</v>
      </c>
      <c r="BX284" s="141">
        <f t="shared" ca="1" si="150"/>
        <v>0</v>
      </c>
      <c r="BY284" s="143">
        <f t="shared" ca="1" si="151"/>
        <v>-0.04</v>
      </c>
      <c r="BZ284" s="144">
        <f t="shared" ca="1" si="152"/>
        <v>0.04</v>
      </c>
      <c r="CA284" s="145">
        <f t="shared" ca="1" si="153"/>
        <v>0</v>
      </c>
      <c r="CB284" s="56">
        <f t="shared" si="141"/>
        <v>0.04</v>
      </c>
      <c r="CC284" s="57">
        <f t="shared" si="142"/>
        <v>0</v>
      </c>
      <c r="CD284" s="58">
        <f t="shared" ca="1" si="154"/>
        <v>0</v>
      </c>
      <c r="CE284" s="141">
        <f t="shared" ca="1" si="155"/>
        <v>0</v>
      </c>
      <c r="CF284" s="143">
        <f t="shared" ca="1" si="156"/>
        <v>-0.04</v>
      </c>
      <c r="CG284" s="144">
        <f t="shared" ca="1" si="157"/>
        <v>0.04</v>
      </c>
      <c r="CH284" s="145">
        <f t="shared" ca="1" si="158"/>
        <v>0</v>
      </c>
    </row>
    <row r="285" spans="1:86" hidden="1" outlineLevel="1">
      <c r="A285">
        <f t="shared" ca="1" si="164"/>
        <v>2</v>
      </c>
      <c r="B285" t="str">
        <f t="shared" ca="1" si="143"/>
        <v>EP3 LPD2 LPS3 LPM3</v>
      </c>
      <c r="C285" s="34">
        <f t="shared" si="159"/>
        <v>3</v>
      </c>
      <c r="D285" s="22">
        <v>0</v>
      </c>
      <c r="E285" s="34">
        <f t="shared" ca="1" si="160"/>
        <v>0</v>
      </c>
      <c r="F285" s="34">
        <f t="shared" ca="1" si="165"/>
        <v>0</v>
      </c>
      <c r="G285" s="34">
        <f t="shared" ca="1" si="161"/>
        <v>2</v>
      </c>
      <c r="H285" s="34">
        <f t="shared" ca="1" si="162"/>
        <v>3</v>
      </c>
      <c r="I285" s="34">
        <f t="shared" ca="1" si="163"/>
        <v>3</v>
      </c>
      <c r="BM285">
        <v>235</v>
      </c>
      <c r="BN285" s="56">
        <f t="shared" si="137"/>
        <v>0.04</v>
      </c>
      <c r="BO285" s="57">
        <f t="shared" si="138"/>
        <v>0</v>
      </c>
      <c r="BP285" s="58">
        <f t="shared" ca="1" si="144"/>
        <v>0</v>
      </c>
      <c r="BQ285" s="141">
        <f t="shared" ca="1" si="145"/>
        <v>0</v>
      </c>
      <c r="BR285" s="143">
        <f t="shared" ca="1" si="146"/>
        <v>-0.04</v>
      </c>
      <c r="BS285" s="144">
        <f t="shared" ca="1" si="147"/>
        <v>0.04</v>
      </c>
      <c r="BT285" s="145">
        <f t="shared" ca="1" si="148"/>
        <v>0.04</v>
      </c>
      <c r="BU285" s="56">
        <f t="shared" si="139"/>
        <v>0.04</v>
      </c>
      <c r="BV285" s="57">
        <f t="shared" si="140"/>
        <v>0</v>
      </c>
      <c r="BW285" s="58">
        <f t="shared" ca="1" si="149"/>
        <v>0</v>
      </c>
      <c r="BX285" s="141">
        <f t="shared" ca="1" si="150"/>
        <v>0</v>
      </c>
      <c r="BY285" s="143">
        <f t="shared" ca="1" si="151"/>
        <v>-0.04</v>
      </c>
      <c r="BZ285" s="144">
        <f t="shared" ca="1" si="152"/>
        <v>0.04</v>
      </c>
      <c r="CA285" s="145">
        <f t="shared" ca="1" si="153"/>
        <v>0.04</v>
      </c>
      <c r="CB285" s="56">
        <f t="shared" si="141"/>
        <v>0.04</v>
      </c>
      <c r="CC285" s="57">
        <f t="shared" si="142"/>
        <v>0</v>
      </c>
      <c r="CD285" s="58">
        <f t="shared" ca="1" si="154"/>
        <v>0</v>
      </c>
      <c r="CE285" s="141">
        <f t="shared" ca="1" si="155"/>
        <v>0</v>
      </c>
      <c r="CF285" s="143">
        <f t="shared" ca="1" si="156"/>
        <v>-0.04</v>
      </c>
      <c r="CG285" s="144">
        <f t="shared" ca="1" si="157"/>
        <v>0.04</v>
      </c>
      <c r="CH285" s="145">
        <f t="shared" ca="1" si="158"/>
        <v>0.04</v>
      </c>
    </row>
    <row r="286" spans="1:86" hidden="1" outlineLevel="1">
      <c r="A286">
        <f t="shared" ca="1" si="164"/>
        <v>2</v>
      </c>
      <c r="B286" t="str">
        <f t="shared" ca="1" si="143"/>
        <v>EP3 LPD2 LPS3 LPM4</v>
      </c>
      <c r="C286" s="34">
        <f t="shared" si="159"/>
        <v>3</v>
      </c>
      <c r="D286" s="22">
        <v>0</v>
      </c>
      <c r="E286" s="34">
        <f t="shared" ca="1" si="160"/>
        <v>0</v>
      </c>
      <c r="F286" s="34">
        <f t="shared" ca="1" si="165"/>
        <v>0</v>
      </c>
      <c r="G286" s="34">
        <f t="shared" ca="1" si="161"/>
        <v>2</v>
      </c>
      <c r="H286" s="34">
        <f t="shared" ca="1" si="162"/>
        <v>3</v>
      </c>
      <c r="I286" s="34">
        <f t="shared" ca="1" si="163"/>
        <v>4</v>
      </c>
      <c r="BM286">
        <v>236</v>
      </c>
      <c r="BN286" s="56">
        <f t="shared" si="137"/>
        <v>0.04</v>
      </c>
      <c r="BO286" s="57">
        <f t="shared" si="138"/>
        <v>0</v>
      </c>
      <c r="BP286" s="58">
        <f t="shared" ca="1" si="144"/>
        <v>0</v>
      </c>
      <c r="BQ286" s="141">
        <f t="shared" ca="1" si="145"/>
        <v>0</v>
      </c>
      <c r="BR286" s="143">
        <f t="shared" ca="1" si="146"/>
        <v>-0.04</v>
      </c>
      <c r="BS286" s="144">
        <f t="shared" ca="1" si="147"/>
        <v>0.04</v>
      </c>
      <c r="BT286" s="145">
        <f t="shared" ca="1" si="148"/>
        <v>0.08</v>
      </c>
      <c r="BU286" s="56">
        <f t="shared" si="139"/>
        <v>0.04</v>
      </c>
      <c r="BV286" s="57">
        <f t="shared" si="140"/>
        <v>0</v>
      </c>
      <c r="BW286" s="58">
        <f t="shared" ca="1" si="149"/>
        <v>0</v>
      </c>
      <c r="BX286" s="141">
        <f t="shared" ca="1" si="150"/>
        <v>0</v>
      </c>
      <c r="BY286" s="143">
        <f t="shared" ca="1" si="151"/>
        <v>-0.04</v>
      </c>
      <c r="BZ286" s="144">
        <f t="shared" ca="1" si="152"/>
        <v>0.04</v>
      </c>
      <c r="CA286" s="145">
        <f t="shared" ca="1" si="153"/>
        <v>0.08</v>
      </c>
      <c r="CB286" s="56">
        <f t="shared" si="141"/>
        <v>0.04</v>
      </c>
      <c r="CC286" s="57">
        <f t="shared" si="142"/>
        <v>0</v>
      </c>
      <c r="CD286" s="58">
        <f t="shared" ca="1" si="154"/>
        <v>0</v>
      </c>
      <c r="CE286" s="141">
        <f t="shared" ca="1" si="155"/>
        <v>0</v>
      </c>
      <c r="CF286" s="143">
        <f t="shared" ca="1" si="156"/>
        <v>-0.04</v>
      </c>
      <c r="CG286" s="144">
        <f t="shared" ca="1" si="157"/>
        <v>0.04</v>
      </c>
      <c r="CH286" s="145">
        <f t="shared" ca="1" si="158"/>
        <v>0.08</v>
      </c>
    </row>
    <row r="287" spans="1:86" hidden="1" outlineLevel="1">
      <c r="A287">
        <f t="shared" ca="1" si="164"/>
        <v>2</v>
      </c>
      <c r="B287" t="str">
        <f t="shared" ca="1" si="143"/>
        <v>EP3 LPD2 LPS4 LPM1</v>
      </c>
      <c r="C287" s="34">
        <f t="shared" si="159"/>
        <v>3</v>
      </c>
      <c r="D287" s="22">
        <v>0</v>
      </c>
      <c r="E287" s="34">
        <f t="shared" ca="1" si="160"/>
        <v>0</v>
      </c>
      <c r="F287" s="34">
        <f t="shared" ca="1" si="165"/>
        <v>0</v>
      </c>
      <c r="G287" s="34">
        <f t="shared" ca="1" si="161"/>
        <v>2</v>
      </c>
      <c r="H287" s="34">
        <f t="shared" ca="1" si="162"/>
        <v>4</v>
      </c>
      <c r="I287" s="34">
        <f t="shared" ca="1" si="163"/>
        <v>1</v>
      </c>
      <c r="BM287">
        <v>237</v>
      </c>
      <c r="BN287" s="56">
        <f t="shared" si="137"/>
        <v>0.04</v>
      </c>
      <c r="BO287" s="57">
        <f t="shared" si="138"/>
        <v>0</v>
      </c>
      <c r="BP287" s="58">
        <f t="shared" ca="1" si="144"/>
        <v>0</v>
      </c>
      <c r="BQ287" s="141">
        <f t="shared" ca="1" si="145"/>
        <v>0</v>
      </c>
      <c r="BR287" s="143">
        <f t="shared" ca="1" si="146"/>
        <v>-0.04</v>
      </c>
      <c r="BS287" s="144">
        <f t="shared" ca="1" si="147"/>
        <v>0.08</v>
      </c>
      <c r="BT287" s="145">
        <f t="shared" ca="1" si="148"/>
        <v>-0.05</v>
      </c>
      <c r="BU287" s="56">
        <f t="shared" si="139"/>
        <v>0.04</v>
      </c>
      <c r="BV287" s="57">
        <f t="shared" si="140"/>
        <v>0</v>
      </c>
      <c r="BW287" s="58">
        <f t="shared" ca="1" si="149"/>
        <v>0</v>
      </c>
      <c r="BX287" s="141">
        <f t="shared" ca="1" si="150"/>
        <v>0</v>
      </c>
      <c r="BY287" s="143">
        <f t="shared" ca="1" si="151"/>
        <v>-0.04</v>
      </c>
      <c r="BZ287" s="144">
        <f t="shared" ca="1" si="152"/>
        <v>0.08</v>
      </c>
      <c r="CA287" s="145">
        <f t="shared" ca="1" si="153"/>
        <v>-0.05</v>
      </c>
      <c r="CB287" s="56">
        <f t="shared" si="141"/>
        <v>0.04</v>
      </c>
      <c r="CC287" s="57">
        <f t="shared" si="142"/>
        <v>0</v>
      </c>
      <c r="CD287" s="58">
        <f t="shared" ca="1" si="154"/>
        <v>0</v>
      </c>
      <c r="CE287" s="141">
        <f t="shared" ca="1" si="155"/>
        <v>0</v>
      </c>
      <c r="CF287" s="143">
        <f t="shared" ca="1" si="156"/>
        <v>-0.04</v>
      </c>
      <c r="CG287" s="144">
        <f t="shared" ca="1" si="157"/>
        <v>0.08</v>
      </c>
      <c r="CH287" s="145">
        <f t="shared" ca="1" si="158"/>
        <v>-0.05</v>
      </c>
    </row>
    <row r="288" spans="1:86" hidden="1" outlineLevel="1">
      <c r="A288">
        <f t="shared" ca="1" si="164"/>
        <v>2</v>
      </c>
      <c r="B288" t="str">
        <f t="shared" ca="1" si="143"/>
        <v>EP3 LPD2 LPS4 LPM2</v>
      </c>
      <c r="C288" s="34">
        <f t="shared" si="159"/>
        <v>3</v>
      </c>
      <c r="D288" s="22">
        <v>0</v>
      </c>
      <c r="E288" s="34">
        <f t="shared" ca="1" si="160"/>
        <v>0</v>
      </c>
      <c r="F288" s="34">
        <f t="shared" ca="1" si="165"/>
        <v>0</v>
      </c>
      <c r="G288" s="34">
        <f t="shared" ca="1" si="161"/>
        <v>2</v>
      </c>
      <c r="H288" s="34">
        <f t="shared" ca="1" si="162"/>
        <v>4</v>
      </c>
      <c r="I288" s="34">
        <f t="shared" ca="1" si="163"/>
        <v>2</v>
      </c>
      <c r="BM288">
        <v>238</v>
      </c>
      <c r="BN288" s="56">
        <f t="shared" si="137"/>
        <v>0.04</v>
      </c>
      <c r="BO288" s="57">
        <f t="shared" si="138"/>
        <v>0</v>
      </c>
      <c r="BP288" s="58">
        <f t="shared" ca="1" si="144"/>
        <v>0</v>
      </c>
      <c r="BQ288" s="141">
        <f t="shared" ca="1" si="145"/>
        <v>0</v>
      </c>
      <c r="BR288" s="143">
        <f t="shared" ca="1" si="146"/>
        <v>-0.04</v>
      </c>
      <c r="BS288" s="144">
        <f t="shared" ca="1" si="147"/>
        <v>0.08</v>
      </c>
      <c r="BT288" s="145">
        <f t="shared" ca="1" si="148"/>
        <v>0</v>
      </c>
      <c r="BU288" s="56">
        <f t="shared" si="139"/>
        <v>0.04</v>
      </c>
      <c r="BV288" s="57">
        <f t="shared" si="140"/>
        <v>0</v>
      </c>
      <c r="BW288" s="58">
        <f t="shared" ca="1" si="149"/>
        <v>0</v>
      </c>
      <c r="BX288" s="141">
        <f t="shared" ca="1" si="150"/>
        <v>0</v>
      </c>
      <c r="BY288" s="143">
        <f t="shared" ca="1" si="151"/>
        <v>-0.04</v>
      </c>
      <c r="BZ288" s="144">
        <f t="shared" ca="1" si="152"/>
        <v>0.08</v>
      </c>
      <c r="CA288" s="145">
        <f t="shared" ca="1" si="153"/>
        <v>0</v>
      </c>
      <c r="CB288" s="56">
        <f t="shared" si="141"/>
        <v>0.04</v>
      </c>
      <c r="CC288" s="57">
        <f t="shared" si="142"/>
        <v>0</v>
      </c>
      <c r="CD288" s="58">
        <f t="shared" ca="1" si="154"/>
        <v>0</v>
      </c>
      <c r="CE288" s="141">
        <f t="shared" ca="1" si="155"/>
        <v>0</v>
      </c>
      <c r="CF288" s="143">
        <f t="shared" ca="1" si="156"/>
        <v>-0.04</v>
      </c>
      <c r="CG288" s="144">
        <f t="shared" ca="1" si="157"/>
        <v>0.08</v>
      </c>
      <c r="CH288" s="145">
        <f t="shared" ca="1" si="158"/>
        <v>0</v>
      </c>
    </row>
    <row r="289" spans="1:86" hidden="1" outlineLevel="1">
      <c r="A289">
        <f t="shared" ca="1" si="164"/>
        <v>2</v>
      </c>
      <c r="B289" t="str">
        <f t="shared" ca="1" si="143"/>
        <v>EP3 LPD2 LPS4 LPM3</v>
      </c>
      <c r="C289" s="34">
        <f t="shared" si="159"/>
        <v>3</v>
      </c>
      <c r="D289" s="22">
        <v>0</v>
      </c>
      <c r="E289" s="34">
        <f t="shared" ca="1" si="160"/>
        <v>0</v>
      </c>
      <c r="F289" s="34">
        <f t="shared" ca="1" si="165"/>
        <v>0</v>
      </c>
      <c r="G289" s="34">
        <f t="shared" ca="1" si="161"/>
        <v>2</v>
      </c>
      <c r="H289" s="34">
        <f t="shared" ca="1" si="162"/>
        <v>4</v>
      </c>
      <c r="I289" s="34">
        <f t="shared" ca="1" si="163"/>
        <v>3</v>
      </c>
      <c r="BM289">
        <v>239</v>
      </c>
      <c r="BN289" s="56">
        <f t="shared" si="137"/>
        <v>0.04</v>
      </c>
      <c r="BO289" s="57">
        <f t="shared" si="138"/>
        <v>0</v>
      </c>
      <c r="BP289" s="58">
        <f t="shared" ca="1" si="144"/>
        <v>0</v>
      </c>
      <c r="BQ289" s="141">
        <f t="shared" ca="1" si="145"/>
        <v>0</v>
      </c>
      <c r="BR289" s="143">
        <f t="shared" ca="1" si="146"/>
        <v>-0.04</v>
      </c>
      <c r="BS289" s="144">
        <f t="shared" ca="1" si="147"/>
        <v>0.08</v>
      </c>
      <c r="BT289" s="145">
        <f t="shared" ca="1" si="148"/>
        <v>0.04</v>
      </c>
      <c r="BU289" s="56">
        <f t="shared" si="139"/>
        <v>0.04</v>
      </c>
      <c r="BV289" s="57">
        <f t="shared" si="140"/>
        <v>0</v>
      </c>
      <c r="BW289" s="58">
        <f t="shared" ca="1" si="149"/>
        <v>0</v>
      </c>
      <c r="BX289" s="141">
        <f t="shared" ca="1" si="150"/>
        <v>0</v>
      </c>
      <c r="BY289" s="143">
        <f t="shared" ca="1" si="151"/>
        <v>-0.04</v>
      </c>
      <c r="BZ289" s="144">
        <f t="shared" ca="1" si="152"/>
        <v>0.08</v>
      </c>
      <c r="CA289" s="145">
        <f t="shared" ca="1" si="153"/>
        <v>0.04</v>
      </c>
      <c r="CB289" s="56">
        <f t="shared" si="141"/>
        <v>0.04</v>
      </c>
      <c r="CC289" s="57">
        <f t="shared" si="142"/>
        <v>0</v>
      </c>
      <c r="CD289" s="58">
        <f t="shared" ca="1" si="154"/>
        <v>0</v>
      </c>
      <c r="CE289" s="141">
        <f t="shared" ca="1" si="155"/>
        <v>0</v>
      </c>
      <c r="CF289" s="143">
        <f t="shared" ca="1" si="156"/>
        <v>-0.04</v>
      </c>
      <c r="CG289" s="144">
        <f t="shared" ca="1" si="157"/>
        <v>0.08</v>
      </c>
      <c r="CH289" s="145">
        <f t="shared" ca="1" si="158"/>
        <v>0.04</v>
      </c>
    </row>
    <row r="290" spans="1:86" hidden="1" outlineLevel="1">
      <c r="A290">
        <f t="shared" ca="1" si="164"/>
        <v>2</v>
      </c>
      <c r="B290" t="str">
        <f t="shared" ca="1" si="143"/>
        <v>EP3 LPD2 LPS4 LPM4</v>
      </c>
      <c r="C290" s="34">
        <f t="shared" si="159"/>
        <v>3</v>
      </c>
      <c r="D290" s="22">
        <v>0</v>
      </c>
      <c r="E290" s="34">
        <f t="shared" ca="1" si="160"/>
        <v>0</v>
      </c>
      <c r="F290" s="34">
        <f t="shared" ca="1" si="165"/>
        <v>0</v>
      </c>
      <c r="G290" s="34">
        <f t="shared" ca="1" si="161"/>
        <v>2</v>
      </c>
      <c r="H290" s="34">
        <f t="shared" ca="1" si="162"/>
        <v>4</v>
      </c>
      <c r="I290" s="34">
        <f t="shared" ca="1" si="163"/>
        <v>4</v>
      </c>
      <c r="BM290">
        <v>240</v>
      </c>
      <c r="BN290" s="56">
        <f t="shared" si="137"/>
        <v>0.04</v>
      </c>
      <c r="BO290" s="57">
        <f t="shared" si="138"/>
        <v>0</v>
      </c>
      <c r="BP290" s="58">
        <f t="shared" ca="1" si="144"/>
        <v>0</v>
      </c>
      <c r="BQ290" s="141">
        <f t="shared" ca="1" si="145"/>
        <v>0</v>
      </c>
      <c r="BR290" s="143">
        <f t="shared" ca="1" si="146"/>
        <v>-0.04</v>
      </c>
      <c r="BS290" s="144">
        <f t="shared" ca="1" si="147"/>
        <v>0.08</v>
      </c>
      <c r="BT290" s="145">
        <f t="shared" ca="1" si="148"/>
        <v>0.08</v>
      </c>
      <c r="BU290" s="56">
        <f t="shared" si="139"/>
        <v>0.04</v>
      </c>
      <c r="BV290" s="57">
        <f t="shared" si="140"/>
        <v>0</v>
      </c>
      <c r="BW290" s="58">
        <f t="shared" ca="1" si="149"/>
        <v>0</v>
      </c>
      <c r="BX290" s="141">
        <f t="shared" ca="1" si="150"/>
        <v>0</v>
      </c>
      <c r="BY290" s="143">
        <f t="shared" ca="1" si="151"/>
        <v>-0.04</v>
      </c>
      <c r="BZ290" s="144">
        <f t="shared" ca="1" si="152"/>
        <v>0.08</v>
      </c>
      <c r="CA290" s="145">
        <f t="shared" ca="1" si="153"/>
        <v>0.08</v>
      </c>
      <c r="CB290" s="56">
        <f t="shared" si="141"/>
        <v>0.04</v>
      </c>
      <c r="CC290" s="57">
        <f t="shared" si="142"/>
        <v>0</v>
      </c>
      <c r="CD290" s="58">
        <f t="shared" ca="1" si="154"/>
        <v>0</v>
      </c>
      <c r="CE290" s="141">
        <f t="shared" ca="1" si="155"/>
        <v>0</v>
      </c>
      <c r="CF290" s="143">
        <f t="shared" ca="1" si="156"/>
        <v>-0.04</v>
      </c>
      <c r="CG290" s="144">
        <f t="shared" ca="1" si="157"/>
        <v>0.08</v>
      </c>
      <c r="CH290" s="145">
        <f t="shared" ca="1" si="158"/>
        <v>0.08</v>
      </c>
    </row>
    <row r="291" spans="1:86" hidden="1" outlineLevel="1">
      <c r="A291">
        <f t="shared" ca="1" si="164"/>
        <v>2</v>
      </c>
      <c r="B291" t="str">
        <f t="shared" ca="1" si="143"/>
        <v>EP3 LPD3 LPS1 LPM1</v>
      </c>
      <c r="C291" s="34">
        <f t="shared" ref="C291:C322" si="166">MOD(C227,4)+1</f>
        <v>3</v>
      </c>
      <c r="D291" s="22">
        <v>0</v>
      </c>
      <c r="E291" s="34">
        <f t="shared" ca="1" si="160"/>
        <v>0</v>
      </c>
      <c r="F291" s="34">
        <f t="shared" ca="1" si="165"/>
        <v>0</v>
      </c>
      <c r="G291" s="34">
        <f t="shared" ca="1" si="161"/>
        <v>3</v>
      </c>
      <c r="H291" s="34">
        <f t="shared" ca="1" si="162"/>
        <v>1</v>
      </c>
      <c r="I291" s="34">
        <f t="shared" ca="1" si="163"/>
        <v>1</v>
      </c>
      <c r="BM291">
        <v>241</v>
      </c>
      <c r="BN291" s="56">
        <f t="shared" si="137"/>
        <v>0.04</v>
      </c>
      <c r="BO291" s="57">
        <f t="shared" si="138"/>
        <v>0</v>
      </c>
      <c r="BP291" s="58">
        <f t="shared" ca="1" si="144"/>
        <v>0</v>
      </c>
      <c r="BQ291" s="141">
        <f t="shared" ca="1" si="145"/>
        <v>0</v>
      </c>
      <c r="BR291" s="143">
        <f t="shared" ca="1" si="146"/>
        <v>0</v>
      </c>
      <c r="BS291" s="144">
        <f t="shared" ca="1" si="147"/>
        <v>-0.05</v>
      </c>
      <c r="BT291" s="145">
        <f t="shared" ca="1" si="148"/>
        <v>-0.05</v>
      </c>
      <c r="BU291" s="56">
        <f t="shared" si="139"/>
        <v>0.04</v>
      </c>
      <c r="BV291" s="57">
        <f t="shared" si="140"/>
        <v>0</v>
      </c>
      <c r="BW291" s="58">
        <f t="shared" ca="1" si="149"/>
        <v>0</v>
      </c>
      <c r="BX291" s="141">
        <f t="shared" ca="1" si="150"/>
        <v>0</v>
      </c>
      <c r="BY291" s="143">
        <f t="shared" ca="1" si="151"/>
        <v>0</v>
      </c>
      <c r="BZ291" s="144">
        <f t="shared" ca="1" si="152"/>
        <v>-0.05</v>
      </c>
      <c r="CA291" s="145">
        <f t="shared" ca="1" si="153"/>
        <v>-0.05</v>
      </c>
      <c r="CB291" s="56">
        <f t="shared" si="141"/>
        <v>0.04</v>
      </c>
      <c r="CC291" s="57">
        <f t="shared" si="142"/>
        <v>0</v>
      </c>
      <c r="CD291" s="58">
        <f t="shared" ca="1" si="154"/>
        <v>0</v>
      </c>
      <c r="CE291" s="141">
        <f t="shared" ca="1" si="155"/>
        <v>0</v>
      </c>
      <c r="CF291" s="143">
        <f t="shared" ca="1" si="156"/>
        <v>0</v>
      </c>
      <c r="CG291" s="144">
        <f t="shared" ca="1" si="157"/>
        <v>-0.05</v>
      </c>
      <c r="CH291" s="145">
        <f t="shared" ca="1" si="158"/>
        <v>-0.05</v>
      </c>
    </row>
    <row r="292" spans="1:86" hidden="1" outlineLevel="1">
      <c r="A292">
        <f t="shared" ca="1" si="164"/>
        <v>2</v>
      </c>
      <c r="B292" t="str">
        <f t="shared" ca="1" si="143"/>
        <v>EP3 LPD3 LPS1 LPM2</v>
      </c>
      <c r="C292" s="34">
        <f t="shared" si="166"/>
        <v>3</v>
      </c>
      <c r="D292" s="22">
        <v>0</v>
      </c>
      <c r="E292" s="34">
        <f t="shared" ca="1" si="160"/>
        <v>0</v>
      </c>
      <c r="F292" s="34">
        <f t="shared" ca="1" si="165"/>
        <v>0</v>
      </c>
      <c r="G292" s="34">
        <f t="shared" ca="1" si="161"/>
        <v>3</v>
      </c>
      <c r="H292" s="34">
        <f t="shared" ca="1" si="162"/>
        <v>1</v>
      </c>
      <c r="I292" s="34">
        <f t="shared" ca="1" si="163"/>
        <v>2</v>
      </c>
      <c r="BM292">
        <v>242</v>
      </c>
      <c r="BN292" s="56">
        <f t="shared" si="137"/>
        <v>0.04</v>
      </c>
      <c r="BO292" s="57">
        <f t="shared" si="138"/>
        <v>0</v>
      </c>
      <c r="BP292" s="58">
        <f t="shared" ca="1" si="144"/>
        <v>0</v>
      </c>
      <c r="BQ292" s="141">
        <f t="shared" ca="1" si="145"/>
        <v>0</v>
      </c>
      <c r="BR292" s="143">
        <f t="shared" ca="1" si="146"/>
        <v>0</v>
      </c>
      <c r="BS292" s="144">
        <f t="shared" ca="1" si="147"/>
        <v>-0.05</v>
      </c>
      <c r="BT292" s="145">
        <f t="shared" ca="1" si="148"/>
        <v>0</v>
      </c>
      <c r="BU292" s="56">
        <f t="shared" si="139"/>
        <v>0.04</v>
      </c>
      <c r="BV292" s="57">
        <f t="shared" si="140"/>
        <v>0</v>
      </c>
      <c r="BW292" s="58">
        <f t="shared" ca="1" si="149"/>
        <v>0</v>
      </c>
      <c r="BX292" s="141">
        <f t="shared" ca="1" si="150"/>
        <v>0</v>
      </c>
      <c r="BY292" s="143">
        <f t="shared" ca="1" si="151"/>
        <v>0</v>
      </c>
      <c r="BZ292" s="144">
        <f t="shared" ca="1" si="152"/>
        <v>-0.05</v>
      </c>
      <c r="CA292" s="145">
        <f t="shared" ca="1" si="153"/>
        <v>0</v>
      </c>
      <c r="CB292" s="56">
        <f t="shared" si="141"/>
        <v>0.04</v>
      </c>
      <c r="CC292" s="57">
        <f t="shared" si="142"/>
        <v>0</v>
      </c>
      <c r="CD292" s="58">
        <f t="shared" ca="1" si="154"/>
        <v>0</v>
      </c>
      <c r="CE292" s="141">
        <f t="shared" ca="1" si="155"/>
        <v>0</v>
      </c>
      <c r="CF292" s="143">
        <f t="shared" ca="1" si="156"/>
        <v>0</v>
      </c>
      <c r="CG292" s="144">
        <f t="shared" ca="1" si="157"/>
        <v>-0.05</v>
      </c>
      <c r="CH292" s="145">
        <f t="shared" ca="1" si="158"/>
        <v>0</v>
      </c>
    </row>
    <row r="293" spans="1:86" hidden="1" outlineLevel="1">
      <c r="A293">
        <f t="shared" ca="1" si="164"/>
        <v>2</v>
      </c>
      <c r="B293" t="str">
        <f t="shared" ca="1" si="143"/>
        <v>EP3 LPD3 LPS1 LPM3</v>
      </c>
      <c r="C293" s="34">
        <f t="shared" si="166"/>
        <v>3</v>
      </c>
      <c r="D293" s="22">
        <v>0</v>
      </c>
      <c r="E293" s="34">
        <f t="shared" ca="1" si="160"/>
        <v>0</v>
      </c>
      <c r="F293" s="34">
        <f t="shared" ca="1" si="165"/>
        <v>0</v>
      </c>
      <c r="G293" s="34">
        <f t="shared" ca="1" si="161"/>
        <v>3</v>
      </c>
      <c r="H293" s="34">
        <f t="shared" ca="1" si="162"/>
        <v>1</v>
      </c>
      <c r="I293" s="34">
        <f t="shared" ca="1" si="163"/>
        <v>3</v>
      </c>
      <c r="BM293">
        <v>243</v>
      </c>
      <c r="BN293" s="56">
        <f t="shared" si="137"/>
        <v>0.04</v>
      </c>
      <c r="BO293" s="57">
        <f t="shared" si="138"/>
        <v>0</v>
      </c>
      <c r="BP293" s="58">
        <f t="shared" ca="1" si="144"/>
        <v>0</v>
      </c>
      <c r="BQ293" s="141">
        <f t="shared" ca="1" si="145"/>
        <v>0</v>
      </c>
      <c r="BR293" s="143">
        <f t="shared" ca="1" si="146"/>
        <v>0</v>
      </c>
      <c r="BS293" s="144">
        <f t="shared" ca="1" si="147"/>
        <v>-0.05</v>
      </c>
      <c r="BT293" s="145">
        <f t="shared" ca="1" si="148"/>
        <v>0.04</v>
      </c>
      <c r="BU293" s="56">
        <f t="shared" si="139"/>
        <v>0.04</v>
      </c>
      <c r="BV293" s="57">
        <f t="shared" si="140"/>
        <v>0</v>
      </c>
      <c r="BW293" s="58">
        <f t="shared" ca="1" si="149"/>
        <v>0</v>
      </c>
      <c r="BX293" s="141">
        <f t="shared" ca="1" si="150"/>
        <v>0</v>
      </c>
      <c r="BY293" s="143">
        <f t="shared" ca="1" si="151"/>
        <v>0</v>
      </c>
      <c r="BZ293" s="144">
        <f t="shared" ca="1" si="152"/>
        <v>-0.05</v>
      </c>
      <c r="CA293" s="145">
        <f t="shared" ca="1" si="153"/>
        <v>0.04</v>
      </c>
      <c r="CB293" s="56">
        <f t="shared" si="141"/>
        <v>0.04</v>
      </c>
      <c r="CC293" s="57">
        <f t="shared" si="142"/>
        <v>0</v>
      </c>
      <c r="CD293" s="58">
        <f t="shared" ca="1" si="154"/>
        <v>0</v>
      </c>
      <c r="CE293" s="141">
        <f t="shared" ca="1" si="155"/>
        <v>0</v>
      </c>
      <c r="CF293" s="143">
        <f t="shared" ca="1" si="156"/>
        <v>0</v>
      </c>
      <c r="CG293" s="144">
        <f t="shared" ca="1" si="157"/>
        <v>-0.05</v>
      </c>
      <c r="CH293" s="145">
        <f t="shared" ca="1" si="158"/>
        <v>0.04</v>
      </c>
    </row>
    <row r="294" spans="1:86" hidden="1" outlineLevel="1">
      <c r="A294">
        <f t="shared" ca="1" si="164"/>
        <v>2</v>
      </c>
      <c r="B294" t="str">
        <f t="shared" ca="1" si="143"/>
        <v>EP3 LPD3 LPS1 LPM4</v>
      </c>
      <c r="C294" s="34">
        <f t="shared" si="166"/>
        <v>3</v>
      </c>
      <c r="D294" s="22">
        <v>0</v>
      </c>
      <c r="E294" s="34">
        <f t="shared" ca="1" si="160"/>
        <v>0</v>
      </c>
      <c r="F294" s="34">
        <f t="shared" ca="1" si="165"/>
        <v>0</v>
      </c>
      <c r="G294" s="34">
        <f t="shared" ca="1" si="161"/>
        <v>3</v>
      </c>
      <c r="H294" s="34">
        <f t="shared" ca="1" si="162"/>
        <v>1</v>
      </c>
      <c r="I294" s="34">
        <f t="shared" ca="1" si="163"/>
        <v>4</v>
      </c>
      <c r="BM294">
        <v>244</v>
      </c>
      <c r="BN294" s="56">
        <f t="shared" si="137"/>
        <v>0.04</v>
      </c>
      <c r="BO294" s="57">
        <f t="shared" si="138"/>
        <v>0</v>
      </c>
      <c r="BP294" s="58">
        <f t="shared" ca="1" si="144"/>
        <v>0</v>
      </c>
      <c r="BQ294" s="141">
        <f t="shared" ca="1" si="145"/>
        <v>0</v>
      </c>
      <c r="BR294" s="143">
        <f t="shared" ca="1" si="146"/>
        <v>0</v>
      </c>
      <c r="BS294" s="144">
        <f t="shared" ca="1" si="147"/>
        <v>-0.05</v>
      </c>
      <c r="BT294" s="145">
        <f t="shared" ca="1" si="148"/>
        <v>0.08</v>
      </c>
      <c r="BU294" s="56">
        <f t="shared" si="139"/>
        <v>0.04</v>
      </c>
      <c r="BV294" s="57">
        <f t="shared" si="140"/>
        <v>0</v>
      </c>
      <c r="BW294" s="58">
        <f t="shared" ca="1" si="149"/>
        <v>0</v>
      </c>
      <c r="BX294" s="141">
        <f t="shared" ca="1" si="150"/>
        <v>0</v>
      </c>
      <c r="BY294" s="143">
        <f t="shared" ca="1" si="151"/>
        <v>0</v>
      </c>
      <c r="BZ294" s="144">
        <f t="shared" ca="1" si="152"/>
        <v>-0.05</v>
      </c>
      <c r="CA294" s="145">
        <f t="shared" ca="1" si="153"/>
        <v>0.08</v>
      </c>
      <c r="CB294" s="56">
        <f t="shared" si="141"/>
        <v>0.04</v>
      </c>
      <c r="CC294" s="57">
        <f t="shared" si="142"/>
        <v>0</v>
      </c>
      <c r="CD294" s="58">
        <f t="shared" ca="1" si="154"/>
        <v>0</v>
      </c>
      <c r="CE294" s="141">
        <f t="shared" ca="1" si="155"/>
        <v>0</v>
      </c>
      <c r="CF294" s="143">
        <f t="shared" ca="1" si="156"/>
        <v>0</v>
      </c>
      <c r="CG294" s="144">
        <f t="shared" ca="1" si="157"/>
        <v>-0.05</v>
      </c>
      <c r="CH294" s="145">
        <f t="shared" ca="1" si="158"/>
        <v>0.08</v>
      </c>
    </row>
    <row r="295" spans="1:86" hidden="1" outlineLevel="1">
      <c r="A295">
        <f t="shared" ca="1" si="164"/>
        <v>2</v>
      </c>
      <c r="B295" t="str">
        <f t="shared" ca="1" si="143"/>
        <v>EP3 LPD3 LPS2 LPM1</v>
      </c>
      <c r="C295" s="34">
        <f t="shared" si="166"/>
        <v>3</v>
      </c>
      <c r="D295" s="22">
        <v>0</v>
      </c>
      <c r="E295" s="34">
        <f t="shared" ca="1" si="160"/>
        <v>0</v>
      </c>
      <c r="F295" s="34">
        <f t="shared" ca="1" si="165"/>
        <v>0</v>
      </c>
      <c r="G295" s="34">
        <f t="shared" ca="1" si="161"/>
        <v>3</v>
      </c>
      <c r="H295" s="34">
        <f t="shared" ca="1" si="162"/>
        <v>2</v>
      </c>
      <c r="I295" s="34">
        <f t="shared" ca="1" si="163"/>
        <v>1</v>
      </c>
      <c r="BM295">
        <v>245</v>
      </c>
      <c r="BN295" s="56">
        <f t="shared" si="137"/>
        <v>0.04</v>
      </c>
      <c r="BO295" s="57">
        <f t="shared" si="138"/>
        <v>0</v>
      </c>
      <c r="BP295" s="58">
        <f t="shared" ca="1" si="144"/>
        <v>0</v>
      </c>
      <c r="BQ295" s="141">
        <f t="shared" ca="1" si="145"/>
        <v>0</v>
      </c>
      <c r="BR295" s="143">
        <f t="shared" ca="1" si="146"/>
        <v>0</v>
      </c>
      <c r="BS295" s="144">
        <f t="shared" ca="1" si="147"/>
        <v>0</v>
      </c>
      <c r="BT295" s="145">
        <f t="shared" ca="1" si="148"/>
        <v>-0.05</v>
      </c>
      <c r="BU295" s="56">
        <f t="shared" si="139"/>
        <v>0.04</v>
      </c>
      <c r="BV295" s="57">
        <f t="shared" si="140"/>
        <v>0</v>
      </c>
      <c r="BW295" s="58">
        <f t="shared" ca="1" si="149"/>
        <v>0</v>
      </c>
      <c r="BX295" s="141">
        <f t="shared" ca="1" si="150"/>
        <v>0</v>
      </c>
      <c r="BY295" s="143">
        <f t="shared" ca="1" si="151"/>
        <v>0</v>
      </c>
      <c r="BZ295" s="144">
        <f t="shared" ca="1" si="152"/>
        <v>0</v>
      </c>
      <c r="CA295" s="145">
        <f t="shared" ca="1" si="153"/>
        <v>-0.05</v>
      </c>
      <c r="CB295" s="56">
        <f t="shared" si="141"/>
        <v>0.04</v>
      </c>
      <c r="CC295" s="57">
        <f t="shared" si="142"/>
        <v>0</v>
      </c>
      <c r="CD295" s="58">
        <f t="shared" ca="1" si="154"/>
        <v>0</v>
      </c>
      <c r="CE295" s="141">
        <f t="shared" ca="1" si="155"/>
        <v>0</v>
      </c>
      <c r="CF295" s="143">
        <f t="shared" ca="1" si="156"/>
        <v>0</v>
      </c>
      <c r="CG295" s="144">
        <f t="shared" ca="1" si="157"/>
        <v>0</v>
      </c>
      <c r="CH295" s="145">
        <f t="shared" ca="1" si="158"/>
        <v>-0.05</v>
      </c>
    </row>
    <row r="296" spans="1:86" hidden="1" outlineLevel="1">
      <c r="A296">
        <f t="shared" ca="1" si="164"/>
        <v>2</v>
      </c>
      <c r="B296" t="str">
        <f t="shared" ca="1" si="143"/>
        <v>EP3 LPD3 LPS2 LPM2</v>
      </c>
      <c r="C296" s="34">
        <f t="shared" si="166"/>
        <v>3</v>
      </c>
      <c r="D296" s="22">
        <v>0</v>
      </c>
      <c r="E296" s="34">
        <f t="shared" ca="1" si="160"/>
        <v>0</v>
      </c>
      <c r="F296" s="34">
        <f t="shared" ca="1" si="165"/>
        <v>0</v>
      </c>
      <c r="G296" s="34">
        <f t="shared" ca="1" si="161"/>
        <v>3</v>
      </c>
      <c r="H296" s="34">
        <f t="shared" ca="1" si="162"/>
        <v>2</v>
      </c>
      <c r="I296" s="34">
        <f t="shared" ca="1" si="163"/>
        <v>2</v>
      </c>
      <c r="BM296">
        <v>246</v>
      </c>
      <c r="BN296" s="56">
        <f t="shared" si="137"/>
        <v>0.04</v>
      </c>
      <c r="BO296" s="57">
        <f t="shared" si="138"/>
        <v>0</v>
      </c>
      <c r="BP296" s="58">
        <f t="shared" ca="1" si="144"/>
        <v>0</v>
      </c>
      <c r="BQ296" s="141">
        <f t="shared" ca="1" si="145"/>
        <v>0</v>
      </c>
      <c r="BR296" s="143">
        <f t="shared" ca="1" si="146"/>
        <v>0</v>
      </c>
      <c r="BS296" s="144">
        <f t="shared" ca="1" si="147"/>
        <v>0</v>
      </c>
      <c r="BT296" s="145">
        <f t="shared" ca="1" si="148"/>
        <v>0</v>
      </c>
      <c r="BU296" s="56">
        <f t="shared" si="139"/>
        <v>0.04</v>
      </c>
      <c r="BV296" s="57">
        <f t="shared" si="140"/>
        <v>0</v>
      </c>
      <c r="BW296" s="58">
        <f t="shared" ca="1" si="149"/>
        <v>0</v>
      </c>
      <c r="BX296" s="141">
        <f t="shared" ca="1" si="150"/>
        <v>0</v>
      </c>
      <c r="BY296" s="143">
        <f t="shared" ca="1" si="151"/>
        <v>0</v>
      </c>
      <c r="BZ296" s="144">
        <f t="shared" ca="1" si="152"/>
        <v>0</v>
      </c>
      <c r="CA296" s="145">
        <f t="shared" ca="1" si="153"/>
        <v>0</v>
      </c>
      <c r="CB296" s="56">
        <f t="shared" si="141"/>
        <v>0.04</v>
      </c>
      <c r="CC296" s="57">
        <f t="shared" si="142"/>
        <v>0</v>
      </c>
      <c r="CD296" s="58">
        <f t="shared" ca="1" si="154"/>
        <v>0</v>
      </c>
      <c r="CE296" s="141">
        <f t="shared" ca="1" si="155"/>
        <v>0</v>
      </c>
      <c r="CF296" s="143">
        <f t="shared" ca="1" si="156"/>
        <v>0</v>
      </c>
      <c r="CG296" s="144">
        <f t="shared" ca="1" si="157"/>
        <v>0</v>
      </c>
      <c r="CH296" s="145">
        <f t="shared" ca="1" si="158"/>
        <v>0</v>
      </c>
    </row>
    <row r="297" spans="1:86" hidden="1" outlineLevel="1">
      <c r="A297">
        <f t="shared" ca="1" si="164"/>
        <v>2</v>
      </c>
      <c r="B297" t="str">
        <f t="shared" ca="1" si="143"/>
        <v>EP3 LPD3 LPS2 LPM3</v>
      </c>
      <c r="C297" s="34">
        <f t="shared" si="166"/>
        <v>3</v>
      </c>
      <c r="D297" s="22">
        <v>0</v>
      </c>
      <c r="E297" s="34">
        <f t="shared" ca="1" si="160"/>
        <v>0</v>
      </c>
      <c r="F297" s="34">
        <f t="shared" ca="1" si="165"/>
        <v>0</v>
      </c>
      <c r="G297" s="34">
        <f t="shared" ca="1" si="161"/>
        <v>3</v>
      </c>
      <c r="H297" s="34">
        <f t="shared" ca="1" si="162"/>
        <v>2</v>
      </c>
      <c r="I297" s="34">
        <f t="shared" ca="1" si="163"/>
        <v>3</v>
      </c>
      <c r="BM297">
        <v>247</v>
      </c>
      <c r="BN297" s="56">
        <f t="shared" si="137"/>
        <v>0.04</v>
      </c>
      <c r="BO297" s="57">
        <f t="shared" si="138"/>
        <v>0</v>
      </c>
      <c r="BP297" s="58">
        <f t="shared" ca="1" si="144"/>
        <v>0</v>
      </c>
      <c r="BQ297" s="141">
        <f t="shared" ca="1" si="145"/>
        <v>0</v>
      </c>
      <c r="BR297" s="143">
        <f t="shared" ca="1" si="146"/>
        <v>0</v>
      </c>
      <c r="BS297" s="144">
        <f t="shared" ca="1" si="147"/>
        <v>0</v>
      </c>
      <c r="BT297" s="145">
        <f t="shared" ca="1" si="148"/>
        <v>0.04</v>
      </c>
      <c r="BU297" s="56">
        <f t="shared" si="139"/>
        <v>0.04</v>
      </c>
      <c r="BV297" s="57">
        <f t="shared" si="140"/>
        <v>0</v>
      </c>
      <c r="BW297" s="58">
        <f t="shared" ca="1" si="149"/>
        <v>0</v>
      </c>
      <c r="BX297" s="141">
        <f t="shared" ca="1" si="150"/>
        <v>0</v>
      </c>
      <c r="BY297" s="143">
        <f t="shared" ca="1" si="151"/>
        <v>0</v>
      </c>
      <c r="BZ297" s="144">
        <f t="shared" ca="1" si="152"/>
        <v>0</v>
      </c>
      <c r="CA297" s="145">
        <f t="shared" ca="1" si="153"/>
        <v>0.04</v>
      </c>
      <c r="CB297" s="56">
        <f t="shared" si="141"/>
        <v>0.04</v>
      </c>
      <c r="CC297" s="57">
        <f t="shared" si="142"/>
        <v>0</v>
      </c>
      <c r="CD297" s="58">
        <f t="shared" ca="1" si="154"/>
        <v>0</v>
      </c>
      <c r="CE297" s="141">
        <f t="shared" ca="1" si="155"/>
        <v>0</v>
      </c>
      <c r="CF297" s="143">
        <f t="shared" ca="1" si="156"/>
        <v>0</v>
      </c>
      <c r="CG297" s="144">
        <f t="shared" ca="1" si="157"/>
        <v>0</v>
      </c>
      <c r="CH297" s="145">
        <f t="shared" ca="1" si="158"/>
        <v>0.04</v>
      </c>
    </row>
    <row r="298" spans="1:86" hidden="1" outlineLevel="1">
      <c r="A298">
        <f t="shared" ca="1" si="164"/>
        <v>2</v>
      </c>
      <c r="B298" t="str">
        <f t="shared" ca="1" si="143"/>
        <v>EP3 LPD3 LPS2 LPM4</v>
      </c>
      <c r="C298" s="34">
        <f t="shared" si="166"/>
        <v>3</v>
      </c>
      <c r="D298" s="22">
        <v>0</v>
      </c>
      <c r="E298" s="34">
        <f t="shared" ca="1" si="160"/>
        <v>0</v>
      </c>
      <c r="F298" s="34">
        <f t="shared" ca="1" si="165"/>
        <v>0</v>
      </c>
      <c r="G298" s="34">
        <f t="shared" ca="1" si="161"/>
        <v>3</v>
      </c>
      <c r="H298" s="34">
        <f t="shared" ca="1" si="162"/>
        <v>2</v>
      </c>
      <c r="I298" s="34">
        <f t="shared" ca="1" si="163"/>
        <v>4</v>
      </c>
      <c r="BM298">
        <v>248</v>
      </c>
      <c r="BN298" s="56">
        <f t="shared" si="137"/>
        <v>0.04</v>
      </c>
      <c r="BO298" s="57">
        <f t="shared" si="138"/>
        <v>0</v>
      </c>
      <c r="BP298" s="58">
        <f t="shared" ca="1" si="144"/>
        <v>0</v>
      </c>
      <c r="BQ298" s="141">
        <f t="shared" ca="1" si="145"/>
        <v>0</v>
      </c>
      <c r="BR298" s="143">
        <f t="shared" ca="1" si="146"/>
        <v>0</v>
      </c>
      <c r="BS298" s="144">
        <f t="shared" ca="1" si="147"/>
        <v>0</v>
      </c>
      <c r="BT298" s="145">
        <f t="shared" ca="1" si="148"/>
        <v>0.08</v>
      </c>
      <c r="BU298" s="56">
        <f t="shared" si="139"/>
        <v>0.04</v>
      </c>
      <c r="BV298" s="57">
        <f t="shared" si="140"/>
        <v>0</v>
      </c>
      <c r="BW298" s="58">
        <f t="shared" ca="1" si="149"/>
        <v>0</v>
      </c>
      <c r="BX298" s="141">
        <f t="shared" ca="1" si="150"/>
        <v>0</v>
      </c>
      <c r="BY298" s="143">
        <f t="shared" ca="1" si="151"/>
        <v>0</v>
      </c>
      <c r="BZ298" s="144">
        <f t="shared" ca="1" si="152"/>
        <v>0</v>
      </c>
      <c r="CA298" s="145">
        <f t="shared" ca="1" si="153"/>
        <v>0.08</v>
      </c>
      <c r="CB298" s="56">
        <f t="shared" si="141"/>
        <v>0.04</v>
      </c>
      <c r="CC298" s="57">
        <f t="shared" si="142"/>
        <v>0</v>
      </c>
      <c r="CD298" s="58">
        <f t="shared" ca="1" si="154"/>
        <v>0</v>
      </c>
      <c r="CE298" s="141">
        <f t="shared" ca="1" si="155"/>
        <v>0</v>
      </c>
      <c r="CF298" s="143">
        <f t="shared" ca="1" si="156"/>
        <v>0</v>
      </c>
      <c r="CG298" s="144">
        <f t="shared" ca="1" si="157"/>
        <v>0</v>
      </c>
      <c r="CH298" s="145">
        <f t="shared" ca="1" si="158"/>
        <v>0.08</v>
      </c>
    </row>
    <row r="299" spans="1:86" hidden="1" outlineLevel="1">
      <c r="A299">
        <f t="shared" ca="1" si="164"/>
        <v>2</v>
      </c>
      <c r="B299" t="str">
        <f t="shared" ca="1" si="143"/>
        <v>EP3 LPD3 LPS3 LPM1</v>
      </c>
      <c r="C299" s="34">
        <f t="shared" si="166"/>
        <v>3</v>
      </c>
      <c r="D299" s="22">
        <v>0</v>
      </c>
      <c r="E299" s="34">
        <f t="shared" ca="1" si="160"/>
        <v>0</v>
      </c>
      <c r="F299" s="34">
        <f t="shared" ca="1" si="165"/>
        <v>0</v>
      </c>
      <c r="G299" s="34">
        <f t="shared" ca="1" si="161"/>
        <v>3</v>
      </c>
      <c r="H299" s="34">
        <f t="shared" ca="1" si="162"/>
        <v>3</v>
      </c>
      <c r="I299" s="34">
        <f t="shared" ca="1" si="163"/>
        <v>1</v>
      </c>
      <c r="BM299">
        <v>249</v>
      </c>
      <c r="BN299" s="56">
        <f t="shared" si="137"/>
        <v>0.04</v>
      </c>
      <c r="BO299" s="57">
        <f t="shared" si="138"/>
        <v>0</v>
      </c>
      <c r="BP299" s="58">
        <f t="shared" ca="1" si="144"/>
        <v>0</v>
      </c>
      <c r="BQ299" s="141">
        <f t="shared" ca="1" si="145"/>
        <v>0</v>
      </c>
      <c r="BR299" s="143">
        <f t="shared" ca="1" si="146"/>
        <v>0</v>
      </c>
      <c r="BS299" s="144">
        <f t="shared" ca="1" si="147"/>
        <v>0.04</v>
      </c>
      <c r="BT299" s="145">
        <f t="shared" ca="1" si="148"/>
        <v>-0.05</v>
      </c>
      <c r="BU299" s="56">
        <f t="shared" si="139"/>
        <v>0.04</v>
      </c>
      <c r="BV299" s="57">
        <f t="shared" si="140"/>
        <v>0</v>
      </c>
      <c r="BW299" s="58">
        <f t="shared" ca="1" si="149"/>
        <v>0</v>
      </c>
      <c r="BX299" s="141">
        <f t="shared" ca="1" si="150"/>
        <v>0</v>
      </c>
      <c r="BY299" s="143">
        <f t="shared" ca="1" si="151"/>
        <v>0</v>
      </c>
      <c r="BZ299" s="144">
        <f t="shared" ca="1" si="152"/>
        <v>0.04</v>
      </c>
      <c r="CA299" s="145">
        <f t="shared" ca="1" si="153"/>
        <v>-0.05</v>
      </c>
      <c r="CB299" s="56">
        <f t="shared" si="141"/>
        <v>0.04</v>
      </c>
      <c r="CC299" s="57">
        <f t="shared" si="142"/>
        <v>0</v>
      </c>
      <c r="CD299" s="58">
        <f t="shared" ca="1" si="154"/>
        <v>0</v>
      </c>
      <c r="CE299" s="141">
        <f t="shared" ca="1" si="155"/>
        <v>0</v>
      </c>
      <c r="CF299" s="143">
        <f t="shared" ca="1" si="156"/>
        <v>0</v>
      </c>
      <c r="CG299" s="144">
        <f t="shared" ca="1" si="157"/>
        <v>0.04</v>
      </c>
      <c r="CH299" s="145">
        <f t="shared" ca="1" si="158"/>
        <v>-0.05</v>
      </c>
    </row>
    <row r="300" spans="1:86" hidden="1" outlineLevel="1">
      <c r="A300">
        <f t="shared" ca="1" si="164"/>
        <v>2</v>
      </c>
      <c r="B300" t="str">
        <f t="shared" ca="1" si="143"/>
        <v>EP3 LPD3 LPS3 LPM2</v>
      </c>
      <c r="C300" s="34">
        <f t="shared" si="166"/>
        <v>3</v>
      </c>
      <c r="D300" s="22">
        <v>0</v>
      </c>
      <c r="E300" s="34">
        <f t="shared" ca="1" si="160"/>
        <v>0</v>
      </c>
      <c r="F300" s="34">
        <f t="shared" ca="1" si="165"/>
        <v>0</v>
      </c>
      <c r="G300" s="34">
        <f t="shared" ca="1" si="161"/>
        <v>3</v>
      </c>
      <c r="H300" s="34">
        <f t="shared" ca="1" si="162"/>
        <v>3</v>
      </c>
      <c r="I300" s="34">
        <f t="shared" ca="1" si="163"/>
        <v>2</v>
      </c>
      <c r="BM300">
        <v>250</v>
      </c>
      <c r="BN300" s="56">
        <f t="shared" si="137"/>
        <v>0.04</v>
      </c>
      <c r="BO300" s="57">
        <f t="shared" si="138"/>
        <v>0</v>
      </c>
      <c r="BP300" s="58">
        <f t="shared" ca="1" si="144"/>
        <v>0</v>
      </c>
      <c r="BQ300" s="141">
        <f t="shared" ca="1" si="145"/>
        <v>0</v>
      </c>
      <c r="BR300" s="143">
        <f t="shared" ca="1" si="146"/>
        <v>0</v>
      </c>
      <c r="BS300" s="144">
        <f t="shared" ca="1" si="147"/>
        <v>0.04</v>
      </c>
      <c r="BT300" s="145">
        <f t="shared" ca="1" si="148"/>
        <v>0</v>
      </c>
      <c r="BU300" s="56">
        <f t="shared" si="139"/>
        <v>0.04</v>
      </c>
      <c r="BV300" s="57">
        <f t="shared" si="140"/>
        <v>0</v>
      </c>
      <c r="BW300" s="58">
        <f t="shared" ca="1" si="149"/>
        <v>0</v>
      </c>
      <c r="BX300" s="141">
        <f t="shared" ca="1" si="150"/>
        <v>0</v>
      </c>
      <c r="BY300" s="143">
        <f t="shared" ca="1" si="151"/>
        <v>0</v>
      </c>
      <c r="BZ300" s="144">
        <f t="shared" ca="1" si="152"/>
        <v>0.04</v>
      </c>
      <c r="CA300" s="145">
        <f t="shared" ca="1" si="153"/>
        <v>0</v>
      </c>
      <c r="CB300" s="56">
        <f t="shared" si="141"/>
        <v>0.04</v>
      </c>
      <c r="CC300" s="57">
        <f t="shared" si="142"/>
        <v>0</v>
      </c>
      <c r="CD300" s="58">
        <f t="shared" ca="1" si="154"/>
        <v>0</v>
      </c>
      <c r="CE300" s="141">
        <f t="shared" ca="1" si="155"/>
        <v>0</v>
      </c>
      <c r="CF300" s="143">
        <f t="shared" ca="1" si="156"/>
        <v>0</v>
      </c>
      <c r="CG300" s="144">
        <f t="shared" ca="1" si="157"/>
        <v>0.04</v>
      </c>
      <c r="CH300" s="145">
        <f t="shared" ca="1" si="158"/>
        <v>0</v>
      </c>
    </row>
    <row r="301" spans="1:86" hidden="1" outlineLevel="1">
      <c r="A301">
        <f t="shared" ca="1" si="164"/>
        <v>2</v>
      </c>
      <c r="B301" t="str">
        <f t="shared" ca="1" si="143"/>
        <v>EP3 LPD3 LPS3 LPM3</v>
      </c>
      <c r="C301" s="34">
        <f t="shared" si="166"/>
        <v>3</v>
      </c>
      <c r="D301" s="22">
        <v>0</v>
      </c>
      <c r="E301" s="34">
        <f t="shared" ca="1" si="160"/>
        <v>0</v>
      </c>
      <c r="F301" s="34">
        <f t="shared" ca="1" si="165"/>
        <v>0</v>
      </c>
      <c r="G301" s="34">
        <f t="shared" ca="1" si="161"/>
        <v>3</v>
      </c>
      <c r="H301" s="34">
        <f t="shared" ca="1" si="162"/>
        <v>3</v>
      </c>
      <c r="I301" s="34">
        <f t="shared" ca="1" si="163"/>
        <v>3</v>
      </c>
      <c r="BM301">
        <v>251</v>
      </c>
      <c r="BN301" s="56">
        <f t="shared" si="137"/>
        <v>0.04</v>
      </c>
      <c r="BO301" s="57">
        <f t="shared" si="138"/>
        <v>0</v>
      </c>
      <c r="BP301" s="58">
        <f t="shared" ca="1" si="144"/>
        <v>0</v>
      </c>
      <c r="BQ301" s="141">
        <f t="shared" ca="1" si="145"/>
        <v>0</v>
      </c>
      <c r="BR301" s="143">
        <f t="shared" ca="1" si="146"/>
        <v>0</v>
      </c>
      <c r="BS301" s="144">
        <f t="shared" ca="1" si="147"/>
        <v>0.04</v>
      </c>
      <c r="BT301" s="145">
        <f t="shared" ca="1" si="148"/>
        <v>0.04</v>
      </c>
      <c r="BU301" s="56">
        <f t="shared" si="139"/>
        <v>0.04</v>
      </c>
      <c r="BV301" s="57">
        <f t="shared" si="140"/>
        <v>0</v>
      </c>
      <c r="BW301" s="58">
        <f t="shared" ca="1" si="149"/>
        <v>0</v>
      </c>
      <c r="BX301" s="141">
        <f t="shared" ca="1" si="150"/>
        <v>0</v>
      </c>
      <c r="BY301" s="143">
        <f t="shared" ca="1" si="151"/>
        <v>0</v>
      </c>
      <c r="BZ301" s="144">
        <f t="shared" ca="1" si="152"/>
        <v>0.04</v>
      </c>
      <c r="CA301" s="145">
        <f t="shared" ca="1" si="153"/>
        <v>0.04</v>
      </c>
      <c r="CB301" s="56">
        <f t="shared" si="141"/>
        <v>0.04</v>
      </c>
      <c r="CC301" s="57">
        <f t="shared" si="142"/>
        <v>0</v>
      </c>
      <c r="CD301" s="58">
        <f t="shared" ca="1" si="154"/>
        <v>0</v>
      </c>
      <c r="CE301" s="141">
        <f t="shared" ca="1" si="155"/>
        <v>0</v>
      </c>
      <c r="CF301" s="143">
        <f t="shared" ca="1" si="156"/>
        <v>0</v>
      </c>
      <c r="CG301" s="144">
        <f t="shared" ca="1" si="157"/>
        <v>0.04</v>
      </c>
      <c r="CH301" s="145">
        <f t="shared" ca="1" si="158"/>
        <v>0.04</v>
      </c>
    </row>
    <row r="302" spans="1:86" hidden="1" outlineLevel="1">
      <c r="A302">
        <f t="shared" ca="1" si="164"/>
        <v>2</v>
      </c>
      <c r="B302" t="str">
        <f t="shared" ca="1" si="143"/>
        <v>EP3 LPD3 LPS3 LPM4</v>
      </c>
      <c r="C302" s="34">
        <f t="shared" si="166"/>
        <v>3</v>
      </c>
      <c r="D302" s="22">
        <v>0</v>
      </c>
      <c r="E302" s="34">
        <f t="shared" ca="1" si="160"/>
        <v>0</v>
      </c>
      <c r="F302" s="34">
        <f t="shared" ca="1" si="165"/>
        <v>0</v>
      </c>
      <c r="G302" s="34">
        <f t="shared" ca="1" si="161"/>
        <v>3</v>
      </c>
      <c r="H302" s="34">
        <f t="shared" ca="1" si="162"/>
        <v>3</v>
      </c>
      <c r="I302" s="34">
        <f t="shared" ca="1" si="163"/>
        <v>4</v>
      </c>
      <c r="BM302">
        <v>252</v>
      </c>
      <c r="BN302" s="56">
        <f t="shared" si="137"/>
        <v>0.04</v>
      </c>
      <c r="BO302" s="57">
        <f t="shared" si="138"/>
        <v>0</v>
      </c>
      <c r="BP302" s="58">
        <f t="shared" ca="1" si="144"/>
        <v>0</v>
      </c>
      <c r="BQ302" s="141">
        <f t="shared" ca="1" si="145"/>
        <v>0</v>
      </c>
      <c r="BR302" s="143">
        <f t="shared" ca="1" si="146"/>
        <v>0</v>
      </c>
      <c r="BS302" s="144">
        <f t="shared" ca="1" si="147"/>
        <v>0.04</v>
      </c>
      <c r="BT302" s="145">
        <f t="shared" ca="1" si="148"/>
        <v>0.08</v>
      </c>
      <c r="BU302" s="56">
        <f t="shared" si="139"/>
        <v>0.04</v>
      </c>
      <c r="BV302" s="57">
        <f t="shared" si="140"/>
        <v>0</v>
      </c>
      <c r="BW302" s="58">
        <f t="shared" ca="1" si="149"/>
        <v>0</v>
      </c>
      <c r="BX302" s="141">
        <f t="shared" ca="1" si="150"/>
        <v>0</v>
      </c>
      <c r="BY302" s="143">
        <f t="shared" ca="1" si="151"/>
        <v>0</v>
      </c>
      <c r="BZ302" s="144">
        <f t="shared" ca="1" si="152"/>
        <v>0.04</v>
      </c>
      <c r="CA302" s="145">
        <f t="shared" ca="1" si="153"/>
        <v>0.08</v>
      </c>
      <c r="CB302" s="56">
        <f t="shared" si="141"/>
        <v>0.04</v>
      </c>
      <c r="CC302" s="57">
        <f t="shared" si="142"/>
        <v>0</v>
      </c>
      <c r="CD302" s="58">
        <f t="shared" ca="1" si="154"/>
        <v>0</v>
      </c>
      <c r="CE302" s="141">
        <f t="shared" ca="1" si="155"/>
        <v>0</v>
      </c>
      <c r="CF302" s="143">
        <f t="shared" ca="1" si="156"/>
        <v>0</v>
      </c>
      <c r="CG302" s="144">
        <f t="shared" ca="1" si="157"/>
        <v>0.04</v>
      </c>
      <c r="CH302" s="145">
        <f t="shared" ca="1" si="158"/>
        <v>0.08</v>
      </c>
    </row>
    <row r="303" spans="1:86" hidden="1" outlineLevel="1">
      <c r="A303">
        <f t="shared" ca="1" si="164"/>
        <v>2</v>
      </c>
      <c r="B303" t="str">
        <f t="shared" ca="1" si="143"/>
        <v>EP3 LPD3 LPS4 LPM1</v>
      </c>
      <c r="C303" s="34">
        <f t="shared" si="166"/>
        <v>3</v>
      </c>
      <c r="D303" s="22">
        <v>0</v>
      </c>
      <c r="E303" s="34">
        <f t="shared" ca="1" si="160"/>
        <v>0</v>
      </c>
      <c r="F303" s="34">
        <f t="shared" ca="1" si="165"/>
        <v>0</v>
      </c>
      <c r="G303" s="34">
        <f t="shared" ca="1" si="161"/>
        <v>3</v>
      </c>
      <c r="H303" s="34">
        <f t="shared" ca="1" si="162"/>
        <v>4</v>
      </c>
      <c r="I303" s="34">
        <f t="shared" ca="1" si="163"/>
        <v>1</v>
      </c>
      <c r="BM303">
        <v>253</v>
      </c>
      <c r="BN303" s="56">
        <f t="shared" si="137"/>
        <v>0.04</v>
      </c>
      <c r="BO303" s="57">
        <f t="shared" si="138"/>
        <v>0</v>
      </c>
      <c r="BP303" s="58">
        <f t="shared" ca="1" si="144"/>
        <v>0</v>
      </c>
      <c r="BQ303" s="141">
        <f t="shared" ca="1" si="145"/>
        <v>0</v>
      </c>
      <c r="BR303" s="143">
        <f t="shared" ca="1" si="146"/>
        <v>0</v>
      </c>
      <c r="BS303" s="144">
        <f t="shared" ca="1" si="147"/>
        <v>0.08</v>
      </c>
      <c r="BT303" s="145">
        <f t="shared" ca="1" si="148"/>
        <v>-0.05</v>
      </c>
      <c r="BU303" s="56">
        <f t="shared" si="139"/>
        <v>0.04</v>
      </c>
      <c r="BV303" s="57">
        <f t="shared" si="140"/>
        <v>0</v>
      </c>
      <c r="BW303" s="58">
        <f t="shared" ca="1" si="149"/>
        <v>0</v>
      </c>
      <c r="BX303" s="141">
        <f t="shared" ca="1" si="150"/>
        <v>0</v>
      </c>
      <c r="BY303" s="143">
        <f t="shared" ca="1" si="151"/>
        <v>0</v>
      </c>
      <c r="BZ303" s="144">
        <f t="shared" ca="1" si="152"/>
        <v>0.08</v>
      </c>
      <c r="CA303" s="145">
        <f t="shared" ca="1" si="153"/>
        <v>-0.05</v>
      </c>
      <c r="CB303" s="56">
        <f t="shared" si="141"/>
        <v>0.04</v>
      </c>
      <c r="CC303" s="57">
        <f t="shared" si="142"/>
        <v>0</v>
      </c>
      <c r="CD303" s="58">
        <f t="shared" ca="1" si="154"/>
        <v>0</v>
      </c>
      <c r="CE303" s="141">
        <f t="shared" ca="1" si="155"/>
        <v>0</v>
      </c>
      <c r="CF303" s="143">
        <f t="shared" ca="1" si="156"/>
        <v>0</v>
      </c>
      <c r="CG303" s="144">
        <f t="shared" ca="1" si="157"/>
        <v>0.08</v>
      </c>
      <c r="CH303" s="145">
        <f t="shared" ca="1" si="158"/>
        <v>-0.05</v>
      </c>
    </row>
    <row r="304" spans="1:86" hidden="1" outlineLevel="1">
      <c r="A304">
        <f t="shared" ca="1" si="164"/>
        <v>2</v>
      </c>
      <c r="B304" t="str">
        <f t="shared" ca="1" si="143"/>
        <v>EP3 LPD3 LPS4 LPM2</v>
      </c>
      <c r="C304" s="34">
        <f t="shared" si="166"/>
        <v>3</v>
      </c>
      <c r="D304" s="22">
        <v>0</v>
      </c>
      <c r="E304" s="34">
        <f t="shared" ca="1" si="160"/>
        <v>0</v>
      </c>
      <c r="F304" s="34">
        <f t="shared" ca="1" si="165"/>
        <v>0</v>
      </c>
      <c r="G304" s="34">
        <f t="shared" ca="1" si="161"/>
        <v>3</v>
      </c>
      <c r="H304" s="34">
        <f t="shared" ca="1" si="162"/>
        <v>4</v>
      </c>
      <c r="I304" s="34">
        <f t="shared" ca="1" si="163"/>
        <v>2</v>
      </c>
      <c r="BM304">
        <v>254</v>
      </c>
      <c r="BN304" s="56">
        <f t="shared" si="137"/>
        <v>0.04</v>
      </c>
      <c r="BO304" s="57">
        <f t="shared" si="138"/>
        <v>0</v>
      </c>
      <c r="BP304" s="58">
        <f t="shared" ca="1" si="144"/>
        <v>0</v>
      </c>
      <c r="BQ304" s="141">
        <f t="shared" ca="1" si="145"/>
        <v>0</v>
      </c>
      <c r="BR304" s="143">
        <f t="shared" ca="1" si="146"/>
        <v>0</v>
      </c>
      <c r="BS304" s="144">
        <f t="shared" ca="1" si="147"/>
        <v>0.08</v>
      </c>
      <c r="BT304" s="145">
        <f t="shared" ca="1" si="148"/>
        <v>0</v>
      </c>
      <c r="BU304" s="56">
        <f t="shared" si="139"/>
        <v>0.04</v>
      </c>
      <c r="BV304" s="57">
        <f t="shared" si="140"/>
        <v>0</v>
      </c>
      <c r="BW304" s="58">
        <f t="shared" ca="1" si="149"/>
        <v>0</v>
      </c>
      <c r="BX304" s="141">
        <f t="shared" ca="1" si="150"/>
        <v>0</v>
      </c>
      <c r="BY304" s="143">
        <f t="shared" ca="1" si="151"/>
        <v>0</v>
      </c>
      <c r="BZ304" s="144">
        <f t="shared" ca="1" si="152"/>
        <v>0.08</v>
      </c>
      <c r="CA304" s="145">
        <f t="shared" ca="1" si="153"/>
        <v>0</v>
      </c>
      <c r="CB304" s="56">
        <f t="shared" si="141"/>
        <v>0.04</v>
      </c>
      <c r="CC304" s="57">
        <f t="shared" si="142"/>
        <v>0</v>
      </c>
      <c r="CD304" s="58">
        <f t="shared" ca="1" si="154"/>
        <v>0</v>
      </c>
      <c r="CE304" s="141">
        <f t="shared" ca="1" si="155"/>
        <v>0</v>
      </c>
      <c r="CF304" s="143">
        <f t="shared" ca="1" si="156"/>
        <v>0</v>
      </c>
      <c r="CG304" s="144">
        <f t="shared" ca="1" si="157"/>
        <v>0.08</v>
      </c>
      <c r="CH304" s="145">
        <f t="shared" ca="1" si="158"/>
        <v>0</v>
      </c>
    </row>
    <row r="305" spans="1:86" hidden="1" outlineLevel="1">
      <c r="A305">
        <f t="shared" ca="1" si="164"/>
        <v>2</v>
      </c>
      <c r="B305" t="str">
        <f t="shared" ca="1" si="143"/>
        <v>EP3 LPD3 LPS4 LPM3</v>
      </c>
      <c r="C305" s="34">
        <f t="shared" si="166"/>
        <v>3</v>
      </c>
      <c r="D305" s="22">
        <v>0</v>
      </c>
      <c r="E305" s="34">
        <f t="shared" ca="1" si="160"/>
        <v>0</v>
      </c>
      <c r="F305" s="34">
        <f t="shared" ca="1" si="165"/>
        <v>0</v>
      </c>
      <c r="G305" s="34">
        <f t="shared" ca="1" si="161"/>
        <v>3</v>
      </c>
      <c r="H305" s="34">
        <f t="shared" ca="1" si="162"/>
        <v>4</v>
      </c>
      <c r="I305" s="34">
        <f t="shared" ca="1" si="163"/>
        <v>3</v>
      </c>
      <c r="BM305">
        <v>255</v>
      </c>
      <c r="BN305" s="56">
        <f t="shared" si="137"/>
        <v>0.04</v>
      </c>
      <c r="BO305" s="57">
        <f t="shared" si="138"/>
        <v>0</v>
      </c>
      <c r="BP305" s="58">
        <f t="shared" ca="1" si="144"/>
        <v>0</v>
      </c>
      <c r="BQ305" s="141">
        <f t="shared" ca="1" si="145"/>
        <v>0</v>
      </c>
      <c r="BR305" s="143">
        <f t="shared" ca="1" si="146"/>
        <v>0</v>
      </c>
      <c r="BS305" s="144">
        <f t="shared" ca="1" si="147"/>
        <v>0.08</v>
      </c>
      <c r="BT305" s="145">
        <f t="shared" ca="1" si="148"/>
        <v>0.04</v>
      </c>
      <c r="BU305" s="56">
        <f t="shared" si="139"/>
        <v>0.04</v>
      </c>
      <c r="BV305" s="57">
        <f t="shared" si="140"/>
        <v>0</v>
      </c>
      <c r="BW305" s="58">
        <f t="shared" ca="1" si="149"/>
        <v>0</v>
      </c>
      <c r="BX305" s="141">
        <f t="shared" ca="1" si="150"/>
        <v>0</v>
      </c>
      <c r="BY305" s="143">
        <f t="shared" ca="1" si="151"/>
        <v>0</v>
      </c>
      <c r="BZ305" s="144">
        <f t="shared" ca="1" si="152"/>
        <v>0.08</v>
      </c>
      <c r="CA305" s="145">
        <f t="shared" ca="1" si="153"/>
        <v>0.04</v>
      </c>
      <c r="CB305" s="56">
        <f t="shared" si="141"/>
        <v>0.04</v>
      </c>
      <c r="CC305" s="57">
        <f t="shared" si="142"/>
        <v>0</v>
      </c>
      <c r="CD305" s="58">
        <f t="shared" ca="1" si="154"/>
        <v>0</v>
      </c>
      <c r="CE305" s="141">
        <f t="shared" ca="1" si="155"/>
        <v>0</v>
      </c>
      <c r="CF305" s="143">
        <f t="shared" ca="1" si="156"/>
        <v>0</v>
      </c>
      <c r="CG305" s="144">
        <f t="shared" ca="1" si="157"/>
        <v>0.08</v>
      </c>
      <c r="CH305" s="145">
        <f t="shared" ca="1" si="158"/>
        <v>0.04</v>
      </c>
    </row>
    <row r="306" spans="1:86" hidden="1" outlineLevel="1">
      <c r="A306">
        <f t="shared" ca="1" si="164"/>
        <v>2</v>
      </c>
      <c r="B306" t="str">
        <f t="shared" ca="1" si="143"/>
        <v>EP3 LPD3 LPS4 LPM4</v>
      </c>
      <c r="C306" s="34">
        <f t="shared" si="166"/>
        <v>3</v>
      </c>
      <c r="D306" s="22">
        <v>0</v>
      </c>
      <c r="E306" s="34">
        <f t="shared" ca="1" si="160"/>
        <v>0</v>
      </c>
      <c r="F306" s="34">
        <f t="shared" ca="1" si="165"/>
        <v>0</v>
      </c>
      <c r="G306" s="34">
        <f t="shared" ca="1" si="161"/>
        <v>3</v>
      </c>
      <c r="H306" s="34">
        <f t="shared" ca="1" si="162"/>
        <v>4</v>
      </c>
      <c r="I306" s="34">
        <f t="shared" ca="1" si="163"/>
        <v>4</v>
      </c>
      <c r="BM306">
        <v>256</v>
      </c>
      <c r="BN306" s="56">
        <f t="shared" si="137"/>
        <v>0.04</v>
      </c>
      <c r="BO306" s="57">
        <f t="shared" si="138"/>
        <v>0</v>
      </c>
      <c r="BP306" s="58">
        <f t="shared" ca="1" si="144"/>
        <v>0</v>
      </c>
      <c r="BQ306" s="141">
        <f t="shared" ca="1" si="145"/>
        <v>0</v>
      </c>
      <c r="BR306" s="143">
        <f t="shared" ca="1" si="146"/>
        <v>0</v>
      </c>
      <c r="BS306" s="144">
        <f t="shared" ca="1" si="147"/>
        <v>0.08</v>
      </c>
      <c r="BT306" s="145">
        <f t="shared" ca="1" si="148"/>
        <v>0.08</v>
      </c>
      <c r="BU306" s="56">
        <f t="shared" si="139"/>
        <v>0.04</v>
      </c>
      <c r="BV306" s="57">
        <f t="shared" si="140"/>
        <v>0</v>
      </c>
      <c r="BW306" s="58">
        <f t="shared" ca="1" si="149"/>
        <v>0</v>
      </c>
      <c r="BX306" s="141">
        <f t="shared" ca="1" si="150"/>
        <v>0</v>
      </c>
      <c r="BY306" s="143">
        <f t="shared" ca="1" si="151"/>
        <v>0</v>
      </c>
      <c r="BZ306" s="144">
        <f t="shared" ca="1" si="152"/>
        <v>0.08</v>
      </c>
      <c r="CA306" s="145">
        <f t="shared" ca="1" si="153"/>
        <v>0.08</v>
      </c>
      <c r="CB306" s="56">
        <f t="shared" si="141"/>
        <v>0.04</v>
      </c>
      <c r="CC306" s="57">
        <f t="shared" si="142"/>
        <v>0</v>
      </c>
      <c r="CD306" s="58">
        <f t="shared" ca="1" si="154"/>
        <v>0</v>
      </c>
      <c r="CE306" s="141">
        <f t="shared" ca="1" si="155"/>
        <v>0</v>
      </c>
      <c r="CF306" s="143">
        <f t="shared" ca="1" si="156"/>
        <v>0</v>
      </c>
      <c r="CG306" s="144">
        <f t="shared" ca="1" si="157"/>
        <v>0.08</v>
      </c>
      <c r="CH306" s="145">
        <f t="shared" ca="1" si="158"/>
        <v>0.08</v>
      </c>
    </row>
    <row r="307" spans="1:86" hidden="1" outlineLevel="1">
      <c r="A307">
        <f t="shared" ref="A307:A330" ca="1" si="167">OFFSET(A307,-1,0)</f>
        <v>2</v>
      </c>
      <c r="B307" t="str">
        <f t="shared" ca="1" si="143"/>
        <v>EP3 LPD4 LPS1 LPM1</v>
      </c>
      <c r="C307" s="34">
        <f t="shared" si="166"/>
        <v>3</v>
      </c>
      <c r="D307" s="22">
        <v>0</v>
      </c>
      <c r="E307" s="34">
        <f t="shared" ca="1" si="160"/>
        <v>0</v>
      </c>
      <c r="F307" s="34">
        <f t="shared" ca="1" si="165"/>
        <v>0</v>
      </c>
      <c r="G307" s="34">
        <f t="shared" ca="1" si="161"/>
        <v>4</v>
      </c>
      <c r="H307" s="34">
        <f t="shared" ca="1" si="162"/>
        <v>1</v>
      </c>
      <c r="I307" s="34">
        <f t="shared" ca="1" si="163"/>
        <v>1</v>
      </c>
      <c r="BM307">
        <v>257</v>
      </c>
      <c r="BN307" s="56">
        <f t="shared" ref="BN307:BN370" si="168">IF($C307=0,0,INDEX($M$51:$M$54,$C307,1))</f>
        <v>0.04</v>
      </c>
      <c r="BO307" s="57">
        <f t="shared" ref="BO307:BO370" si="169">IF($D307=0,0,INDEX($N$51:$N$54,$D307,1))</f>
        <v>0</v>
      </c>
      <c r="BP307" s="58">
        <f t="shared" ca="1" si="144"/>
        <v>0</v>
      </c>
      <c r="BQ307" s="141">
        <f t="shared" ca="1" si="145"/>
        <v>0</v>
      </c>
      <c r="BR307" s="143">
        <f t="shared" ca="1" si="146"/>
        <v>0.05</v>
      </c>
      <c r="BS307" s="144">
        <f t="shared" ca="1" si="147"/>
        <v>-0.05</v>
      </c>
      <c r="BT307" s="145">
        <f t="shared" ca="1" si="148"/>
        <v>-0.05</v>
      </c>
      <c r="BU307" s="56">
        <f t="shared" ref="BU307:BU370" si="170">IF($C307=0,0,INDEX($M$51:$M$54,$C307,1))</f>
        <v>0.04</v>
      </c>
      <c r="BV307" s="57">
        <f t="shared" ref="BV307:BV370" si="171">IF($D307=0,0,INDEX($N$51:$N$54,$D307,1))</f>
        <v>0</v>
      </c>
      <c r="BW307" s="58">
        <f t="shared" ca="1" si="149"/>
        <v>0</v>
      </c>
      <c r="BX307" s="141">
        <f t="shared" ca="1" si="150"/>
        <v>0</v>
      </c>
      <c r="BY307" s="143">
        <f t="shared" ca="1" si="151"/>
        <v>0.05</v>
      </c>
      <c r="BZ307" s="144">
        <f t="shared" ca="1" si="152"/>
        <v>-0.05</v>
      </c>
      <c r="CA307" s="145">
        <f t="shared" ca="1" si="153"/>
        <v>-0.05</v>
      </c>
      <c r="CB307" s="56">
        <f t="shared" ref="CB307:CB370" si="172">IF($C307=0,0,INDEX($M$51:$M$54,$C307,1))</f>
        <v>0.04</v>
      </c>
      <c r="CC307" s="57">
        <f t="shared" ref="CC307:CC370" si="173">IF($D307=0,0,INDEX($N$51:$N$54,$D307,1))</f>
        <v>0</v>
      </c>
      <c r="CD307" s="58">
        <f t="shared" ca="1" si="154"/>
        <v>0</v>
      </c>
      <c r="CE307" s="141">
        <f t="shared" ca="1" si="155"/>
        <v>0</v>
      </c>
      <c r="CF307" s="143">
        <f t="shared" ca="1" si="156"/>
        <v>0.05</v>
      </c>
      <c r="CG307" s="144">
        <f t="shared" ca="1" si="157"/>
        <v>-0.05</v>
      </c>
      <c r="CH307" s="145">
        <f t="shared" ca="1" si="158"/>
        <v>-0.05</v>
      </c>
    </row>
    <row r="308" spans="1:86" hidden="1" outlineLevel="1">
      <c r="A308">
        <f t="shared" ca="1" si="167"/>
        <v>2</v>
      </c>
      <c r="B308" t="str">
        <f t="shared" ref="B308:B371" ca="1" si="174">"EP"&amp;$C308&amp;IF($A308=0," LPAll"&amp;$D308,"")&amp;IF($A308=1," LPD"&amp;$E308&amp;" LPS"&amp;$F308,"")&amp;IF($A308=2," LPD"&amp;$G308&amp;" LPS"&amp;$H308&amp;" LPM"&amp;$I308,"")</f>
        <v>EP3 LPD4 LPS1 LPM2</v>
      </c>
      <c r="C308" s="34">
        <f t="shared" si="166"/>
        <v>3</v>
      </c>
      <c r="D308" s="22">
        <v>0</v>
      </c>
      <c r="E308" s="34">
        <f t="shared" ca="1" si="160"/>
        <v>0</v>
      </c>
      <c r="F308" s="34">
        <f t="shared" ca="1" si="165"/>
        <v>0</v>
      </c>
      <c r="G308" s="34">
        <f t="shared" ca="1" si="161"/>
        <v>4</v>
      </c>
      <c r="H308" s="34">
        <f t="shared" ca="1" si="162"/>
        <v>1</v>
      </c>
      <c r="I308" s="34">
        <f t="shared" ca="1" si="163"/>
        <v>2</v>
      </c>
      <c r="BM308">
        <v>258</v>
      </c>
      <c r="BN308" s="56">
        <f t="shared" si="168"/>
        <v>0.04</v>
      </c>
      <c r="BO308" s="57">
        <f t="shared" si="169"/>
        <v>0</v>
      </c>
      <c r="BP308" s="58">
        <f t="shared" ref="BP308:BP371" ca="1" si="175">IF($E308=0,BO308,INDEX($O$51:$O$54,$E308,1))</f>
        <v>0</v>
      </c>
      <c r="BQ308" s="141">
        <f t="shared" ref="BQ308:BQ371" ca="1" si="176">IF($F308=0,BO308,INDEX($P$51:$P$54,$F308,1))</f>
        <v>0</v>
      </c>
      <c r="BR308" s="143">
        <f t="shared" ref="BR308:BR371" ca="1" si="177">IF($G308=0,BP308,INDEX($O$51:$O$54,$G308,1))</f>
        <v>0.05</v>
      </c>
      <c r="BS308" s="144">
        <f t="shared" ref="BS308:BS371" ca="1" si="178">IF($H308=0,BQ308,INDEX($P$51:$P$54,$H308,1))</f>
        <v>-0.05</v>
      </c>
      <c r="BT308" s="145">
        <f t="shared" ref="BT308:BT371" ca="1" si="179">IF($I308=0,BQ308,INDEX($Q$51:$Q$54,$I308,1))</f>
        <v>0</v>
      </c>
      <c r="BU308" s="56">
        <f t="shared" si="170"/>
        <v>0.04</v>
      </c>
      <c r="BV308" s="57">
        <f t="shared" si="171"/>
        <v>0</v>
      </c>
      <c r="BW308" s="58">
        <f t="shared" ref="BW308:BW371" ca="1" si="180">IF($E308=0,BV308,INDEX($O$51:$O$54,$E308,1))</f>
        <v>0</v>
      </c>
      <c r="BX308" s="141">
        <f t="shared" ref="BX308:BX371" ca="1" si="181">IF($F308=0,BV308,INDEX($P$51:$P$54,$F308,1))</f>
        <v>0</v>
      </c>
      <c r="BY308" s="143">
        <f t="shared" ref="BY308:BY371" ca="1" si="182">IF($G308=0,BW308,INDEX($O$51:$O$54,$G308,1))</f>
        <v>0.05</v>
      </c>
      <c r="BZ308" s="144">
        <f t="shared" ref="BZ308:BZ371" ca="1" si="183">IF($H308=0,BX308,INDEX($P$51:$P$54,$H308,1))</f>
        <v>-0.05</v>
      </c>
      <c r="CA308" s="145">
        <f t="shared" ref="CA308:CA371" ca="1" si="184">IF($I308=0,BX308,INDEX($Q$51:$Q$54,$I308,1))</f>
        <v>0</v>
      </c>
      <c r="CB308" s="56">
        <f t="shared" si="172"/>
        <v>0.04</v>
      </c>
      <c r="CC308" s="57">
        <f t="shared" si="173"/>
        <v>0</v>
      </c>
      <c r="CD308" s="58">
        <f t="shared" ref="CD308:CD371" ca="1" si="185">IF($E308=0,CC308,INDEX($O$51:$O$54,$E308,1))</f>
        <v>0</v>
      </c>
      <c r="CE308" s="141">
        <f t="shared" ref="CE308:CE371" ca="1" si="186">IF($F308=0,CC308,INDEX($P$51:$P$54,$F308,1))</f>
        <v>0</v>
      </c>
      <c r="CF308" s="143">
        <f t="shared" ref="CF308:CF371" ca="1" si="187">IF($G308=0,CD308,INDEX($O$51:$O$54,$G308,1))</f>
        <v>0.05</v>
      </c>
      <c r="CG308" s="144">
        <f t="shared" ref="CG308:CG371" ca="1" si="188">IF($H308=0,CE308,INDEX($P$51:$P$54,$H308,1))</f>
        <v>-0.05</v>
      </c>
      <c r="CH308" s="145">
        <f t="shared" ref="CH308:CH371" ca="1" si="189">IF($I308=0,CE308,INDEX($Q$51:$Q$54,$I308,1))</f>
        <v>0</v>
      </c>
    </row>
    <row r="309" spans="1:86" hidden="1" outlineLevel="1">
      <c r="A309">
        <f t="shared" ca="1" si="167"/>
        <v>2</v>
      </c>
      <c r="B309" t="str">
        <f t="shared" ca="1" si="174"/>
        <v>EP3 LPD4 LPS1 LPM3</v>
      </c>
      <c r="C309" s="34">
        <f t="shared" si="166"/>
        <v>3</v>
      </c>
      <c r="D309" s="22">
        <v>0</v>
      </c>
      <c r="E309" s="34">
        <f t="shared" ca="1" si="160"/>
        <v>0</v>
      </c>
      <c r="F309" s="34">
        <f t="shared" ca="1" si="165"/>
        <v>0</v>
      </c>
      <c r="G309" s="34">
        <f t="shared" ca="1" si="161"/>
        <v>4</v>
      </c>
      <c r="H309" s="34">
        <f t="shared" ca="1" si="162"/>
        <v>1</v>
      </c>
      <c r="I309" s="34">
        <f t="shared" ca="1" si="163"/>
        <v>3</v>
      </c>
      <c r="BM309">
        <v>259</v>
      </c>
      <c r="BN309" s="56">
        <f t="shared" si="168"/>
        <v>0.04</v>
      </c>
      <c r="BO309" s="57">
        <f t="shared" si="169"/>
        <v>0</v>
      </c>
      <c r="BP309" s="58">
        <f t="shared" ca="1" si="175"/>
        <v>0</v>
      </c>
      <c r="BQ309" s="141">
        <f t="shared" ca="1" si="176"/>
        <v>0</v>
      </c>
      <c r="BR309" s="143">
        <f t="shared" ca="1" si="177"/>
        <v>0.05</v>
      </c>
      <c r="BS309" s="144">
        <f t="shared" ca="1" si="178"/>
        <v>-0.05</v>
      </c>
      <c r="BT309" s="145">
        <f t="shared" ca="1" si="179"/>
        <v>0.04</v>
      </c>
      <c r="BU309" s="56">
        <f t="shared" si="170"/>
        <v>0.04</v>
      </c>
      <c r="BV309" s="57">
        <f t="shared" si="171"/>
        <v>0</v>
      </c>
      <c r="BW309" s="58">
        <f t="shared" ca="1" si="180"/>
        <v>0</v>
      </c>
      <c r="BX309" s="141">
        <f t="shared" ca="1" si="181"/>
        <v>0</v>
      </c>
      <c r="BY309" s="143">
        <f t="shared" ca="1" si="182"/>
        <v>0.05</v>
      </c>
      <c r="BZ309" s="144">
        <f t="shared" ca="1" si="183"/>
        <v>-0.05</v>
      </c>
      <c r="CA309" s="145">
        <f t="shared" ca="1" si="184"/>
        <v>0.04</v>
      </c>
      <c r="CB309" s="56">
        <f t="shared" si="172"/>
        <v>0.04</v>
      </c>
      <c r="CC309" s="57">
        <f t="shared" si="173"/>
        <v>0</v>
      </c>
      <c r="CD309" s="58">
        <f t="shared" ca="1" si="185"/>
        <v>0</v>
      </c>
      <c r="CE309" s="141">
        <f t="shared" ca="1" si="186"/>
        <v>0</v>
      </c>
      <c r="CF309" s="143">
        <f t="shared" ca="1" si="187"/>
        <v>0.05</v>
      </c>
      <c r="CG309" s="144">
        <f t="shared" ca="1" si="188"/>
        <v>-0.05</v>
      </c>
      <c r="CH309" s="145">
        <f t="shared" ca="1" si="189"/>
        <v>0.04</v>
      </c>
    </row>
    <row r="310" spans="1:86" hidden="1" outlineLevel="1">
      <c r="A310">
        <f t="shared" ca="1" si="167"/>
        <v>2</v>
      </c>
      <c r="B310" t="str">
        <f t="shared" ca="1" si="174"/>
        <v>EP3 LPD4 LPS1 LPM4</v>
      </c>
      <c r="C310" s="34">
        <f t="shared" si="166"/>
        <v>3</v>
      </c>
      <c r="D310" s="22">
        <v>0</v>
      </c>
      <c r="E310" s="34">
        <f t="shared" ca="1" si="160"/>
        <v>0</v>
      </c>
      <c r="F310" s="34">
        <f t="shared" ca="1" si="165"/>
        <v>0</v>
      </c>
      <c r="G310" s="34">
        <f t="shared" ca="1" si="161"/>
        <v>4</v>
      </c>
      <c r="H310" s="34">
        <f t="shared" ca="1" si="162"/>
        <v>1</v>
      </c>
      <c r="I310" s="34">
        <f t="shared" ca="1" si="163"/>
        <v>4</v>
      </c>
      <c r="BM310">
        <v>260</v>
      </c>
      <c r="BN310" s="56">
        <f t="shared" si="168"/>
        <v>0.04</v>
      </c>
      <c r="BO310" s="57">
        <f t="shared" si="169"/>
        <v>0</v>
      </c>
      <c r="BP310" s="58">
        <f t="shared" ca="1" si="175"/>
        <v>0</v>
      </c>
      <c r="BQ310" s="141">
        <f t="shared" ca="1" si="176"/>
        <v>0</v>
      </c>
      <c r="BR310" s="143">
        <f t="shared" ca="1" si="177"/>
        <v>0.05</v>
      </c>
      <c r="BS310" s="144">
        <f t="shared" ca="1" si="178"/>
        <v>-0.05</v>
      </c>
      <c r="BT310" s="145">
        <f t="shared" ca="1" si="179"/>
        <v>0.08</v>
      </c>
      <c r="BU310" s="56">
        <f t="shared" si="170"/>
        <v>0.04</v>
      </c>
      <c r="BV310" s="57">
        <f t="shared" si="171"/>
        <v>0</v>
      </c>
      <c r="BW310" s="58">
        <f t="shared" ca="1" si="180"/>
        <v>0</v>
      </c>
      <c r="BX310" s="141">
        <f t="shared" ca="1" si="181"/>
        <v>0</v>
      </c>
      <c r="BY310" s="143">
        <f t="shared" ca="1" si="182"/>
        <v>0.05</v>
      </c>
      <c r="BZ310" s="144">
        <f t="shared" ca="1" si="183"/>
        <v>-0.05</v>
      </c>
      <c r="CA310" s="145">
        <f t="shared" ca="1" si="184"/>
        <v>0.08</v>
      </c>
      <c r="CB310" s="56">
        <f t="shared" si="172"/>
        <v>0.04</v>
      </c>
      <c r="CC310" s="57">
        <f t="shared" si="173"/>
        <v>0</v>
      </c>
      <c r="CD310" s="58">
        <f t="shared" ca="1" si="185"/>
        <v>0</v>
      </c>
      <c r="CE310" s="141">
        <f t="shared" ca="1" si="186"/>
        <v>0</v>
      </c>
      <c r="CF310" s="143">
        <f t="shared" ca="1" si="187"/>
        <v>0.05</v>
      </c>
      <c r="CG310" s="144">
        <f t="shared" ca="1" si="188"/>
        <v>-0.05</v>
      </c>
      <c r="CH310" s="145">
        <f t="shared" ca="1" si="189"/>
        <v>0.08</v>
      </c>
    </row>
    <row r="311" spans="1:86" hidden="1" outlineLevel="1">
      <c r="A311">
        <f t="shared" ca="1" si="167"/>
        <v>2</v>
      </c>
      <c r="B311" t="str">
        <f t="shared" ca="1" si="174"/>
        <v>EP3 LPD4 LPS2 LPM1</v>
      </c>
      <c r="C311" s="34">
        <f t="shared" si="166"/>
        <v>3</v>
      </c>
      <c r="D311" s="22">
        <v>0</v>
      </c>
      <c r="E311" s="34">
        <f t="shared" ca="1" si="160"/>
        <v>0</v>
      </c>
      <c r="F311" s="34">
        <f t="shared" ca="1" si="165"/>
        <v>0</v>
      </c>
      <c r="G311" s="34">
        <f t="shared" ca="1" si="161"/>
        <v>4</v>
      </c>
      <c r="H311" s="34">
        <f t="shared" ca="1" si="162"/>
        <v>2</v>
      </c>
      <c r="I311" s="34">
        <f t="shared" ca="1" si="163"/>
        <v>1</v>
      </c>
      <c r="BM311">
        <v>261</v>
      </c>
      <c r="BN311" s="56">
        <f t="shared" si="168"/>
        <v>0.04</v>
      </c>
      <c r="BO311" s="57">
        <f t="shared" si="169"/>
        <v>0</v>
      </c>
      <c r="BP311" s="58">
        <f t="shared" ca="1" si="175"/>
        <v>0</v>
      </c>
      <c r="BQ311" s="141">
        <f t="shared" ca="1" si="176"/>
        <v>0</v>
      </c>
      <c r="BR311" s="143">
        <f t="shared" ca="1" si="177"/>
        <v>0.05</v>
      </c>
      <c r="BS311" s="144">
        <f t="shared" ca="1" si="178"/>
        <v>0</v>
      </c>
      <c r="BT311" s="145">
        <f t="shared" ca="1" si="179"/>
        <v>-0.05</v>
      </c>
      <c r="BU311" s="56">
        <f t="shared" si="170"/>
        <v>0.04</v>
      </c>
      <c r="BV311" s="57">
        <f t="shared" si="171"/>
        <v>0</v>
      </c>
      <c r="BW311" s="58">
        <f t="shared" ca="1" si="180"/>
        <v>0</v>
      </c>
      <c r="BX311" s="141">
        <f t="shared" ca="1" si="181"/>
        <v>0</v>
      </c>
      <c r="BY311" s="143">
        <f t="shared" ca="1" si="182"/>
        <v>0.05</v>
      </c>
      <c r="BZ311" s="144">
        <f t="shared" ca="1" si="183"/>
        <v>0</v>
      </c>
      <c r="CA311" s="145">
        <f t="shared" ca="1" si="184"/>
        <v>-0.05</v>
      </c>
      <c r="CB311" s="56">
        <f t="shared" si="172"/>
        <v>0.04</v>
      </c>
      <c r="CC311" s="57">
        <f t="shared" si="173"/>
        <v>0</v>
      </c>
      <c r="CD311" s="58">
        <f t="shared" ca="1" si="185"/>
        <v>0</v>
      </c>
      <c r="CE311" s="141">
        <f t="shared" ca="1" si="186"/>
        <v>0</v>
      </c>
      <c r="CF311" s="143">
        <f t="shared" ca="1" si="187"/>
        <v>0.05</v>
      </c>
      <c r="CG311" s="144">
        <f t="shared" ca="1" si="188"/>
        <v>0</v>
      </c>
      <c r="CH311" s="145">
        <f t="shared" ca="1" si="189"/>
        <v>-0.05</v>
      </c>
    </row>
    <row r="312" spans="1:86" hidden="1" outlineLevel="1">
      <c r="A312">
        <f t="shared" ca="1" si="167"/>
        <v>2</v>
      </c>
      <c r="B312" t="str">
        <f t="shared" ca="1" si="174"/>
        <v>EP3 LPD4 LPS2 LPM2</v>
      </c>
      <c r="C312" s="34">
        <f t="shared" si="166"/>
        <v>3</v>
      </c>
      <c r="D312" s="22">
        <v>0</v>
      </c>
      <c r="E312" s="34">
        <f t="shared" ca="1" si="160"/>
        <v>0</v>
      </c>
      <c r="F312" s="34">
        <f t="shared" ca="1" si="165"/>
        <v>0</v>
      </c>
      <c r="G312" s="34">
        <f t="shared" ca="1" si="161"/>
        <v>4</v>
      </c>
      <c r="H312" s="34">
        <f t="shared" ca="1" si="162"/>
        <v>2</v>
      </c>
      <c r="I312" s="34">
        <f t="shared" ca="1" si="163"/>
        <v>2</v>
      </c>
      <c r="BM312">
        <v>262</v>
      </c>
      <c r="BN312" s="56">
        <f t="shared" si="168"/>
        <v>0.04</v>
      </c>
      <c r="BO312" s="57">
        <f t="shared" si="169"/>
        <v>0</v>
      </c>
      <c r="BP312" s="58">
        <f t="shared" ca="1" si="175"/>
        <v>0</v>
      </c>
      <c r="BQ312" s="141">
        <f t="shared" ca="1" si="176"/>
        <v>0</v>
      </c>
      <c r="BR312" s="143">
        <f t="shared" ca="1" si="177"/>
        <v>0.05</v>
      </c>
      <c r="BS312" s="144">
        <f t="shared" ca="1" si="178"/>
        <v>0</v>
      </c>
      <c r="BT312" s="145">
        <f t="shared" ca="1" si="179"/>
        <v>0</v>
      </c>
      <c r="BU312" s="56">
        <f t="shared" si="170"/>
        <v>0.04</v>
      </c>
      <c r="BV312" s="57">
        <f t="shared" si="171"/>
        <v>0</v>
      </c>
      <c r="BW312" s="58">
        <f t="shared" ca="1" si="180"/>
        <v>0</v>
      </c>
      <c r="BX312" s="141">
        <f t="shared" ca="1" si="181"/>
        <v>0</v>
      </c>
      <c r="BY312" s="143">
        <f t="shared" ca="1" si="182"/>
        <v>0.05</v>
      </c>
      <c r="BZ312" s="144">
        <f t="shared" ca="1" si="183"/>
        <v>0</v>
      </c>
      <c r="CA312" s="145">
        <f t="shared" ca="1" si="184"/>
        <v>0</v>
      </c>
      <c r="CB312" s="56">
        <f t="shared" si="172"/>
        <v>0.04</v>
      </c>
      <c r="CC312" s="57">
        <f t="shared" si="173"/>
        <v>0</v>
      </c>
      <c r="CD312" s="58">
        <f t="shared" ca="1" si="185"/>
        <v>0</v>
      </c>
      <c r="CE312" s="141">
        <f t="shared" ca="1" si="186"/>
        <v>0</v>
      </c>
      <c r="CF312" s="143">
        <f t="shared" ca="1" si="187"/>
        <v>0.05</v>
      </c>
      <c r="CG312" s="144">
        <f t="shared" ca="1" si="188"/>
        <v>0</v>
      </c>
      <c r="CH312" s="145">
        <f t="shared" ca="1" si="189"/>
        <v>0</v>
      </c>
    </row>
    <row r="313" spans="1:86" hidden="1" outlineLevel="1">
      <c r="A313">
        <f t="shared" ca="1" si="167"/>
        <v>2</v>
      </c>
      <c r="B313" t="str">
        <f t="shared" ca="1" si="174"/>
        <v>EP3 LPD4 LPS2 LPM3</v>
      </c>
      <c r="C313" s="34">
        <f t="shared" si="166"/>
        <v>3</v>
      </c>
      <c r="D313" s="22">
        <v>0</v>
      </c>
      <c r="E313" s="34">
        <f t="shared" ca="1" si="160"/>
        <v>0</v>
      </c>
      <c r="F313" s="34">
        <f t="shared" ca="1" si="165"/>
        <v>0</v>
      </c>
      <c r="G313" s="34">
        <f t="shared" ca="1" si="161"/>
        <v>4</v>
      </c>
      <c r="H313" s="34">
        <f t="shared" ca="1" si="162"/>
        <v>2</v>
      </c>
      <c r="I313" s="34">
        <f t="shared" ca="1" si="163"/>
        <v>3</v>
      </c>
      <c r="BM313">
        <v>263</v>
      </c>
      <c r="BN313" s="56">
        <f t="shared" si="168"/>
        <v>0.04</v>
      </c>
      <c r="BO313" s="57">
        <f t="shared" si="169"/>
        <v>0</v>
      </c>
      <c r="BP313" s="58">
        <f t="shared" ca="1" si="175"/>
        <v>0</v>
      </c>
      <c r="BQ313" s="141">
        <f t="shared" ca="1" si="176"/>
        <v>0</v>
      </c>
      <c r="BR313" s="143">
        <f t="shared" ca="1" si="177"/>
        <v>0.05</v>
      </c>
      <c r="BS313" s="144">
        <f t="shared" ca="1" si="178"/>
        <v>0</v>
      </c>
      <c r="BT313" s="145">
        <f t="shared" ca="1" si="179"/>
        <v>0.04</v>
      </c>
      <c r="BU313" s="56">
        <f t="shared" si="170"/>
        <v>0.04</v>
      </c>
      <c r="BV313" s="57">
        <f t="shared" si="171"/>
        <v>0</v>
      </c>
      <c r="BW313" s="58">
        <f t="shared" ca="1" si="180"/>
        <v>0</v>
      </c>
      <c r="BX313" s="141">
        <f t="shared" ca="1" si="181"/>
        <v>0</v>
      </c>
      <c r="BY313" s="143">
        <f t="shared" ca="1" si="182"/>
        <v>0.05</v>
      </c>
      <c r="BZ313" s="144">
        <f t="shared" ca="1" si="183"/>
        <v>0</v>
      </c>
      <c r="CA313" s="145">
        <f t="shared" ca="1" si="184"/>
        <v>0.04</v>
      </c>
      <c r="CB313" s="56">
        <f t="shared" si="172"/>
        <v>0.04</v>
      </c>
      <c r="CC313" s="57">
        <f t="shared" si="173"/>
        <v>0</v>
      </c>
      <c r="CD313" s="58">
        <f t="shared" ca="1" si="185"/>
        <v>0</v>
      </c>
      <c r="CE313" s="141">
        <f t="shared" ca="1" si="186"/>
        <v>0</v>
      </c>
      <c r="CF313" s="143">
        <f t="shared" ca="1" si="187"/>
        <v>0.05</v>
      </c>
      <c r="CG313" s="144">
        <f t="shared" ca="1" si="188"/>
        <v>0</v>
      </c>
      <c r="CH313" s="145">
        <f t="shared" ca="1" si="189"/>
        <v>0.04</v>
      </c>
    </row>
    <row r="314" spans="1:86" hidden="1" outlineLevel="1">
      <c r="A314">
        <f t="shared" ca="1" si="167"/>
        <v>2</v>
      </c>
      <c r="B314" t="str">
        <f t="shared" ca="1" si="174"/>
        <v>EP3 LPD4 LPS2 LPM4</v>
      </c>
      <c r="C314" s="34">
        <f t="shared" si="166"/>
        <v>3</v>
      </c>
      <c r="D314" s="22">
        <v>0</v>
      </c>
      <c r="E314" s="34">
        <f t="shared" ca="1" si="160"/>
        <v>0</v>
      </c>
      <c r="F314" s="34">
        <f t="shared" ca="1" si="165"/>
        <v>0</v>
      </c>
      <c r="G314" s="34">
        <f t="shared" ca="1" si="161"/>
        <v>4</v>
      </c>
      <c r="H314" s="34">
        <f t="shared" ca="1" si="162"/>
        <v>2</v>
      </c>
      <c r="I314" s="34">
        <f t="shared" ca="1" si="163"/>
        <v>4</v>
      </c>
      <c r="BM314">
        <v>264</v>
      </c>
      <c r="BN314" s="56">
        <f t="shared" si="168"/>
        <v>0.04</v>
      </c>
      <c r="BO314" s="57">
        <f t="shared" si="169"/>
        <v>0</v>
      </c>
      <c r="BP314" s="58">
        <f t="shared" ca="1" si="175"/>
        <v>0</v>
      </c>
      <c r="BQ314" s="141">
        <f t="shared" ca="1" si="176"/>
        <v>0</v>
      </c>
      <c r="BR314" s="143">
        <f t="shared" ca="1" si="177"/>
        <v>0.05</v>
      </c>
      <c r="BS314" s="144">
        <f t="shared" ca="1" si="178"/>
        <v>0</v>
      </c>
      <c r="BT314" s="145">
        <f t="shared" ca="1" si="179"/>
        <v>0.08</v>
      </c>
      <c r="BU314" s="56">
        <f t="shared" si="170"/>
        <v>0.04</v>
      </c>
      <c r="BV314" s="57">
        <f t="shared" si="171"/>
        <v>0</v>
      </c>
      <c r="BW314" s="58">
        <f t="shared" ca="1" si="180"/>
        <v>0</v>
      </c>
      <c r="BX314" s="141">
        <f t="shared" ca="1" si="181"/>
        <v>0</v>
      </c>
      <c r="BY314" s="143">
        <f t="shared" ca="1" si="182"/>
        <v>0.05</v>
      </c>
      <c r="BZ314" s="144">
        <f t="shared" ca="1" si="183"/>
        <v>0</v>
      </c>
      <c r="CA314" s="145">
        <f t="shared" ca="1" si="184"/>
        <v>0.08</v>
      </c>
      <c r="CB314" s="56">
        <f t="shared" si="172"/>
        <v>0.04</v>
      </c>
      <c r="CC314" s="57">
        <f t="shared" si="173"/>
        <v>0</v>
      </c>
      <c r="CD314" s="58">
        <f t="shared" ca="1" si="185"/>
        <v>0</v>
      </c>
      <c r="CE314" s="141">
        <f t="shared" ca="1" si="186"/>
        <v>0</v>
      </c>
      <c r="CF314" s="143">
        <f t="shared" ca="1" si="187"/>
        <v>0.05</v>
      </c>
      <c r="CG314" s="144">
        <f t="shared" ca="1" si="188"/>
        <v>0</v>
      </c>
      <c r="CH314" s="145">
        <f t="shared" ca="1" si="189"/>
        <v>0.08</v>
      </c>
    </row>
    <row r="315" spans="1:86" hidden="1" outlineLevel="1">
      <c r="A315">
        <f t="shared" ca="1" si="167"/>
        <v>2</v>
      </c>
      <c r="B315" t="str">
        <f t="shared" ca="1" si="174"/>
        <v>EP3 LPD4 LPS3 LPM1</v>
      </c>
      <c r="C315" s="34">
        <f t="shared" si="166"/>
        <v>3</v>
      </c>
      <c r="D315" s="22">
        <v>0</v>
      </c>
      <c r="E315" s="34">
        <f t="shared" ca="1" si="160"/>
        <v>0</v>
      </c>
      <c r="F315" s="34">
        <f t="shared" ca="1" si="165"/>
        <v>0</v>
      </c>
      <c r="G315" s="34">
        <f t="shared" ca="1" si="161"/>
        <v>4</v>
      </c>
      <c r="H315" s="34">
        <f t="shared" ca="1" si="162"/>
        <v>3</v>
      </c>
      <c r="I315" s="34">
        <f t="shared" ca="1" si="163"/>
        <v>1</v>
      </c>
      <c r="BM315">
        <v>265</v>
      </c>
      <c r="BN315" s="56">
        <f t="shared" si="168"/>
        <v>0.04</v>
      </c>
      <c r="BO315" s="57">
        <f t="shared" si="169"/>
        <v>0</v>
      </c>
      <c r="BP315" s="58">
        <f t="shared" ca="1" si="175"/>
        <v>0</v>
      </c>
      <c r="BQ315" s="141">
        <f t="shared" ca="1" si="176"/>
        <v>0</v>
      </c>
      <c r="BR315" s="143">
        <f t="shared" ca="1" si="177"/>
        <v>0.05</v>
      </c>
      <c r="BS315" s="144">
        <f t="shared" ca="1" si="178"/>
        <v>0.04</v>
      </c>
      <c r="BT315" s="145">
        <f t="shared" ca="1" si="179"/>
        <v>-0.05</v>
      </c>
      <c r="BU315" s="56">
        <f t="shared" si="170"/>
        <v>0.04</v>
      </c>
      <c r="BV315" s="57">
        <f t="shared" si="171"/>
        <v>0</v>
      </c>
      <c r="BW315" s="58">
        <f t="shared" ca="1" si="180"/>
        <v>0</v>
      </c>
      <c r="BX315" s="141">
        <f t="shared" ca="1" si="181"/>
        <v>0</v>
      </c>
      <c r="BY315" s="143">
        <f t="shared" ca="1" si="182"/>
        <v>0.05</v>
      </c>
      <c r="BZ315" s="144">
        <f t="shared" ca="1" si="183"/>
        <v>0.04</v>
      </c>
      <c r="CA315" s="145">
        <f t="shared" ca="1" si="184"/>
        <v>-0.05</v>
      </c>
      <c r="CB315" s="56">
        <f t="shared" si="172"/>
        <v>0.04</v>
      </c>
      <c r="CC315" s="57">
        <f t="shared" si="173"/>
        <v>0</v>
      </c>
      <c r="CD315" s="58">
        <f t="shared" ca="1" si="185"/>
        <v>0</v>
      </c>
      <c r="CE315" s="141">
        <f t="shared" ca="1" si="186"/>
        <v>0</v>
      </c>
      <c r="CF315" s="143">
        <f t="shared" ca="1" si="187"/>
        <v>0.05</v>
      </c>
      <c r="CG315" s="144">
        <f t="shared" ca="1" si="188"/>
        <v>0.04</v>
      </c>
      <c r="CH315" s="145">
        <f t="shared" ca="1" si="189"/>
        <v>-0.05</v>
      </c>
    </row>
    <row r="316" spans="1:86" hidden="1" outlineLevel="1">
      <c r="A316">
        <f t="shared" ca="1" si="167"/>
        <v>2</v>
      </c>
      <c r="B316" t="str">
        <f t="shared" ca="1" si="174"/>
        <v>EP3 LPD4 LPS3 LPM2</v>
      </c>
      <c r="C316" s="34">
        <f t="shared" si="166"/>
        <v>3</v>
      </c>
      <c r="D316" s="22">
        <v>0</v>
      </c>
      <c r="E316" s="34">
        <f t="shared" ca="1" si="160"/>
        <v>0</v>
      </c>
      <c r="F316" s="34">
        <f t="shared" ca="1" si="165"/>
        <v>0</v>
      </c>
      <c r="G316" s="34">
        <f t="shared" ca="1" si="161"/>
        <v>4</v>
      </c>
      <c r="H316" s="34">
        <f t="shared" ca="1" si="162"/>
        <v>3</v>
      </c>
      <c r="I316" s="34">
        <f t="shared" ca="1" si="163"/>
        <v>2</v>
      </c>
      <c r="BM316">
        <v>266</v>
      </c>
      <c r="BN316" s="56">
        <f t="shared" si="168"/>
        <v>0.04</v>
      </c>
      <c r="BO316" s="57">
        <f t="shared" si="169"/>
        <v>0</v>
      </c>
      <c r="BP316" s="58">
        <f t="shared" ca="1" si="175"/>
        <v>0</v>
      </c>
      <c r="BQ316" s="141">
        <f t="shared" ca="1" si="176"/>
        <v>0</v>
      </c>
      <c r="BR316" s="143">
        <f t="shared" ca="1" si="177"/>
        <v>0.05</v>
      </c>
      <c r="BS316" s="144">
        <f t="shared" ca="1" si="178"/>
        <v>0.04</v>
      </c>
      <c r="BT316" s="145">
        <f t="shared" ca="1" si="179"/>
        <v>0</v>
      </c>
      <c r="BU316" s="56">
        <f t="shared" si="170"/>
        <v>0.04</v>
      </c>
      <c r="BV316" s="57">
        <f t="shared" si="171"/>
        <v>0</v>
      </c>
      <c r="BW316" s="58">
        <f t="shared" ca="1" si="180"/>
        <v>0</v>
      </c>
      <c r="BX316" s="141">
        <f t="shared" ca="1" si="181"/>
        <v>0</v>
      </c>
      <c r="BY316" s="143">
        <f t="shared" ca="1" si="182"/>
        <v>0.05</v>
      </c>
      <c r="BZ316" s="144">
        <f t="shared" ca="1" si="183"/>
        <v>0.04</v>
      </c>
      <c r="CA316" s="145">
        <f t="shared" ca="1" si="184"/>
        <v>0</v>
      </c>
      <c r="CB316" s="56">
        <f t="shared" si="172"/>
        <v>0.04</v>
      </c>
      <c r="CC316" s="57">
        <f t="shared" si="173"/>
        <v>0</v>
      </c>
      <c r="CD316" s="58">
        <f t="shared" ca="1" si="185"/>
        <v>0</v>
      </c>
      <c r="CE316" s="141">
        <f t="shared" ca="1" si="186"/>
        <v>0</v>
      </c>
      <c r="CF316" s="143">
        <f t="shared" ca="1" si="187"/>
        <v>0.05</v>
      </c>
      <c r="CG316" s="144">
        <f t="shared" ca="1" si="188"/>
        <v>0.04</v>
      </c>
      <c r="CH316" s="145">
        <f t="shared" ca="1" si="189"/>
        <v>0</v>
      </c>
    </row>
    <row r="317" spans="1:86" hidden="1" outlineLevel="1">
      <c r="A317">
        <f t="shared" ca="1" si="167"/>
        <v>2</v>
      </c>
      <c r="B317" t="str">
        <f t="shared" ca="1" si="174"/>
        <v>EP3 LPD4 LPS3 LPM3</v>
      </c>
      <c r="C317" s="34">
        <f t="shared" si="166"/>
        <v>3</v>
      </c>
      <c r="D317" s="22">
        <v>0</v>
      </c>
      <c r="E317" s="34">
        <f t="shared" ca="1" si="160"/>
        <v>0</v>
      </c>
      <c r="F317" s="34">
        <f t="shared" ca="1" si="165"/>
        <v>0</v>
      </c>
      <c r="G317" s="34">
        <f t="shared" ca="1" si="161"/>
        <v>4</v>
      </c>
      <c r="H317" s="34">
        <f t="shared" ca="1" si="162"/>
        <v>3</v>
      </c>
      <c r="I317" s="34">
        <f t="shared" ca="1" si="163"/>
        <v>3</v>
      </c>
      <c r="BM317">
        <v>267</v>
      </c>
      <c r="BN317" s="56">
        <f t="shared" si="168"/>
        <v>0.04</v>
      </c>
      <c r="BO317" s="57">
        <f t="shared" si="169"/>
        <v>0</v>
      </c>
      <c r="BP317" s="58">
        <f t="shared" ca="1" si="175"/>
        <v>0</v>
      </c>
      <c r="BQ317" s="141">
        <f t="shared" ca="1" si="176"/>
        <v>0</v>
      </c>
      <c r="BR317" s="143">
        <f t="shared" ca="1" si="177"/>
        <v>0.05</v>
      </c>
      <c r="BS317" s="144">
        <f t="shared" ca="1" si="178"/>
        <v>0.04</v>
      </c>
      <c r="BT317" s="145">
        <f t="shared" ca="1" si="179"/>
        <v>0.04</v>
      </c>
      <c r="BU317" s="56">
        <f t="shared" si="170"/>
        <v>0.04</v>
      </c>
      <c r="BV317" s="57">
        <f t="shared" si="171"/>
        <v>0</v>
      </c>
      <c r="BW317" s="58">
        <f t="shared" ca="1" si="180"/>
        <v>0</v>
      </c>
      <c r="BX317" s="141">
        <f t="shared" ca="1" si="181"/>
        <v>0</v>
      </c>
      <c r="BY317" s="143">
        <f t="shared" ca="1" si="182"/>
        <v>0.05</v>
      </c>
      <c r="BZ317" s="144">
        <f t="shared" ca="1" si="183"/>
        <v>0.04</v>
      </c>
      <c r="CA317" s="145">
        <f t="shared" ca="1" si="184"/>
        <v>0.04</v>
      </c>
      <c r="CB317" s="56">
        <f t="shared" si="172"/>
        <v>0.04</v>
      </c>
      <c r="CC317" s="57">
        <f t="shared" si="173"/>
        <v>0</v>
      </c>
      <c r="CD317" s="58">
        <f t="shared" ca="1" si="185"/>
        <v>0</v>
      </c>
      <c r="CE317" s="141">
        <f t="shared" ca="1" si="186"/>
        <v>0</v>
      </c>
      <c r="CF317" s="143">
        <f t="shared" ca="1" si="187"/>
        <v>0.05</v>
      </c>
      <c r="CG317" s="144">
        <f t="shared" ca="1" si="188"/>
        <v>0.04</v>
      </c>
      <c r="CH317" s="145">
        <f t="shared" ca="1" si="189"/>
        <v>0.04</v>
      </c>
    </row>
    <row r="318" spans="1:86" hidden="1" outlineLevel="1">
      <c r="A318">
        <f t="shared" ca="1" si="167"/>
        <v>2</v>
      </c>
      <c r="B318" t="str">
        <f t="shared" ca="1" si="174"/>
        <v>EP3 LPD4 LPS3 LPM4</v>
      </c>
      <c r="C318" s="34">
        <f t="shared" si="166"/>
        <v>3</v>
      </c>
      <c r="D318" s="22">
        <v>0</v>
      </c>
      <c r="E318" s="34">
        <f t="shared" ca="1" si="160"/>
        <v>0</v>
      </c>
      <c r="F318" s="34">
        <f t="shared" ca="1" si="165"/>
        <v>0</v>
      </c>
      <c r="G318" s="34">
        <f t="shared" ca="1" si="161"/>
        <v>4</v>
      </c>
      <c r="H318" s="34">
        <f t="shared" ca="1" si="162"/>
        <v>3</v>
      </c>
      <c r="I318" s="34">
        <f t="shared" ca="1" si="163"/>
        <v>4</v>
      </c>
      <c r="BM318">
        <v>268</v>
      </c>
      <c r="BN318" s="56">
        <f t="shared" si="168"/>
        <v>0.04</v>
      </c>
      <c r="BO318" s="57">
        <f t="shared" si="169"/>
        <v>0</v>
      </c>
      <c r="BP318" s="58">
        <f t="shared" ca="1" si="175"/>
        <v>0</v>
      </c>
      <c r="BQ318" s="141">
        <f t="shared" ca="1" si="176"/>
        <v>0</v>
      </c>
      <c r="BR318" s="143">
        <f t="shared" ca="1" si="177"/>
        <v>0.05</v>
      </c>
      <c r="BS318" s="144">
        <f t="shared" ca="1" si="178"/>
        <v>0.04</v>
      </c>
      <c r="BT318" s="145">
        <f t="shared" ca="1" si="179"/>
        <v>0.08</v>
      </c>
      <c r="BU318" s="56">
        <f t="shared" si="170"/>
        <v>0.04</v>
      </c>
      <c r="BV318" s="57">
        <f t="shared" si="171"/>
        <v>0</v>
      </c>
      <c r="BW318" s="58">
        <f t="shared" ca="1" si="180"/>
        <v>0</v>
      </c>
      <c r="BX318" s="141">
        <f t="shared" ca="1" si="181"/>
        <v>0</v>
      </c>
      <c r="BY318" s="143">
        <f t="shared" ca="1" si="182"/>
        <v>0.05</v>
      </c>
      <c r="BZ318" s="144">
        <f t="shared" ca="1" si="183"/>
        <v>0.04</v>
      </c>
      <c r="CA318" s="145">
        <f t="shared" ca="1" si="184"/>
        <v>0.08</v>
      </c>
      <c r="CB318" s="56">
        <f t="shared" si="172"/>
        <v>0.04</v>
      </c>
      <c r="CC318" s="57">
        <f t="shared" si="173"/>
        <v>0</v>
      </c>
      <c r="CD318" s="58">
        <f t="shared" ca="1" si="185"/>
        <v>0</v>
      </c>
      <c r="CE318" s="141">
        <f t="shared" ca="1" si="186"/>
        <v>0</v>
      </c>
      <c r="CF318" s="143">
        <f t="shared" ca="1" si="187"/>
        <v>0.05</v>
      </c>
      <c r="CG318" s="144">
        <f t="shared" ca="1" si="188"/>
        <v>0.04</v>
      </c>
      <c r="CH318" s="145">
        <f t="shared" ca="1" si="189"/>
        <v>0.08</v>
      </c>
    </row>
    <row r="319" spans="1:86" hidden="1" outlineLevel="1">
      <c r="A319">
        <f t="shared" ca="1" si="167"/>
        <v>2</v>
      </c>
      <c r="B319" t="str">
        <f t="shared" ca="1" si="174"/>
        <v>EP3 LPD4 LPS4 LPM1</v>
      </c>
      <c r="C319" s="34">
        <f t="shared" si="166"/>
        <v>3</v>
      </c>
      <c r="D319" s="22">
        <v>0</v>
      </c>
      <c r="E319" s="34">
        <f t="shared" ca="1" si="160"/>
        <v>0</v>
      </c>
      <c r="F319" s="34">
        <f t="shared" ca="1" si="165"/>
        <v>0</v>
      </c>
      <c r="G319" s="34">
        <f t="shared" ca="1" si="161"/>
        <v>4</v>
      </c>
      <c r="H319" s="34">
        <f t="shared" ca="1" si="162"/>
        <v>4</v>
      </c>
      <c r="I319" s="34">
        <f t="shared" ca="1" si="163"/>
        <v>1</v>
      </c>
      <c r="BM319">
        <v>269</v>
      </c>
      <c r="BN319" s="56">
        <f t="shared" si="168"/>
        <v>0.04</v>
      </c>
      <c r="BO319" s="57">
        <f t="shared" si="169"/>
        <v>0</v>
      </c>
      <c r="BP319" s="58">
        <f t="shared" ca="1" si="175"/>
        <v>0</v>
      </c>
      <c r="BQ319" s="141">
        <f t="shared" ca="1" si="176"/>
        <v>0</v>
      </c>
      <c r="BR319" s="143">
        <f t="shared" ca="1" si="177"/>
        <v>0.05</v>
      </c>
      <c r="BS319" s="144">
        <f t="shared" ca="1" si="178"/>
        <v>0.08</v>
      </c>
      <c r="BT319" s="145">
        <f t="shared" ca="1" si="179"/>
        <v>-0.05</v>
      </c>
      <c r="BU319" s="56">
        <f t="shared" si="170"/>
        <v>0.04</v>
      </c>
      <c r="BV319" s="57">
        <f t="shared" si="171"/>
        <v>0</v>
      </c>
      <c r="BW319" s="58">
        <f t="shared" ca="1" si="180"/>
        <v>0</v>
      </c>
      <c r="BX319" s="141">
        <f t="shared" ca="1" si="181"/>
        <v>0</v>
      </c>
      <c r="BY319" s="143">
        <f t="shared" ca="1" si="182"/>
        <v>0.05</v>
      </c>
      <c r="BZ319" s="144">
        <f t="shared" ca="1" si="183"/>
        <v>0.08</v>
      </c>
      <c r="CA319" s="145">
        <f t="shared" ca="1" si="184"/>
        <v>-0.05</v>
      </c>
      <c r="CB319" s="56">
        <f t="shared" si="172"/>
        <v>0.04</v>
      </c>
      <c r="CC319" s="57">
        <f t="shared" si="173"/>
        <v>0</v>
      </c>
      <c r="CD319" s="58">
        <f t="shared" ca="1" si="185"/>
        <v>0</v>
      </c>
      <c r="CE319" s="141">
        <f t="shared" ca="1" si="186"/>
        <v>0</v>
      </c>
      <c r="CF319" s="143">
        <f t="shared" ca="1" si="187"/>
        <v>0.05</v>
      </c>
      <c r="CG319" s="144">
        <f t="shared" ca="1" si="188"/>
        <v>0.08</v>
      </c>
      <c r="CH319" s="145">
        <f t="shared" ca="1" si="189"/>
        <v>-0.05</v>
      </c>
    </row>
    <row r="320" spans="1:86" hidden="1" outlineLevel="1">
      <c r="A320">
        <f t="shared" ca="1" si="167"/>
        <v>2</v>
      </c>
      <c r="B320" t="str">
        <f t="shared" ca="1" si="174"/>
        <v>EP3 LPD4 LPS4 LPM2</v>
      </c>
      <c r="C320" s="34">
        <f t="shared" si="166"/>
        <v>3</v>
      </c>
      <c r="D320" s="22">
        <v>0</v>
      </c>
      <c r="E320" s="34">
        <f t="shared" ca="1" si="160"/>
        <v>0</v>
      </c>
      <c r="F320" s="34">
        <f t="shared" ca="1" si="165"/>
        <v>0</v>
      </c>
      <c r="G320" s="34">
        <f t="shared" ca="1" si="161"/>
        <v>4</v>
      </c>
      <c r="H320" s="34">
        <f t="shared" ca="1" si="162"/>
        <v>4</v>
      </c>
      <c r="I320" s="34">
        <f t="shared" ca="1" si="163"/>
        <v>2</v>
      </c>
      <c r="BM320">
        <v>270</v>
      </c>
      <c r="BN320" s="56">
        <f t="shared" si="168"/>
        <v>0.04</v>
      </c>
      <c r="BO320" s="57">
        <f t="shared" si="169"/>
        <v>0</v>
      </c>
      <c r="BP320" s="58">
        <f t="shared" ca="1" si="175"/>
        <v>0</v>
      </c>
      <c r="BQ320" s="141">
        <f t="shared" ca="1" si="176"/>
        <v>0</v>
      </c>
      <c r="BR320" s="143">
        <f t="shared" ca="1" si="177"/>
        <v>0.05</v>
      </c>
      <c r="BS320" s="144">
        <f t="shared" ca="1" si="178"/>
        <v>0.08</v>
      </c>
      <c r="BT320" s="145">
        <f t="shared" ca="1" si="179"/>
        <v>0</v>
      </c>
      <c r="BU320" s="56">
        <f t="shared" si="170"/>
        <v>0.04</v>
      </c>
      <c r="BV320" s="57">
        <f t="shared" si="171"/>
        <v>0</v>
      </c>
      <c r="BW320" s="58">
        <f t="shared" ca="1" si="180"/>
        <v>0</v>
      </c>
      <c r="BX320" s="141">
        <f t="shared" ca="1" si="181"/>
        <v>0</v>
      </c>
      <c r="BY320" s="143">
        <f t="shared" ca="1" si="182"/>
        <v>0.05</v>
      </c>
      <c r="BZ320" s="144">
        <f t="shared" ca="1" si="183"/>
        <v>0.08</v>
      </c>
      <c r="CA320" s="145">
        <f t="shared" ca="1" si="184"/>
        <v>0</v>
      </c>
      <c r="CB320" s="56">
        <f t="shared" si="172"/>
        <v>0.04</v>
      </c>
      <c r="CC320" s="57">
        <f t="shared" si="173"/>
        <v>0</v>
      </c>
      <c r="CD320" s="58">
        <f t="shared" ca="1" si="185"/>
        <v>0</v>
      </c>
      <c r="CE320" s="141">
        <f t="shared" ca="1" si="186"/>
        <v>0</v>
      </c>
      <c r="CF320" s="143">
        <f t="shared" ca="1" si="187"/>
        <v>0.05</v>
      </c>
      <c r="CG320" s="144">
        <f t="shared" ca="1" si="188"/>
        <v>0.08</v>
      </c>
      <c r="CH320" s="145">
        <f t="shared" ca="1" si="189"/>
        <v>0</v>
      </c>
    </row>
    <row r="321" spans="1:86" hidden="1" outlineLevel="1">
      <c r="A321">
        <f t="shared" ca="1" si="167"/>
        <v>2</v>
      </c>
      <c r="B321" t="str">
        <f t="shared" ca="1" si="174"/>
        <v>EP3 LPD4 LPS4 LPM3</v>
      </c>
      <c r="C321" s="34">
        <f t="shared" si="166"/>
        <v>3</v>
      </c>
      <c r="D321" s="22">
        <v>0</v>
      </c>
      <c r="E321" s="34">
        <f t="shared" ca="1" si="160"/>
        <v>0</v>
      </c>
      <c r="F321" s="34">
        <f t="shared" ca="1" si="165"/>
        <v>0</v>
      </c>
      <c r="G321" s="34">
        <f t="shared" ca="1" si="161"/>
        <v>4</v>
      </c>
      <c r="H321" s="34">
        <f t="shared" ca="1" si="162"/>
        <v>4</v>
      </c>
      <c r="I321" s="34">
        <f t="shared" ca="1" si="163"/>
        <v>3</v>
      </c>
      <c r="BM321">
        <v>271</v>
      </c>
      <c r="BN321" s="56">
        <f t="shared" si="168"/>
        <v>0.04</v>
      </c>
      <c r="BO321" s="57">
        <f t="shared" si="169"/>
        <v>0</v>
      </c>
      <c r="BP321" s="58">
        <f t="shared" ca="1" si="175"/>
        <v>0</v>
      </c>
      <c r="BQ321" s="141">
        <f t="shared" ca="1" si="176"/>
        <v>0</v>
      </c>
      <c r="BR321" s="143">
        <f t="shared" ca="1" si="177"/>
        <v>0.05</v>
      </c>
      <c r="BS321" s="144">
        <f t="shared" ca="1" si="178"/>
        <v>0.08</v>
      </c>
      <c r="BT321" s="145">
        <f t="shared" ca="1" si="179"/>
        <v>0.04</v>
      </c>
      <c r="BU321" s="56">
        <f t="shared" si="170"/>
        <v>0.04</v>
      </c>
      <c r="BV321" s="57">
        <f t="shared" si="171"/>
        <v>0</v>
      </c>
      <c r="BW321" s="58">
        <f t="shared" ca="1" si="180"/>
        <v>0</v>
      </c>
      <c r="BX321" s="141">
        <f t="shared" ca="1" si="181"/>
        <v>0</v>
      </c>
      <c r="BY321" s="143">
        <f t="shared" ca="1" si="182"/>
        <v>0.05</v>
      </c>
      <c r="BZ321" s="144">
        <f t="shared" ca="1" si="183"/>
        <v>0.08</v>
      </c>
      <c r="CA321" s="145">
        <f t="shared" ca="1" si="184"/>
        <v>0.04</v>
      </c>
      <c r="CB321" s="56">
        <f t="shared" si="172"/>
        <v>0.04</v>
      </c>
      <c r="CC321" s="57">
        <f t="shared" si="173"/>
        <v>0</v>
      </c>
      <c r="CD321" s="58">
        <f t="shared" ca="1" si="185"/>
        <v>0</v>
      </c>
      <c r="CE321" s="141">
        <f t="shared" ca="1" si="186"/>
        <v>0</v>
      </c>
      <c r="CF321" s="143">
        <f t="shared" ca="1" si="187"/>
        <v>0.05</v>
      </c>
      <c r="CG321" s="144">
        <f t="shared" ca="1" si="188"/>
        <v>0.08</v>
      </c>
      <c r="CH321" s="145">
        <f t="shared" ca="1" si="189"/>
        <v>0.04</v>
      </c>
    </row>
    <row r="322" spans="1:86" hidden="1" outlineLevel="1">
      <c r="A322">
        <f t="shared" ca="1" si="167"/>
        <v>2</v>
      </c>
      <c r="B322" t="str">
        <f t="shared" ca="1" si="174"/>
        <v>EP3 LPD4 LPS4 LPM4</v>
      </c>
      <c r="C322" s="34">
        <f t="shared" si="166"/>
        <v>3</v>
      </c>
      <c r="D322" s="22">
        <v>0</v>
      </c>
      <c r="E322" s="34">
        <f t="shared" ca="1" si="160"/>
        <v>0</v>
      </c>
      <c r="F322" s="34">
        <f t="shared" ca="1" si="165"/>
        <v>0</v>
      </c>
      <c r="G322" s="34">
        <f t="shared" ca="1" si="161"/>
        <v>4</v>
      </c>
      <c r="H322" s="34">
        <f t="shared" ca="1" si="162"/>
        <v>4</v>
      </c>
      <c r="I322" s="34">
        <f t="shared" ca="1" si="163"/>
        <v>4</v>
      </c>
      <c r="BM322">
        <v>272</v>
      </c>
      <c r="BN322" s="56">
        <f t="shared" si="168"/>
        <v>0.04</v>
      </c>
      <c r="BO322" s="57">
        <f t="shared" si="169"/>
        <v>0</v>
      </c>
      <c r="BP322" s="58">
        <f t="shared" ca="1" si="175"/>
        <v>0</v>
      </c>
      <c r="BQ322" s="141">
        <f t="shared" ca="1" si="176"/>
        <v>0</v>
      </c>
      <c r="BR322" s="143">
        <f t="shared" ca="1" si="177"/>
        <v>0.05</v>
      </c>
      <c r="BS322" s="144">
        <f t="shared" ca="1" si="178"/>
        <v>0.08</v>
      </c>
      <c r="BT322" s="145">
        <f t="shared" ca="1" si="179"/>
        <v>0.08</v>
      </c>
      <c r="BU322" s="56">
        <f t="shared" si="170"/>
        <v>0.04</v>
      </c>
      <c r="BV322" s="57">
        <f t="shared" si="171"/>
        <v>0</v>
      </c>
      <c r="BW322" s="58">
        <f t="shared" ca="1" si="180"/>
        <v>0</v>
      </c>
      <c r="BX322" s="141">
        <f t="shared" ca="1" si="181"/>
        <v>0</v>
      </c>
      <c r="BY322" s="143">
        <f t="shared" ca="1" si="182"/>
        <v>0.05</v>
      </c>
      <c r="BZ322" s="144">
        <f t="shared" ca="1" si="183"/>
        <v>0.08</v>
      </c>
      <c r="CA322" s="145">
        <f t="shared" ca="1" si="184"/>
        <v>0.08</v>
      </c>
      <c r="CB322" s="56">
        <f t="shared" si="172"/>
        <v>0.04</v>
      </c>
      <c r="CC322" s="57">
        <f t="shared" si="173"/>
        <v>0</v>
      </c>
      <c r="CD322" s="58">
        <f t="shared" ca="1" si="185"/>
        <v>0</v>
      </c>
      <c r="CE322" s="141">
        <f t="shared" ca="1" si="186"/>
        <v>0</v>
      </c>
      <c r="CF322" s="143">
        <f t="shared" ca="1" si="187"/>
        <v>0.05</v>
      </c>
      <c r="CG322" s="144">
        <f t="shared" ca="1" si="188"/>
        <v>0.08</v>
      </c>
      <c r="CH322" s="145">
        <f t="shared" ca="1" si="189"/>
        <v>0.08</v>
      </c>
    </row>
    <row r="323" spans="1:86" hidden="1" outlineLevel="1">
      <c r="A323">
        <f t="shared" ca="1" si="167"/>
        <v>2</v>
      </c>
      <c r="B323" t="str">
        <f t="shared" ca="1" si="174"/>
        <v>EP4 LPD1 LPS1 LPM1</v>
      </c>
      <c r="C323" s="34">
        <f t="shared" ref="C323:C354" si="190">MOD(C259,4)+1</f>
        <v>4</v>
      </c>
      <c r="D323" s="22">
        <v>0</v>
      </c>
      <c r="E323" s="34">
        <f t="shared" ref="E323:E385" ca="1" si="191">(MOD(E319,4)+1)*($A323=E$46)</f>
        <v>0</v>
      </c>
      <c r="F323" s="34">
        <f t="shared" ca="1" si="165"/>
        <v>0</v>
      </c>
      <c r="G323" s="34">
        <f t="shared" ref="G323:G385" ca="1" si="192">(MOD(G307,4)+1)*($A323=G$46)</f>
        <v>1</v>
      </c>
      <c r="H323" s="34">
        <f t="shared" ref="H323:H385" ca="1" si="193">(MOD(H319,4)+1)*($A323=H$46)</f>
        <v>1</v>
      </c>
      <c r="I323" s="34">
        <f t="shared" ref="I323:I385" ca="1" si="194">(MOD(I322,4)+1)*($A323=I$46)</f>
        <v>1</v>
      </c>
      <c r="BM323">
        <v>273</v>
      </c>
      <c r="BN323" s="56">
        <f t="shared" si="168"/>
        <v>0.08</v>
      </c>
      <c r="BO323" s="57">
        <f t="shared" si="169"/>
        <v>0</v>
      </c>
      <c r="BP323" s="58">
        <f t="shared" ca="1" si="175"/>
        <v>0</v>
      </c>
      <c r="BQ323" s="141">
        <f t="shared" ca="1" si="176"/>
        <v>0</v>
      </c>
      <c r="BR323" s="143">
        <f t="shared" ca="1" si="177"/>
        <v>-0.08</v>
      </c>
      <c r="BS323" s="144">
        <f t="shared" ca="1" si="178"/>
        <v>-0.05</v>
      </c>
      <c r="BT323" s="145">
        <f t="shared" ca="1" si="179"/>
        <v>-0.05</v>
      </c>
      <c r="BU323" s="56">
        <f t="shared" si="170"/>
        <v>0.08</v>
      </c>
      <c r="BV323" s="57">
        <f t="shared" si="171"/>
        <v>0</v>
      </c>
      <c r="BW323" s="58">
        <f t="shared" ca="1" si="180"/>
        <v>0</v>
      </c>
      <c r="BX323" s="141">
        <f t="shared" ca="1" si="181"/>
        <v>0</v>
      </c>
      <c r="BY323" s="143">
        <f t="shared" ca="1" si="182"/>
        <v>-0.08</v>
      </c>
      <c r="BZ323" s="144">
        <f t="shared" ca="1" si="183"/>
        <v>-0.05</v>
      </c>
      <c r="CA323" s="145">
        <f t="shared" ca="1" si="184"/>
        <v>-0.05</v>
      </c>
      <c r="CB323" s="56">
        <f t="shared" si="172"/>
        <v>0.08</v>
      </c>
      <c r="CC323" s="57">
        <f t="shared" si="173"/>
        <v>0</v>
      </c>
      <c r="CD323" s="58">
        <f t="shared" ca="1" si="185"/>
        <v>0</v>
      </c>
      <c r="CE323" s="141">
        <f t="shared" ca="1" si="186"/>
        <v>0</v>
      </c>
      <c r="CF323" s="143">
        <f t="shared" ca="1" si="187"/>
        <v>-0.08</v>
      </c>
      <c r="CG323" s="144">
        <f t="shared" ca="1" si="188"/>
        <v>-0.05</v>
      </c>
      <c r="CH323" s="145">
        <f t="shared" ca="1" si="189"/>
        <v>-0.05</v>
      </c>
    </row>
    <row r="324" spans="1:86" hidden="1" outlineLevel="1">
      <c r="A324">
        <f t="shared" ca="1" si="167"/>
        <v>2</v>
      </c>
      <c r="B324" t="str">
        <f t="shared" ca="1" si="174"/>
        <v>EP4 LPD1 LPS1 LPM2</v>
      </c>
      <c r="C324" s="34">
        <f t="shared" si="190"/>
        <v>4</v>
      </c>
      <c r="D324" s="22">
        <v>0</v>
      </c>
      <c r="E324" s="34">
        <f t="shared" ca="1" si="191"/>
        <v>0</v>
      </c>
      <c r="F324" s="34">
        <f t="shared" ca="1" si="165"/>
        <v>0</v>
      </c>
      <c r="G324" s="34">
        <f t="shared" ca="1" si="192"/>
        <v>1</v>
      </c>
      <c r="H324" s="34">
        <f t="shared" ca="1" si="193"/>
        <v>1</v>
      </c>
      <c r="I324" s="34">
        <f t="shared" ca="1" si="194"/>
        <v>2</v>
      </c>
      <c r="BM324">
        <v>274</v>
      </c>
      <c r="BN324" s="56">
        <f t="shared" si="168"/>
        <v>0.08</v>
      </c>
      <c r="BO324" s="57">
        <f t="shared" si="169"/>
        <v>0</v>
      </c>
      <c r="BP324" s="58">
        <f t="shared" ca="1" si="175"/>
        <v>0</v>
      </c>
      <c r="BQ324" s="141">
        <f t="shared" ca="1" si="176"/>
        <v>0</v>
      </c>
      <c r="BR324" s="143">
        <f t="shared" ca="1" si="177"/>
        <v>-0.08</v>
      </c>
      <c r="BS324" s="144">
        <f t="shared" ca="1" si="178"/>
        <v>-0.05</v>
      </c>
      <c r="BT324" s="145">
        <f t="shared" ca="1" si="179"/>
        <v>0</v>
      </c>
      <c r="BU324" s="56">
        <f t="shared" si="170"/>
        <v>0.08</v>
      </c>
      <c r="BV324" s="57">
        <f t="shared" si="171"/>
        <v>0</v>
      </c>
      <c r="BW324" s="58">
        <f t="shared" ca="1" si="180"/>
        <v>0</v>
      </c>
      <c r="BX324" s="141">
        <f t="shared" ca="1" si="181"/>
        <v>0</v>
      </c>
      <c r="BY324" s="143">
        <f t="shared" ca="1" si="182"/>
        <v>-0.08</v>
      </c>
      <c r="BZ324" s="144">
        <f t="shared" ca="1" si="183"/>
        <v>-0.05</v>
      </c>
      <c r="CA324" s="145">
        <f t="shared" ca="1" si="184"/>
        <v>0</v>
      </c>
      <c r="CB324" s="56">
        <f t="shared" si="172"/>
        <v>0.08</v>
      </c>
      <c r="CC324" s="57">
        <f t="shared" si="173"/>
        <v>0</v>
      </c>
      <c r="CD324" s="58">
        <f t="shared" ca="1" si="185"/>
        <v>0</v>
      </c>
      <c r="CE324" s="141">
        <f t="shared" ca="1" si="186"/>
        <v>0</v>
      </c>
      <c r="CF324" s="143">
        <f t="shared" ca="1" si="187"/>
        <v>-0.08</v>
      </c>
      <c r="CG324" s="144">
        <f t="shared" ca="1" si="188"/>
        <v>-0.05</v>
      </c>
      <c r="CH324" s="145">
        <f t="shared" ca="1" si="189"/>
        <v>0</v>
      </c>
    </row>
    <row r="325" spans="1:86" hidden="1" outlineLevel="1">
      <c r="A325">
        <f t="shared" ca="1" si="167"/>
        <v>2</v>
      </c>
      <c r="B325" t="str">
        <f t="shared" ca="1" si="174"/>
        <v>EP4 LPD1 LPS1 LPM3</v>
      </c>
      <c r="C325" s="34">
        <f t="shared" si="190"/>
        <v>4</v>
      </c>
      <c r="D325" s="22">
        <v>0</v>
      </c>
      <c r="E325" s="34">
        <f t="shared" ca="1" si="191"/>
        <v>0</v>
      </c>
      <c r="F325" s="34">
        <f t="shared" ca="1" si="165"/>
        <v>0</v>
      </c>
      <c r="G325" s="34">
        <f t="shared" ca="1" si="192"/>
        <v>1</v>
      </c>
      <c r="H325" s="34">
        <f t="shared" ca="1" si="193"/>
        <v>1</v>
      </c>
      <c r="I325" s="34">
        <f t="shared" ca="1" si="194"/>
        <v>3</v>
      </c>
      <c r="BM325">
        <v>275</v>
      </c>
      <c r="BN325" s="56">
        <f t="shared" si="168"/>
        <v>0.08</v>
      </c>
      <c r="BO325" s="57">
        <f t="shared" si="169"/>
        <v>0</v>
      </c>
      <c r="BP325" s="58">
        <f t="shared" ca="1" si="175"/>
        <v>0</v>
      </c>
      <c r="BQ325" s="141">
        <f t="shared" ca="1" si="176"/>
        <v>0</v>
      </c>
      <c r="BR325" s="143">
        <f t="shared" ca="1" si="177"/>
        <v>-0.08</v>
      </c>
      <c r="BS325" s="144">
        <f t="shared" ca="1" si="178"/>
        <v>-0.05</v>
      </c>
      <c r="BT325" s="145">
        <f t="shared" ca="1" si="179"/>
        <v>0.04</v>
      </c>
      <c r="BU325" s="56">
        <f t="shared" si="170"/>
        <v>0.08</v>
      </c>
      <c r="BV325" s="57">
        <f t="shared" si="171"/>
        <v>0</v>
      </c>
      <c r="BW325" s="58">
        <f t="shared" ca="1" si="180"/>
        <v>0</v>
      </c>
      <c r="BX325" s="141">
        <f t="shared" ca="1" si="181"/>
        <v>0</v>
      </c>
      <c r="BY325" s="143">
        <f t="shared" ca="1" si="182"/>
        <v>-0.08</v>
      </c>
      <c r="BZ325" s="144">
        <f t="shared" ca="1" si="183"/>
        <v>-0.05</v>
      </c>
      <c r="CA325" s="145">
        <f t="shared" ca="1" si="184"/>
        <v>0.04</v>
      </c>
      <c r="CB325" s="56">
        <f t="shared" si="172"/>
        <v>0.08</v>
      </c>
      <c r="CC325" s="57">
        <f t="shared" si="173"/>
        <v>0</v>
      </c>
      <c r="CD325" s="58">
        <f t="shared" ca="1" si="185"/>
        <v>0</v>
      </c>
      <c r="CE325" s="141">
        <f t="shared" ca="1" si="186"/>
        <v>0</v>
      </c>
      <c r="CF325" s="143">
        <f t="shared" ca="1" si="187"/>
        <v>-0.08</v>
      </c>
      <c r="CG325" s="144">
        <f t="shared" ca="1" si="188"/>
        <v>-0.05</v>
      </c>
      <c r="CH325" s="145">
        <f t="shared" ca="1" si="189"/>
        <v>0.04</v>
      </c>
    </row>
    <row r="326" spans="1:86" hidden="1" outlineLevel="1">
      <c r="A326">
        <f t="shared" ca="1" si="167"/>
        <v>2</v>
      </c>
      <c r="B326" t="str">
        <f t="shared" ca="1" si="174"/>
        <v>EP4 LPD1 LPS1 LPM4</v>
      </c>
      <c r="C326" s="34">
        <f t="shared" si="190"/>
        <v>4</v>
      </c>
      <c r="D326" s="22">
        <v>0</v>
      </c>
      <c r="E326" s="34">
        <f t="shared" ca="1" si="191"/>
        <v>0</v>
      </c>
      <c r="F326" s="34">
        <f t="shared" ca="1" si="165"/>
        <v>0</v>
      </c>
      <c r="G326" s="34">
        <f t="shared" ca="1" si="192"/>
        <v>1</v>
      </c>
      <c r="H326" s="34">
        <f t="shared" ca="1" si="193"/>
        <v>1</v>
      </c>
      <c r="I326" s="34">
        <f t="shared" ca="1" si="194"/>
        <v>4</v>
      </c>
      <c r="BM326">
        <v>276</v>
      </c>
      <c r="BN326" s="56">
        <f t="shared" si="168"/>
        <v>0.08</v>
      </c>
      <c r="BO326" s="57">
        <f t="shared" si="169"/>
        <v>0</v>
      </c>
      <c r="BP326" s="58">
        <f t="shared" ca="1" si="175"/>
        <v>0</v>
      </c>
      <c r="BQ326" s="141">
        <f t="shared" ca="1" si="176"/>
        <v>0</v>
      </c>
      <c r="BR326" s="143">
        <f t="shared" ca="1" si="177"/>
        <v>-0.08</v>
      </c>
      <c r="BS326" s="144">
        <f t="shared" ca="1" si="178"/>
        <v>-0.05</v>
      </c>
      <c r="BT326" s="145">
        <f t="shared" ca="1" si="179"/>
        <v>0.08</v>
      </c>
      <c r="BU326" s="56">
        <f t="shared" si="170"/>
        <v>0.08</v>
      </c>
      <c r="BV326" s="57">
        <f t="shared" si="171"/>
        <v>0</v>
      </c>
      <c r="BW326" s="58">
        <f t="shared" ca="1" si="180"/>
        <v>0</v>
      </c>
      <c r="BX326" s="141">
        <f t="shared" ca="1" si="181"/>
        <v>0</v>
      </c>
      <c r="BY326" s="143">
        <f t="shared" ca="1" si="182"/>
        <v>-0.08</v>
      </c>
      <c r="BZ326" s="144">
        <f t="shared" ca="1" si="183"/>
        <v>-0.05</v>
      </c>
      <c r="CA326" s="145">
        <f t="shared" ca="1" si="184"/>
        <v>0.08</v>
      </c>
      <c r="CB326" s="56">
        <f t="shared" si="172"/>
        <v>0.08</v>
      </c>
      <c r="CC326" s="57">
        <f t="shared" si="173"/>
        <v>0</v>
      </c>
      <c r="CD326" s="58">
        <f t="shared" ca="1" si="185"/>
        <v>0</v>
      </c>
      <c r="CE326" s="141">
        <f t="shared" ca="1" si="186"/>
        <v>0</v>
      </c>
      <c r="CF326" s="143">
        <f t="shared" ca="1" si="187"/>
        <v>-0.08</v>
      </c>
      <c r="CG326" s="144">
        <f t="shared" ca="1" si="188"/>
        <v>-0.05</v>
      </c>
      <c r="CH326" s="145">
        <f t="shared" ca="1" si="189"/>
        <v>0.08</v>
      </c>
    </row>
    <row r="327" spans="1:86" hidden="1" outlineLevel="1">
      <c r="A327">
        <f t="shared" ca="1" si="167"/>
        <v>2</v>
      </c>
      <c r="B327" t="str">
        <f t="shared" ca="1" si="174"/>
        <v>EP4 LPD1 LPS2 LPM1</v>
      </c>
      <c r="C327" s="34">
        <f t="shared" si="190"/>
        <v>4</v>
      </c>
      <c r="D327" s="22">
        <v>0</v>
      </c>
      <c r="E327" s="34">
        <f t="shared" ca="1" si="191"/>
        <v>0</v>
      </c>
      <c r="F327" s="34">
        <f t="shared" ca="1" si="165"/>
        <v>0</v>
      </c>
      <c r="G327" s="34">
        <f t="shared" ca="1" si="192"/>
        <v>1</v>
      </c>
      <c r="H327" s="34">
        <f t="shared" ca="1" si="193"/>
        <v>2</v>
      </c>
      <c r="I327" s="34">
        <f t="shared" ca="1" si="194"/>
        <v>1</v>
      </c>
      <c r="BM327">
        <v>277</v>
      </c>
      <c r="BN327" s="56">
        <f t="shared" si="168"/>
        <v>0.08</v>
      </c>
      <c r="BO327" s="57">
        <f t="shared" si="169"/>
        <v>0</v>
      </c>
      <c r="BP327" s="58">
        <f t="shared" ca="1" si="175"/>
        <v>0</v>
      </c>
      <c r="BQ327" s="141">
        <f t="shared" ca="1" si="176"/>
        <v>0</v>
      </c>
      <c r="BR327" s="143">
        <f t="shared" ca="1" si="177"/>
        <v>-0.08</v>
      </c>
      <c r="BS327" s="144">
        <f t="shared" ca="1" si="178"/>
        <v>0</v>
      </c>
      <c r="BT327" s="145">
        <f t="shared" ca="1" si="179"/>
        <v>-0.05</v>
      </c>
      <c r="BU327" s="56">
        <f t="shared" si="170"/>
        <v>0.08</v>
      </c>
      <c r="BV327" s="57">
        <f t="shared" si="171"/>
        <v>0</v>
      </c>
      <c r="BW327" s="58">
        <f t="shared" ca="1" si="180"/>
        <v>0</v>
      </c>
      <c r="BX327" s="141">
        <f t="shared" ca="1" si="181"/>
        <v>0</v>
      </c>
      <c r="BY327" s="143">
        <f t="shared" ca="1" si="182"/>
        <v>-0.08</v>
      </c>
      <c r="BZ327" s="144">
        <f t="shared" ca="1" si="183"/>
        <v>0</v>
      </c>
      <c r="CA327" s="145">
        <f t="shared" ca="1" si="184"/>
        <v>-0.05</v>
      </c>
      <c r="CB327" s="56">
        <f t="shared" si="172"/>
        <v>0.08</v>
      </c>
      <c r="CC327" s="57">
        <f t="shared" si="173"/>
        <v>0</v>
      </c>
      <c r="CD327" s="58">
        <f t="shared" ca="1" si="185"/>
        <v>0</v>
      </c>
      <c r="CE327" s="141">
        <f t="shared" ca="1" si="186"/>
        <v>0</v>
      </c>
      <c r="CF327" s="143">
        <f t="shared" ca="1" si="187"/>
        <v>-0.08</v>
      </c>
      <c r="CG327" s="144">
        <f t="shared" ca="1" si="188"/>
        <v>0</v>
      </c>
      <c r="CH327" s="145">
        <f t="shared" ca="1" si="189"/>
        <v>-0.05</v>
      </c>
    </row>
    <row r="328" spans="1:86" hidden="1" outlineLevel="1">
      <c r="A328">
        <f t="shared" ca="1" si="167"/>
        <v>2</v>
      </c>
      <c r="B328" t="str">
        <f t="shared" ca="1" si="174"/>
        <v>EP4 LPD1 LPS2 LPM2</v>
      </c>
      <c r="C328" s="34">
        <f t="shared" si="190"/>
        <v>4</v>
      </c>
      <c r="D328" s="22">
        <v>0</v>
      </c>
      <c r="E328" s="34">
        <f t="shared" ca="1" si="191"/>
        <v>0</v>
      </c>
      <c r="F328" s="34">
        <f t="shared" ca="1" si="165"/>
        <v>0</v>
      </c>
      <c r="G328" s="34">
        <f t="shared" ca="1" si="192"/>
        <v>1</v>
      </c>
      <c r="H328" s="34">
        <f t="shared" ca="1" si="193"/>
        <v>2</v>
      </c>
      <c r="I328" s="34">
        <f t="shared" ca="1" si="194"/>
        <v>2</v>
      </c>
      <c r="BM328">
        <v>278</v>
      </c>
      <c r="BN328" s="56">
        <f t="shared" si="168"/>
        <v>0.08</v>
      </c>
      <c r="BO328" s="57">
        <f t="shared" si="169"/>
        <v>0</v>
      </c>
      <c r="BP328" s="58">
        <f t="shared" ca="1" si="175"/>
        <v>0</v>
      </c>
      <c r="BQ328" s="141">
        <f t="shared" ca="1" si="176"/>
        <v>0</v>
      </c>
      <c r="BR328" s="143">
        <f t="shared" ca="1" si="177"/>
        <v>-0.08</v>
      </c>
      <c r="BS328" s="144">
        <f t="shared" ca="1" si="178"/>
        <v>0</v>
      </c>
      <c r="BT328" s="145">
        <f t="shared" ca="1" si="179"/>
        <v>0</v>
      </c>
      <c r="BU328" s="56">
        <f t="shared" si="170"/>
        <v>0.08</v>
      </c>
      <c r="BV328" s="57">
        <f t="shared" si="171"/>
        <v>0</v>
      </c>
      <c r="BW328" s="58">
        <f t="shared" ca="1" si="180"/>
        <v>0</v>
      </c>
      <c r="BX328" s="141">
        <f t="shared" ca="1" si="181"/>
        <v>0</v>
      </c>
      <c r="BY328" s="143">
        <f t="shared" ca="1" si="182"/>
        <v>-0.08</v>
      </c>
      <c r="BZ328" s="144">
        <f t="shared" ca="1" si="183"/>
        <v>0</v>
      </c>
      <c r="CA328" s="145">
        <f t="shared" ca="1" si="184"/>
        <v>0</v>
      </c>
      <c r="CB328" s="56">
        <f t="shared" si="172"/>
        <v>0.08</v>
      </c>
      <c r="CC328" s="57">
        <f t="shared" si="173"/>
        <v>0</v>
      </c>
      <c r="CD328" s="58">
        <f t="shared" ca="1" si="185"/>
        <v>0</v>
      </c>
      <c r="CE328" s="141">
        <f t="shared" ca="1" si="186"/>
        <v>0</v>
      </c>
      <c r="CF328" s="143">
        <f t="shared" ca="1" si="187"/>
        <v>-0.08</v>
      </c>
      <c r="CG328" s="144">
        <f t="shared" ca="1" si="188"/>
        <v>0</v>
      </c>
      <c r="CH328" s="145">
        <f t="shared" ca="1" si="189"/>
        <v>0</v>
      </c>
    </row>
    <row r="329" spans="1:86" hidden="1" outlineLevel="1">
      <c r="A329">
        <f t="shared" ca="1" si="167"/>
        <v>2</v>
      </c>
      <c r="B329" t="str">
        <f t="shared" ca="1" si="174"/>
        <v>EP4 LPD1 LPS2 LPM3</v>
      </c>
      <c r="C329" s="34">
        <f t="shared" si="190"/>
        <v>4</v>
      </c>
      <c r="D329" s="22">
        <v>0</v>
      </c>
      <c r="E329" s="34">
        <f t="shared" ca="1" si="191"/>
        <v>0</v>
      </c>
      <c r="F329" s="34">
        <f t="shared" ref="F329:F385" ca="1" si="195">(MOD(F328,4)+1)*($A329=F$46)</f>
        <v>0</v>
      </c>
      <c r="G329" s="34">
        <f t="shared" ca="1" si="192"/>
        <v>1</v>
      </c>
      <c r="H329" s="34">
        <f t="shared" ca="1" si="193"/>
        <v>2</v>
      </c>
      <c r="I329" s="34">
        <f t="shared" ca="1" si="194"/>
        <v>3</v>
      </c>
      <c r="BM329">
        <v>279</v>
      </c>
      <c r="BN329" s="56">
        <f t="shared" si="168"/>
        <v>0.08</v>
      </c>
      <c r="BO329" s="57">
        <f t="shared" si="169"/>
        <v>0</v>
      </c>
      <c r="BP329" s="58">
        <f t="shared" ca="1" si="175"/>
        <v>0</v>
      </c>
      <c r="BQ329" s="141">
        <f t="shared" ca="1" si="176"/>
        <v>0</v>
      </c>
      <c r="BR329" s="143">
        <f t="shared" ca="1" si="177"/>
        <v>-0.08</v>
      </c>
      <c r="BS329" s="144">
        <f t="shared" ca="1" si="178"/>
        <v>0</v>
      </c>
      <c r="BT329" s="145">
        <f t="shared" ca="1" si="179"/>
        <v>0.04</v>
      </c>
      <c r="BU329" s="56">
        <f t="shared" si="170"/>
        <v>0.08</v>
      </c>
      <c r="BV329" s="57">
        <f t="shared" si="171"/>
        <v>0</v>
      </c>
      <c r="BW329" s="58">
        <f t="shared" ca="1" si="180"/>
        <v>0</v>
      </c>
      <c r="BX329" s="141">
        <f t="shared" ca="1" si="181"/>
        <v>0</v>
      </c>
      <c r="BY329" s="143">
        <f t="shared" ca="1" si="182"/>
        <v>-0.08</v>
      </c>
      <c r="BZ329" s="144">
        <f t="shared" ca="1" si="183"/>
        <v>0</v>
      </c>
      <c r="CA329" s="145">
        <f t="shared" ca="1" si="184"/>
        <v>0.04</v>
      </c>
      <c r="CB329" s="56">
        <f t="shared" si="172"/>
        <v>0.08</v>
      </c>
      <c r="CC329" s="57">
        <f t="shared" si="173"/>
        <v>0</v>
      </c>
      <c r="CD329" s="58">
        <f t="shared" ca="1" si="185"/>
        <v>0</v>
      </c>
      <c r="CE329" s="141">
        <f t="shared" ca="1" si="186"/>
        <v>0</v>
      </c>
      <c r="CF329" s="143">
        <f t="shared" ca="1" si="187"/>
        <v>-0.08</v>
      </c>
      <c r="CG329" s="144">
        <f t="shared" ca="1" si="188"/>
        <v>0</v>
      </c>
      <c r="CH329" s="145">
        <f t="shared" ca="1" si="189"/>
        <v>0.04</v>
      </c>
    </row>
    <row r="330" spans="1:86" hidden="1" outlineLevel="1">
      <c r="A330">
        <f t="shared" ca="1" si="167"/>
        <v>2</v>
      </c>
      <c r="B330" t="str">
        <f t="shared" ca="1" si="174"/>
        <v>EP4 LPD1 LPS2 LPM4</v>
      </c>
      <c r="C330" s="34">
        <f t="shared" si="190"/>
        <v>4</v>
      </c>
      <c r="D330" s="22">
        <v>0</v>
      </c>
      <c r="E330" s="34">
        <f t="shared" ca="1" si="191"/>
        <v>0</v>
      </c>
      <c r="F330" s="34">
        <f t="shared" ca="1" si="195"/>
        <v>0</v>
      </c>
      <c r="G330" s="34">
        <f t="shared" ca="1" si="192"/>
        <v>1</v>
      </c>
      <c r="H330" s="34">
        <f t="shared" ca="1" si="193"/>
        <v>2</v>
      </c>
      <c r="I330" s="34">
        <f t="shared" ca="1" si="194"/>
        <v>4</v>
      </c>
      <c r="BM330">
        <v>280</v>
      </c>
      <c r="BN330" s="56">
        <f t="shared" si="168"/>
        <v>0.08</v>
      </c>
      <c r="BO330" s="57">
        <f t="shared" si="169"/>
        <v>0</v>
      </c>
      <c r="BP330" s="58">
        <f t="shared" ca="1" si="175"/>
        <v>0</v>
      </c>
      <c r="BQ330" s="141">
        <f t="shared" ca="1" si="176"/>
        <v>0</v>
      </c>
      <c r="BR330" s="143">
        <f t="shared" ca="1" si="177"/>
        <v>-0.08</v>
      </c>
      <c r="BS330" s="144">
        <f t="shared" ca="1" si="178"/>
        <v>0</v>
      </c>
      <c r="BT330" s="145">
        <f t="shared" ca="1" si="179"/>
        <v>0.08</v>
      </c>
      <c r="BU330" s="56">
        <f t="shared" si="170"/>
        <v>0.08</v>
      </c>
      <c r="BV330" s="57">
        <f t="shared" si="171"/>
        <v>0</v>
      </c>
      <c r="BW330" s="58">
        <f t="shared" ca="1" si="180"/>
        <v>0</v>
      </c>
      <c r="BX330" s="141">
        <f t="shared" ca="1" si="181"/>
        <v>0</v>
      </c>
      <c r="BY330" s="143">
        <f t="shared" ca="1" si="182"/>
        <v>-0.08</v>
      </c>
      <c r="BZ330" s="144">
        <f t="shared" ca="1" si="183"/>
        <v>0</v>
      </c>
      <c r="CA330" s="145">
        <f t="shared" ca="1" si="184"/>
        <v>0.08</v>
      </c>
      <c r="CB330" s="56">
        <f t="shared" si="172"/>
        <v>0.08</v>
      </c>
      <c r="CC330" s="57">
        <f t="shared" si="173"/>
        <v>0</v>
      </c>
      <c r="CD330" s="58">
        <f t="shared" ca="1" si="185"/>
        <v>0</v>
      </c>
      <c r="CE330" s="141">
        <f t="shared" ca="1" si="186"/>
        <v>0</v>
      </c>
      <c r="CF330" s="143">
        <f t="shared" ca="1" si="187"/>
        <v>-0.08</v>
      </c>
      <c r="CG330" s="144">
        <f t="shared" ca="1" si="188"/>
        <v>0</v>
      </c>
      <c r="CH330" s="145">
        <f t="shared" ca="1" si="189"/>
        <v>0.08</v>
      </c>
    </row>
    <row r="331" spans="1:86" hidden="1" outlineLevel="1">
      <c r="A331">
        <f t="shared" ref="A331:A370" ca="1" si="196">OFFSET(A331,-1,0)</f>
        <v>2</v>
      </c>
      <c r="B331" t="str">
        <f t="shared" ca="1" si="174"/>
        <v>EP4 LPD1 LPS3 LPM1</v>
      </c>
      <c r="C331" s="34">
        <f t="shared" si="190"/>
        <v>4</v>
      </c>
      <c r="D331" s="22">
        <v>0</v>
      </c>
      <c r="E331" s="34">
        <f t="shared" ca="1" si="191"/>
        <v>0</v>
      </c>
      <c r="F331" s="34">
        <f t="shared" ca="1" si="195"/>
        <v>0</v>
      </c>
      <c r="G331" s="34">
        <f t="shared" ca="1" si="192"/>
        <v>1</v>
      </c>
      <c r="H331" s="34">
        <f t="shared" ca="1" si="193"/>
        <v>3</v>
      </c>
      <c r="I331" s="34">
        <f t="shared" ca="1" si="194"/>
        <v>1</v>
      </c>
      <c r="BM331">
        <v>281</v>
      </c>
      <c r="BN331" s="56">
        <f t="shared" si="168"/>
        <v>0.08</v>
      </c>
      <c r="BO331" s="57">
        <f t="shared" si="169"/>
        <v>0</v>
      </c>
      <c r="BP331" s="58">
        <f t="shared" ca="1" si="175"/>
        <v>0</v>
      </c>
      <c r="BQ331" s="141">
        <f t="shared" ca="1" si="176"/>
        <v>0</v>
      </c>
      <c r="BR331" s="143">
        <f t="shared" ca="1" si="177"/>
        <v>-0.08</v>
      </c>
      <c r="BS331" s="144">
        <f t="shared" ca="1" si="178"/>
        <v>0.04</v>
      </c>
      <c r="BT331" s="145">
        <f t="shared" ca="1" si="179"/>
        <v>-0.05</v>
      </c>
      <c r="BU331" s="56">
        <f t="shared" si="170"/>
        <v>0.08</v>
      </c>
      <c r="BV331" s="57">
        <f t="shared" si="171"/>
        <v>0</v>
      </c>
      <c r="BW331" s="58">
        <f t="shared" ca="1" si="180"/>
        <v>0</v>
      </c>
      <c r="BX331" s="141">
        <f t="shared" ca="1" si="181"/>
        <v>0</v>
      </c>
      <c r="BY331" s="143">
        <f t="shared" ca="1" si="182"/>
        <v>-0.08</v>
      </c>
      <c r="BZ331" s="144">
        <f t="shared" ca="1" si="183"/>
        <v>0.04</v>
      </c>
      <c r="CA331" s="145">
        <f t="shared" ca="1" si="184"/>
        <v>-0.05</v>
      </c>
      <c r="CB331" s="56">
        <f t="shared" si="172"/>
        <v>0.08</v>
      </c>
      <c r="CC331" s="57">
        <f t="shared" si="173"/>
        <v>0</v>
      </c>
      <c r="CD331" s="58">
        <f t="shared" ca="1" si="185"/>
        <v>0</v>
      </c>
      <c r="CE331" s="141">
        <f t="shared" ca="1" si="186"/>
        <v>0</v>
      </c>
      <c r="CF331" s="143">
        <f t="shared" ca="1" si="187"/>
        <v>-0.08</v>
      </c>
      <c r="CG331" s="144">
        <f t="shared" ca="1" si="188"/>
        <v>0.04</v>
      </c>
      <c r="CH331" s="145">
        <f t="shared" ca="1" si="189"/>
        <v>-0.05</v>
      </c>
    </row>
    <row r="332" spans="1:86" hidden="1" outlineLevel="1">
      <c r="A332">
        <f t="shared" ca="1" si="196"/>
        <v>2</v>
      </c>
      <c r="B332" t="str">
        <f t="shared" ca="1" si="174"/>
        <v>EP4 LPD1 LPS3 LPM2</v>
      </c>
      <c r="C332" s="34">
        <f t="shared" si="190"/>
        <v>4</v>
      </c>
      <c r="D332" s="22">
        <v>0</v>
      </c>
      <c r="E332" s="34">
        <f t="shared" ca="1" si="191"/>
        <v>0</v>
      </c>
      <c r="F332" s="34">
        <f t="shared" ca="1" si="195"/>
        <v>0</v>
      </c>
      <c r="G332" s="34">
        <f t="shared" ca="1" si="192"/>
        <v>1</v>
      </c>
      <c r="H332" s="34">
        <f t="shared" ca="1" si="193"/>
        <v>3</v>
      </c>
      <c r="I332" s="34">
        <f t="shared" ca="1" si="194"/>
        <v>2</v>
      </c>
      <c r="BM332">
        <v>282</v>
      </c>
      <c r="BN332" s="56">
        <f t="shared" si="168"/>
        <v>0.08</v>
      </c>
      <c r="BO332" s="57">
        <f t="shared" si="169"/>
        <v>0</v>
      </c>
      <c r="BP332" s="58">
        <f t="shared" ca="1" si="175"/>
        <v>0</v>
      </c>
      <c r="BQ332" s="141">
        <f t="shared" ca="1" si="176"/>
        <v>0</v>
      </c>
      <c r="BR332" s="143">
        <f t="shared" ca="1" si="177"/>
        <v>-0.08</v>
      </c>
      <c r="BS332" s="144">
        <f t="shared" ca="1" si="178"/>
        <v>0.04</v>
      </c>
      <c r="BT332" s="145">
        <f t="shared" ca="1" si="179"/>
        <v>0</v>
      </c>
      <c r="BU332" s="56">
        <f t="shared" si="170"/>
        <v>0.08</v>
      </c>
      <c r="BV332" s="57">
        <f t="shared" si="171"/>
        <v>0</v>
      </c>
      <c r="BW332" s="58">
        <f t="shared" ca="1" si="180"/>
        <v>0</v>
      </c>
      <c r="BX332" s="141">
        <f t="shared" ca="1" si="181"/>
        <v>0</v>
      </c>
      <c r="BY332" s="143">
        <f t="shared" ca="1" si="182"/>
        <v>-0.08</v>
      </c>
      <c r="BZ332" s="144">
        <f t="shared" ca="1" si="183"/>
        <v>0.04</v>
      </c>
      <c r="CA332" s="145">
        <f t="shared" ca="1" si="184"/>
        <v>0</v>
      </c>
      <c r="CB332" s="56">
        <f t="shared" si="172"/>
        <v>0.08</v>
      </c>
      <c r="CC332" s="57">
        <f t="shared" si="173"/>
        <v>0</v>
      </c>
      <c r="CD332" s="58">
        <f t="shared" ca="1" si="185"/>
        <v>0</v>
      </c>
      <c r="CE332" s="141">
        <f t="shared" ca="1" si="186"/>
        <v>0</v>
      </c>
      <c r="CF332" s="143">
        <f t="shared" ca="1" si="187"/>
        <v>-0.08</v>
      </c>
      <c r="CG332" s="144">
        <f t="shared" ca="1" si="188"/>
        <v>0.04</v>
      </c>
      <c r="CH332" s="145">
        <f t="shared" ca="1" si="189"/>
        <v>0</v>
      </c>
    </row>
    <row r="333" spans="1:86" hidden="1" outlineLevel="1">
      <c r="A333">
        <f t="shared" ca="1" si="196"/>
        <v>2</v>
      </c>
      <c r="B333" t="str">
        <f t="shared" ca="1" si="174"/>
        <v>EP4 LPD1 LPS3 LPM3</v>
      </c>
      <c r="C333" s="34">
        <f t="shared" si="190"/>
        <v>4</v>
      </c>
      <c r="D333" s="22">
        <v>0</v>
      </c>
      <c r="E333" s="34">
        <f t="shared" ca="1" si="191"/>
        <v>0</v>
      </c>
      <c r="F333" s="34">
        <f t="shared" ca="1" si="195"/>
        <v>0</v>
      </c>
      <c r="G333" s="34">
        <f t="shared" ca="1" si="192"/>
        <v>1</v>
      </c>
      <c r="H333" s="34">
        <f t="shared" ca="1" si="193"/>
        <v>3</v>
      </c>
      <c r="I333" s="34">
        <f t="shared" ca="1" si="194"/>
        <v>3</v>
      </c>
      <c r="BM333">
        <v>283</v>
      </c>
      <c r="BN333" s="56">
        <f t="shared" si="168"/>
        <v>0.08</v>
      </c>
      <c r="BO333" s="57">
        <f t="shared" si="169"/>
        <v>0</v>
      </c>
      <c r="BP333" s="58">
        <f t="shared" ca="1" si="175"/>
        <v>0</v>
      </c>
      <c r="BQ333" s="141">
        <f t="shared" ca="1" si="176"/>
        <v>0</v>
      </c>
      <c r="BR333" s="143">
        <f t="shared" ca="1" si="177"/>
        <v>-0.08</v>
      </c>
      <c r="BS333" s="144">
        <f t="shared" ca="1" si="178"/>
        <v>0.04</v>
      </c>
      <c r="BT333" s="145">
        <f t="shared" ca="1" si="179"/>
        <v>0.04</v>
      </c>
      <c r="BU333" s="56">
        <f t="shared" si="170"/>
        <v>0.08</v>
      </c>
      <c r="BV333" s="57">
        <f t="shared" si="171"/>
        <v>0</v>
      </c>
      <c r="BW333" s="58">
        <f t="shared" ca="1" si="180"/>
        <v>0</v>
      </c>
      <c r="BX333" s="141">
        <f t="shared" ca="1" si="181"/>
        <v>0</v>
      </c>
      <c r="BY333" s="143">
        <f t="shared" ca="1" si="182"/>
        <v>-0.08</v>
      </c>
      <c r="BZ333" s="144">
        <f t="shared" ca="1" si="183"/>
        <v>0.04</v>
      </c>
      <c r="CA333" s="145">
        <f t="shared" ca="1" si="184"/>
        <v>0.04</v>
      </c>
      <c r="CB333" s="56">
        <f t="shared" si="172"/>
        <v>0.08</v>
      </c>
      <c r="CC333" s="57">
        <f t="shared" si="173"/>
        <v>0</v>
      </c>
      <c r="CD333" s="58">
        <f t="shared" ca="1" si="185"/>
        <v>0</v>
      </c>
      <c r="CE333" s="141">
        <f t="shared" ca="1" si="186"/>
        <v>0</v>
      </c>
      <c r="CF333" s="143">
        <f t="shared" ca="1" si="187"/>
        <v>-0.08</v>
      </c>
      <c r="CG333" s="144">
        <f t="shared" ca="1" si="188"/>
        <v>0.04</v>
      </c>
      <c r="CH333" s="145">
        <f t="shared" ca="1" si="189"/>
        <v>0.04</v>
      </c>
    </row>
    <row r="334" spans="1:86" hidden="1" outlineLevel="1">
      <c r="A334">
        <f t="shared" ca="1" si="196"/>
        <v>2</v>
      </c>
      <c r="B334" t="str">
        <f t="shared" ca="1" si="174"/>
        <v>EP4 LPD1 LPS3 LPM4</v>
      </c>
      <c r="C334" s="34">
        <f t="shared" si="190"/>
        <v>4</v>
      </c>
      <c r="D334" s="22">
        <v>0</v>
      </c>
      <c r="E334" s="34">
        <f t="shared" ca="1" si="191"/>
        <v>0</v>
      </c>
      <c r="F334" s="34">
        <f t="shared" ca="1" si="195"/>
        <v>0</v>
      </c>
      <c r="G334" s="34">
        <f t="shared" ca="1" si="192"/>
        <v>1</v>
      </c>
      <c r="H334" s="34">
        <f t="shared" ca="1" si="193"/>
        <v>3</v>
      </c>
      <c r="I334" s="34">
        <f t="shared" ca="1" si="194"/>
        <v>4</v>
      </c>
      <c r="BM334">
        <v>284</v>
      </c>
      <c r="BN334" s="56">
        <f t="shared" si="168"/>
        <v>0.08</v>
      </c>
      <c r="BO334" s="57">
        <f t="shared" si="169"/>
        <v>0</v>
      </c>
      <c r="BP334" s="58">
        <f t="shared" ca="1" si="175"/>
        <v>0</v>
      </c>
      <c r="BQ334" s="141">
        <f t="shared" ca="1" si="176"/>
        <v>0</v>
      </c>
      <c r="BR334" s="143">
        <f t="shared" ca="1" si="177"/>
        <v>-0.08</v>
      </c>
      <c r="BS334" s="144">
        <f t="shared" ca="1" si="178"/>
        <v>0.04</v>
      </c>
      <c r="BT334" s="145">
        <f t="shared" ca="1" si="179"/>
        <v>0.08</v>
      </c>
      <c r="BU334" s="56">
        <f t="shared" si="170"/>
        <v>0.08</v>
      </c>
      <c r="BV334" s="57">
        <f t="shared" si="171"/>
        <v>0</v>
      </c>
      <c r="BW334" s="58">
        <f t="shared" ca="1" si="180"/>
        <v>0</v>
      </c>
      <c r="BX334" s="141">
        <f t="shared" ca="1" si="181"/>
        <v>0</v>
      </c>
      <c r="BY334" s="143">
        <f t="shared" ca="1" si="182"/>
        <v>-0.08</v>
      </c>
      <c r="BZ334" s="144">
        <f t="shared" ca="1" si="183"/>
        <v>0.04</v>
      </c>
      <c r="CA334" s="145">
        <f t="shared" ca="1" si="184"/>
        <v>0.08</v>
      </c>
      <c r="CB334" s="56">
        <f t="shared" si="172"/>
        <v>0.08</v>
      </c>
      <c r="CC334" s="57">
        <f t="shared" si="173"/>
        <v>0</v>
      </c>
      <c r="CD334" s="58">
        <f t="shared" ca="1" si="185"/>
        <v>0</v>
      </c>
      <c r="CE334" s="141">
        <f t="shared" ca="1" si="186"/>
        <v>0</v>
      </c>
      <c r="CF334" s="143">
        <f t="shared" ca="1" si="187"/>
        <v>-0.08</v>
      </c>
      <c r="CG334" s="144">
        <f t="shared" ca="1" si="188"/>
        <v>0.04</v>
      </c>
      <c r="CH334" s="145">
        <f t="shared" ca="1" si="189"/>
        <v>0.08</v>
      </c>
    </row>
    <row r="335" spans="1:86" hidden="1" outlineLevel="1">
      <c r="A335">
        <f t="shared" ca="1" si="196"/>
        <v>2</v>
      </c>
      <c r="B335" t="str">
        <f t="shared" ca="1" si="174"/>
        <v>EP4 LPD1 LPS4 LPM1</v>
      </c>
      <c r="C335" s="34">
        <f t="shared" si="190"/>
        <v>4</v>
      </c>
      <c r="D335" s="22">
        <v>0</v>
      </c>
      <c r="E335" s="34">
        <f t="shared" ca="1" si="191"/>
        <v>0</v>
      </c>
      <c r="F335" s="34">
        <f t="shared" ca="1" si="195"/>
        <v>0</v>
      </c>
      <c r="G335" s="34">
        <f t="shared" ca="1" si="192"/>
        <v>1</v>
      </c>
      <c r="H335" s="34">
        <f t="shared" ca="1" si="193"/>
        <v>4</v>
      </c>
      <c r="I335" s="34">
        <f t="shared" ca="1" si="194"/>
        <v>1</v>
      </c>
      <c r="BM335">
        <v>285</v>
      </c>
      <c r="BN335" s="56">
        <f t="shared" si="168"/>
        <v>0.08</v>
      </c>
      <c r="BO335" s="57">
        <f t="shared" si="169"/>
        <v>0</v>
      </c>
      <c r="BP335" s="58">
        <f t="shared" ca="1" si="175"/>
        <v>0</v>
      </c>
      <c r="BQ335" s="141">
        <f t="shared" ca="1" si="176"/>
        <v>0</v>
      </c>
      <c r="BR335" s="143">
        <f t="shared" ca="1" si="177"/>
        <v>-0.08</v>
      </c>
      <c r="BS335" s="144">
        <f t="shared" ca="1" si="178"/>
        <v>0.08</v>
      </c>
      <c r="BT335" s="145">
        <f t="shared" ca="1" si="179"/>
        <v>-0.05</v>
      </c>
      <c r="BU335" s="56">
        <f t="shared" si="170"/>
        <v>0.08</v>
      </c>
      <c r="BV335" s="57">
        <f t="shared" si="171"/>
        <v>0</v>
      </c>
      <c r="BW335" s="58">
        <f t="shared" ca="1" si="180"/>
        <v>0</v>
      </c>
      <c r="BX335" s="141">
        <f t="shared" ca="1" si="181"/>
        <v>0</v>
      </c>
      <c r="BY335" s="143">
        <f t="shared" ca="1" si="182"/>
        <v>-0.08</v>
      </c>
      <c r="BZ335" s="144">
        <f t="shared" ca="1" si="183"/>
        <v>0.08</v>
      </c>
      <c r="CA335" s="145">
        <f t="shared" ca="1" si="184"/>
        <v>-0.05</v>
      </c>
      <c r="CB335" s="56">
        <f t="shared" si="172"/>
        <v>0.08</v>
      </c>
      <c r="CC335" s="57">
        <f t="shared" si="173"/>
        <v>0</v>
      </c>
      <c r="CD335" s="58">
        <f t="shared" ca="1" si="185"/>
        <v>0</v>
      </c>
      <c r="CE335" s="141">
        <f t="shared" ca="1" si="186"/>
        <v>0</v>
      </c>
      <c r="CF335" s="143">
        <f t="shared" ca="1" si="187"/>
        <v>-0.08</v>
      </c>
      <c r="CG335" s="144">
        <f t="shared" ca="1" si="188"/>
        <v>0.08</v>
      </c>
      <c r="CH335" s="145">
        <f t="shared" ca="1" si="189"/>
        <v>-0.05</v>
      </c>
    </row>
    <row r="336" spans="1:86" hidden="1" outlineLevel="1">
      <c r="A336">
        <f t="shared" ca="1" si="196"/>
        <v>2</v>
      </c>
      <c r="B336" t="str">
        <f t="shared" ca="1" si="174"/>
        <v>EP4 LPD1 LPS4 LPM2</v>
      </c>
      <c r="C336" s="34">
        <f t="shared" si="190"/>
        <v>4</v>
      </c>
      <c r="D336" s="22">
        <v>0</v>
      </c>
      <c r="E336" s="34">
        <f t="shared" ca="1" si="191"/>
        <v>0</v>
      </c>
      <c r="F336" s="34">
        <f t="shared" ca="1" si="195"/>
        <v>0</v>
      </c>
      <c r="G336" s="34">
        <f t="shared" ca="1" si="192"/>
        <v>1</v>
      </c>
      <c r="H336" s="34">
        <f t="shared" ca="1" si="193"/>
        <v>4</v>
      </c>
      <c r="I336" s="34">
        <f t="shared" ca="1" si="194"/>
        <v>2</v>
      </c>
      <c r="BM336">
        <v>286</v>
      </c>
      <c r="BN336" s="56">
        <f t="shared" si="168"/>
        <v>0.08</v>
      </c>
      <c r="BO336" s="57">
        <f t="shared" si="169"/>
        <v>0</v>
      </c>
      <c r="BP336" s="58">
        <f t="shared" ca="1" si="175"/>
        <v>0</v>
      </c>
      <c r="BQ336" s="141">
        <f t="shared" ca="1" si="176"/>
        <v>0</v>
      </c>
      <c r="BR336" s="143">
        <f t="shared" ca="1" si="177"/>
        <v>-0.08</v>
      </c>
      <c r="BS336" s="144">
        <f t="shared" ca="1" si="178"/>
        <v>0.08</v>
      </c>
      <c r="BT336" s="145">
        <f t="shared" ca="1" si="179"/>
        <v>0</v>
      </c>
      <c r="BU336" s="56">
        <f t="shared" si="170"/>
        <v>0.08</v>
      </c>
      <c r="BV336" s="57">
        <f t="shared" si="171"/>
        <v>0</v>
      </c>
      <c r="BW336" s="58">
        <f t="shared" ca="1" si="180"/>
        <v>0</v>
      </c>
      <c r="BX336" s="141">
        <f t="shared" ca="1" si="181"/>
        <v>0</v>
      </c>
      <c r="BY336" s="143">
        <f t="shared" ca="1" si="182"/>
        <v>-0.08</v>
      </c>
      <c r="BZ336" s="144">
        <f t="shared" ca="1" si="183"/>
        <v>0.08</v>
      </c>
      <c r="CA336" s="145">
        <f t="shared" ca="1" si="184"/>
        <v>0</v>
      </c>
      <c r="CB336" s="56">
        <f t="shared" si="172"/>
        <v>0.08</v>
      </c>
      <c r="CC336" s="57">
        <f t="shared" si="173"/>
        <v>0</v>
      </c>
      <c r="CD336" s="58">
        <f t="shared" ca="1" si="185"/>
        <v>0</v>
      </c>
      <c r="CE336" s="141">
        <f t="shared" ca="1" si="186"/>
        <v>0</v>
      </c>
      <c r="CF336" s="143">
        <f t="shared" ca="1" si="187"/>
        <v>-0.08</v>
      </c>
      <c r="CG336" s="144">
        <f t="shared" ca="1" si="188"/>
        <v>0.08</v>
      </c>
      <c r="CH336" s="145">
        <f t="shared" ca="1" si="189"/>
        <v>0</v>
      </c>
    </row>
    <row r="337" spans="1:86" hidden="1" outlineLevel="1">
      <c r="A337">
        <f t="shared" ca="1" si="196"/>
        <v>2</v>
      </c>
      <c r="B337" t="str">
        <f t="shared" ca="1" si="174"/>
        <v>EP4 LPD1 LPS4 LPM3</v>
      </c>
      <c r="C337" s="34">
        <f t="shared" si="190"/>
        <v>4</v>
      </c>
      <c r="D337" s="22">
        <v>0</v>
      </c>
      <c r="E337" s="34">
        <f t="shared" ca="1" si="191"/>
        <v>0</v>
      </c>
      <c r="F337" s="34">
        <f t="shared" ca="1" si="195"/>
        <v>0</v>
      </c>
      <c r="G337" s="34">
        <f t="shared" ca="1" si="192"/>
        <v>1</v>
      </c>
      <c r="H337" s="34">
        <f t="shared" ca="1" si="193"/>
        <v>4</v>
      </c>
      <c r="I337" s="34">
        <f t="shared" ca="1" si="194"/>
        <v>3</v>
      </c>
      <c r="BM337">
        <v>287</v>
      </c>
      <c r="BN337" s="56">
        <f t="shared" si="168"/>
        <v>0.08</v>
      </c>
      <c r="BO337" s="57">
        <f t="shared" si="169"/>
        <v>0</v>
      </c>
      <c r="BP337" s="58">
        <f t="shared" ca="1" si="175"/>
        <v>0</v>
      </c>
      <c r="BQ337" s="141">
        <f t="shared" ca="1" si="176"/>
        <v>0</v>
      </c>
      <c r="BR337" s="143">
        <f t="shared" ca="1" si="177"/>
        <v>-0.08</v>
      </c>
      <c r="BS337" s="144">
        <f t="shared" ca="1" si="178"/>
        <v>0.08</v>
      </c>
      <c r="BT337" s="145">
        <f t="shared" ca="1" si="179"/>
        <v>0.04</v>
      </c>
      <c r="BU337" s="56">
        <f t="shared" si="170"/>
        <v>0.08</v>
      </c>
      <c r="BV337" s="57">
        <f t="shared" si="171"/>
        <v>0</v>
      </c>
      <c r="BW337" s="58">
        <f t="shared" ca="1" si="180"/>
        <v>0</v>
      </c>
      <c r="BX337" s="141">
        <f t="shared" ca="1" si="181"/>
        <v>0</v>
      </c>
      <c r="BY337" s="143">
        <f t="shared" ca="1" si="182"/>
        <v>-0.08</v>
      </c>
      <c r="BZ337" s="144">
        <f t="shared" ca="1" si="183"/>
        <v>0.08</v>
      </c>
      <c r="CA337" s="145">
        <f t="shared" ca="1" si="184"/>
        <v>0.04</v>
      </c>
      <c r="CB337" s="56">
        <f t="shared" si="172"/>
        <v>0.08</v>
      </c>
      <c r="CC337" s="57">
        <f t="shared" si="173"/>
        <v>0</v>
      </c>
      <c r="CD337" s="58">
        <f t="shared" ca="1" si="185"/>
        <v>0</v>
      </c>
      <c r="CE337" s="141">
        <f t="shared" ca="1" si="186"/>
        <v>0</v>
      </c>
      <c r="CF337" s="143">
        <f t="shared" ca="1" si="187"/>
        <v>-0.08</v>
      </c>
      <c r="CG337" s="144">
        <f t="shared" ca="1" si="188"/>
        <v>0.08</v>
      </c>
      <c r="CH337" s="145">
        <f t="shared" ca="1" si="189"/>
        <v>0.04</v>
      </c>
    </row>
    <row r="338" spans="1:86" hidden="1" outlineLevel="1">
      <c r="A338">
        <f t="shared" ca="1" si="196"/>
        <v>2</v>
      </c>
      <c r="B338" t="str">
        <f t="shared" ca="1" si="174"/>
        <v>EP4 LPD1 LPS4 LPM4</v>
      </c>
      <c r="C338" s="34">
        <f t="shared" si="190"/>
        <v>4</v>
      </c>
      <c r="D338" s="22">
        <v>0</v>
      </c>
      <c r="E338" s="34">
        <f t="shared" ca="1" si="191"/>
        <v>0</v>
      </c>
      <c r="F338" s="34">
        <f t="shared" ca="1" si="195"/>
        <v>0</v>
      </c>
      <c r="G338" s="34">
        <f t="shared" ca="1" si="192"/>
        <v>1</v>
      </c>
      <c r="H338" s="34">
        <f t="shared" ca="1" si="193"/>
        <v>4</v>
      </c>
      <c r="I338" s="34">
        <f t="shared" ca="1" si="194"/>
        <v>4</v>
      </c>
      <c r="BM338">
        <v>288</v>
      </c>
      <c r="BN338" s="56">
        <f t="shared" si="168"/>
        <v>0.08</v>
      </c>
      <c r="BO338" s="57">
        <f t="shared" si="169"/>
        <v>0</v>
      </c>
      <c r="BP338" s="58">
        <f t="shared" ca="1" si="175"/>
        <v>0</v>
      </c>
      <c r="BQ338" s="141">
        <f t="shared" ca="1" si="176"/>
        <v>0</v>
      </c>
      <c r="BR338" s="143">
        <f t="shared" ca="1" si="177"/>
        <v>-0.08</v>
      </c>
      <c r="BS338" s="144">
        <f t="shared" ca="1" si="178"/>
        <v>0.08</v>
      </c>
      <c r="BT338" s="145">
        <f t="shared" ca="1" si="179"/>
        <v>0.08</v>
      </c>
      <c r="BU338" s="56">
        <f t="shared" si="170"/>
        <v>0.08</v>
      </c>
      <c r="BV338" s="57">
        <f t="shared" si="171"/>
        <v>0</v>
      </c>
      <c r="BW338" s="58">
        <f t="shared" ca="1" si="180"/>
        <v>0</v>
      </c>
      <c r="BX338" s="141">
        <f t="shared" ca="1" si="181"/>
        <v>0</v>
      </c>
      <c r="BY338" s="143">
        <f t="shared" ca="1" si="182"/>
        <v>-0.08</v>
      </c>
      <c r="BZ338" s="144">
        <f t="shared" ca="1" si="183"/>
        <v>0.08</v>
      </c>
      <c r="CA338" s="145">
        <f t="shared" ca="1" si="184"/>
        <v>0.08</v>
      </c>
      <c r="CB338" s="56">
        <f t="shared" si="172"/>
        <v>0.08</v>
      </c>
      <c r="CC338" s="57">
        <f t="shared" si="173"/>
        <v>0</v>
      </c>
      <c r="CD338" s="58">
        <f t="shared" ca="1" si="185"/>
        <v>0</v>
      </c>
      <c r="CE338" s="141">
        <f t="shared" ca="1" si="186"/>
        <v>0</v>
      </c>
      <c r="CF338" s="143">
        <f t="shared" ca="1" si="187"/>
        <v>-0.08</v>
      </c>
      <c r="CG338" s="144">
        <f t="shared" ca="1" si="188"/>
        <v>0.08</v>
      </c>
      <c r="CH338" s="145">
        <f t="shared" ca="1" si="189"/>
        <v>0.08</v>
      </c>
    </row>
    <row r="339" spans="1:86" hidden="1" outlineLevel="1">
      <c r="A339">
        <f t="shared" ca="1" si="196"/>
        <v>2</v>
      </c>
      <c r="B339" t="str">
        <f t="shared" ca="1" si="174"/>
        <v>EP4 LPD2 LPS1 LPM1</v>
      </c>
      <c r="C339" s="34">
        <f t="shared" si="190"/>
        <v>4</v>
      </c>
      <c r="D339" s="22">
        <v>0</v>
      </c>
      <c r="E339" s="34">
        <f t="shared" ca="1" si="191"/>
        <v>0</v>
      </c>
      <c r="F339" s="34">
        <f t="shared" ca="1" si="195"/>
        <v>0</v>
      </c>
      <c r="G339" s="34">
        <f t="shared" ca="1" si="192"/>
        <v>2</v>
      </c>
      <c r="H339" s="34">
        <f t="shared" ca="1" si="193"/>
        <v>1</v>
      </c>
      <c r="I339" s="34">
        <f t="shared" ca="1" si="194"/>
        <v>1</v>
      </c>
      <c r="BM339">
        <v>289</v>
      </c>
      <c r="BN339" s="56">
        <f t="shared" si="168"/>
        <v>0.08</v>
      </c>
      <c r="BO339" s="57">
        <f t="shared" si="169"/>
        <v>0</v>
      </c>
      <c r="BP339" s="58">
        <f t="shared" ca="1" si="175"/>
        <v>0</v>
      </c>
      <c r="BQ339" s="141">
        <f t="shared" ca="1" si="176"/>
        <v>0</v>
      </c>
      <c r="BR339" s="143">
        <f t="shared" ca="1" si="177"/>
        <v>-0.04</v>
      </c>
      <c r="BS339" s="144">
        <f t="shared" ca="1" si="178"/>
        <v>-0.05</v>
      </c>
      <c r="BT339" s="145">
        <f t="shared" ca="1" si="179"/>
        <v>-0.05</v>
      </c>
      <c r="BU339" s="56">
        <f t="shared" si="170"/>
        <v>0.08</v>
      </c>
      <c r="BV339" s="57">
        <f t="shared" si="171"/>
        <v>0</v>
      </c>
      <c r="BW339" s="58">
        <f t="shared" ca="1" si="180"/>
        <v>0</v>
      </c>
      <c r="BX339" s="141">
        <f t="shared" ca="1" si="181"/>
        <v>0</v>
      </c>
      <c r="BY339" s="143">
        <f t="shared" ca="1" si="182"/>
        <v>-0.04</v>
      </c>
      <c r="BZ339" s="144">
        <f t="shared" ca="1" si="183"/>
        <v>-0.05</v>
      </c>
      <c r="CA339" s="145">
        <f t="shared" ca="1" si="184"/>
        <v>-0.05</v>
      </c>
      <c r="CB339" s="56">
        <f t="shared" si="172"/>
        <v>0.08</v>
      </c>
      <c r="CC339" s="57">
        <f t="shared" si="173"/>
        <v>0</v>
      </c>
      <c r="CD339" s="58">
        <f t="shared" ca="1" si="185"/>
        <v>0</v>
      </c>
      <c r="CE339" s="141">
        <f t="shared" ca="1" si="186"/>
        <v>0</v>
      </c>
      <c r="CF339" s="143">
        <f t="shared" ca="1" si="187"/>
        <v>-0.04</v>
      </c>
      <c r="CG339" s="144">
        <f t="shared" ca="1" si="188"/>
        <v>-0.05</v>
      </c>
      <c r="CH339" s="145">
        <f t="shared" ca="1" si="189"/>
        <v>-0.05</v>
      </c>
    </row>
    <row r="340" spans="1:86" hidden="1" outlineLevel="1">
      <c r="A340">
        <f t="shared" ca="1" si="196"/>
        <v>2</v>
      </c>
      <c r="B340" t="str">
        <f t="shared" ca="1" si="174"/>
        <v>EP4 LPD2 LPS1 LPM2</v>
      </c>
      <c r="C340" s="34">
        <f t="shared" si="190"/>
        <v>4</v>
      </c>
      <c r="D340" s="22">
        <v>0</v>
      </c>
      <c r="E340" s="34">
        <f t="shared" ca="1" si="191"/>
        <v>0</v>
      </c>
      <c r="F340" s="34">
        <f t="shared" ca="1" si="195"/>
        <v>0</v>
      </c>
      <c r="G340" s="34">
        <f t="shared" ca="1" si="192"/>
        <v>2</v>
      </c>
      <c r="H340" s="34">
        <f t="shared" ca="1" si="193"/>
        <v>1</v>
      </c>
      <c r="I340" s="34">
        <f t="shared" ca="1" si="194"/>
        <v>2</v>
      </c>
      <c r="BM340">
        <v>290</v>
      </c>
      <c r="BN340" s="56">
        <f t="shared" si="168"/>
        <v>0.08</v>
      </c>
      <c r="BO340" s="57">
        <f t="shared" si="169"/>
        <v>0</v>
      </c>
      <c r="BP340" s="58">
        <f t="shared" ca="1" si="175"/>
        <v>0</v>
      </c>
      <c r="BQ340" s="141">
        <f t="shared" ca="1" si="176"/>
        <v>0</v>
      </c>
      <c r="BR340" s="143">
        <f t="shared" ca="1" si="177"/>
        <v>-0.04</v>
      </c>
      <c r="BS340" s="144">
        <f t="shared" ca="1" si="178"/>
        <v>-0.05</v>
      </c>
      <c r="BT340" s="145">
        <f t="shared" ca="1" si="179"/>
        <v>0</v>
      </c>
      <c r="BU340" s="56">
        <f t="shared" si="170"/>
        <v>0.08</v>
      </c>
      <c r="BV340" s="57">
        <f t="shared" si="171"/>
        <v>0</v>
      </c>
      <c r="BW340" s="58">
        <f t="shared" ca="1" si="180"/>
        <v>0</v>
      </c>
      <c r="BX340" s="141">
        <f t="shared" ca="1" si="181"/>
        <v>0</v>
      </c>
      <c r="BY340" s="143">
        <f t="shared" ca="1" si="182"/>
        <v>-0.04</v>
      </c>
      <c r="BZ340" s="144">
        <f t="shared" ca="1" si="183"/>
        <v>-0.05</v>
      </c>
      <c r="CA340" s="145">
        <f t="shared" ca="1" si="184"/>
        <v>0</v>
      </c>
      <c r="CB340" s="56">
        <f t="shared" si="172"/>
        <v>0.08</v>
      </c>
      <c r="CC340" s="57">
        <f t="shared" si="173"/>
        <v>0</v>
      </c>
      <c r="CD340" s="58">
        <f t="shared" ca="1" si="185"/>
        <v>0</v>
      </c>
      <c r="CE340" s="141">
        <f t="shared" ca="1" si="186"/>
        <v>0</v>
      </c>
      <c r="CF340" s="143">
        <f t="shared" ca="1" si="187"/>
        <v>-0.04</v>
      </c>
      <c r="CG340" s="144">
        <f t="shared" ca="1" si="188"/>
        <v>-0.05</v>
      </c>
      <c r="CH340" s="145">
        <f t="shared" ca="1" si="189"/>
        <v>0</v>
      </c>
    </row>
    <row r="341" spans="1:86" hidden="1" outlineLevel="1">
      <c r="A341">
        <f t="shared" ca="1" si="196"/>
        <v>2</v>
      </c>
      <c r="B341" t="str">
        <f t="shared" ca="1" si="174"/>
        <v>EP4 LPD2 LPS1 LPM3</v>
      </c>
      <c r="C341" s="34">
        <f t="shared" si="190"/>
        <v>4</v>
      </c>
      <c r="D341" s="22">
        <v>0</v>
      </c>
      <c r="E341" s="34">
        <f t="shared" ca="1" si="191"/>
        <v>0</v>
      </c>
      <c r="F341" s="34">
        <f t="shared" ca="1" si="195"/>
        <v>0</v>
      </c>
      <c r="G341" s="34">
        <f t="shared" ca="1" si="192"/>
        <v>2</v>
      </c>
      <c r="H341" s="34">
        <f t="shared" ca="1" si="193"/>
        <v>1</v>
      </c>
      <c r="I341" s="34">
        <f t="shared" ca="1" si="194"/>
        <v>3</v>
      </c>
      <c r="BM341">
        <v>291</v>
      </c>
      <c r="BN341" s="56">
        <f t="shared" si="168"/>
        <v>0.08</v>
      </c>
      <c r="BO341" s="57">
        <f t="shared" si="169"/>
        <v>0</v>
      </c>
      <c r="BP341" s="58">
        <f t="shared" ca="1" si="175"/>
        <v>0</v>
      </c>
      <c r="BQ341" s="141">
        <f t="shared" ca="1" si="176"/>
        <v>0</v>
      </c>
      <c r="BR341" s="143">
        <f t="shared" ca="1" si="177"/>
        <v>-0.04</v>
      </c>
      <c r="BS341" s="144">
        <f t="shared" ca="1" si="178"/>
        <v>-0.05</v>
      </c>
      <c r="BT341" s="145">
        <f t="shared" ca="1" si="179"/>
        <v>0.04</v>
      </c>
      <c r="BU341" s="56">
        <f t="shared" si="170"/>
        <v>0.08</v>
      </c>
      <c r="BV341" s="57">
        <f t="shared" si="171"/>
        <v>0</v>
      </c>
      <c r="BW341" s="58">
        <f t="shared" ca="1" si="180"/>
        <v>0</v>
      </c>
      <c r="BX341" s="141">
        <f t="shared" ca="1" si="181"/>
        <v>0</v>
      </c>
      <c r="BY341" s="143">
        <f t="shared" ca="1" si="182"/>
        <v>-0.04</v>
      </c>
      <c r="BZ341" s="144">
        <f t="shared" ca="1" si="183"/>
        <v>-0.05</v>
      </c>
      <c r="CA341" s="145">
        <f t="shared" ca="1" si="184"/>
        <v>0.04</v>
      </c>
      <c r="CB341" s="56">
        <f t="shared" si="172"/>
        <v>0.08</v>
      </c>
      <c r="CC341" s="57">
        <f t="shared" si="173"/>
        <v>0</v>
      </c>
      <c r="CD341" s="58">
        <f t="shared" ca="1" si="185"/>
        <v>0</v>
      </c>
      <c r="CE341" s="141">
        <f t="shared" ca="1" si="186"/>
        <v>0</v>
      </c>
      <c r="CF341" s="143">
        <f t="shared" ca="1" si="187"/>
        <v>-0.04</v>
      </c>
      <c r="CG341" s="144">
        <f t="shared" ca="1" si="188"/>
        <v>-0.05</v>
      </c>
      <c r="CH341" s="145">
        <f t="shared" ca="1" si="189"/>
        <v>0.04</v>
      </c>
    </row>
    <row r="342" spans="1:86" hidden="1" outlineLevel="1">
      <c r="A342">
        <f t="shared" ca="1" si="196"/>
        <v>2</v>
      </c>
      <c r="B342" t="str">
        <f t="shared" ca="1" si="174"/>
        <v>EP4 LPD2 LPS1 LPM4</v>
      </c>
      <c r="C342" s="34">
        <f t="shared" si="190"/>
        <v>4</v>
      </c>
      <c r="D342" s="22">
        <v>0</v>
      </c>
      <c r="E342" s="34">
        <f t="shared" ca="1" si="191"/>
        <v>0</v>
      </c>
      <c r="F342" s="34">
        <f t="shared" ca="1" si="195"/>
        <v>0</v>
      </c>
      <c r="G342" s="34">
        <f t="shared" ca="1" si="192"/>
        <v>2</v>
      </c>
      <c r="H342" s="34">
        <f t="shared" ca="1" si="193"/>
        <v>1</v>
      </c>
      <c r="I342" s="34">
        <f t="shared" ca="1" si="194"/>
        <v>4</v>
      </c>
      <c r="BM342">
        <v>292</v>
      </c>
      <c r="BN342" s="56">
        <f t="shared" si="168"/>
        <v>0.08</v>
      </c>
      <c r="BO342" s="57">
        <f t="shared" si="169"/>
        <v>0</v>
      </c>
      <c r="BP342" s="58">
        <f t="shared" ca="1" si="175"/>
        <v>0</v>
      </c>
      <c r="BQ342" s="141">
        <f t="shared" ca="1" si="176"/>
        <v>0</v>
      </c>
      <c r="BR342" s="143">
        <f t="shared" ca="1" si="177"/>
        <v>-0.04</v>
      </c>
      <c r="BS342" s="144">
        <f t="shared" ca="1" si="178"/>
        <v>-0.05</v>
      </c>
      <c r="BT342" s="145">
        <f t="shared" ca="1" si="179"/>
        <v>0.08</v>
      </c>
      <c r="BU342" s="56">
        <f t="shared" si="170"/>
        <v>0.08</v>
      </c>
      <c r="BV342" s="57">
        <f t="shared" si="171"/>
        <v>0</v>
      </c>
      <c r="BW342" s="58">
        <f t="shared" ca="1" si="180"/>
        <v>0</v>
      </c>
      <c r="BX342" s="141">
        <f t="shared" ca="1" si="181"/>
        <v>0</v>
      </c>
      <c r="BY342" s="143">
        <f t="shared" ca="1" si="182"/>
        <v>-0.04</v>
      </c>
      <c r="BZ342" s="144">
        <f t="shared" ca="1" si="183"/>
        <v>-0.05</v>
      </c>
      <c r="CA342" s="145">
        <f t="shared" ca="1" si="184"/>
        <v>0.08</v>
      </c>
      <c r="CB342" s="56">
        <f t="shared" si="172"/>
        <v>0.08</v>
      </c>
      <c r="CC342" s="57">
        <f t="shared" si="173"/>
        <v>0</v>
      </c>
      <c r="CD342" s="58">
        <f t="shared" ca="1" si="185"/>
        <v>0</v>
      </c>
      <c r="CE342" s="141">
        <f t="shared" ca="1" si="186"/>
        <v>0</v>
      </c>
      <c r="CF342" s="143">
        <f t="shared" ca="1" si="187"/>
        <v>-0.04</v>
      </c>
      <c r="CG342" s="144">
        <f t="shared" ca="1" si="188"/>
        <v>-0.05</v>
      </c>
      <c r="CH342" s="145">
        <f t="shared" ca="1" si="189"/>
        <v>0.08</v>
      </c>
    </row>
    <row r="343" spans="1:86" hidden="1" outlineLevel="1">
      <c r="A343">
        <f t="shared" ca="1" si="196"/>
        <v>2</v>
      </c>
      <c r="B343" t="str">
        <f t="shared" ca="1" si="174"/>
        <v>EP4 LPD2 LPS2 LPM1</v>
      </c>
      <c r="C343" s="34">
        <f t="shared" si="190"/>
        <v>4</v>
      </c>
      <c r="D343" s="22">
        <v>0</v>
      </c>
      <c r="E343" s="34">
        <f t="shared" ca="1" si="191"/>
        <v>0</v>
      </c>
      <c r="F343" s="34">
        <f t="shared" ca="1" si="195"/>
        <v>0</v>
      </c>
      <c r="G343" s="34">
        <f t="shared" ca="1" si="192"/>
        <v>2</v>
      </c>
      <c r="H343" s="34">
        <f t="shared" ca="1" si="193"/>
        <v>2</v>
      </c>
      <c r="I343" s="34">
        <f t="shared" ca="1" si="194"/>
        <v>1</v>
      </c>
      <c r="BM343">
        <v>293</v>
      </c>
      <c r="BN343" s="56">
        <f t="shared" si="168"/>
        <v>0.08</v>
      </c>
      <c r="BO343" s="57">
        <f t="shared" si="169"/>
        <v>0</v>
      </c>
      <c r="BP343" s="58">
        <f t="shared" ca="1" si="175"/>
        <v>0</v>
      </c>
      <c r="BQ343" s="141">
        <f t="shared" ca="1" si="176"/>
        <v>0</v>
      </c>
      <c r="BR343" s="143">
        <f t="shared" ca="1" si="177"/>
        <v>-0.04</v>
      </c>
      <c r="BS343" s="144">
        <f t="shared" ca="1" si="178"/>
        <v>0</v>
      </c>
      <c r="BT343" s="145">
        <f t="shared" ca="1" si="179"/>
        <v>-0.05</v>
      </c>
      <c r="BU343" s="56">
        <f t="shared" si="170"/>
        <v>0.08</v>
      </c>
      <c r="BV343" s="57">
        <f t="shared" si="171"/>
        <v>0</v>
      </c>
      <c r="BW343" s="58">
        <f t="shared" ca="1" si="180"/>
        <v>0</v>
      </c>
      <c r="BX343" s="141">
        <f t="shared" ca="1" si="181"/>
        <v>0</v>
      </c>
      <c r="BY343" s="143">
        <f t="shared" ca="1" si="182"/>
        <v>-0.04</v>
      </c>
      <c r="BZ343" s="144">
        <f t="shared" ca="1" si="183"/>
        <v>0</v>
      </c>
      <c r="CA343" s="145">
        <f t="shared" ca="1" si="184"/>
        <v>-0.05</v>
      </c>
      <c r="CB343" s="56">
        <f t="shared" si="172"/>
        <v>0.08</v>
      </c>
      <c r="CC343" s="57">
        <f t="shared" si="173"/>
        <v>0</v>
      </c>
      <c r="CD343" s="58">
        <f t="shared" ca="1" si="185"/>
        <v>0</v>
      </c>
      <c r="CE343" s="141">
        <f t="shared" ca="1" si="186"/>
        <v>0</v>
      </c>
      <c r="CF343" s="143">
        <f t="shared" ca="1" si="187"/>
        <v>-0.04</v>
      </c>
      <c r="CG343" s="144">
        <f t="shared" ca="1" si="188"/>
        <v>0</v>
      </c>
      <c r="CH343" s="145">
        <f t="shared" ca="1" si="189"/>
        <v>-0.05</v>
      </c>
    </row>
    <row r="344" spans="1:86" hidden="1" outlineLevel="1">
      <c r="A344">
        <f t="shared" ca="1" si="196"/>
        <v>2</v>
      </c>
      <c r="B344" t="str">
        <f t="shared" ca="1" si="174"/>
        <v>EP4 LPD2 LPS2 LPM2</v>
      </c>
      <c r="C344" s="34">
        <f t="shared" si="190"/>
        <v>4</v>
      </c>
      <c r="D344" s="22">
        <v>0</v>
      </c>
      <c r="E344" s="34">
        <f t="shared" ca="1" si="191"/>
        <v>0</v>
      </c>
      <c r="F344" s="34">
        <f t="shared" ca="1" si="195"/>
        <v>0</v>
      </c>
      <c r="G344" s="34">
        <f t="shared" ca="1" si="192"/>
        <v>2</v>
      </c>
      <c r="H344" s="34">
        <f t="shared" ca="1" si="193"/>
        <v>2</v>
      </c>
      <c r="I344" s="34">
        <f t="shared" ca="1" si="194"/>
        <v>2</v>
      </c>
      <c r="BM344">
        <v>294</v>
      </c>
      <c r="BN344" s="56">
        <f t="shared" si="168"/>
        <v>0.08</v>
      </c>
      <c r="BO344" s="57">
        <f t="shared" si="169"/>
        <v>0</v>
      </c>
      <c r="BP344" s="58">
        <f t="shared" ca="1" si="175"/>
        <v>0</v>
      </c>
      <c r="BQ344" s="141">
        <f t="shared" ca="1" si="176"/>
        <v>0</v>
      </c>
      <c r="BR344" s="143">
        <f t="shared" ca="1" si="177"/>
        <v>-0.04</v>
      </c>
      <c r="BS344" s="144">
        <f t="shared" ca="1" si="178"/>
        <v>0</v>
      </c>
      <c r="BT344" s="145">
        <f t="shared" ca="1" si="179"/>
        <v>0</v>
      </c>
      <c r="BU344" s="56">
        <f t="shared" si="170"/>
        <v>0.08</v>
      </c>
      <c r="BV344" s="57">
        <f t="shared" si="171"/>
        <v>0</v>
      </c>
      <c r="BW344" s="58">
        <f t="shared" ca="1" si="180"/>
        <v>0</v>
      </c>
      <c r="BX344" s="141">
        <f t="shared" ca="1" si="181"/>
        <v>0</v>
      </c>
      <c r="BY344" s="143">
        <f t="shared" ca="1" si="182"/>
        <v>-0.04</v>
      </c>
      <c r="BZ344" s="144">
        <f t="shared" ca="1" si="183"/>
        <v>0</v>
      </c>
      <c r="CA344" s="145">
        <f t="shared" ca="1" si="184"/>
        <v>0</v>
      </c>
      <c r="CB344" s="56">
        <f t="shared" si="172"/>
        <v>0.08</v>
      </c>
      <c r="CC344" s="57">
        <f t="shared" si="173"/>
        <v>0</v>
      </c>
      <c r="CD344" s="58">
        <f t="shared" ca="1" si="185"/>
        <v>0</v>
      </c>
      <c r="CE344" s="141">
        <f t="shared" ca="1" si="186"/>
        <v>0</v>
      </c>
      <c r="CF344" s="143">
        <f t="shared" ca="1" si="187"/>
        <v>-0.04</v>
      </c>
      <c r="CG344" s="144">
        <f t="shared" ca="1" si="188"/>
        <v>0</v>
      </c>
      <c r="CH344" s="145">
        <f t="shared" ca="1" si="189"/>
        <v>0</v>
      </c>
    </row>
    <row r="345" spans="1:86" hidden="1" outlineLevel="1">
      <c r="A345">
        <f t="shared" ca="1" si="196"/>
        <v>2</v>
      </c>
      <c r="B345" t="str">
        <f t="shared" ca="1" si="174"/>
        <v>EP4 LPD2 LPS2 LPM3</v>
      </c>
      <c r="C345" s="34">
        <f t="shared" si="190"/>
        <v>4</v>
      </c>
      <c r="D345" s="22">
        <v>0</v>
      </c>
      <c r="E345" s="34">
        <f t="shared" ca="1" si="191"/>
        <v>0</v>
      </c>
      <c r="F345" s="34">
        <f t="shared" ca="1" si="195"/>
        <v>0</v>
      </c>
      <c r="G345" s="34">
        <f t="shared" ca="1" si="192"/>
        <v>2</v>
      </c>
      <c r="H345" s="34">
        <f t="shared" ca="1" si="193"/>
        <v>2</v>
      </c>
      <c r="I345" s="34">
        <f t="shared" ca="1" si="194"/>
        <v>3</v>
      </c>
      <c r="BM345">
        <v>295</v>
      </c>
      <c r="BN345" s="56">
        <f t="shared" si="168"/>
        <v>0.08</v>
      </c>
      <c r="BO345" s="57">
        <f t="shared" si="169"/>
        <v>0</v>
      </c>
      <c r="BP345" s="58">
        <f t="shared" ca="1" si="175"/>
        <v>0</v>
      </c>
      <c r="BQ345" s="141">
        <f t="shared" ca="1" si="176"/>
        <v>0</v>
      </c>
      <c r="BR345" s="143">
        <f t="shared" ca="1" si="177"/>
        <v>-0.04</v>
      </c>
      <c r="BS345" s="144">
        <f t="shared" ca="1" si="178"/>
        <v>0</v>
      </c>
      <c r="BT345" s="145">
        <f t="shared" ca="1" si="179"/>
        <v>0.04</v>
      </c>
      <c r="BU345" s="56">
        <f t="shared" si="170"/>
        <v>0.08</v>
      </c>
      <c r="BV345" s="57">
        <f t="shared" si="171"/>
        <v>0</v>
      </c>
      <c r="BW345" s="58">
        <f t="shared" ca="1" si="180"/>
        <v>0</v>
      </c>
      <c r="BX345" s="141">
        <f t="shared" ca="1" si="181"/>
        <v>0</v>
      </c>
      <c r="BY345" s="143">
        <f t="shared" ca="1" si="182"/>
        <v>-0.04</v>
      </c>
      <c r="BZ345" s="144">
        <f t="shared" ca="1" si="183"/>
        <v>0</v>
      </c>
      <c r="CA345" s="145">
        <f t="shared" ca="1" si="184"/>
        <v>0.04</v>
      </c>
      <c r="CB345" s="56">
        <f t="shared" si="172"/>
        <v>0.08</v>
      </c>
      <c r="CC345" s="57">
        <f t="shared" si="173"/>
        <v>0</v>
      </c>
      <c r="CD345" s="58">
        <f t="shared" ca="1" si="185"/>
        <v>0</v>
      </c>
      <c r="CE345" s="141">
        <f t="shared" ca="1" si="186"/>
        <v>0</v>
      </c>
      <c r="CF345" s="143">
        <f t="shared" ca="1" si="187"/>
        <v>-0.04</v>
      </c>
      <c r="CG345" s="144">
        <f t="shared" ca="1" si="188"/>
        <v>0</v>
      </c>
      <c r="CH345" s="145">
        <f t="shared" ca="1" si="189"/>
        <v>0.04</v>
      </c>
    </row>
    <row r="346" spans="1:86" hidden="1" outlineLevel="1">
      <c r="A346">
        <f t="shared" ca="1" si="196"/>
        <v>2</v>
      </c>
      <c r="B346" t="str">
        <f t="shared" ca="1" si="174"/>
        <v>EP4 LPD2 LPS2 LPM4</v>
      </c>
      <c r="C346" s="34">
        <f t="shared" si="190"/>
        <v>4</v>
      </c>
      <c r="D346" s="22">
        <v>0</v>
      </c>
      <c r="E346" s="34">
        <f t="shared" ca="1" si="191"/>
        <v>0</v>
      </c>
      <c r="F346" s="34">
        <f t="shared" ca="1" si="195"/>
        <v>0</v>
      </c>
      <c r="G346" s="34">
        <f t="shared" ca="1" si="192"/>
        <v>2</v>
      </c>
      <c r="H346" s="34">
        <f t="shared" ca="1" si="193"/>
        <v>2</v>
      </c>
      <c r="I346" s="34">
        <f t="shared" ca="1" si="194"/>
        <v>4</v>
      </c>
      <c r="BM346">
        <v>296</v>
      </c>
      <c r="BN346" s="56">
        <f t="shared" si="168"/>
        <v>0.08</v>
      </c>
      <c r="BO346" s="57">
        <f t="shared" si="169"/>
        <v>0</v>
      </c>
      <c r="BP346" s="58">
        <f t="shared" ca="1" si="175"/>
        <v>0</v>
      </c>
      <c r="BQ346" s="141">
        <f t="shared" ca="1" si="176"/>
        <v>0</v>
      </c>
      <c r="BR346" s="143">
        <f t="shared" ca="1" si="177"/>
        <v>-0.04</v>
      </c>
      <c r="BS346" s="144">
        <f t="shared" ca="1" si="178"/>
        <v>0</v>
      </c>
      <c r="BT346" s="145">
        <f t="shared" ca="1" si="179"/>
        <v>0.08</v>
      </c>
      <c r="BU346" s="56">
        <f t="shared" si="170"/>
        <v>0.08</v>
      </c>
      <c r="BV346" s="57">
        <f t="shared" si="171"/>
        <v>0</v>
      </c>
      <c r="BW346" s="58">
        <f t="shared" ca="1" si="180"/>
        <v>0</v>
      </c>
      <c r="BX346" s="141">
        <f t="shared" ca="1" si="181"/>
        <v>0</v>
      </c>
      <c r="BY346" s="143">
        <f t="shared" ca="1" si="182"/>
        <v>-0.04</v>
      </c>
      <c r="BZ346" s="144">
        <f t="shared" ca="1" si="183"/>
        <v>0</v>
      </c>
      <c r="CA346" s="145">
        <f t="shared" ca="1" si="184"/>
        <v>0.08</v>
      </c>
      <c r="CB346" s="56">
        <f t="shared" si="172"/>
        <v>0.08</v>
      </c>
      <c r="CC346" s="57">
        <f t="shared" si="173"/>
        <v>0</v>
      </c>
      <c r="CD346" s="58">
        <f t="shared" ca="1" si="185"/>
        <v>0</v>
      </c>
      <c r="CE346" s="141">
        <f t="shared" ca="1" si="186"/>
        <v>0</v>
      </c>
      <c r="CF346" s="143">
        <f t="shared" ca="1" si="187"/>
        <v>-0.04</v>
      </c>
      <c r="CG346" s="144">
        <f t="shared" ca="1" si="188"/>
        <v>0</v>
      </c>
      <c r="CH346" s="145">
        <f t="shared" ca="1" si="189"/>
        <v>0.08</v>
      </c>
    </row>
    <row r="347" spans="1:86" hidden="1" outlineLevel="1">
      <c r="A347">
        <f t="shared" ca="1" si="196"/>
        <v>2</v>
      </c>
      <c r="B347" t="str">
        <f t="shared" ca="1" si="174"/>
        <v>EP4 LPD2 LPS3 LPM1</v>
      </c>
      <c r="C347" s="34">
        <f t="shared" si="190"/>
        <v>4</v>
      </c>
      <c r="D347" s="22">
        <v>0</v>
      </c>
      <c r="E347" s="34">
        <f t="shared" ca="1" si="191"/>
        <v>0</v>
      </c>
      <c r="F347" s="34">
        <f t="shared" ca="1" si="195"/>
        <v>0</v>
      </c>
      <c r="G347" s="34">
        <f t="shared" ca="1" si="192"/>
        <v>2</v>
      </c>
      <c r="H347" s="34">
        <f t="shared" ca="1" si="193"/>
        <v>3</v>
      </c>
      <c r="I347" s="34">
        <f t="shared" ca="1" si="194"/>
        <v>1</v>
      </c>
      <c r="BM347">
        <v>297</v>
      </c>
      <c r="BN347" s="56">
        <f t="shared" si="168"/>
        <v>0.08</v>
      </c>
      <c r="BO347" s="57">
        <f t="shared" si="169"/>
        <v>0</v>
      </c>
      <c r="BP347" s="58">
        <f t="shared" ca="1" si="175"/>
        <v>0</v>
      </c>
      <c r="BQ347" s="141">
        <f t="shared" ca="1" si="176"/>
        <v>0</v>
      </c>
      <c r="BR347" s="143">
        <f t="shared" ca="1" si="177"/>
        <v>-0.04</v>
      </c>
      <c r="BS347" s="144">
        <f t="shared" ca="1" si="178"/>
        <v>0.04</v>
      </c>
      <c r="BT347" s="145">
        <f t="shared" ca="1" si="179"/>
        <v>-0.05</v>
      </c>
      <c r="BU347" s="56">
        <f t="shared" si="170"/>
        <v>0.08</v>
      </c>
      <c r="BV347" s="57">
        <f t="shared" si="171"/>
        <v>0</v>
      </c>
      <c r="BW347" s="58">
        <f t="shared" ca="1" si="180"/>
        <v>0</v>
      </c>
      <c r="BX347" s="141">
        <f t="shared" ca="1" si="181"/>
        <v>0</v>
      </c>
      <c r="BY347" s="143">
        <f t="shared" ca="1" si="182"/>
        <v>-0.04</v>
      </c>
      <c r="BZ347" s="144">
        <f t="shared" ca="1" si="183"/>
        <v>0.04</v>
      </c>
      <c r="CA347" s="145">
        <f t="shared" ca="1" si="184"/>
        <v>-0.05</v>
      </c>
      <c r="CB347" s="56">
        <f t="shared" si="172"/>
        <v>0.08</v>
      </c>
      <c r="CC347" s="57">
        <f t="shared" si="173"/>
        <v>0</v>
      </c>
      <c r="CD347" s="58">
        <f t="shared" ca="1" si="185"/>
        <v>0</v>
      </c>
      <c r="CE347" s="141">
        <f t="shared" ca="1" si="186"/>
        <v>0</v>
      </c>
      <c r="CF347" s="143">
        <f t="shared" ca="1" si="187"/>
        <v>-0.04</v>
      </c>
      <c r="CG347" s="144">
        <f t="shared" ca="1" si="188"/>
        <v>0.04</v>
      </c>
      <c r="CH347" s="145">
        <f t="shared" ca="1" si="189"/>
        <v>-0.05</v>
      </c>
    </row>
    <row r="348" spans="1:86" hidden="1" outlineLevel="1">
      <c r="A348">
        <f t="shared" ca="1" si="196"/>
        <v>2</v>
      </c>
      <c r="B348" t="str">
        <f t="shared" ca="1" si="174"/>
        <v>EP4 LPD2 LPS3 LPM2</v>
      </c>
      <c r="C348" s="34">
        <f t="shared" si="190"/>
        <v>4</v>
      </c>
      <c r="D348" s="22">
        <v>0</v>
      </c>
      <c r="E348" s="34">
        <f t="shared" ca="1" si="191"/>
        <v>0</v>
      </c>
      <c r="F348" s="34">
        <f t="shared" ca="1" si="195"/>
        <v>0</v>
      </c>
      <c r="G348" s="34">
        <f t="shared" ca="1" si="192"/>
        <v>2</v>
      </c>
      <c r="H348" s="34">
        <f t="shared" ca="1" si="193"/>
        <v>3</v>
      </c>
      <c r="I348" s="34">
        <f t="shared" ca="1" si="194"/>
        <v>2</v>
      </c>
      <c r="BM348">
        <v>298</v>
      </c>
      <c r="BN348" s="56">
        <f t="shared" si="168"/>
        <v>0.08</v>
      </c>
      <c r="BO348" s="57">
        <f t="shared" si="169"/>
        <v>0</v>
      </c>
      <c r="BP348" s="58">
        <f t="shared" ca="1" si="175"/>
        <v>0</v>
      </c>
      <c r="BQ348" s="141">
        <f t="shared" ca="1" si="176"/>
        <v>0</v>
      </c>
      <c r="BR348" s="143">
        <f t="shared" ca="1" si="177"/>
        <v>-0.04</v>
      </c>
      <c r="BS348" s="144">
        <f t="shared" ca="1" si="178"/>
        <v>0.04</v>
      </c>
      <c r="BT348" s="145">
        <f t="shared" ca="1" si="179"/>
        <v>0</v>
      </c>
      <c r="BU348" s="56">
        <f t="shared" si="170"/>
        <v>0.08</v>
      </c>
      <c r="BV348" s="57">
        <f t="shared" si="171"/>
        <v>0</v>
      </c>
      <c r="BW348" s="58">
        <f t="shared" ca="1" si="180"/>
        <v>0</v>
      </c>
      <c r="BX348" s="141">
        <f t="shared" ca="1" si="181"/>
        <v>0</v>
      </c>
      <c r="BY348" s="143">
        <f t="shared" ca="1" si="182"/>
        <v>-0.04</v>
      </c>
      <c r="BZ348" s="144">
        <f t="shared" ca="1" si="183"/>
        <v>0.04</v>
      </c>
      <c r="CA348" s="145">
        <f t="shared" ca="1" si="184"/>
        <v>0</v>
      </c>
      <c r="CB348" s="56">
        <f t="shared" si="172"/>
        <v>0.08</v>
      </c>
      <c r="CC348" s="57">
        <f t="shared" si="173"/>
        <v>0</v>
      </c>
      <c r="CD348" s="58">
        <f t="shared" ca="1" si="185"/>
        <v>0</v>
      </c>
      <c r="CE348" s="141">
        <f t="shared" ca="1" si="186"/>
        <v>0</v>
      </c>
      <c r="CF348" s="143">
        <f t="shared" ca="1" si="187"/>
        <v>-0.04</v>
      </c>
      <c r="CG348" s="144">
        <f t="shared" ca="1" si="188"/>
        <v>0.04</v>
      </c>
      <c r="CH348" s="145">
        <f t="shared" ca="1" si="189"/>
        <v>0</v>
      </c>
    </row>
    <row r="349" spans="1:86" hidden="1" outlineLevel="1">
      <c r="A349">
        <f t="shared" ca="1" si="196"/>
        <v>2</v>
      </c>
      <c r="B349" t="str">
        <f t="shared" ca="1" si="174"/>
        <v>EP4 LPD2 LPS3 LPM3</v>
      </c>
      <c r="C349" s="34">
        <f t="shared" si="190"/>
        <v>4</v>
      </c>
      <c r="D349" s="22">
        <v>0</v>
      </c>
      <c r="E349" s="34">
        <f t="shared" ca="1" si="191"/>
        <v>0</v>
      </c>
      <c r="F349" s="34">
        <f t="shared" ca="1" si="195"/>
        <v>0</v>
      </c>
      <c r="G349" s="34">
        <f t="shared" ca="1" si="192"/>
        <v>2</v>
      </c>
      <c r="H349" s="34">
        <f t="shared" ca="1" si="193"/>
        <v>3</v>
      </c>
      <c r="I349" s="34">
        <f t="shared" ca="1" si="194"/>
        <v>3</v>
      </c>
      <c r="BM349">
        <v>299</v>
      </c>
      <c r="BN349" s="56">
        <f t="shared" si="168"/>
        <v>0.08</v>
      </c>
      <c r="BO349" s="57">
        <f t="shared" si="169"/>
        <v>0</v>
      </c>
      <c r="BP349" s="58">
        <f t="shared" ca="1" si="175"/>
        <v>0</v>
      </c>
      <c r="BQ349" s="141">
        <f t="shared" ca="1" si="176"/>
        <v>0</v>
      </c>
      <c r="BR349" s="143">
        <f t="shared" ca="1" si="177"/>
        <v>-0.04</v>
      </c>
      <c r="BS349" s="144">
        <f t="shared" ca="1" si="178"/>
        <v>0.04</v>
      </c>
      <c r="BT349" s="145">
        <f t="shared" ca="1" si="179"/>
        <v>0.04</v>
      </c>
      <c r="BU349" s="56">
        <f t="shared" si="170"/>
        <v>0.08</v>
      </c>
      <c r="BV349" s="57">
        <f t="shared" si="171"/>
        <v>0</v>
      </c>
      <c r="BW349" s="58">
        <f t="shared" ca="1" si="180"/>
        <v>0</v>
      </c>
      <c r="BX349" s="141">
        <f t="shared" ca="1" si="181"/>
        <v>0</v>
      </c>
      <c r="BY349" s="143">
        <f t="shared" ca="1" si="182"/>
        <v>-0.04</v>
      </c>
      <c r="BZ349" s="144">
        <f t="shared" ca="1" si="183"/>
        <v>0.04</v>
      </c>
      <c r="CA349" s="145">
        <f t="shared" ca="1" si="184"/>
        <v>0.04</v>
      </c>
      <c r="CB349" s="56">
        <f t="shared" si="172"/>
        <v>0.08</v>
      </c>
      <c r="CC349" s="57">
        <f t="shared" si="173"/>
        <v>0</v>
      </c>
      <c r="CD349" s="58">
        <f t="shared" ca="1" si="185"/>
        <v>0</v>
      </c>
      <c r="CE349" s="141">
        <f t="shared" ca="1" si="186"/>
        <v>0</v>
      </c>
      <c r="CF349" s="143">
        <f t="shared" ca="1" si="187"/>
        <v>-0.04</v>
      </c>
      <c r="CG349" s="144">
        <f t="shared" ca="1" si="188"/>
        <v>0.04</v>
      </c>
      <c r="CH349" s="145">
        <f t="shared" ca="1" si="189"/>
        <v>0.04</v>
      </c>
    </row>
    <row r="350" spans="1:86" hidden="1" outlineLevel="1">
      <c r="A350">
        <f t="shared" ca="1" si="196"/>
        <v>2</v>
      </c>
      <c r="B350" t="str">
        <f t="shared" ca="1" si="174"/>
        <v>EP4 LPD2 LPS3 LPM4</v>
      </c>
      <c r="C350" s="34">
        <f t="shared" si="190"/>
        <v>4</v>
      </c>
      <c r="D350" s="22">
        <v>0</v>
      </c>
      <c r="E350" s="34">
        <f t="shared" ca="1" si="191"/>
        <v>0</v>
      </c>
      <c r="F350" s="34">
        <f t="shared" ca="1" si="195"/>
        <v>0</v>
      </c>
      <c r="G350" s="34">
        <f t="shared" ca="1" si="192"/>
        <v>2</v>
      </c>
      <c r="H350" s="34">
        <f t="shared" ca="1" si="193"/>
        <v>3</v>
      </c>
      <c r="I350" s="34">
        <f t="shared" ca="1" si="194"/>
        <v>4</v>
      </c>
      <c r="BM350">
        <v>300</v>
      </c>
      <c r="BN350" s="56">
        <f t="shared" si="168"/>
        <v>0.08</v>
      </c>
      <c r="BO350" s="57">
        <f t="shared" si="169"/>
        <v>0</v>
      </c>
      <c r="BP350" s="58">
        <f t="shared" ca="1" si="175"/>
        <v>0</v>
      </c>
      <c r="BQ350" s="141">
        <f t="shared" ca="1" si="176"/>
        <v>0</v>
      </c>
      <c r="BR350" s="143">
        <f t="shared" ca="1" si="177"/>
        <v>-0.04</v>
      </c>
      <c r="BS350" s="144">
        <f t="shared" ca="1" si="178"/>
        <v>0.04</v>
      </c>
      <c r="BT350" s="145">
        <f t="shared" ca="1" si="179"/>
        <v>0.08</v>
      </c>
      <c r="BU350" s="56">
        <f t="shared" si="170"/>
        <v>0.08</v>
      </c>
      <c r="BV350" s="57">
        <f t="shared" si="171"/>
        <v>0</v>
      </c>
      <c r="BW350" s="58">
        <f t="shared" ca="1" si="180"/>
        <v>0</v>
      </c>
      <c r="BX350" s="141">
        <f t="shared" ca="1" si="181"/>
        <v>0</v>
      </c>
      <c r="BY350" s="143">
        <f t="shared" ca="1" si="182"/>
        <v>-0.04</v>
      </c>
      <c r="BZ350" s="144">
        <f t="shared" ca="1" si="183"/>
        <v>0.04</v>
      </c>
      <c r="CA350" s="145">
        <f t="shared" ca="1" si="184"/>
        <v>0.08</v>
      </c>
      <c r="CB350" s="56">
        <f t="shared" si="172"/>
        <v>0.08</v>
      </c>
      <c r="CC350" s="57">
        <f t="shared" si="173"/>
        <v>0</v>
      </c>
      <c r="CD350" s="58">
        <f t="shared" ca="1" si="185"/>
        <v>0</v>
      </c>
      <c r="CE350" s="141">
        <f t="shared" ca="1" si="186"/>
        <v>0</v>
      </c>
      <c r="CF350" s="143">
        <f t="shared" ca="1" si="187"/>
        <v>-0.04</v>
      </c>
      <c r="CG350" s="144">
        <f t="shared" ca="1" si="188"/>
        <v>0.04</v>
      </c>
      <c r="CH350" s="145">
        <f t="shared" ca="1" si="189"/>
        <v>0.08</v>
      </c>
    </row>
    <row r="351" spans="1:86" hidden="1" outlineLevel="1">
      <c r="A351">
        <f t="shared" ca="1" si="196"/>
        <v>2</v>
      </c>
      <c r="B351" t="str">
        <f t="shared" ca="1" si="174"/>
        <v>EP4 LPD2 LPS4 LPM1</v>
      </c>
      <c r="C351" s="34">
        <f t="shared" si="190"/>
        <v>4</v>
      </c>
      <c r="D351" s="22">
        <v>0</v>
      </c>
      <c r="E351" s="34">
        <f t="shared" ca="1" si="191"/>
        <v>0</v>
      </c>
      <c r="F351" s="34">
        <f t="shared" ca="1" si="195"/>
        <v>0</v>
      </c>
      <c r="G351" s="34">
        <f t="shared" ca="1" si="192"/>
        <v>2</v>
      </c>
      <c r="H351" s="34">
        <f t="shared" ca="1" si="193"/>
        <v>4</v>
      </c>
      <c r="I351" s="34">
        <f t="shared" ca="1" si="194"/>
        <v>1</v>
      </c>
      <c r="BM351">
        <v>301</v>
      </c>
      <c r="BN351" s="56">
        <f t="shared" si="168"/>
        <v>0.08</v>
      </c>
      <c r="BO351" s="57">
        <f t="shared" si="169"/>
        <v>0</v>
      </c>
      <c r="BP351" s="58">
        <f t="shared" ca="1" si="175"/>
        <v>0</v>
      </c>
      <c r="BQ351" s="141">
        <f t="shared" ca="1" si="176"/>
        <v>0</v>
      </c>
      <c r="BR351" s="143">
        <f t="shared" ca="1" si="177"/>
        <v>-0.04</v>
      </c>
      <c r="BS351" s="144">
        <f t="shared" ca="1" si="178"/>
        <v>0.08</v>
      </c>
      <c r="BT351" s="145">
        <f t="shared" ca="1" si="179"/>
        <v>-0.05</v>
      </c>
      <c r="BU351" s="56">
        <f t="shared" si="170"/>
        <v>0.08</v>
      </c>
      <c r="BV351" s="57">
        <f t="shared" si="171"/>
        <v>0</v>
      </c>
      <c r="BW351" s="58">
        <f t="shared" ca="1" si="180"/>
        <v>0</v>
      </c>
      <c r="BX351" s="141">
        <f t="shared" ca="1" si="181"/>
        <v>0</v>
      </c>
      <c r="BY351" s="143">
        <f t="shared" ca="1" si="182"/>
        <v>-0.04</v>
      </c>
      <c r="BZ351" s="144">
        <f t="shared" ca="1" si="183"/>
        <v>0.08</v>
      </c>
      <c r="CA351" s="145">
        <f t="shared" ca="1" si="184"/>
        <v>-0.05</v>
      </c>
      <c r="CB351" s="56">
        <f t="shared" si="172"/>
        <v>0.08</v>
      </c>
      <c r="CC351" s="57">
        <f t="shared" si="173"/>
        <v>0</v>
      </c>
      <c r="CD351" s="58">
        <f t="shared" ca="1" si="185"/>
        <v>0</v>
      </c>
      <c r="CE351" s="141">
        <f t="shared" ca="1" si="186"/>
        <v>0</v>
      </c>
      <c r="CF351" s="143">
        <f t="shared" ca="1" si="187"/>
        <v>-0.04</v>
      </c>
      <c r="CG351" s="144">
        <f t="shared" ca="1" si="188"/>
        <v>0.08</v>
      </c>
      <c r="CH351" s="145">
        <f t="shared" ca="1" si="189"/>
        <v>-0.05</v>
      </c>
    </row>
    <row r="352" spans="1:86" hidden="1" outlineLevel="1">
      <c r="A352">
        <f t="shared" ca="1" si="196"/>
        <v>2</v>
      </c>
      <c r="B352" t="str">
        <f t="shared" ca="1" si="174"/>
        <v>EP4 LPD2 LPS4 LPM2</v>
      </c>
      <c r="C352" s="34">
        <f t="shared" si="190"/>
        <v>4</v>
      </c>
      <c r="D352" s="22">
        <v>0</v>
      </c>
      <c r="E352" s="34">
        <f t="shared" ca="1" si="191"/>
        <v>0</v>
      </c>
      <c r="F352" s="34">
        <f t="shared" ca="1" si="195"/>
        <v>0</v>
      </c>
      <c r="G352" s="34">
        <f t="shared" ca="1" si="192"/>
        <v>2</v>
      </c>
      <c r="H352" s="34">
        <f t="shared" ca="1" si="193"/>
        <v>4</v>
      </c>
      <c r="I352" s="34">
        <f t="shared" ca="1" si="194"/>
        <v>2</v>
      </c>
      <c r="BM352">
        <v>302</v>
      </c>
      <c r="BN352" s="56">
        <f t="shared" si="168"/>
        <v>0.08</v>
      </c>
      <c r="BO352" s="57">
        <f t="shared" si="169"/>
        <v>0</v>
      </c>
      <c r="BP352" s="58">
        <f t="shared" ca="1" si="175"/>
        <v>0</v>
      </c>
      <c r="BQ352" s="141">
        <f t="shared" ca="1" si="176"/>
        <v>0</v>
      </c>
      <c r="BR352" s="143">
        <f t="shared" ca="1" si="177"/>
        <v>-0.04</v>
      </c>
      <c r="BS352" s="144">
        <f t="shared" ca="1" si="178"/>
        <v>0.08</v>
      </c>
      <c r="BT352" s="145">
        <f t="shared" ca="1" si="179"/>
        <v>0</v>
      </c>
      <c r="BU352" s="56">
        <f t="shared" si="170"/>
        <v>0.08</v>
      </c>
      <c r="BV352" s="57">
        <f t="shared" si="171"/>
        <v>0</v>
      </c>
      <c r="BW352" s="58">
        <f t="shared" ca="1" si="180"/>
        <v>0</v>
      </c>
      <c r="BX352" s="141">
        <f t="shared" ca="1" si="181"/>
        <v>0</v>
      </c>
      <c r="BY352" s="143">
        <f t="shared" ca="1" si="182"/>
        <v>-0.04</v>
      </c>
      <c r="BZ352" s="144">
        <f t="shared" ca="1" si="183"/>
        <v>0.08</v>
      </c>
      <c r="CA352" s="145">
        <f t="shared" ca="1" si="184"/>
        <v>0</v>
      </c>
      <c r="CB352" s="56">
        <f t="shared" si="172"/>
        <v>0.08</v>
      </c>
      <c r="CC352" s="57">
        <f t="shared" si="173"/>
        <v>0</v>
      </c>
      <c r="CD352" s="58">
        <f t="shared" ca="1" si="185"/>
        <v>0</v>
      </c>
      <c r="CE352" s="141">
        <f t="shared" ca="1" si="186"/>
        <v>0</v>
      </c>
      <c r="CF352" s="143">
        <f t="shared" ca="1" si="187"/>
        <v>-0.04</v>
      </c>
      <c r="CG352" s="144">
        <f t="shared" ca="1" si="188"/>
        <v>0.08</v>
      </c>
      <c r="CH352" s="145">
        <f t="shared" ca="1" si="189"/>
        <v>0</v>
      </c>
    </row>
    <row r="353" spans="1:86" hidden="1" outlineLevel="1">
      <c r="A353">
        <f t="shared" ca="1" si="196"/>
        <v>2</v>
      </c>
      <c r="B353" t="str">
        <f t="shared" ca="1" si="174"/>
        <v>EP4 LPD2 LPS4 LPM3</v>
      </c>
      <c r="C353" s="34">
        <f t="shared" si="190"/>
        <v>4</v>
      </c>
      <c r="D353" s="22">
        <v>0</v>
      </c>
      <c r="E353" s="34">
        <f t="shared" ca="1" si="191"/>
        <v>0</v>
      </c>
      <c r="F353" s="34">
        <f t="shared" ca="1" si="195"/>
        <v>0</v>
      </c>
      <c r="G353" s="34">
        <f t="shared" ca="1" si="192"/>
        <v>2</v>
      </c>
      <c r="H353" s="34">
        <f t="shared" ca="1" si="193"/>
        <v>4</v>
      </c>
      <c r="I353" s="34">
        <f t="shared" ca="1" si="194"/>
        <v>3</v>
      </c>
      <c r="BM353">
        <v>303</v>
      </c>
      <c r="BN353" s="56">
        <f t="shared" si="168"/>
        <v>0.08</v>
      </c>
      <c r="BO353" s="57">
        <f t="shared" si="169"/>
        <v>0</v>
      </c>
      <c r="BP353" s="58">
        <f t="shared" ca="1" si="175"/>
        <v>0</v>
      </c>
      <c r="BQ353" s="141">
        <f t="shared" ca="1" si="176"/>
        <v>0</v>
      </c>
      <c r="BR353" s="143">
        <f t="shared" ca="1" si="177"/>
        <v>-0.04</v>
      </c>
      <c r="BS353" s="144">
        <f t="shared" ca="1" si="178"/>
        <v>0.08</v>
      </c>
      <c r="BT353" s="145">
        <f t="shared" ca="1" si="179"/>
        <v>0.04</v>
      </c>
      <c r="BU353" s="56">
        <f t="shared" si="170"/>
        <v>0.08</v>
      </c>
      <c r="BV353" s="57">
        <f t="shared" si="171"/>
        <v>0</v>
      </c>
      <c r="BW353" s="58">
        <f t="shared" ca="1" si="180"/>
        <v>0</v>
      </c>
      <c r="BX353" s="141">
        <f t="shared" ca="1" si="181"/>
        <v>0</v>
      </c>
      <c r="BY353" s="143">
        <f t="shared" ca="1" si="182"/>
        <v>-0.04</v>
      </c>
      <c r="BZ353" s="144">
        <f t="shared" ca="1" si="183"/>
        <v>0.08</v>
      </c>
      <c r="CA353" s="145">
        <f t="shared" ca="1" si="184"/>
        <v>0.04</v>
      </c>
      <c r="CB353" s="56">
        <f t="shared" si="172"/>
        <v>0.08</v>
      </c>
      <c r="CC353" s="57">
        <f t="shared" si="173"/>
        <v>0</v>
      </c>
      <c r="CD353" s="58">
        <f t="shared" ca="1" si="185"/>
        <v>0</v>
      </c>
      <c r="CE353" s="141">
        <f t="shared" ca="1" si="186"/>
        <v>0</v>
      </c>
      <c r="CF353" s="143">
        <f t="shared" ca="1" si="187"/>
        <v>-0.04</v>
      </c>
      <c r="CG353" s="144">
        <f t="shared" ca="1" si="188"/>
        <v>0.08</v>
      </c>
      <c r="CH353" s="145">
        <f t="shared" ca="1" si="189"/>
        <v>0.04</v>
      </c>
    </row>
    <row r="354" spans="1:86" hidden="1" outlineLevel="1">
      <c r="A354">
        <f t="shared" ca="1" si="196"/>
        <v>2</v>
      </c>
      <c r="B354" t="str">
        <f t="shared" ca="1" si="174"/>
        <v>EP4 LPD2 LPS4 LPM4</v>
      </c>
      <c r="C354" s="34">
        <f t="shared" si="190"/>
        <v>4</v>
      </c>
      <c r="D354" s="22">
        <v>0</v>
      </c>
      <c r="E354" s="34">
        <f t="shared" ca="1" si="191"/>
        <v>0</v>
      </c>
      <c r="F354" s="34">
        <f t="shared" ca="1" si="195"/>
        <v>0</v>
      </c>
      <c r="G354" s="34">
        <f t="shared" ca="1" si="192"/>
        <v>2</v>
      </c>
      <c r="H354" s="34">
        <f t="shared" ca="1" si="193"/>
        <v>4</v>
      </c>
      <c r="I354" s="34">
        <f t="shared" ca="1" si="194"/>
        <v>4</v>
      </c>
      <c r="BM354">
        <v>304</v>
      </c>
      <c r="BN354" s="56">
        <f t="shared" si="168"/>
        <v>0.08</v>
      </c>
      <c r="BO354" s="57">
        <f t="shared" si="169"/>
        <v>0</v>
      </c>
      <c r="BP354" s="58">
        <f t="shared" ca="1" si="175"/>
        <v>0</v>
      </c>
      <c r="BQ354" s="141">
        <f t="shared" ca="1" si="176"/>
        <v>0</v>
      </c>
      <c r="BR354" s="143">
        <f t="shared" ca="1" si="177"/>
        <v>-0.04</v>
      </c>
      <c r="BS354" s="144">
        <f t="shared" ca="1" si="178"/>
        <v>0.08</v>
      </c>
      <c r="BT354" s="145">
        <f t="shared" ca="1" si="179"/>
        <v>0.08</v>
      </c>
      <c r="BU354" s="56">
        <f t="shared" si="170"/>
        <v>0.08</v>
      </c>
      <c r="BV354" s="57">
        <f t="shared" si="171"/>
        <v>0</v>
      </c>
      <c r="BW354" s="58">
        <f t="shared" ca="1" si="180"/>
        <v>0</v>
      </c>
      <c r="BX354" s="141">
        <f t="shared" ca="1" si="181"/>
        <v>0</v>
      </c>
      <c r="BY354" s="143">
        <f t="shared" ca="1" si="182"/>
        <v>-0.04</v>
      </c>
      <c r="BZ354" s="144">
        <f t="shared" ca="1" si="183"/>
        <v>0.08</v>
      </c>
      <c r="CA354" s="145">
        <f t="shared" ca="1" si="184"/>
        <v>0.08</v>
      </c>
      <c r="CB354" s="56">
        <f t="shared" si="172"/>
        <v>0.08</v>
      </c>
      <c r="CC354" s="57">
        <f t="shared" si="173"/>
        <v>0</v>
      </c>
      <c r="CD354" s="58">
        <f t="shared" ca="1" si="185"/>
        <v>0</v>
      </c>
      <c r="CE354" s="141">
        <f t="shared" ca="1" si="186"/>
        <v>0</v>
      </c>
      <c r="CF354" s="143">
        <f t="shared" ca="1" si="187"/>
        <v>-0.04</v>
      </c>
      <c r="CG354" s="144">
        <f t="shared" ca="1" si="188"/>
        <v>0.08</v>
      </c>
      <c r="CH354" s="145">
        <f t="shared" ca="1" si="189"/>
        <v>0.08</v>
      </c>
    </row>
    <row r="355" spans="1:86" hidden="1" outlineLevel="1">
      <c r="A355">
        <f t="shared" ca="1" si="196"/>
        <v>2</v>
      </c>
      <c r="B355" t="str">
        <f t="shared" ca="1" si="174"/>
        <v>EP4 LPD3 LPS1 LPM1</v>
      </c>
      <c r="C355" s="34">
        <f t="shared" ref="C355:C386" si="197">MOD(C291,4)+1</f>
        <v>4</v>
      </c>
      <c r="D355" s="22">
        <v>0</v>
      </c>
      <c r="E355" s="34">
        <f t="shared" ca="1" si="191"/>
        <v>0</v>
      </c>
      <c r="F355" s="34">
        <f t="shared" ca="1" si="195"/>
        <v>0</v>
      </c>
      <c r="G355" s="34">
        <f t="shared" ca="1" si="192"/>
        <v>3</v>
      </c>
      <c r="H355" s="34">
        <f t="shared" ca="1" si="193"/>
        <v>1</v>
      </c>
      <c r="I355" s="34">
        <f t="shared" ca="1" si="194"/>
        <v>1</v>
      </c>
      <c r="BM355">
        <v>305</v>
      </c>
      <c r="BN355" s="56">
        <f t="shared" si="168"/>
        <v>0.08</v>
      </c>
      <c r="BO355" s="57">
        <f t="shared" si="169"/>
        <v>0</v>
      </c>
      <c r="BP355" s="58">
        <f t="shared" ca="1" si="175"/>
        <v>0</v>
      </c>
      <c r="BQ355" s="141">
        <f t="shared" ca="1" si="176"/>
        <v>0</v>
      </c>
      <c r="BR355" s="143">
        <f t="shared" ca="1" si="177"/>
        <v>0</v>
      </c>
      <c r="BS355" s="144">
        <f t="shared" ca="1" si="178"/>
        <v>-0.05</v>
      </c>
      <c r="BT355" s="145">
        <f t="shared" ca="1" si="179"/>
        <v>-0.05</v>
      </c>
      <c r="BU355" s="56">
        <f t="shared" si="170"/>
        <v>0.08</v>
      </c>
      <c r="BV355" s="57">
        <f t="shared" si="171"/>
        <v>0</v>
      </c>
      <c r="BW355" s="58">
        <f t="shared" ca="1" si="180"/>
        <v>0</v>
      </c>
      <c r="BX355" s="141">
        <f t="shared" ca="1" si="181"/>
        <v>0</v>
      </c>
      <c r="BY355" s="143">
        <f t="shared" ca="1" si="182"/>
        <v>0</v>
      </c>
      <c r="BZ355" s="144">
        <f t="shared" ca="1" si="183"/>
        <v>-0.05</v>
      </c>
      <c r="CA355" s="145">
        <f t="shared" ca="1" si="184"/>
        <v>-0.05</v>
      </c>
      <c r="CB355" s="56">
        <f t="shared" si="172"/>
        <v>0.08</v>
      </c>
      <c r="CC355" s="57">
        <f t="shared" si="173"/>
        <v>0</v>
      </c>
      <c r="CD355" s="58">
        <f t="shared" ca="1" si="185"/>
        <v>0</v>
      </c>
      <c r="CE355" s="141">
        <f t="shared" ca="1" si="186"/>
        <v>0</v>
      </c>
      <c r="CF355" s="143">
        <f t="shared" ca="1" si="187"/>
        <v>0</v>
      </c>
      <c r="CG355" s="144">
        <f t="shared" ca="1" si="188"/>
        <v>-0.05</v>
      </c>
      <c r="CH355" s="145">
        <f t="shared" ca="1" si="189"/>
        <v>-0.05</v>
      </c>
    </row>
    <row r="356" spans="1:86" hidden="1" outlineLevel="1">
      <c r="A356">
        <f t="shared" ca="1" si="196"/>
        <v>2</v>
      </c>
      <c r="B356" t="str">
        <f t="shared" ca="1" si="174"/>
        <v>EP4 LPD3 LPS1 LPM2</v>
      </c>
      <c r="C356" s="34">
        <f t="shared" si="197"/>
        <v>4</v>
      </c>
      <c r="D356" s="22">
        <v>0</v>
      </c>
      <c r="E356" s="34">
        <f t="shared" ca="1" si="191"/>
        <v>0</v>
      </c>
      <c r="F356" s="34">
        <f t="shared" ca="1" si="195"/>
        <v>0</v>
      </c>
      <c r="G356" s="34">
        <f t="shared" ca="1" si="192"/>
        <v>3</v>
      </c>
      <c r="H356" s="34">
        <f t="shared" ca="1" si="193"/>
        <v>1</v>
      </c>
      <c r="I356" s="34">
        <f t="shared" ca="1" si="194"/>
        <v>2</v>
      </c>
      <c r="BM356">
        <v>306</v>
      </c>
      <c r="BN356" s="56">
        <f t="shared" si="168"/>
        <v>0.08</v>
      </c>
      <c r="BO356" s="57">
        <f t="shared" si="169"/>
        <v>0</v>
      </c>
      <c r="BP356" s="58">
        <f t="shared" ca="1" si="175"/>
        <v>0</v>
      </c>
      <c r="BQ356" s="141">
        <f t="shared" ca="1" si="176"/>
        <v>0</v>
      </c>
      <c r="BR356" s="143">
        <f t="shared" ca="1" si="177"/>
        <v>0</v>
      </c>
      <c r="BS356" s="144">
        <f t="shared" ca="1" si="178"/>
        <v>-0.05</v>
      </c>
      <c r="BT356" s="145">
        <f t="shared" ca="1" si="179"/>
        <v>0</v>
      </c>
      <c r="BU356" s="56">
        <f t="shared" si="170"/>
        <v>0.08</v>
      </c>
      <c r="BV356" s="57">
        <f t="shared" si="171"/>
        <v>0</v>
      </c>
      <c r="BW356" s="58">
        <f t="shared" ca="1" si="180"/>
        <v>0</v>
      </c>
      <c r="BX356" s="141">
        <f t="shared" ca="1" si="181"/>
        <v>0</v>
      </c>
      <c r="BY356" s="143">
        <f t="shared" ca="1" si="182"/>
        <v>0</v>
      </c>
      <c r="BZ356" s="144">
        <f t="shared" ca="1" si="183"/>
        <v>-0.05</v>
      </c>
      <c r="CA356" s="145">
        <f t="shared" ca="1" si="184"/>
        <v>0</v>
      </c>
      <c r="CB356" s="56">
        <f t="shared" si="172"/>
        <v>0.08</v>
      </c>
      <c r="CC356" s="57">
        <f t="shared" si="173"/>
        <v>0</v>
      </c>
      <c r="CD356" s="58">
        <f t="shared" ca="1" si="185"/>
        <v>0</v>
      </c>
      <c r="CE356" s="141">
        <f t="shared" ca="1" si="186"/>
        <v>0</v>
      </c>
      <c r="CF356" s="143">
        <f t="shared" ca="1" si="187"/>
        <v>0</v>
      </c>
      <c r="CG356" s="144">
        <f t="shared" ca="1" si="188"/>
        <v>-0.05</v>
      </c>
      <c r="CH356" s="145">
        <f t="shared" ca="1" si="189"/>
        <v>0</v>
      </c>
    </row>
    <row r="357" spans="1:86" hidden="1" outlineLevel="1">
      <c r="A357">
        <f t="shared" ca="1" si="196"/>
        <v>2</v>
      </c>
      <c r="B357" t="str">
        <f t="shared" ca="1" si="174"/>
        <v>EP4 LPD3 LPS1 LPM3</v>
      </c>
      <c r="C357" s="34">
        <f t="shared" si="197"/>
        <v>4</v>
      </c>
      <c r="D357" s="22">
        <v>0</v>
      </c>
      <c r="E357" s="34">
        <f t="shared" ca="1" si="191"/>
        <v>0</v>
      </c>
      <c r="F357" s="34">
        <f t="shared" ca="1" si="195"/>
        <v>0</v>
      </c>
      <c r="G357" s="34">
        <f t="shared" ca="1" si="192"/>
        <v>3</v>
      </c>
      <c r="H357" s="34">
        <f t="shared" ca="1" si="193"/>
        <v>1</v>
      </c>
      <c r="I357" s="34">
        <f t="shared" ca="1" si="194"/>
        <v>3</v>
      </c>
      <c r="BM357">
        <v>307</v>
      </c>
      <c r="BN357" s="56">
        <f t="shared" si="168"/>
        <v>0.08</v>
      </c>
      <c r="BO357" s="57">
        <f t="shared" si="169"/>
        <v>0</v>
      </c>
      <c r="BP357" s="58">
        <f t="shared" ca="1" si="175"/>
        <v>0</v>
      </c>
      <c r="BQ357" s="141">
        <f t="shared" ca="1" si="176"/>
        <v>0</v>
      </c>
      <c r="BR357" s="143">
        <f t="shared" ca="1" si="177"/>
        <v>0</v>
      </c>
      <c r="BS357" s="144">
        <f t="shared" ca="1" si="178"/>
        <v>-0.05</v>
      </c>
      <c r="BT357" s="145">
        <f t="shared" ca="1" si="179"/>
        <v>0.04</v>
      </c>
      <c r="BU357" s="56">
        <f t="shared" si="170"/>
        <v>0.08</v>
      </c>
      <c r="BV357" s="57">
        <f t="shared" si="171"/>
        <v>0</v>
      </c>
      <c r="BW357" s="58">
        <f t="shared" ca="1" si="180"/>
        <v>0</v>
      </c>
      <c r="BX357" s="141">
        <f t="shared" ca="1" si="181"/>
        <v>0</v>
      </c>
      <c r="BY357" s="143">
        <f t="shared" ca="1" si="182"/>
        <v>0</v>
      </c>
      <c r="BZ357" s="144">
        <f t="shared" ca="1" si="183"/>
        <v>-0.05</v>
      </c>
      <c r="CA357" s="145">
        <f t="shared" ca="1" si="184"/>
        <v>0.04</v>
      </c>
      <c r="CB357" s="56">
        <f t="shared" si="172"/>
        <v>0.08</v>
      </c>
      <c r="CC357" s="57">
        <f t="shared" si="173"/>
        <v>0</v>
      </c>
      <c r="CD357" s="58">
        <f t="shared" ca="1" si="185"/>
        <v>0</v>
      </c>
      <c r="CE357" s="141">
        <f t="shared" ca="1" si="186"/>
        <v>0</v>
      </c>
      <c r="CF357" s="143">
        <f t="shared" ca="1" si="187"/>
        <v>0</v>
      </c>
      <c r="CG357" s="144">
        <f t="shared" ca="1" si="188"/>
        <v>-0.05</v>
      </c>
      <c r="CH357" s="145">
        <f t="shared" ca="1" si="189"/>
        <v>0.04</v>
      </c>
    </row>
    <row r="358" spans="1:86" hidden="1" outlineLevel="1">
      <c r="A358">
        <f t="shared" ca="1" si="196"/>
        <v>2</v>
      </c>
      <c r="B358" t="str">
        <f t="shared" ca="1" si="174"/>
        <v>EP4 LPD3 LPS1 LPM4</v>
      </c>
      <c r="C358" s="34">
        <f t="shared" si="197"/>
        <v>4</v>
      </c>
      <c r="D358" s="22">
        <v>0</v>
      </c>
      <c r="E358" s="34">
        <f t="shared" ca="1" si="191"/>
        <v>0</v>
      </c>
      <c r="F358" s="34">
        <f t="shared" ca="1" si="195"/>
        <v>0</v>
      </c>
      <c r="G358" s="34">
        <f t="shared" ca="1" si="192"/>
        <v>3</v>
      </c>
      <c r="H358" s="34">
        <f t="shared" ca="1" si="193"/>
        <v>1</v>
      </c>
      <c r="I358" s="34">
        <f t="shared" ca="1" si="194"/>
        <v>4</v>
      </c>
      <c r="BM358">
        <v>308</v>
      </c>
      <c r="BN358" s="56">
        <f t="shared" si="168"/>
        <v>0.08</v>
      </c>
      <c r="BO358" s="57">
        <f t="shared" si="169"/>
        <v>0</v>
      </c>
      <c r="BP358" s="58">
        <f t="shared" ca="1" si="175"/>
        <v>0</v>
      </c>
      <c r="BQ358" s="141">
        <f t="shared" ca="1" si="176"/>
        <v>0</v>
      </c>
      <c r="BR358" s="143">
        <f t="shared" ca="1" si="177"/>
        <v>0</v>
      </c>
      <c r="BS358" s="144">
        <f t="shared" ca="1" si="178"/>
        <v>-0.05</v>
      </c>
      <c r="BT358" s="145">
        <f t="shared" ca="1" si="179"/>
        <v>0.08</v>
      </c>
      <c r="BU358" s="56">
        <f t="shared" si="170"/>
        <v>0.08</v>
      </c>
      <c r="BV358" s="57">
        <f t="shared" si="171"/>
        <v>0</v>
      </c>
      <c r="BW358" s="58">
        <f t="shared" ca="1" si="180"/>
        <v>0</v>
      </c>
      <c r="BX358" s="141">
        <f t="shared" ca="1" si="181"/>
        <v>0</v>
      </c>
      <c r="BY358" s="143">
        <f t="shared" ca="1" si="182"/>
        <v>0</v>
      </c>
      <c r="BZ358" s="144">
        <f t="shared" ca="1" si="183"/>
        <v>-0.05</v>
      </c>
      <c r="CA358" s="145">
        <f t="shared" ca="1" si="184"/>
        <v>0.08</v>
      </c>
      <c r="CB358" s="56">
        <f t="shared" si="172"/>
        <v>0.08</v>
      </c>
      <c r="CC358" s="57">
        <f t="shared" si="173"/>
        <v>0</v>
      </c>
      <c r="CD358" s="58">
        <f t="shared" ca="1" si="185"/>
        <v>0</v>
      </c>
      <c r="CE358" s="141">
        <f t="shared" ca="1" si="186"/>
        <v>0</v>
      </c>
      <c r="CF358" s="143">
        <f t="shared" ca="1" si="187"/>
        <v>0</v>
      </c>
      <c r="CG358" s="144">
        <f t="shared" ca="1" si="188"/>
        <v>-0.05</v>
      </c>
      <c r="CH358" s="145">
        <f t="shared" ca="1" si="189"/>
        <v>0.08</v>
      </c>
    </row>
    <row r="359" spans="1:86" hidden="1" outlineLevel="1">
      <c r="A359">
        <f t="shared" ca="1" si="196"/>
        <v>2</v>
      </c>
      <c r="B359" t="str">
        <f t="shared" ca="1" si="174"/>
        <v>EP4 LPD3 LPS2 LPM1</v>
      </c>
      <c r="C359" s="34">
        <f t="shared" si="197"/>
        <v>4</v>
      </c>
      <c r="D359" s="22">
        <v>0</v>
      </c>
      <c r="E359" s="34">
        <f t="shared" ca="1" si="191"/>
        <v>0</v>
      </c>
      <c r="F359" s="34">
        <f t="shared" ca="1" si="195"/>
        <v>0</v>
      </c>
      <c r="G359" s="34">
        <f t="shared" ca="1" si="192"/>
        <v>3</v>
      </c>
      <c r="H359" s="34">
        <f t="shared" ca="1" si="193"/>
        <v>2</v>
      </c>
      <c r="I359" s="34">
        <f t="shared" ca="1" si="194"/>
        <v>1</v>
      </c>
      <c r="BM359">
        <v>309</v>
      </c>
      <c r="BN359" s="56">
        <f t="shared" si="168"/>
        <v>0.08</v>
      </c>
      <c r="BO359" s="57">
        <f t="shared" si="169"/>
        <v>0</v>
      </c>
      <c r="BP359" s="58">
        <f t="shared" ca="1" si="175"/>
        <v>0</v>
      </c>
      <c r="BQ359" s="141">
        <f t="shared" ca="1" si="176"/>
        <v>0</v>
      </c>
      <c r="BR359" s="143">
        <f t="shared" ca="1" si="177"/>
        <v>0</v>
      </c>
      <c r="BS359" s="144">
        <f t="shared" ca="1" si="178"/>
        <v>0</v>
      </c>
      <c r="BT359" s="145">
        <f t="shared" ca="1" si="179"/>
        <v>-0.05</v>
      </c>
      <c r="BU359" s="56">
        <f t="shared" si="170"/>
        <v>0.08</v>
      </c>
      <c r="BV359" s="57">
        <f t="shared" si="171"/>
        <v>0</v>
      </c>
      <c r="BW359" s="58">
        <f t="shared" ca="1" si="180"/>
        <v>0</v>
      </c>
      <c r="BX359" s="141">
        <f t="shared" ca="1" si="181"/>
        <v>0</v>
      </c>
      <c r="BY359" s="143">
        <f t="shared" ca="1" si="182"/>
        <v>0</v>
      </c>
      <c r="BZ359" s="144">
        <f t="shared" ca="1" si="183"/>
        <v>0</v>
      </c>
      <c r="CA359" s="145">
        <f t="shared" ca="1" si="184"/>
        <v>-0.05</v>
      </c>
      <c r="CB359" s="56">
        <f t="shared" si="172"/>
        <v>0.08</v>
      </c>
      <c r="CC359" s="57">
        <f t="shared" si="173"/>
        <v>0</v>
      </c>
      <c r="CD359" s="58">
        <f t="shared" ca="1" si="185"/>
        <v>0</v>
      </c>
      <c r="CE359" s="141">
        <f t="shared" ca="1" si="186"/>
        <v>0</v>
      </c>
      <c r="CF359" s="143">
        <f t="shared" ca="1" si="187"/>
        <v>0</v>
      </c>
      <c r="CG359" s="144">
        <f t="shared" ca="1" si="188"/>
        <v>0</v>
      </c>
      <c r="CH359" s="145">
        <f t="shared" ca="1" si="189"/>
        <v>-0.05</v>
      </c>
    </row>
    <row r="360" spans="1:86" hidden="1" outlineLevel="1">
      <c r="A360">
        <f t="shared" ca="1" si="196"/>
        <v>2</v>
      </c>
      <c r="B360" t="str">
        <f t="shared" ca="1" si="174"/>
        <v>EP4 LPD3 LPS2 LPM2</v>
      </c>
      <c r="C360" s="34">
        <f t="shared" si="197"/>
        <v>4</v>
      </c>
      <c r="D360" s="22">
        <v>0</v>
      </c>
      <c r="E360" s="34">
        <f t="shared" ca="1" si="191"/>
        <v>0</v>
      </c>
      <c r="F360" s="34">
        <f t="shared" ca="1" si="195"/>
        <v>0</v>
      </c>
      <c r="G360" s="34">
        <f t="shared" ca="1" si="192"/>
        <v>3</v>
      </c>
      <c r="H360" s="34">
        <f t="shared" ca="1" si="193"/>
        <v>2</v>
      </c>
      <c r="I360" s="34">
        <f t="shared" ca="1" si="194"/>
        <v>2</v>
      </c>
      <c r="BM360">
        <v>310</v>
      </c>
      <c r="BN360" s="56">
        <f t="shared" si="168"/>
        <v>0.08</v>
      </c>
      <c r="BO360" s="57">
        <f t="shared" si="169"/>
        <v>0</v>
      </c>
      <c r="BP360" s="58">
        <f t="shared" ca="1" si="175"/>
        <v>0</v>
      </c>
      <c r="BQ360" s="141">
        <f t="shared" ca="1" si="176"/>
        <v>0</v>
      </c>
      <c r="BR360" s="143">
        <f t="shared" ca="1" si="177"/>
        <v>0</v>
      </c>
      <c r="BS360" s="144">
        <f t="shared" ca="1" si="178"/>
        <v>0</v>
      </c>
      <c r="BT360" s="145">
        <f t="shared" ca="1" si="179"/>
        <v>0</v>
      </c>
      <c r="BU360" s="56">
        <f t="shared" si="170"/>
        <v>0.08</v>
      </c>
      <c r="BV360" s="57">
        <f t="shared" si="171"/>
        <v>0</v>
      </c>
      <c r="BW360" s="58">
        <f t="shared" ca="1" si="180"/>
        <v>0</v>
      </c>
      <c r="BX360" s="141">
        <f t="shared" ca="1" si="181"/>
        <v>0</v>
      </c>
      <c r="BY360" s="143">
        <f t="shared" ca="1" si="182"/>
        <v>0</v>
      </c>
      <c r="BZ360" s="144">
        <f t="shared" ca="1" si="183"/>
        <v>0</v>
      </c>
      <c r="CA360" s="145">
        <f t="shared" ca="1" si="184"/>
        <v>0</v>
      </c>
      <c r="CB360" s="56">
        <f t="shared" si="172"/>
        <v>0.08</v>
      </c>
      <c r="CC360" s="57">
        <f t="shared" si="173"/>
        <v>0</v>
      </c>
      <c r="CD360" s="58">
        <f t="shared" ca="1" si="185"/>
        <v>0</v>
      </c>
      <c r="CE360" s="141">
        <f t="shared" ca="1" si="186"/>
        <v>0</v>
      </c>
      <c r="CF360" s="143">
        <f t="shared" ca="1" si="187"/>
        <v>0</v>
      </c>
      <c r="CG360" s="144">
        <f t="shared" ca="1" si="188"/>
        <v>0</v>
      </c>
      <c r="CH360" s="145">
        <f t="shared" ca="1" si="189"/>
        <v>0</v>
      </c>
    </row>
    <row r="361" spans="1:86" hidden="1" outlineLevel="1">
      <c r="A361">
        <f t="shared" ca="1" si="196"/>
        <v>2</v>
      </c>
      <c r="B361" t="str">
        <f t="shared" ca="1" si="174"/>
        <v>EP4 LPD3 LPS2 LPM3</v>
      </c>
      <c r="C361" s="34">
        <f t="shared" si="197"/>
        <v>4</v>
      </c>
      <c r="D361" s="22">
        <v>0</v>
      </c>
      <c r="E361" s="34">
        <f t="shared" ca="1" si="191"/>
        <v>0</v>
      </c>
      <c r="F361" s="34">
        <f t="shared" ca="1" si="195"/>
        <v>0</v>
      </c>
      <c r="G361" s="34">
        <f t="shared" ca="1" si="192"/>
        <v>3</v>
      </c>
      <c r="H361" s="34">
        <f t="shared" ca="1" si="193"/>
        <v>2</v>
      </c>
      <c r="I361" s="34">
        <f t="shared" ca="1" si="194"/>
        <v>3</v>
      </c>
      <c r="BM361">
        <v>311</v>
      </c>
      <c r="BN361" s="56">
        <f t="shared" si="168"/>
        <v>0.08</v>
      </c>
      <c r="BO361" s="57">
        <f t="shared" si="169"/>
        <v>0</v>
      </c>
      <c r="BP361" s="58">
        <f t="shared" ca="1" si="175"/>
        <v>0</v>
      </c>
      <c r="BQ361" s="141">
        <f t="shared" ca="1" si="176"/>
        <v>0</v>
      </c>
      <c r="BR361" s="143">
        <f t="shared" ca="1" si="177"/>
        <v>0</v>
      </c>
      <c r="BS361" s="144">
        <f t="shared" ca="1" si="178"/>
        <v>0</v>
      </c>
      <c r="BT361" s="145">
        <f t="shared" ca="1" si="179"/>
        <v>0.04</v>
      </c>
      <c r="BU361" s="56">
        <f t="shared" si="170"/>
        <v>0.08</v>
      </c>
      <c r="BV361" s="57">
        <f t="shared" si="171"/>
        <v>0</v>
      </c>
      <c r="BW361" s="58">
        <f t="shared" ca="1" si="180"/>
        <v>0</v>
      </c>
      <c r="BX361" s="141">
        <f t="shared" ca="1" si="181"/>
        <v>0</v>
      </c>
      <c r="BY361" s="143">
        <f t="shared" ca="1" si="182"/>
        <v>0</v>
      </c>
      <c r="BZ361" s="144">
        <f t="shared" ca="1" si="183"/>
        <v>0</v>
      </c>
      <c r="CA361" s="145">
        <f t="shared" ca="1" si="184"/>
        <v>0.04</v>
      </c>
      <c r="CB361" s="56">
        <f t="shared" si="172"/>
        <v>0.08</v>
      </c>
      <c r="CC361" s="57">
        <f t="shared" si="173"/>
        <v>0</v>
      </c>
      <c r="CD361" s="58">
        <f t="shared" ca="1" si="185"/>
        <v>0</v>
      </c>
      <c r="CE361" s="141">
        <f t="shared" ca="1" si="186"/>
        <v>0</v>
      </c>
      <c r="CF361" s="143">
        <f t="shared" ca="1" si="187"/>
        <v>0</v>
      </c>
      <c r="CG361" s="144">
        <f t="shared" ca="1" si="188"/>
        <v>0</v>
      </c>
      <c r="CH361" s="145">
        <f t="shared" ca="1" si="189"/>
        <v>0.04</v>
      </c>
    </row>
    <row r="362" spans="1:86" hidden="1" outlineLevel="1">
      <c r="A362">
        <f t="shared" ca="1" si="196"/>
        <v>2</v>
      </c>
      <c r="B362" t="str">
        <f t="shared" ca="1" si="174"/>
        <v>EP4 LPD3 LPS2 LPM4</v>
      </c>
      <c r="C362" s="34">
        <f t="shared" si="197"/>
        <v>4</v>
      </c>
      <c r="D362" s="22">
        <v>0</v>
      </c>
      <c r="E362" s="34">
        <f t="shared" ca="1" si="191"/>
        <v>0</v>
      </c>
      <c r="F362" s="34">
        <f t="shared" ca="1" si="195"/>
        <v>0</v>
      </c>
      <c r="G362" s="34">
        <f t="shared" ca="1" si="192"/>
        <v>3</v>
      </c>
      <c r="H362" s="34">
        <f t="shared" ca="1" si="193"/>
        <v>2</v>
      </c>
      <c r="I362" s="34">
        <f t="shared" ca="1" si="194"/>
        <v>4</v>
      </c>
      <c r="BM362">
        <v>312</v>
      </c>
      <c r="BN362" s="56">
        <f t="shared" si="168"/>
        <v>0.08</v>
      </c>
      <c r="BO362" s="57">
        <f t="shared" si="169"/>
        <v>0</v>
      </c>
      <c r="BP362" s="58">
        <f t="shared" ca="1" si="175"/>
        <v>0</v>
      </c>
      <c r="BQ362" s="141">
        <f t="shared" ca="1" si="176"/>
        <v>0</v>
      </c>
      <c r="BR362" s="143">
        <f t="shared" ca="1" si="177"/>
        <v>0</v>
      </c>
      <c r="BS362" s="144">
        <f t="shared" ca="1" si="178"/>
        <v>0</v>
      </c>
      <c r="BT362" s="145">
        <f t="shared" ca="1" si="179"/>
        <v>0.08</v>
      </c>
      <c r="BU362" s="56">
        <f t="shared" si="170"/>
        <v>0.08</v>
      </c>
      <c r="BV362" s="57">
        <f t="shared" si="171"/>
        <v>0</v>
      </c>
      <c r="BW362" s="58">
        <f t="shared" ca="1" si="180"/>
        <v>0</v>
      </c>
      <c r="BX362" s="141">
        <f t="shared" ca="1" si="181"/>
        <v>0</v>
      </c>
      <c r="BY362" s="143">
        <f t="shared" ca="1" si="182"/>
        <v>0</v>
      </c>
      <c r="BZ362" s="144">
        <f t="shared" ca="1" si="183"/>
        <v>0</v>
      </c>
      <c r="CA362" s="145">
        <f t="shared" ca="1" si="184"/>
        <v>0.08</v>
      </c>
      <c r="CB362" s="56">
        <f t="shared" si="172"/>
        <v>0.08</v>
      </c>
      <c r="CC362" s="57">
        <f t="shared" si="173"/>
        <v>0</v>
      </c>
      <c r="CD362" s="58">
        <f t="shared" ca="1" si="185"/>
        <v>0</v>
      </c>
      <c r="CE362" s="141">
        <f t="shared" ca="1" si="186"/>
        <v>0</v>
      </c>
      <c r="CF362" s="143">
        <f t="shared" ca="1" si="187"/>
        <v>0</v>
      </c>
      <c r="CG362" s="144">
        <f t="shared" ca="1" si="188"/>
        <v>0</v>
      </c>
      <c r="CH362" s="145">
        <f t="shared" ca="1" si="189"/>
        <v>0.08</v>
      </c>
    </row>
    <row r="363" spans="1:86" hidden="1" outlineLevel="1">
      <c r="A363">
        <f t="shared" ca="1" si="196"/>
        <v>2</v>
      </c>
      <c r="B363" t="str">
        <f t="shared" ca="1" si="174"/>
        <v>EP4 LPD3 LPS3 LPM1</v>
      </c>
      <c r="C363" s="34">
        <f t="shared" si="197"/>
        <v>4</v>
      </c>
      <c r="D363" s="22">
        <v>0</v>
      </c>
      <c r="E363" s="34">
        <f t="shared" ca="1" si="191"/>
        <v>0</v>
      </c>
      <c r="F363" s="34">
        <f t="shared" ca="1" si="195"/>
        <v>0</v>
      </c>
      <c r="G363" s="34">
        <f t="shared" ca="1" si="192"/>
        <v>3</v>
      </c>
      <c r="H363" s="34">
        <f t="shared" ca="1" si="193"/>
        <v>3</v>
      </c>
      <c r="I363" s="34">
        <f t="shared" ca="1" si="194"/>
        <v>1</v>
      </c>
      <c r="BM363">
        <v>313</v>
      </c>
      <c r="BN363" s="56">
        <f t="shared" si="168"/>
        <v>0.08</v>
      </c>
      <c r="BO363" s="57">
        <f t="shared" si="169"/>
        <v>0</v>
      </c>
      <c r="BP363" s="58">
        <f t="shared" ca="1" si="175"/>
        <v>0</v>
      </c>
      <c r="BQ363" s="141">
        <f t="shared" ca="1" si="176"/>
        <v>0</v>
      </c>
      <c r="BR363" s="143">
        <f t="shared" ca="1" si="177"/>
        <v>0</v>
      </c>
      <c r="BS363" s="144">
        <f t="shared" ca="1" si="178"/>
        <v>0.04</v>
      </c>
      <c r="BT363" s="145">
        <f t="shared" ca="1" si="179"/>
        <v>-0.05</v>
      </c>
      <c r="BU363" s="56">
        <f t="shared" si="170"/>
        <v>0.08</v>
      </c>
      <c r="BV363" s="57">
        <f t="shared" si="171"/>
        <v>0</v>
      </c>
      <c r="BW363" s="58">
        <f t="shared" ca="1" si="180"/>
        <v>0</v>
      </c>
      <c r="BX363" s="141">
        <f t="shared" ca="1" si="181"/>
        <v>0</v>
      </c>
      <c r="BY363" s="143">
        <f t="shared" ca="1" si="182"/>
        <v>0</v>
      </c>
      <c r="BZ363" s="144">
        <f t="shared" ca="1" si="183"/>
        <v>0.04</v>
      </c>
      <c r="CA363" s="145">
        <f t="shared" ca="1" si="184"/>
        <v>-0.05</v>
      </c>
      <c r="CB363" s="56">
        <f t="shared" si="172"/>
        <v>0.08</v>
      </c>
      <c r="CC363" s="57">
        <f t="shared" si="173"/>
        <v>0</v>
      </c>
      <c r="CD363" s="58">
        <f t="shared" ca="1" si="185"/>
        <v>0</v>
      </c>
      <c r="CE363" s="141">
        <f t="shared" ca="1" si="186"/>
        <v>0</v>
      </c>
      <c r="CF363" s="143">
        <f t="shared" ca="1" si="187"/>
        <v>0</v>
      </c>
      <c r="CG363" s="144">
        <f t="shared" ca="1" si="188"/>
        <v>0.04</v>
      </c>
      <c r="CH363" s="145">
        <f t="shared" ca="1" si="189"/>
        <v>-0.05</v>
      </c>
    </row>
    <row r="364" spans="1:86" hidden="1" outlineLevel="1">
      <c r="A364">
        <f t="shared" ca="1" si="196"/>
        <v>2</v>
      </c>
      <c r="B364" t="str">
        <f t="shared" ca="1" si="174"/>
        <v>EP4 LPD3 LPS3 LPM2</v>
      </c>
      <c r="C364" s="34">
        <f t="shared" si="197"/>
        <v>4</v>
      </c>
      <c r="D364" s="22">
        <v>0</v>
      </c>
      <c r="E364" s="34">
        <f t="shared" ca="1" si="191"/>
        <v>0</v>
      </c>
      <c r="F364" s="34">
        <f t="shared" ca="1" si="195"/>
        <v>0</v>
      </c>
      <c r="G364" s="34">
        <f t="shared" ca="1" si="192"/>
        <v>3</v>
      </c>
      <c r="H364" s="34">
        <f t="shared" ca="1" si="193"/>
        <v>3</v>
      </c>
      <c r="I364" s="34">
        <f t="shared" ca="1" si="194"/>
        <v>2</v>
      </c>
      <c r="BM364">
        <v>314</v>
      </c>
      <c r="BN364" s="56">
        <f t="shared" si="168"/>
        <v>0.08</v>
      </c>
      <c r="BO364" s="57">
        <f t="shared" si="169"/>
        <v>0</v>
      </c>
      <c r="BP364" s="58">
        <f t="shared" ca="1" si="175"/>
        <v>0</v>
      </c>
      <c r="BQ364" s="141">
        <f t="shared" ca="1" si="176"/>
        <v>0</v>
      </c>
      <c r="BR364" s="143">
        <f t="shared" ca="1" si="177"/>
        <v>0</v>
      </c>
      <c r="BS364" s="144">
        <f t="shared" ca="1" si="178"/>
        <v>0.04</v>
      </c>
      <c r="BT364" s="145">
        <f t="shared" ca="1" si="179"/>
        <v>0</v>
      </c>
      <c r="BU364" s="56">
        <f t="shared" si="170"/>
        <v>0.08</v>
      </c>
      <c r="BV364" s="57">
        <f t="shared" si="171"/>
        <v>0</v>
      </c>
      <c r="BW364" s="58">
        <f t="shared" ca="1" si="180"/>
        <v>0</v>
      </c>
      <c r="BX364" s="141">
        <f t="shared" ca="1" si="181"/>
        <v>0</v>
      </c>
      <c r="BY364" s="143">
        <f t="shared" ca="1" si="182"/>
        <v>0</v>
      </c>
      <c r="BZ364" s="144">
        <f t="shared" ca="1" si="183"/>
        <v>0.04</v>
      </c>
      <c r="CA364" s="145">
        <f t="shared" ca="1" si="184"/>
        <v>0</v>
      </c>
      <c r="CB364" s="56">
        <f t="shared" si="172"/>
        <v>0.08</v>
      </c>
      <c r="CC364" s="57">
        <f t="shared" si="173"/>
        <v>0</v>
      </c>
      <c r="CD364" s="58">
        <f t="shared" ca="1" si="185"/>
        <v>0</v>
      </c>
      <c r="CE364" s="141">
        <f t="shared" ca="1" si="186"/>
        <v>0</v>
      </c>
      <c r="CF364" s="143">
        <f t="shared" ca="1" si="187"/>
        <v>0</v>
      </c>
      <c r="CG364" s="144">
        <f t="shared" ca="1" si="188"/>
        <v>0.04</v>
      </c>
      <c r="CH364" s="145">
        <f t="shared" ca="1" si="189"/>
        <v>0</v>
      </c>
    </row>
    <row r="365" spans="1:86" hidden="1" outlineLevel="1">
      <c r="A365">
        <f t="shared" ca="1" si="196"/>
        <v>2</v>
      </c>
      <c r="B365" t="str">
        <f t="shared" ca="1" si="174"/>
        <v>EP4 LPD3 LPS3 LPM3</v>
      </c>
      <c r="C365" s="34">
        <f t="shared" si="197"/>
        <v>4</v>
      </c>
      <c r="D365" s="22">
        <v>0</v>
      </c>
      <c r="E365" s="34">
        <f t="shared" ca="1" si="191"/>
        <v>0</v>
      </c>
      <c r="F365" s="34">
        <f t="shared" ca="1" si="195"/>
        <v>0</v>
      </c>
      <c r="G365" s="34">
        <f t="shared" ca="1" si="192"/>
        <v>3</v>
      </c>
      <c r="H365" s="34">
        <f t="shared" ca="1" si="193"/>
        <v>3</v>
      </c>
      <c r="I365" s="34">
        <f t="shared" ca="1" si="194"/>
        <v>3</v>
      </c>
      <c r="BM365">
        <v>315</v>
      </c>
      <c r="BN365" s="56">
        <f t="shared" si="168"/>
        <v>0.08</v>
      </c>
      <c r="BO365" s="57">
        <f t="shared" si="169"/>
        <v>0</v>
      </c>
      <c r="BP365" s="58">
        <f t="shared" ca="1" si="175"/>
        <v>0</v>
      </c>
      <c r="BQ365" s="141">
        <f t="shared" ca="1" si="176"/>
        <v>0</v>
      </c>
      <c r="BR365" s="143">
        <f t="shared" ca="1" si="177"/>
        <v>0</v>
      </c>
      <c r="BS365" s="144">
        <f t="shared" ca="1" si="178"/>
        <v>0.04</v>
      </c>
      <c r="BT365" s="145">
        <f t="shared" ca="1" si="179"/>
        <v>0.04</v>
      </c>
      <c r="BU365" s="56">
        <f t="shared" si="170"/>
        <v>0.08</v>
      </c>
      <c r="BV365" s="57">
        <f t="shared" si="171"/>
        <v>0</v>
      </c>
      <c r="BW365" s="58">
        <f t="shared" ca="1" si="180"/>
        <v>0</v>
      </c>
      <c r="BX365" s="141">
        <f t="shared" ca="1" si="181"/>
        <v>0</v>
      </c>
      <c r="BY365" s="143">
        <f t="shared" ca="1" si="182"/>
        <v>0</v>
      </c>
      <c r="BZ365" s="144">
        <f t="shared" ca="1" si="183"/>
        <v>0.04</v>
      </c>
      <c r="CA365" s="145">
        <f t="shared" ca="1" si="184"/>
        <v>0.04</v>
      </c>
      <c r="CB365" s="56">
        <f t="shared" si="172"/>
        <v>0.08</v>
      </c>
      <c r="CC365" s="57">
        <f t="shared" si="173"/>
        <v>0</v>
      </c>
      <c r="CD365" s="58">
        <f t="shared" ca="1" si="185"/>
        <v>0</v>
      </c>
      <c r="CE365" s="141">
        <f t="shared" ca="1" si="186"/>
        <v>0</v>
      </c>
      <c r="CF365" s="143">
        <f t="shared" ca="1" si="187"/>
        <v>0</v>
      </c>
      <c r="CG365" s="144">
        <f t="shared" ca="1" si="188"/>
        <v>0.04</v>
      </c>
      <c r="CH365" s="145">
        <f t="shared" ca="1" si="189"/>
        <v>0.04</v>
      </c>
    </row>
    <row r="366" spans="1:86" hidden="1" outlineLevel="1">
      <c r="A366">
        <f t="shared" ca="1" si="196"/>
        <v>2</v>
      </c>
      <c r="B366" t="str">
        <f t="shared" ca="1" si="174"/>
        <v>EP4 LPD3 LPS3 LPM4</v>
      </c>
      <c r="C366" s="34">
        <f t="shared" si="197"/>
        <v>4</v>
      </c>
      <c r="D366" s="22">
        <v>0</v>
      </c>
      <c r="E366" s="34">
        <f t="shared" ca="1" si="191"/>
        <v>0</v>
      </c>
      <c r="F366" s="34">
        <f t="shared" ca="1" si="195"/>
        <v>0</v>
      </c>
      <c r="G366" s="34">
        <f t="shared" ca="1" si="192"/>
        <v>3</v>
      </c>
      <c r="H366" s="34">
        <f t="shared" ca="1" si="193"/>
        <v>3</v>
      </c>
      <c r="I366" s="34">
        <f t="shared" ca="1" si="194"/>
        <v>4</v>
      </c>
      <c r="BM366">
        <v>316</v>
      </c>
      <c r="BN366" s="56">
        <f t="shared" si="168"/>
        <v>0.08</v>
      </c>
      <c r="BO366" s="57">
        <f t="shared" si="169"/>
        <v>0</v>
      </c>
      <c r="BP366" s="58">
        <f t="shared" ca="1" si="175"/>
        <v>0</v>
      </c>
      <c r="BQ366" s="141">
        <f t="shared" ca="1" si="176"/>
        <v>0</v>
      </c>
      <c r="BR366" s="143">
        <f t="shared" ca="1" si="177"/>
        <v>0</v>
      </c>
      <c r="BS366" s="144">
        <f t="shared" ca="1" si="178"/>
        <v>0.04</v>
      </c>
      <c r="BT366" s="145">
        <f t="shared" ca="1" si="179"/>
        <v>0.08</v>
      </c>
      <c r="BU366" s="56">
        <f t="shared" si="170"/>
        <v>0.08</v>
      </c>
      <c r="BV366" s="57">
        <f t="shared" si="171"/>
        <v>0</v>
      </c>
      <c r="BW366" s="58">
        <f t="shared" ca="1" si="180"/>
        <v>0</v>
      </c>
      <c r="BX366" s="141">
        <f t="shared" ca="1" si="181"/>
        <v>0</v>
      </c>
      <c r="BY366" s="143">
        <f t="shared" ca="1" si="182"/>
        <v>0</v>
      </c>
      <c r="BZ366" s="144">
        <f t="shared" ca="1" si="183"/>
        <v>0.04</v>
      </c>
      <c r="CA366" s="145">
        <f t="shared" ca="1" si="184"/>
        <v>0.08</v>
      </c>
      <c r="CB366" s="56">
        <f t="shared" si="172"/>
        <v>0.08</v>
      </c>
      <c r="CC366" s="57">
        <f t="shared" si="173"/>
        <v>0</v>
      </c>
      <c r="CD366" s="58">
        <f t="shared" ca="1" si="185"/>
        <v>0</v>
      </c>
      <c r="CE366" s="141">
        <f t="shared" ca="1" si="186"/>
        <v>0</v>
      </c>
      <c r="CF366" s="143">
        <f t="shared" ca="1" si="187"/>
        <v>0</v>
      </c>
      <c r="CG366" s="144">
        <f t="shared" ca="1" si="188"/>
        <v>0.04</v>
      </c>
      <c r="CH366" s="145">
        <f t="shared" ca="1" si="189"/>
        <v>0.08</v>
      </c>
    </row>
    <row r="367" spans="1:86" hidden="1" outlineLevel="1">
      <c r="A367">
        <f t="shared" ca="1" si="196"/>
        <v>2</v>
      </c>
      <c r="B367" t="str">
        <f t="shared" ca="1" si="174"/>
        <v>EP4 LPD3 LPS4 LPM1</v>
      </c>
      <c r="C367" s="34">
        <f t="shared" si="197"/>
        <v>4</v>
      </c>
      <c r="D367" s="22">
        <v>0</v>
      </c>
      <c r="E367" s="34">
        <f t="shared" ca="1" si="191"/>
        <v>0</v>
      </c>
      <c r="F367" s="34">
        <f t="shared" ca="1" si="195"/>
        <v>0</v>
      </c>
      <c r="G367" s="34">
        <f t="shared" ca="1" si="192"/>
        <v>3</v>
      </c>
      <c r="H367" s="34">
        <f t="shared" ca="1" si="193"/>
        <v>4</v>
      </c>
      <c r="I367" s="34">
        <f t="shared" ca="1" si="194"/>
        <v>1</v>
      </c>
      <c r="BM367">
        <v>317</v>
      </c>
      <c r="BN367" s="56">
        <f t="shared" si="168"/>
        <v>0.08</v>
      </c>
      <c r="BO367" s="57">
        <f t="shared" si="169"/>
        <v>0</v>
      </c>
      <c r="BP367" s="58">
        <f t="shared" ca="1" si="175"/>
        <v>0</v>
      </c>
      <c r="BQ367" s="141">
        <f t="shared" ca="1" si="176"/>
        <v>0</v>
      </c>
      <c r="BR367" s="143">
        <f t="shared" ca="1" si="177"/>
        <v>0</v>
      </c>
      <c r="BS367" s="144">
        <f t="shared" ca="1" si="178"/>
        <v>0.08</v>
      </c>
      <c r="BT367" s="145">
        <f t="shared" ca="1" si="179"/>
        <v>-0.05</v>
      </c>
      <c r="BU367" s="56">
        <f t="shared" si="170"/>
        <v>0.08</v>
      </c>
      <c r="BV367" s="57">
        <f t="shared" si="171"/>
        <v>0</v>
      </c>
      <c r="BW367" s="58">
        <f t="shared" ca="1" si="180"/>
        <v>0</v>
      </c>
      <c r="BX367" s="141">
        <f t="shared" ca="1" si="181"/>
        <v>0</v>
      </c>
      <c r="BY367" s="143">
        <f t="shared" ca="1" si="182"/>
        <v>0</v>
      </c>
      <c r="BZ367" s="144">
        <f t="shared" ca="1" si="183"/>
        <v>0.08</v>
      </c>
      <c r="CA367" s="145">
        <f t="shared" ca="1" si="184"/>
        <v>-0.05</v>
      </c>
      <c r="CB367" s="56">
        <f t="shared" si="172"/>
        <v>0.08</v>
      </c>
      <c r="CC367" s="57">
        <f t="shared" si="173"/>
        <v>0</v>
      </c>
      <c r="CD367" s="58">
        <f t="shared" ca="1" si="185"/>
        <v>0</v>
      </c>
      <c r="CE367" s="141">
        <f t="shared" ca="1" si="186"/>
        <v>0</v>
      </c>
      <c r="CF367" s="143">
        <f t="shared" ca="1" si="187"/>
        <v>0</v>
      </c>
      <c r="CG367" s="144">
        <f t="shared" ca="1" si="188"/>
        <v>0.08</v>
      </c>
      <c r="CH367" s="145">
        <f t="shared" ca="1" si="189"/>
        <v>-0.05</v>
      </c>
    </row>
    <row r="368" spans="1:86" hidden="1" outlineLevel="1">
      <c r="A368">
        <f t="shared" ca="1" si="196"/>
        <v>2</v>
      </c>
      <c r="B368" t="str">
        <f t="shared" ca="1" si="174"/>
        <v>EP4 LPD3 LPS4 LPM2</v>
      </c>
      <c r="C368" s="34">
        <f t="shared" si="197"/>
        <v>4</v>
      </c>
      <c r="D368" s="22">
        <v>0</v>
      </c>
      <c r="E368" s="34">
        <f t="shared" ca="1" si="191"/>
        <v>0</v>
      </c>
      <c r="F368" s="34">
        <f t="shared" ca="1" si="195"/>
        <v>0</v>
      </c>
      <c r="G368" s="34">
        <f t="shared" ca="1" si="192"/>
        <v>3</v>
      </c>
      <c r="H368" s="34">
        <f t="shared" ca="1" si="193"/>
        <v>4</v>
      </c>
      <c r="I368" s="34">
        <f t="shared" ca="1" si="194"/>
        <v>2</v>
      </c>
      <c r="BM368">
        <v>318</v>
      </c>
      <c r="BN368" s="56">
        <f t="shared" si="168"/>
        <v>0.08</v>
      </c>
      <c r="BO368" s="57">
        <f t="shared" si="169"/>
        <v>0</v>
      </c>
      <c r="BP368" s="58">
        <f t="shared" ca="1" si="175"/>
        <v>0</v>
      </c>
      <c r="BQ368" s="141">
        <f t="shared" ca="1" si="176"/>
        <v>0</v>
      </c>
      <c r="BR368" s="143">
        <f t="shared" ca="1" si="177"/>
        <v>0</v>
      </c>
      <c r="BS368" s="144">
        <f t="shared" ca="1" si="178"/>
        <v>0.08</v>
      </c>
      <c r="BT368" s="145">
        <f t="shared" ca="1" si="179"/>
        <v>0</v>
      </c>
      <c r="BU368" s="56">
        <f t="shared" si="170"/>
        <v>0.08</v>
      </c>
      <c r="BV368" s="57">
        <f t="shared" si="171"/>
        <v>0</v>
      </c>
      <c r="BW368" s="58">
        <f t="shared" ca="1" si="180"/>
        <v>0</v>
      </c>
      <c r="BX368" s="141">
        <f t="shared" ca="1" si="181"/>
        <v>0</v>
      </c>
      <c r="BY368" s="143">
        <f t="shared" ca="1" si="182"/>
        <v>0</v>
      </c>
      <c r="BZ368" s="144">
        <f t="shared" ca="1" si="183"/>
        <v>0.08</v>
      </c>
      <c r="CA368" s="145">
        <f t="shared" ca="1" si="184"/>
        <v>0</v>
      </c>
      <c r="CB368" s="56">
        <f t="shared" si="172"/>
        <v>0.08</v>
      </c>
      <c r="CC368" s="57">
        <f t="shared" si="173"/>
        <v>0</v>
      </c>
      <c r="CD368" s="58">
        <f t="shared" ca="1" si="185"/>
        <v>0</v>
      </c>
      <c r="CE368" s="141">
        <f t="shared" ca="1" si="186"/>
        <v>0</v>
      </c>
      <c r="CF368" s="143">
        <f t="shared" ca="1" si="187"/>
        <v>0</v>
      </c>
      <c r="CG368" s="144">
        <f t="shared" ca="1" si="188"/>
        <v>0.08</v>
      </c>
      <c r="CH368" s="145">
        <f t="shared" ca="1" si="189"/>
        <v>0</v>
      </c>
    </row>
    <row r="369" spans="1:86" hidden="1" outlineLevel="1">
      <c r="A369">
        <f t="shared" ca="1" si="196"/>
        <v>2</v>
      </c>
      <c r="B369" t="str">
        <f t="shared" ca="1" si="174"/>
        <v>EP4 LPD3 LPS4 LPM3</v>
      </c>
      <c r="C369" s="34">
        <f t="shared" si="197"/>
        <v>4</v>
      </c>
      <c r="D369" s="22">
        <v>0</v>
      </c>
      <c r="E369" s="34">
        <f t="shared" ca="1" si="191"/>
        <v>0</v>
      </c>
      <c r="F369" s="34">
        <f t="shared" ca="1" si="195"/>
        <v>0</v>
      </c>
      <c r="G369" s="34">
        <f t="shared" ca="1" si="192"/>
        <v>3</v>
      </c>
      <c r="H369" s="34">
        <f t="shared" ca="1" si="193"/>
        <v>4</v>
      </c>
      <c r="I369" s="34">
        <f t="shared" ca="1" si="194"/>
        <v>3</v>
      </c>
      <c r="BM369">
        <v>319</v>
      </c>
      <c r="BN369" s="56">
        <f t="shared" si="168"/>
        <v>0.08</v>
      </c>
      <c r="BO369" s="57">
        <f t="shared" si="169"/>
        <v>0</v>
      </c>
      <c r="BP369" s="58">
        <f t="shared" ca="1" si="175"/>
        <v>0</v>
      </c>
      <c r="BQ369" s="141">
        <f t="shared" ca="1" si="176"/>
        <v>0</v>
      </c>
      <c r="BR369" s="143">
        <f t="shared" ca="1" si="177"/>
        <v>0</v>
      </c>
      <c r="BS369" s="144">
        <f t="shared" ca="1" si="178"/>
        <v>0.08</v>
      </c>
      <c r="BT369" s="145">
        <f t="shared" ca="1" si="179"/>
        <v>0.04</v>
      </c>
      <c r="BU369" s="56">
        <f t="shared" si="170"/>
        <v>0.08</v>
      </c>
      <c r="BV369" s="57">
        <f t="shared" si="171"/>
        <v>0</v>
      </c>
      <c r="BW369" s="58">
        <f t="shared" ca="1" si="180"/>
        <v>0</v>
      </c>
      <c r="BX369" s="141">
        <f t="shared" ca="1" si="181"/>
        <v>0</v>
      </c>
      <c r="BY369" s="143">
        <f t="shared" ca="1" si="182"/>
        <v>0</v>
      </c>
      <c r="BZ369" s="144">
        <f t="shared" ca="1" si="183"/>
        <v>0.08</v>
      </c>
      <c r="CA369" s="145">
        <f t="shared" ca="1" si="184"/>
        <v>0.04</v>
      </c>
      <c r="CB369" s="56">
        <f t="shared" si="172"/>
        <v>0.08</v>
      </c>
      <c r="CC369" s="57">
        <f t="shared" si="173"/>
        <v>0</v>
      </c>
      <c r="CD369" s="58">
        <f t="shared" ca="1" si="185"/>
        <v>0</v>
      </c>
      <c r="CE369" s="141">
        <f t="shared" ca="1" si="186"/>
        <v>0</v>
      </c>
      <c r="CF369" s="143">
        <f t="shared" ca="1" si="187"/>
        <v>0</v>
      </c>
      <c r="CG369" s="144">
        <f t="shared" ca="1" si="188"/>
        <v>0.08</v>
      </c>
      <c r="CH369" s="145">
        <f t="shared" ca="1" si="189"/>
        <v>0.04</v>
      </c>
    </row>
    <row r="370" spans="1:86" hidden="1" outlineLevel="1">
      <c r="A370">
        <f t="shared" ca="1" si="196"/>
        <v>2</v>
      </c>
      <c r="B370" t="str">
        <f t="shared" ca="1" si="174"/>
        <v>EP4 LPD3 LPS4 LPM4</v>
      </c>
      <c r="C370" s="34">
        <f t="shared" si="197"/>
        <v>4</v>
      </c>
      <c r="D370" s="22">
        <v>0</v>
      </c>
      <c r="E370" s="34">
        <f t="shared" ca="1" si="191"/>
        <v>0</v>
      </c>
      <c r="F370" s="34">
        <f t="shared" ca="1" si="195"/>
        <v>0</v>
      </c>
      <c r="G370" s="34">
        <f t="shared" ca="1" si="192"/>
        <v>3</v>
      </c>
      <c r="H370" s="34">
        <f t="shared" ca="1" si="193"/>
        <v>4</v>
      </c>
      <c r="I370" s="34">
        <f t="shared" ca="1" si="194"/>
        <v>4</v>
      </c>
      <c r="BM370">
        <v>320</v>
      </c>
      <c r="BN370" s="56">
        <f t="shared" si="168"/>
        <v>0.08</v>
      </c>
      <c r="BO370" s="57">
        <f t="shared" si="169"/>
        <v>0</v>
      </c>
      <c r="BP370" s="58">
        <f t="shared" ca="1" si="175"/>
        <v>0</v>
      </c>
      <c r="BQ370" s="141">
        <f t="shared" ca="1" si="176"/>
        <v>0</v>
      </c>
      <c r="BR370" s="143">
        <f t="shared" ca="1" si="177"/>
        <v>0</v>
      </c>
      <c r="BS370" s="144">
        <f t="shared" ca="1" si="178"/>
        <v>0.08</v>
      </c>
      <c r="BT370" s="145">
        <f t="shared" ca="1" si="179"/>
        <v>0.08</v>
      </c>
      <c r="BU370" s="56">
        <f t="shared" si="170"/>
        <v>0.08</v>
      </c>
      <c r="BV370" s="57">
        <f t="shared" si="171"/>
        <v>0</v>
      </c>
      <c r="BW370" s="58">
        <f t="shared" ca="1" si="180"/>
        <v>0</v>
      </c>
      <c r="BX370" s="141">
        <f t="shared" ca="1" si="181"/>
        <v>0</v>
      </c>
      <c r="BY370" s="143">
        <f t="shared" ca="1" si="182"/>
        <v>0</v>
      </c>
      <c r="BZ370" s="144">
        <f t="shared" ca="1" si="183"/>
        <v>0.08</v>
      </c>
      <c r="CA370" s="145">
        <f t="shared" ca="1" si="184"/>
        <v>0.08</v>
      </c>
      <c r="CB370" s="56">
        <f t="shared" si="172"/>
        <v>0.08</v>
      </c>
      <c r="CC370" s="57">
        <f t="shared" si="173"/>
        <v>0</v>
      </c>
      <c r="CD370" s="58">
        <f t="shared" ca="1" si="185"/>
        <v>0</v>
      </c>
      <c r="CE370" s="141">
        <f t="shared" ca="1" si="186"/>
        <v>0</v>
      </c>
      <c r="CF370" s="143">
        <f t="shared" ca="1" si="187"/>
        <v>0</v>
      </c>
      <c r="CG370" s="144">
        <f t="shared" ca="1" si="188"/>
        <v>0.08</v>
      </c>
      <c r="CH370" s="145">
        <f t="shared" ca="1" si="189"/>
        <v>0.08</v>
      </c>
    </row>
    <row r="371" spans="1:86" hidden="1" outlineLevel="1">
      <c r="A371">
        <f t="shared" ref="A371:A386" ca="1" si="198">OFFSET(A371,-1,0)</f>
        <v>2</v>
      </c>
      <c r="B371" t="str">
        <f t="shared" ca="1" si="174"/>
        <v>EP4 LPD4 LPS1 LPM1</v>
      </c>
      <c r="C371" s="34">
        <f t="shared" si="197"/>
        <v>4</v>
      </c>
      <c r="D371" s="22">
        <v>0</v>
      </c>
      <c r="E371" s="34">
        <f t="shared" ca="1" si="191"/>
        <v>0</v>
      </c>
      <c r="F371" s="34">
        <f t="shared" ca="1" si="195"/>
        <v>0</v>
      </c>
      <c r="G371" s="34">
        <f t="shared" ca="1" si="192"/>
        <v>4</v>
      </c>
      <c r="H371" s="34">
        <f t="shared" ca="1" si="193"/>
        <v>1</v>
      </c>
      <c r="I371" s="34">
        <f t="shared" ca="1" si="194"/>
        <v>1</v>
      </c>
      <c r="BM371">
        <v>321</v>
      </c>
      <c r="BN371" s="56">
        <f t="shared" ref="BN371:BN386" si="199">IF($C371=0,0,INDEX($M$51:$M$54,$C371,1))</f>
        <v>0.08</v>
      </c>
      <c r="BO371" s="57">
        <f t="shared" ref="BO371:BO386" si="200">IF($D371=0,0,INDEX($N$51:$N$54,$D371,1))</f>
        <v>0</v>
      </c>
      <c r="BP371" s="58">
        <f t="shared" ca="1" si="175"/>
        <v>0</v>
      </c>
      <c r="BQ371" s="141">
        <f t="shared" ca="1" si="176"/>
        <v>0</v>
      </c>
      <c r="BR371" s="143">
        <f t="shared" ca="1" si="177"/>
        <v>0.05</v>
      </c>
      <c r="BS371" s="144">
        <f t="shared" ca="1" si="178"/>
        <v>-0.05</v>
      </c>
      <c r="BT371" s="145">
        <f t="shared" ca="1" si="179"/>
        <v>-0.05</v>
      </c>
      <c r="BU371" s="56">
        <f t="shared" ref="BU371:BU386" si="201">IF($C371=0,0,INDEX($M$51:$M$54,$C371,1))</f>
        <v>0.08</v>
      </c>
      <c r="BV371" s="57">
        <f t="shared" ref="BV371:BV386" si="202">IF($D371=0,0,INDEX($N$51:$N$54,$D371,1))</f>
        <v>0</v>
      </c>
      <c r="BW371" s="58">
        <f t="shared" ca="1" si="180"/>
        <v>0</v>
      </c>
      <c r="BX371" s="141">
        <f t="shared" ca="1" si="181"/>
        <v>0</v>
      </c>
      <c r="BY371" s="143">
        <f t="shared" ca="1" si="182"/>
        <v>0.05</v>
      </c>
      <c r="BZ371" s="144">
        <f t="shared" ca="1" si="183"/>
        <v>-0.05</v>
      </c>
      <c r="CA371" s="145">
        <f t="shared" ca="1" si="184"/>
        <v>-0.05</v>
      </c>
      <c r="CB371" s="56">
        <f t="shared" ref="CB371:CB386" si="203">IF($C371=0,0,INDEX($M$51:$M$54,$C371,1))</f>
        <v>0.08</v>
      </c>
      <c r="CC371" s="57">
        <f t="shared" ref="CC371:CC386" si="204">IF($D371=0,0,INDEX($N$51:$N$54,$D371,1))</f>
        <v>0</v>
      </c>
      <c r="CD371" s="58">
        <f t="shared" ca="1" si="185"/>
        <v>0</v>
      </c>
      <c r="CE371" s="141">
        <f t="shared" ca="1" si="186"/>
        <v>0</v>
      </c>
      <c r="CF371" s="143">
        <f t="shared" ca="1" si="187"/>
        <v>0.05</v>
      </c>
      <c r="CG371" s="144">
        <f t="shared" ca="1" si="188"/>
        <v>-0.05</v>
      </c>
      <c r="CH371" s="145">
        <f t="shared" ca="1" si="189"/>
        <v>-0.05</v>
      </c>
    </row>
    <row r="372" spans="1:86" hidden="1" outlineLevel="1">
      <c r="A372">
        <f t="shared" ca="1" si="198"/>
        <v>2</v>
      </c>
      <c r="B372" t="str">
        <f t="shared" ref="B372:B386" ca="1" si="205">"EP"&amp;$C372&amp;IF($A372=0," LPAll"&amp;$D372,"")&amp;IF($A372=1," LPD"&amp;$E372&amp;" LPS"&amp;$F372,"")&amp;IF($A372=2," LPD"&amp;$G372&amp;" LPS"&amp;$H372&amp;" LPM"&amp;$I372,"")</f>
        <v>EP4 LPD4 LPS1 LPM2</v>
      </c>
      <c r="C372" s="34">
        <f t="shared" si="197"/>
        <v>4</v>
      </c>
      <c r="D372" s="22">
        <v>0</v>
      </c>
      <c r="E372" s="34">
        <f t="shared" ca="1" si="191"/>
        <v>0</v>
      </c>
      <c r="F372" s="34">
        <f t="shared" ca="1" si="195"/>
        <v>0</v>
      </c>
      <c r="G372" s="34">
        <f t="shared" ca="1" si="192"/>
        <v>4</v>
      </c>
      <c r="H372" s="34">
        <f t="shared" ca="1" si="193"/>
        <v>1</v>
      </c>
      <c r="I372" s="34">
        <f t="shared" ca="1" si="194"/>
        <v>2</v>
      </c>
      <c r="BM372">
        <v>322</v>
      </c>
      <c r="BN372" s="56">
        <f t="shared" si="199"/>
        <v>0.08</v>
      </c>
      <c r="BO372" s="57">
        <f t="shared" si="200"/>
        <v>0</v>
      </c>
      <c r="BP372" s="58">
        <f t="shared" ref="BP372:BP386" ca="1" si="206">IF($E372=0,BO372,INDEX($O$51:$O$54,$E372,1))</f>
        <v>0</v>
      </c>
      <c r="BQ372" s="141">
        <f t="shared" ref="BQ372:BQ386" ca="1" si="207">IF($F372=0,BO372,INDEX($P$51:$P$54,$F372,1))</f>
        <v>0</v>
      </c>
      <c r="BR372" s="143">
        <f t="shared" ref="BR372:BR386" ca="1" si="208">IF($G372=0,BP372,INDEX($O$51:$O$54,$G372,1))</f>
        <v>0.05</v>
      </c>
      <c r="BS372" s="144">
        <f t="shared" ref="BS372:BS386" ca="1" si="209">IF($H372=0,BQ372,INDEX($P$51:$P$54,$H372,1))</f>
        <v>-0.05</v>
      </c>
      <c r="BT372" s="145">
        <f t="shared" ref="BT372:BT386" ca="1" si="210">IF($I372=0,BQ372,INDEX($Q$51:$Q$54,$I372,1))</f>
        <v>0</v>
      </c>
      <c r="BU372" s="56">
        <f t="shared" si="201"/>
        <v>0.08</v>
      </c>
      <c r="BV372" s="57">
        <f t="shared" si="202"/>
        <v>0</v>
      </c>
      <c r="BW372" s="58">
        <f t="shared" ref="BW372:BW386" ca="1" si="211">IF($E372=0,BV372,INDEX($O$51:$O$54,$E372,1))</f>
        <v>0</v>
      </c>
      <c r="BX372" s="141">
        <f t="shared" ref="BX372:BX386" ca="1" si="212">IF($F372=0,BV372,INDEX($P$51:$P$54,$F372,1))</f>
        <v>0</v>
      </c>
      <c r="BY372" s="143">
        <f t="shared" ref="BY372:BY386" ca="1" si="213">IF($G372=0,BW372,INDEX($O$51:$O$54,$G372,1))</f>
        <v>0.05</v>
      </c>
      <c r="BZ372" s="144">
        <f t="shared" ref="BZ372:BZ386" ca="1" si="214">IF($H372=0,BX372,INDEX($P$51:$P$54,$H372,1))</f>
        <v>-0.05</v>
      </c>
      <c r="CA372" s="145">
        <f t="shared" ref="CA372:CA386" ca="1" si="215">IF($I372=0,BX372,INDEX($Q$51:$Q$54,$I372,1))</f>
        <v>0</v>
      </c>
      <c r="CB372" s="56">
        <f t="shared" si="203"/>
        <v>0.08</v>
      </c>
      <c r="CC372" s="57">
        <f t="shared" si="204"/>
        <v>0</v>
      </c>
      <c r="CD372" s="58">
        <f t="shared" ref="CD372:CD386" ca="1" si="216">IF($E372=0,CC372,INDEX($O$51:$O$54,$E372,1))</f>
        <v>0</v>
      </c>
      <c r="CE372" s="141">
        <f t="shared" ref="CE372:CE386" ca="1" si="217">IF($F372=0,CC372,INDEX($P$51:$P$54,$F372,1))</f>
        <v>0</v>
      </c>
      <c r="CF372" s="143">
        <f t="shared" ref="CF372:CF386" ca="1" si="218">IF($G372=0,CD372,INDEX($O$51:$O$54,$G372,1))</f>
        <v>0.05</v>
      </c>
      <c r="CG372" s="144">
        <f t="shared" ref="CG372:CG386" ca="1" si="219">IF($H372=0,CE372,INDEX($P$51:$P$54,$H372,1))</f>
        <v>-0.05</v>
      </c>
      <c r="CH372" s="145">
        <f t="shared" ref="CH372:CH386" ca="1" si="220">IF($I372=0,CE372,INDEX($Q$51:$Q$54,$I372,1))</f>
        <v>0</v>
      </c>
    </row>
    <row r="373" spans="1:86" hidden="1" outlineLevel="1">
      <c r="A373">
        <f t="shared" ca="1" si="198"/>
        <v>2</v>
      </c>
      <c r="B373" t="str">
        <f t="shared" ca="1" si="205"/>
        <v>EP4 LPD4 LPS1 LPM3</v>
      </c>
      <c r="C373" s="34">
        <f t="shared" si="197"/>
        <v>4</v>
      </c>
      <c r="D373" s="22">
        <v>0</v>
      </c>
      <c r="E373" s="34">
        <f t="shared" ca="1" si="191"/>
        <v>0</v>
      </c>
      <c r="F373" s="34">
        <f t="shared" ca="1" si="195"/>
        <v>0</v>
      </c>
      <c r="G373" s="34">
        <f t="shared" ca="1" si="192"/>
        <v>4</v>
      </c>
      <c r="H373" s="34">
        <f t="shared" ca="1" si="193"/>
        <v>1</v>
      </c>
      <c r="I373" s="34">
        <f t="shared" ca="1" si="194"/>
        <v>3</v>
      </c>
      <c r="BM373">
        <v>323</v>
      </c>
      <c r="BN373" s="56">
        <f t="shared" si="199"/>
        <v>0.08</v>
      </c>
      <c r="BO373" s="57">
        <f t="shared" si="200"/>
        <v>0</v>
      </c>
      <c r="BP373" s="58">
        <f t="shared" ca="1" si="206"/>
        <v>0</v>
      </c>
      <c r="BQ373" s="141">
        <f t="shared" ca="1" si="207"/>
        <v>0</v>
      </c>
      <c r="BR373" s="143">
        <f t="shared" ca="1" si="208"/>
        <v>0.05</v>
      </c>
      <c r="BS373" s="144">
        <f t="shared" ca="1" si="209"/>
        <v>-0.05</v>
      </c>
      <c r="BT373" s="145">
        <f t="shared" ca="1" si="210"/>
        <v>0.04</v>
      </c>
      <c r="BU373" s="56">
        <f t="shared" si="201"/>
        <v>0.08</v>
      </c>
      <c r="BV373" s="57">
        <f t="shared" si="202"/>
        <v>0</v>
      </c>
      <c r="BW373" s="58">
        <f t="shared" ca="1" si="211"/>
        <v>0</v>
      </c>
      <c r="BX373" s="141">
        <f t="shared" ca="1" si="212"/>
        <v>0</v>
      </c>
      <c r="BY373" s="143">
        <f t="shared" ca="1" si="213"/>
        <v>0.05</v>
      </c>
      <c r="BZ373" s="144">
        <f t="shared" ca="1" si="214"/>
        <v>-0.05</v>
      </c>
      <c r="CA373" s="145">
        <f t="shared" ca="1" si="215"/>
        <v>0.04</v>
      </c>
      <c r="CB373" s="56">
        <f t="shared" si="203"/>
        <v>0.08</v>
      </c>
      <c r="CC373" s="57">
        <f t="shared" si="204"/>
        <v>0</v>
      </c>
      <c r="CD373" s="58">
        <f t="shared" ca="1" si="216"/>
        <v>0</v>
      </c>
      <c r="CE373" s="141">
        <f t="shared" ca="1" si="217"/>
        <v>0</v>
      </c>
      <c r="CF373" s="143">
        <f t="shared" ca="1" si="218"/>
        <v>0.05</v>
      </c>
      <c r="CG373" s="144">
        <f t="shared" ca="1" si="219"/>
        <v>-0.05</v>
      </c>
      <c r="CH373" s="145">
        <f t="shared" ca="1" si="220"/>
        <v>0.04</v>
      </c>
    </row>
    <row r="374" spans="1:86" hidden="1" outlineLevel="1">
      <c r="A374">
        <f t="shared" ca="1" si="198"/>
        <v>2</v>
      </c>
      <c r="B374" t="str">
        <f t="shared" ca="1" si="205"/>
        <v>EP4 LPD4 LPS1 LPM4</v>
      </c>
      <c r="C374" s="34">
        <f t="shared" si="197"/>
        <v>4</v>
      </c>
      <c r="D374" s="22">
        <v>0</v>
      </c>
      <c r="E374" s="34">
        <f t="shared" ca="1" si="191"/>
        <v>0</v>
      </c>
      <c r="F374" s="34">
        <f t="shared" ca="1" si="195"/>
        <v>0</v>
      </c>
      <c r="G374" s="34">
        <f t="shared" ca="1" si="192"/>
        <v>4</v>
      </c>
      <c r="H374" s="34">
        <f t="shared" ca="1" si="193"/>
        <v>1</v>
      </c>
      <c r="I374" s="34">
        <f t="shared" ca="1" si="194"/>
        <v>4</v>
      </c>
      <c r="BM374">
        <v>324</v>
      </c>
      <c r="BN374" s="56">
        <f t="shared" si="199"/>
        <v>0.08</v>
      </c>
      <c r="BO374" s="57">
        <f t="shared" si="200"/>
        <v>0</v>
      </c>
      <c r="BP374" s="58">
        <f t="shared" ca="1" si="206"/>
        <v>0</v>
      </c>
      <c r="BQ374" s="141">
        <f t="shared" ca="1" si="207"/>
        <v>0</v>
      </c>
      <c r="BR374" s="143">
        <f t="shared" ca="1" si="208"/>
        <v>0.05</v>
      </c>
      <c r="BS374" s="144">
        <f t="shared" ca="1" si="209"/>
        <v>-0.05</v>
      </c>
      <c r="BT374" s="145">
        <f t="shared" ca="1" si="210"/>
        <v>0.08</v>
      </c>
      <c r="BU374" s="56">
        <f t="shared" si="201"/>
        <v>0.08</v>
      </c>
      <c r="BV374" s="57">
        <f t="shared" si="202"/>
        <v>0</v>
      </c>
      <c r="BW374" s="58">
        <f t="shared" ca="1" si="211"/>
        <v>0</v>
      </c>
      <c r="BX374" s="141">
        <f t="shared" ca="1" si="212"/>
        <v>0</v>
      </c>
      <c r="BY374" s="143">
        <f t="shared" ca="1" si="213"/>
        <v>0.05</v>
      </c>
      <c r="BZ374" s="144">
        <f t="shared" ca="1" si="214"/>
        <v>-0.05</v>
      </c>
      <c r="CA374" s="145">
        <f t="shared" ca="1" si="215"/>
        <v>0.08</v>
      </c>
      <c r="CB374" s="56">
        <f t="shared" si="203"/>
        <v>0.08</v>
      </c>
      <c r="CC374" s="57">
        <f t="shared" si="204"/>
        <v>0</v>
      </c>
      <c r="CD374" s="58">
        <f t="shared" ca="1" si="216"/>
        <v>0</v>
      </c>
      <c r="CE374" s="141">
        <f t="shared" ca="1" si="217"/>
        <v>0</v>
      </c>
      <c r="CF374" s="143">
        <f t="shared" ca="1" si="218"/>
        <v>0.05</v>
      </c>
      <c r="CG374" s="144">
        <f t="shared" ca="1" si="219"/>
        <v>-0.05</v>
      </c>
      <c r="CH374" s="145">
        <f t="shared" ca="1" si="220"/>
        <v>0.08</v>
      </c>
    </row>
    <row r="375" spans="1:86" hidden="1" outlineLevel="1">
      <c r="A375">
        <f t="shared" ca="1" si="198"/>
        <v>2</v>
      </c>
      <c r="B375" t="str">
        <f t="shared" ca="1" si="205"/>
        <v>EP4 LPD4 LPS2 LPM1</v>
      </c>
      <c r="C375" s="34">
        <f t="shared" si="197"/>
        <v>4</v>
      </c>
      <c r="D375" s="22">
        <v>0</v>
      </c>
      <c r="E375" s="34">
        <f t="shared" ca="1" si="191"/>
        <v>0</v>
      </c>
      <c r="F375" s="34">
        <f t="shared" ca="1" si="195"/>
        <v>0</v>
      </c>
      <c r="G375" s="34">
        <f t="shared" ca="1" si="192"/>
        <v>4</v>
      </c>
      <c r="H375" s="34">
        <f t="shared" ca="1" si="193"/>
        <v>2</v>
      </c>
      <c r="I375" s="34">
        <f t="shared" ca="1" si="194"/>
        <v>1</v>
      </c>
      <c r="BM375">
        <v>325</v>
      </c>
      <c r="BN375" s="56">
        <f t="shared" si="199"/>
        <v>0.08</v>
      </c>
      <c r="BO375" s="57">
        <f t="shared" si="200"/>
        <v>0</v>
      </c>
      <c r="BP375" s="58">
        <f t="shared" ca="1" si="206"/>
        <v>0</v>
      </c>
      <c r="BQ375" s="141">
        <f t="shared" ca="1" si="207"/>
        <v>0</v>
      </c>
      <c r="BR375" s="143">
        <f t="shared" ca="1" si="208"/>
        <v>0.05</v>
      </c>
      <c r="BS375" s="144">
        <f t="shared" ca="1" si="209"/>
        <v>0</v>
      </c>
      <c r="BT375" s="145">
        <f t="shared" ca="1" si="210"/>
        <v>-0.05</v>
      </c>
      <c r="BU375" s="56">
        <f t="shared" si="201"/>
        <v>0.08</v>
      </c>
      <c r="BV375" s="57">
        <f t="shared" si="202"/>
        <v>0</v>
      </c>
      <c r="BW375" s="58">
        <f t="shared" ca="1" si="211"/>
        <v>0</v>
      </c>
      <c r="BX375" s="141">
        <f t="shared" ca="1" si="212"/>
        <v>0</v>
      </c>
      <c r="BY375" s="143">
        <f t="shared" ca="1" si="213"/>
        <v>0.05</v>
      </c>
      <c r="BZ375" s="144">
        <f t="shared" ca="1" si="214"/>
        <v>0</v>
      </c>
      <c r="CA375" s="145">
        <f t="shared" ca="1" si="215"/>
        <v>-0.05</v>
      </c>
      <c r="CB375" s="56">
        <f t="shared" si="203"/>
        <v>0.08</v>
      </c>
      <c r="CC375" s="57">
        <f t="shared" si="204"/>
        <v>0</v>
      </c>
      <c r="CD375" s="58">
        <f t="shared" ca="1" si="216"/>
        <v>0</v>
      </c>
      <c r="CE375" s="141">
        <f t="shared" ca="1" si="217"/>
        <v>0</v>
      </c>
      <c r="CF375" s="143">
        <f t="shared" ca="1" si="218"/>
        <v>0.05</v>
      </c>
      <c r="CG375" s="144">
        <f t="shared" ca="1" si="219"/>
        <v>0</v>
      </c>
      <c r="CH375" s="145">
        <f t="shared" ca="1" si="220"/>
        <v>-0.05</v>
      </c>
    </row>
    <row r="376" spans="1:86" hidden="1" outlineLevel="1">
      <c r="A376">
        <f t="shared" ca="1" si="198"/>
        <v>2</v>
      </c>
      <c r="B376" t="str">
        <f t="shared" ca="1" si="205"/>
        <v>EP4 LPD4 LPS2 LPM2</v>
      </c>
      <c r="C376" s="34">
        <f t="shared" si="197"/>
        <v>4</v>
      </c>
      <c r="D376" s="22">
        <v>0</v>
      </c>
      <c r="E376" s="34">
        <f t="shared" ca="1" si="191"/>
        <v>0</v>
      </c>
      <c r="F376" s="34">
        <f t="shared" ca="1" si="195"/>
        <v>0</v>
      </c>
      <c r="G376" s="34">
        <f t="shared" ca="1" si="192"/>
        <v>4</v>
      </c>
      <c r="H376" s="34">
        <f t="shared" ca="1" si="193"/>
        <v>2</v>
      </c>
      <c r="I376" s="34">
        <f t="shared" ca="1" si="194"/>
        <v>2</v>
      </c>
      <c r="BM376">
        <v>326</v>
      </c>
      <c r="BN376" s="56">
        <f t="shared" si="199"/>
        <v>0.08</v>
      </c>
      <c r="BO376" s="57">
        <f t="shared" si="200"/>
        <v>0</v>
      </c>
      <c r="BP376" s="58">
        <f t="shared" ca="1" si="206"/>
        <v>0</v>
      </c>
      <c r="BQ376" s="141">
        <f t="shared" ca="1" si="207"/>
        <v>0</v>
      </c>
      <c r="BR376" s="143">
        <f t="shared" ca="1" si="208"/>
        <v>0.05</v>
      </c>
      <c r="BS376" s="144">
        <f t="shared" ca="1" si="209"/>
        <v>0</v>
      </c>
      <c r="BT376" s="145">
        <f t="shared" ca="1" si="210"/>
        <v>0</v>
      </c>
      <c r="BU376" s="56">
        <f t="shared" si="201"/>
        <v>0.08</v>
      </c>
      <c r="BV376" s="57">
        <f t="shared" si="202"/>
        <v>0</v>
      </c>
      <c r="BW376" s="58">
        <f t="shared" ca="1" si="211"/>
        <v>0</v>
      </c>
      <c r="BX376" s="141">
        <f t="shared" ca="1" si="212"/>
        <v>0</v>
      </c>
      <c r="BY376" s="143">
        <f t="shared" ca="1" si="213"/>
        <v>0.05</v>
      </c>
      <c r="BZ376" s="144">
        <f t="shared" ca="1" si="214"/>
        <v>0</v>
      </c>
      <c r="CA376" s="145">
        <f t="shared" ca="1" si="215"/>
        <v>0</v>
      </c>
      <c r="CB376" s="56">
        <f t="shared" si="203"/>
        <v>0.08</v>
      </c>
      <c r="CC376" s="57">
        <f t="shared" si="204"/>
        <v>0</v>
      </c>
      <c r="CD376" s="58">
        <f t="shared" ca="1" si="216"/>
        <v>0</v>
      </c>
      <c r="CE376" s="141">
        <f t="shared" ca="1" si="217"/>
        <v>0</v>
      </c>
      <c r="CF376" s="143">
        <f t="shared" ca="1" si="218"/>
        <v>0.05</v>
      </c>
      <c r="CG376" s="144">
        <f t="shared" ca="1" si="219"/>
        <v>0</v>
      </c>
      <c r="CH376" s="145">
        <f t="shared" ca="1" si="220"/>
        <v>0</v>
      </c>
    </row>
    <row r="377" spans="1:86" hidden="1" outlineLevel="1">
      <c r="A377">
        <f t="shared" ca="1" si="198"/>
        <v>2</v>
      </c>
      <c r="B377" t="str">
        <f t="shared" ca="1" si="205"/>
        <v>EP4 LPD4 LPS2 LPM3</v>
      </c>
      <c r="C377" s="34">
        <f t="shared" si="197"/>
        <v>4</v>
      </c>
      <c r="D377" s="22">
        <v>0</v>
      </c>
      <c r="E377" s="34">
        <f t="shared" ca="1" si="191"/>
        <v>0</v>
      </c>
      <c r="F377" s="34">
        <f t="shared" ca="1" si="195"/>
        <v>0</v>
      </c>
      <c r="G377" s="34">
        <f t="shared" ca="1" si="192"/>
        <v>4</v>
      </c>
      <c r="H377" s="34">
        <f t="shared" ca="1" si="193"/>
        <v>2</v>
      </c>
      <c r="I377" s="34">
        <f t="shared" ca="1" si="194"/>
        <v>3</v>
      </c>
      <c r="BM377">
        <v>327</v>
      </c>
      <c r="BN377" s="56">
        <f t="shared" si="199"/>
        <v>0.08</v>
      </c>
      <c r="BO377" s="57">
        <f t="shared" si="200"/>
        <v>0</v>
      </c>
      <c r="BP377" s="58">
        <f t="shared" ca="1" si="206"/>
        <v>0</v>
      </c>
      <c r="BQ377" s="141">
        <f t="shared" ca="1" si="207"/>
        <v>0</v>
      </c>
      <c r="BR377" s="143">
        <f t="shared" ca="1" si="208"/>
        <v>0.05</v>
      </c>
      <c r="BS377" s="144">
        <f t="shared" ca="1" si="209"/>
        <v>0</v>
      </c>
      <c r="BT377" s="145">
        <f t="shared" ca="1" si="210"/>
        <v>0.04</v>
      </c>
      <c r="BU377" s="56">
        <f t="shared" si="201"/>
        <v>0.08</v>
      </c>
      <c r="BV377" s="57">
        <f t="shared" si="202"/>
        <v>0</v>
      </c>
      <c r="BW377" s="58">
        <f t="shared" ca="1" si="211"/>
        <v>0</v>
      </c>
      <c r="BX377" s="141">
        <f t="shared" ca="1" si="212"/>
        <v>0</v>
      </c>
      <c r="BY377" s="143">
        <f t="shared" ca="1" si="213"/>
        <v>0.05</v>
      </c>
      <c r="BZ377" s="144">
        <f t="shared" ca="1" si="214"/>
        <v>0</v>
      </c>
      <c r="CA377" s="145">
        <f t="shared" ca="1" si="215"/>
        <v>0.04</v>
      </c>
      <c r="CB377" s="56">
        <f t="shared" si="203"/>
        <v>0.08</v>
      </c>
      <c r="CC377" s="57">
        <f t="shared" si="204"/>
        <v>0</v>
      </c>
      <c r="CD377" s="58">
        <f t="shared" ca="1" si="216"/>
        <v>0</v>
      </c>
      <c r="CE377" s="141">
        <f t="shared" ca="1" si="217"/>
        <v>0</v>
      </c>
      <c r="CF377" s="143">
        <f t="shared" ca="1" si="218"/>
        <v>0.05</v>
      </c>
      <c r="CG377" s="144">
        <f t="shared" ca="1" si="219"/>
        <v>0</v>
      </c>
      <c r="CH377" s="145">
        <f t="shared" ca="1" si="220"/>
        <v>0.04</v>
      </c>
    </row>
    <row r="378" spans="1:86" hidden="1" outlineLevel="1">
      <c r="A378">
        <f t="shared" ca="1" si="198"/>
        <v>2</v>
      </c>
      <c r="B378" t="str">
        <f t="shared" ca="1" si="205"/>
        <v>EP4 LPD4 LPS2 LPM4</v>
      </c>
      <c r="C378" s="34">
        <f t="shared" si="197"/>
        <v>4</v>
      </c>
      <c r="D378" s="22">
        <v>0</v>
      </c>
      <c r="E378" s="34">
        <f t="shared" ca="1" si="191"/>
        <v>0</v>
      </c>
      <c r="F378" s="34">
        <f t="shared" ca="1" si="195"/>
        <v>0</v>
      </c>
      <c r="G378" s="34">
        <f t="shared" ca="1" si="192"/>
        <v>4</v>
      </c>
      <c r="H378" s="34">
        <f t="shared" ca="1" si="193"/>
        <v>2</v>
      </c>
      <c r="I378" s="34">
        <f t="shared" ca="1" si="194"/>
        <v>4</v>
      </c>
      <c r="BM378">
        <v>328</v>
      </c>
      <c r="BN378" s="56">
        <f t="shared" si="199"/>
        <v>0.08</v>
      </c>
      <c r="BO378" s="57">
        <f t="shared" si="200"/>
        <v>0</v>
      </c>
      <c r="BP378" s="58">
        <f t="shared" ca="1" si="206"/>
        <v>0</v>
      </c>
      <c r="BQ378" s="141">
        <f t="shared" ca="1" si="207"/>
        <v>0</v>
      </c>
      <c r="BR378" s="143">
        <f t="shared" ca="1" si="208"/>
        <v>0.05</v>
      </c>
      <c r="BS378" s="144">
        <f t="shared" ca="1" si="209"/>
        <v>0</v>
      </c>
      <c r="BT378" s="145">
        <f t="shared" ca="1" si="210"/>
        <v>0.08</v>
      </c>
      <c r="BU378" s="56">
        <f t="shared" si="201"/>
        <v>0.08</v>
      </c>
      <c r="BV378" s="57">
        <f t="shared" si="202"/>
        <v>0</v>
      </c>
      <c r="BW378" s="58">
        <f t="shared" ca="1" si="211"/>
        <v>0</v>
      </c>
      <c r="BX378" s="141">
        <f t="shared" ca="1" si="212"/>
        <v>0</v>
      </c>
      <c r="BY378" s="143">
        <f t="shared" ca="1" si="213"/>
        <v>0.05</v>
      </c>
      <c r="BZ378" s="144">
        <f t="shared" ca="1" si="214"/>
        <v>0</v>
      </c>
      <c r="CA378" s="145">
        <f t="shared" ca="1" si="215"/>
        <v>0.08</v>
      </c>
      <c r="CB378" s="56">
        <f t="shared" si="203"/>
        <v>0.08</v>
      </c>
      <c r="CC378" s="57">
        <f t="shared" si="204"/>
        <v>0</v>
      </c>
      <c r="CD378" s="58">
        <f t="shared" ca="1" si="216"/>
        <v>0</v>
      </c>
      <c r="CE378" s="141">
        <f t="shared" ca="1" si="217"/>
        <v>0</v>
      </c>
      <c r="CF378" s="143">
        <f t="shared" ca="1" si="218"/>
        <v>0.05</v>
      </c>
      <c r="CG378" s="144">
        <f t="shared" ca="1" si="219"/>
        <v>0</v>
      </c>
      <c r="CH378" s="145">
        <f t="shared" ca="1" si="220"/>
        <v>0.08</v>
      </c>
    </row>
    <row r="379" spans="1:86" hidden="1" outlineLevel="1">
      <c r="A379">
        <f t="shared" ca="1" si="198"/>
        <v>2</v>
      </c>
      <c r="B379" t="str">
        <f t="shared" ca="1" si="205"/>
        <v>EP4 LPD4 LPS3 LPM1</v>
      </c>
      <c r="C379" s="34">
        <f t="shared" si="197"/>
        <v>4</v>
      </c>
      <c r="D379" s="22">
        <v>0</v>
      </c>
      <c r="E379" s="34">
        <f t="shared" ca="1" si="191"/>
        <v>0</v>
      </c>
      <c r="F379" s="34">
        <f t="shared" ca="1" si="195"/>
        <v>0</v>
      </c>
      <c r="G379" s="34">
        <f t="shared" ca="1" si="192"/>
        <v>4</v>
      </c>
      <c r="H379" s="34">
        <f t="shared" ca="1" si="193"/>
        <v>3</v>
      </c>
      <c r="I379" s="34">
        <f t="shared" ca="1" si="194"/>
        <v>1</v>
      </c>
      <c r="BM379">
        <v>329</v>
      </c>
      <c r="BN379" s="56">
        <f t="shared" si="199"/>
        <v>0.08</v>
      </c>
      <c r="BO379" s="57">
        <f t="shared" si="200"/>
        <v>0</v>
      </c>
      <c r="BP379" s="58">
        <f t="shared" ca="1" si="206"/>
        <v>0</v>
      </c>
      <c r="BQ379" s="141">
        <f t="shared" ca="1" si="207"/>
        <v>0</v>
      </c>
      <c r="BR379" s="143">
        <f t="shared" ca="1" si="208"/>
        <v>0.05</v>
      </c>
      <c r="BS379" s="144">
        <f t="shared" ca="1" si="209"/>
        <v>0.04</v>
      </c>
      <c r="BT379" s="145">
        <f t="shared" ca="1" si="210"/>
        <v>-0.05</v>
      </c>
      <c r="BU379" s="56">
        <f t="shared" si="201"/>
        <v>0.08</v>
      </c>
      <c r="BV379" s="57">
        <f t="shared" si="202"/>
        <v>0</v>
      </c>
      <c r="BW379" s="58">
        <f t="shared" ca="1" si="211"/>
        <v>0</v>
      </c>
      <c r="BX379" s="141">
        <f t="shared" ca="1" si="212"/>
        <v>0</v>
      </c>
      <c r="BY379" s="143">
        <f t="shared" ca="1" si="213"/>
        <v>0.05</v>
      </c>
      <c r="BZ379" s="144">
        <f t="shared" ca="1" si="214"/>
        <v>0.04</v>
      </c>
      <c r="CA379" s="145">
        <f t="shared" ca="1" si="215"/>
        <v>-0.05</v>
      </c>
      <c r="CB379" s="56">
        <f t="shared" si="203"/>
        <v>0.08</v>
      </c>
      <c r="CC379" s="57">
        <f t="shared" si="204"/>
        <v>0</v>
      </c>
      <c r="CD379" s="58">
        <f t="shared" ca="1" si="216"/>
        <v>0</v>
      </c>
      <c r="CE379" s="141">
        <f t="shared" ca="1" si="217"/>
        <v>0</v>
      </c>
      <c r="CF379" s="143">
        <f t="shared" ca="1" si="218"/>
        <v>0.05</v>
      </c>
      <c r="CG379" s="144">
        <f t="shared" ca="1" si="219"/>
        <v>0.04</v>
      </c>
      <c r="CH379" s="145">
        <f t="shared" ca="1" si="220"/>
        <v>-0.05</v>
      </c>
    </row>
    <row r="380" spans="1:86" hidden="1" outlineLevel="1">
      <c r="A380">
        <f t="shared" ca="1" si="198"/>
        <v>2</v>
      </c>
      <c r="B380" t="str">
        <f t="shared" ca="1" si="205"/>
        <v>EP4 LPD4 LPS3 LPM2</v>
      </c>
      <c r="C380" s="34">
        <f t="shared" si="197"/>
        <v>4</v>
      </c>
      <c r="D380" s="22">
        <v>0</v>
      </c>
      <c r="E380" s="34">
        <f t="shared" ca="1" si="191"/>
        <v>0</v>
      </c>
      <c r="F380" s="34">
        <f t="shared" ca="1" si="195"/>
        <v>0</v>
      </c>
      <c r="G380" s="34">
        <f t="shared" ca="1" si="192"/>
        <v>4</v>
      </c>
      <c r="H380" s="34">
        <f t="shared" ca="1" si="193"/>
        <v>3</v>
      </c>
      <c r="I380" s="34">
        <f t="shared" ca="1" si="194"/>
        <v>2</v>
      </c>
      <c r="BM380">
        <v>330</v>
      </c>
      <c r="BN380" s="56">
        <f t="shared" si="199"/>
        <v>0.08</v>
      </c>
      <c r="BO380" s="57">
        <f t="shared" si="200"/>
        <v>0</v>
      </c>
      <c r="BP380" s="58">
        <f t="shared" ca="1" si="206"/>
        <v>0</v>
      </c>
      <c r="BQ380" s="141">
        <f t="shared" ca="1" si="207"/>
        <v>0</v>
      </c>
      <c r="BR380" s="143">
        <f t="shared" ca="1" si="208"/>
        <v>0.05</v>
      </c>
      <c r="BS380" s="144">
        <f t="shared" ca="1" si="209"/>
        <v>0.04</v>
      </c>
      <c r="BT380" s="145">
        <f t="shared" ca="1" si="210"/>
        <v>0</v>
      </c>
      <c r="BU380" s="56">
        <f t="shared" si="201"/>
        <v>0.08</v>
      </c>
      <c r="BV380" s="57">
        <f t="shared" si="202"/>
        <v>0</v>
      </c>
      <c r="BW380" s="58">
        <f t="shared" ca="1" si="211"/>
        <v>0</v>
      </c>
      <c r="BX380" s="141">
        <f t="shared" ca="1" si="212"/>
        <v>0</v>
      </c>
      <c r="BY380" s="143">
        <f t="shared" ca="1" si="213"/>
        <v>0.05</v>
      </c>
      <c r="BZ380" s="144">
        <f t="shared" ca="1" si="214"/>
        <v>0.04</v>
      </c>
      <c r="CA380" s="145">
        <f t="shared" ca="1" si="215"/>
        <v>0</v>
      </c>
      <c r="CB380" s="56">
        <f t="shared" si="203"/>
        <v>0.08</v>
      </c>
      <c r="CC380" s="57">
        <f t="shared" si="204"/>
        <v>0</v>
      </c>
      <c r="CD380" s="58">
        <f t="shared" ca="1" si="216"/>
        <v>0</v>
      </c>
      <c r="CE380" s="141">
        <f t="shared" ca="1" si="217"/>
        <v>0</v>
      </c>
      <c r="CF380" s="143">
        <f t="shared" ca="1" si="218"/>
        <v>0.05</v>
      </c>
      <c r="CG380" s="144">
        <f t="shared" ca="1" si="219"/>
        <v>0.04</v>
      </c>
      <c r="CH380" s="145">
        <f t="shared" ca="1" si="220"/>
        <v>0</v>
      </c>
    </row>
    <row r="381" spans="1:86" hidden="1" outlineLevel="1">
      <c r="A381">
        <f t="shared" ca="1" si="198"/>
        <v>2</v>
      </c>
      <c r="B381" t="str">
        <f t="shared" ca="1" si="205"/>
        <v>EP4 LPD4 LPS3 LPM3</v>
      </c>
      <c r="C381" s="34">
        <f t="shared" si="197"/>
        <v>4</v>
      </c>
      <c r="D381" s="22">
        <v>0</v>
      </c>
      <c r="E381" s="34">
        <f t="shared" ca="1" si="191"/>
        <v>0</v>
      </c>
      <c r="F381" s="34">
        <f t="shared" ca="1" si="195"/>
        <v>0</v>
      </c>
      <c r="G381" s="34">
        <f t="shared" ca="1" si="192"/>
        <v>4</v>
      </c>
      <c r="H381" s="34">
        <f t="shared" ca="1" si="193"/>
        <v>3</v>
      </c>
      <c r="I381" s="34">
        <f t="shared" ca="1" si="194"/>
        <v>3</v>
      </c>
      <c r="BM381">
        <v>331</v>
      </c>
      <c r="BN381" s="56">
        <f t="shared" si="199"/>
        <v>0.08</v>
      </c>
      <c r="BO381" s="57">
        <f t="shared" si="200"/>
        <v>0</v>
      </c>
      <c r="BP381" s="58">
        <f t="shared" ca="1" si="206"/>
        <v>0</v>
      </c>
      <c r="BQ381" s="141">
        <f t="shared" ca="1" si="207"/>
        <v>0</v>
      </c>
      <c r="BR381" s="143">
        <f t="shared" ca="1" si="208"/>
        <v>0.05</v>
      </c>
      <c r="BS381" s="144">
        <f t="shared" ca="1" si="209"/>
        <v>0.04</v>
      </c>
      <c r="BT381" s="145">
        <f t="shared" ca="1" si="210"/>
        <v>0.04</v>
      </c>
      <c r="BU381" s="56">
        <f t="shared" si="201"/>
        <v>0.08</v>
      </c>
      <c r="BV381" s="57">
        <f t="shared" si="202"/>
        <v>0</v>
      </c>
      <c r="BW381" s="58">
        <f t="shared" ca="1" si="211"/>
        <v>0</v>
      </c>
      <c r="BX381" s="141">
        <f t="shared" ca="1" si="212"/>
        <v>0</v>
      </c>
      <c r="BY381" s="143">
        <f t="shared" ca="1" si="213"/>
        <v>0.05</v>
      </c>
      <c r="BZ381" s="144">
        <f t="shared" ca="1" si="214"/>
        <v>0.04</v>
      </c>
      <c r="CA381" s="145">
        <f t="shared" ca="1" si="215"/>
        <v>0.04</v>
      </c>
      <c r="CB381" s="56">
        <f t="shared" si="203"/>
        <v>0.08</v>
      </c>
      <c r="CC381" s="57">
        <f t="shared" si="204"/>
        <v>0</v>
      </c>
      <c r="CD381" s="58">
        <f t="shared" ca="1" si="216"/>
        <v>0</v>
      </c>
      <c r="CE381" s="141">
        <f t="shared" ca="1" si="217"/>
        <v>0</v>
      </c>
      <c r="CF381" s="143">
        <f t="shared" ca="1" si="218"/>
        <v>0.05</v>
      </c>
      <c r="CG381" s="144">
        <f t="shared" ca="1" si="219"/>
        <v>0.04</v>
      </c>
      <c r="CH381" s="145">
        <f t="shared" ca="1" si="220"/>
        <v>0.04</v>
      </c>
    </row>
    <row r="382" spans="1:86" hidden="1" outlineLevel="1">
      <c r="A382">
        <f t="shared" ca="1" si="198"/>
        <v>2</v>
      </c>
      <c r="B382" t="str">
        <f t="shared" ca="1" si="205"/>
        <v>EP4 LPD4 LPS3 LPM4</v>
      </c>
      <c r="C382" s="34">
        <f t="shared" si="197"/>
        <v>4</v>
      </c>
      <c r="D382" s="22">
        <v>0</v>
      </c>
      <c r="E382" s="34">
        <f t="shared" ca="1" si="191"/>
        <v>0</v>
      </c>
      <c r="F382" s="34">
        <f t="shared" ca="1" si="195"/>
        <v>0</v>
      </c>
      <c r="G382" s="34">
        <f t="shared" ca="1" si="192"/>
        <v>4</v>
      </c>
      <c r="H382" s="34">
        <f t="shared" ca="1" si="193"/>
        <v>3</v>
      </c>
      <c r="I382" s="34">
        <f t="shared" ca="1" si="194"/>
        <v>4</v>
      </c>
      <c r="BM382">
        <v>332</v>
      </c>
      <c r="BN382" s="56">
        <f t="shared" si="199"/>
        <v>0.08</v>
      </c>
      <c r="BO382" s="57">
        <f t="shared" si="200"/>
        <v>0</v>
      </c>
      <c r="BP382" s="58">
        <f t="shared" ca="1" si="206"/>
        <v>0</v>
      </c>
      <c r="BQ382" s="141">
        <f t="shared" ca="1" si="207"/>
        <v>0</v>
      </c>
      <c r="BR382" s="143">
        <f t="shared" ca="1" si="208"/>
        <v>0.05</v>
      </c>
      <c r="BS382" s="144">
        <f t="shared" ca="1" si="209"/>
        <v>0.04</v>
      </c>
      <c r="BT382" s="145">
        <f t="shared" ca="1" si="210"/>
        <v>0.08</v>
      </c>
      <c r="BU382" s="56">
        <f t="shared" si="201"/>
        <v>0.08</v>
      </c>
      <c r="BV382" s="57">
        <f t="shared" si="202"/>
        <v>0</v>
      </c>
      <c r="BW382" s="58">
        <f t="shared" ca="1" si="211"/>
        <v>0</v>
      </c>
      <c r="BX382" s="141">
        <f t="shared" ca="1" si="212"/>
        <v>0</v>
      </c>
      <c r="BY382" s="143">
        <f t="shared" ca="1" si="213"/>
        <v>0.05</v>
      </c>
      <c r="BZ382" s="144">
        <f t="shared" ca="1" si="214"/>
        <v>0.04</v>
      </c>
      <c r="CA382" s="145">
        <f t="shared" ca="1" si="215"/>
        <v>0.08</v>
      </c>
      <c r="CB382" s="56">
        <f t="shared" si="203"/>
        <v>0.08</v>
      </c>
      <c r="CC382" s="57">
        <f t="shared" si="204"/>
        <v>0</v>
      </c>
      <c r="CD382" s="58">
        <f t="shared" ca="1" si="216"/>
        <v>0</v>
      </c>
      <c r="CE382" s="141">
        <f t="shared" ca="1" si="217"/>
        <v>0</v>
      </c>
      <c r="CF382" s="143">
        <f t="shared" ca="1" si="218"/>
        <v>0.05</v>
      </c>
      <c r="CG382" s="144">
        <f t="shared" ca="1" si="219"/>
        <v>0.04</v>
      </c>
      <c r="CH382" s="145">
        <f t="shared" ca="1" si="220"/>
        <v>0.08</v>
      </c>
    </row>
    <row r="383" spans="1:86" hidden="1" outlineLevel="1">
      <c r="A383">
        <f t="shared" ca="1" si="198"/>
        <v>2</v>
      </c>
      <c r="B383" t="str">
        <f t="shared" ca="1" si="205"/>
        <v>EP4 LPD4 LPS4 LPM1</v>
      </c>
      <c r="C383" s="34">
        <f t="shared" si="197"/>
        <v>4</v>
      </c>
      <c r="D383" s="22">
        <v>0</v>
      </c>
      <c r="E383" s="34">
        <f t="shared" ca="1" si="191"/>
        <v>0</v>
      </c>
      <c r="F383" s="34">
        <f t="shared" ca="1" si="195"/>
        <v>0</v>
      </c>
      <c r="G383" s="34">
        <f t="shared" ca="1" si="192"/>
        <v>4</v>
      </c>
      <c r="H383" s="34">
        <f t="shared" ca="1" si="193"/>
        <v>4</v>
      </c>
      <c r="I383" s="34">
        <f t="shared" ca="1" si="194"/>
        <v>1</v>
      </c>
      <c r="BM383">
        <v>333</v>
      </c>
      <c r="BN383" s="56">
        <f t="shared" si="199"/>
        <v>0.08</v>
      </c>
      <c r="BO383" s="57">
        <f t="shared" si="200"/>
        <v>0</v>
      </c>
      <c r="BP383" s="58">
        <f t="shared" ca="1" si="206"/>
        <v>0</v>
      </c>
      <c r="BQ383" s="141">
        <f t="shared" ca="1" si="207"/>
        <v>0</v>
      </c>
      <c r="BR383" s="143">
        <f t="shared" ca="1" si="208"/>
        <v>0.05</v>
      </c>
      <c r="BS383" s="144">
        <f t="shared" ca="1" si="209"/>
        <v>0.08</v>
      </c>
      <c r="BT383" s="145">
        <f t="shared" ca="1" si="210"/>
        <v>-0.05</v>
      </c>
      <c r="BU383" s="56">
        <f t="shared" si="201"/>
        <v>0.08</v>
      </c>
      <c r="BV383" s="57">
        <f t="shared" si="202"/>
        <v>0</v>
      </c>
      <c r="BW383" s="58">
        <f t="shared" ca="1" si="211"/>
        <v>0</v>
      </c>
      <c r="BX383" s="141">
        <f t="shared" ca="1" si="212"/>
        <v>0</v>
      </c>
      <c r="BY383" s="143">
        <f t="shared" ca="1" si="213"/>
        <v>0.05</v>
      </c>
      <c r="BZ383" s="144">
        <f t="shared" ca="1" si="214"/>
        <v>0.08</v>
      </c>
      <c r="CA383" s="145">
        <f t="shared" ca="1" si="215"/>
        <v>-0.05</v>
      </c>
      <c r="CB383" s="56">
        <f t="shared" si="203"/>
        <v>0.08</v>
      </c>
      <c r="CC383" s="57">
        <f t="shared" si="204"/>
        <v>0</v>
      </c>
      <c r="CD383" s="58">
        <f t="shared" ca="1" si="216"/>
        <v>0</v>
      </c>
      <c r="CE383" s="141">
        <f t="shared" ca="1" si="217"/>
        <v>0</v>
      </c>
      <c r="CF383" s="143">
        <f t="shared" ca="1" si="218"/>
        <v>0.05</v>
      </c>
      <c r="CG383" s="144">
        <f t="shared" ca="1" si="219"/>
        <v>0.08</v>
      </c>
      <c r="CH383" s="145">
        <f t="shared" ca="1" si="220"/>
        <v>-0.05</v>
      </c>
    </row>
    <row r="384" spans="1:86" hidden="1" outlineLevel="1">
      <c r="A384">
        <f t="shared" ca="1" si="198"/>
        <v>2</v>
      </c>
      <c r="B384" t="str">
        <f t="shared" ca="1" si="205"/>
        <v>EP4 LPD4 LPS4 LPM2</v>
      </c>
      <c r="C384" s="34">
        <f t="shared" si="197"/>
        <v>4</v>
      </c>
      <c r="D384" s="22">
        <v>0</v>
      </c>
      <c r="E384" s="34">
        <f t="shared" ca="1" si="191"/>
        <v>0</v>
      </c>
      <c r="F384" s="34">
        <f t="shared" ca="1" si="195"/>
        <v>0</v>
      </c>
      <c r="G384" s="34">
        <f t="shared" ca="1" si="192"/>
        <v>4</v>
      </c>
      <c r="H384" s="34">
        <f t="shared" ca="1" si="193"/>
        <v>4</v>
      </c>
      <c r="I384" s="34">
        <f t="shared" ca="1" si="194"/>
        <v>2</v>
      </c>
      <c r="BM384">
        <v>334</v>
      </c>
      <c r="BN384" s="56">
        <f t="shared" si="199"/>
        <v>0.08</v>
      </c>
      <c r="BO384" s="57">
        <f t="shared" si="200"/>
        <v>0</v>
      </c>
      <c r="BP384" s="58">
        <f t="shared" ca="1" si="206"/>
        <v>0</v>
      </c>
      <c r="BQ384" s="141">
        <f t="shared" ca="1" si="207"/>
        <v>0</v>
      </c>
      <c r="BR384" s="143">
        <f t="shared" ca="1" si="208"/>
        <v>0.05</v>
      </c>
      <c r="BS384" s="144">
        <f t="shared" ca="1" si="209"/>
        <v>0.08</v>
      </c>
      <c r="BT384" s="145">
        <f t="shared" ca="1" si="210"/>
        <v>0</v>
      </c>
      <c r="BU384" s="56">
        <f t="shared" si="201"/>
        <v>0.08</v>
      </c>
      <c r="BV384" s="57">
        <f t="shared" si="202"/>
        <v>0</v>
      </c>
      <c r="BW384" s="58">
        <f t="shared" ca="1" si="211"/>
        <v>0</v>
      </c>
      <c r="BX384" s="141">
        <f t="shared" ca="1" si="212"/>
        <v>0</v>
      </c>
      <c r="BY384" s="143">
        <f t="shared" ca="1" si="213"/>
        <v>0.05</v>
      </c>
      <c r="BZ384" s="144">
        <f t="shared" ca="1" si="214"/>
        <v>0.08</v>
      </c>
      <c r="CA384" s="145">
        <f t="shared" ca="1" si="215"/>
        <v>0</v>
      </c>
      <c r="CB384" s="56">
        <f t="shared" si="203"/>
        <v>0.08</v>
      </c>
      <c r="CC384" s="57">
        <f t="shared" si="204"/>
        <v>0</v>
      </c>
      <c r="CD384" s="58">
        <f t="shared" ca="1" si="216"/>
        <v>0</v>
      </c>
      <c r="CE384" s="141">
        <f t="shared" ca="1" si="217"/>
        <v>0</v>
      </c>
      <c r="CF384" s="143">
        <f t="shared" ca="1" si="218"/>
        <v>0.05</v>
      </c>
      <c r="CG384" s="144">
        <f t="shared" ca="1" si="219"/>
        <v>0.08</v>
      </c>
      <c r="CH384" s="145">
        <f t="shared" ca="1" si="220"/>
        <v>0</v>
      </c>
    </row>
    <row r="385" spans="1:86" hidden="1" outlineLevel="1">
      <c r="A385">
        <f t="shared" ca="1" si="198"/>
        <v>2</v>
      </c>
      <c r="B385" t="str">
        <f t="shared" ca="1" si="205"/>
        <v>EP4 LPD4 LPS4 LPM3</v>
      </c>
      <c r="C385" s="34">
        <f t="shared" si="197"/>
        <v>4</v>
      </c>
      <c r="D385" s="22">
        <v>0</v>
      </c>
      <c r="E385" s="34">
        <f t="shared" ca="1" si="191"/>
        <v>0</v>
      </c>
      <c r="F385" s="34">
        <f t="shared" ca="1" si="195"/>
        <v>0</v>
      </c>
      <c r="G385" s="34">
        <f t="shared" ca="1" si="192"/>
        <v>4</v>
      </c>
      <c r="H385" s="34">
        <f t="shared" ca="1" si="193"/>
        <v>4</v>
      </c>
      <c r="I385" s="34">
        <f t="shared" ca="1" si="194"/>
        <v>3</v>
      </c>
      <c r="BM385">
        <v>335</v>
      </c>
      <c r="BN385" s="56">
        <f t="shared" si="199"/>
        <v>0.08</v>
      </c>
      <c r="BO385" s="57">
        <f t="shared" si="200"/>
        <v>0</v>
      </c>
      <c r="BP385" s="58">
        <f t="shared" ca="1" si="206"/>
        <v>0</v>
      </c>
      <c r="BQ385" s="141">
        <f t="shared" ca="1" si="207"/>
        <v>0</v>
      </c>
      <c r="BR385" s="143">
        <f t="shared" ca="1" si="208"/>
        <v>0.05</v>
      </c>
      <c r="BS385" s="144">
        <f t="shared" ca="1" si="209"/>
        <v>0.08</v>
      </c>
      <c r="BT385" s="145">
        <f t="shared" ca="1" si="210"/>
        <v>0.04</v>
      </c>
      <c r="BU385" s="56">
        <f t="shared" si="201"/>
        <v>0.08</v>
      </c>
      <c r="BV385" s="57">
        <f t="shared" si="202"/>
        <v>0</v>
      </c>
      <c r="BW385" s="58">
        <f t="shared" ca="1" si="211"/>
        <v>0</v>
      </c>
      <c r="BX385" s="141">
        <f t="shared" ca="1" si="212"/>
        <v>0</v>
      </c>
      <c r="BY385" s="143">
        <f t="shared" ca="1" si="213"/>
        <v>0.05</v>
      </c>
      <c r="BZ385" s="144">
        <f t="shared" ca="1" si="214"/>
        <v>0.08</v>
      </c>
      <c r="CA385" s="145">
        <f t="shared" ca="1" si="215"/>
        <v>0.04</v>
      </c>
      <c r="CB385" s="56">
        <f t="shared" si="203"/>
        <v>0.08</v>
      </c>
      <c r="CC385" s="57">
        <f t="shared" si="204"/>
        <v>0</v>
      </c>
      <c r="CD385" s="58">
        <f t="shared" ca="1" si="216"/>
        <v>0</v>
      </c>
      <c r="CE385" s="141">
        <f t="shared" ca="1" si="217"/>
        <v>0</v>
      </c>
      <c r="CF385" s="143">
        <f t="shared" ca="1" si="218"/>
        <v>0.05</v>
      </c>
      <c r="CG385" s="144">
        <f t="shared" ca="1" si="219"/>
        <v>0.08</v>
      </c>
      <c r="CH385" s="145">
        <f t="shared" ca="1" si="220"/>
        <v>0.04</v>
      </c>
    </row>
    <row r="386" spans="1:86" hidden="1" outlineLevel="1">
      <c r="A386">
        <f t="shared" ca="1" si="198"/>
        <v>2</v>
      </c>
      <c r="B386" t="str">
        <f t="shared" ca="1" si="205"/>
        <v>EP4 LPD4 LPS4 LPM4</v>
      </c>
      <c r="C386" s="34">
        <f t="shared" si="197"/>
        <v>4</v>
      </c>
      <c r="D386" s="22">
        <v>0</v>
      </c>
      <c r="E386" s="34">
        <f ca="1">(MOD(E382,4)+1)*($A386=E$46)</f>
        <v>0</v>
      </c>
      <c r="F386" s="34">
        <f ca="1">(MOD(F385,4)+1)*($A386=F$46)</f>
        <v>0</v>
      </c>
      <c r="G386" s="34">
        <f ca="1">(MOD(G370,4)+1)*($A386=G$46)</f>
        <v>4</v>
      </c>
      <c r="H386" s="34">
        <f ca="1">(MOD(H382,4)+1)*($A386=H$46)</f>
        <v>4</v>
      </c>
      <c r="I386" s="34">
        <f ca="1">(MOD(I385,4)+1)*($A386=I$46)</f>
        <v>4</v>
      </c>
      <c r="BM386">
        <v>336</v>
      </c>
      <c r="BN386" s="56">
        <f t="shared" si="199"/>
        <v>0.08</v>
      </c>
      <c r="BO386" s="57">
        <f t="shared" si="200"/>
        <v>0</v>
      </c>
      <c r="BP386" s="58">
        <f t="shared" ca="1" si="206"/>
        <v>0</v>
      </c>
      <c r="BQ386" s="141">
        <f t="shared" ca="1" si="207"/>
        <v>0</v>
      </c>
      <c r="BR386" s="143">
        <f t="shared" ca="1" si="208"/>
        <v>0.05</v>
      </c>
      <c r="BS386" s="144">
        <f t="shared" ca="1" si="209"/>
        <v>0.08</v>
      </c>
      <c r="BT386" s="145">
        <f t="shared" ca="1" si="210"/>
        <v>0.08</v>
      </c>
      <c r="BU386" s="56">
        <f t="shared" si="201"/>
        <v>0.08</v>
      </c>
      <c r="BV386" s="57">
        <f t="shared" si="202"/>
        <v>0</v>
      </c>
      <c r="BW386" s="58">
        <f t="shared" ca="1" si="211"/>
        <v>0</v>
      </c>
      <c r="BX386" s="141">
        <f t="shared" ca="1" si="212"/>
        <v>0</v>
      </c>
      <c r="BY386" s="143">
        <f t="shared" ca="1" si="213"/>
        <v>0.05</v>
      </c>
      <c r="BZ386" s="144">
        <f t="shared" ca="1" si="214"/>
        <v>0.08</v>
      </c>
      <c r="CA386" s="145">
        <f t="shared" ca="1" si="215"/>
        <v>0.08</v>
      </c>
      <c r="CB386" s="56">
        <f t="shared" si="203"/>
        <v>0.08</v>
      </c>
      <c r="CC386" s="57">
        <f t="shared" si="204"/>
        <v>0</v>
      </c>
      <c r="CD386" s="58">
        <f t="shared" ca="1" si="216"/>
        <v>0</v>
      </c>
      <c r="CE386" s="141">
        <f t="shared" ca="1" si="217"/>
        <v>0</v>
      </c>
      <c r="CF386" s="143">
        <f t="shared" ca="1" si="218"/>
        <v>0.05</v>
      </c>
      <c r="CG386" s="144">
        <f t="shared" ca="1" si="219"/>
        <v>0.08</v>
      </c>
      <c r="CH386" s="145">
        <f t="shared" ca="1" si="220"/>
        <v>0.08</v>
      </c>
    </row>
    <row r="387" spans="1:86" hidden="1" outlineLevel="1"/>
    <row r="388" spans="1:86" ht="5.0999999999999996" hidden="1" customHeight="1" outlineLevel="1"/>
    <row r="389" spans="1:86" ht="5.0999999999999996" hidden="1" customHeight="1" outlineLevel="1"/>
    <row r="390" spans="1:86" ht="5.0999999999999996" hidden="1" customHeight="1" outlineLevel="1"/>
    <row r="391" spans="1:86" ht="5.0999999999999996" hidden="1" customHeight="1" outlineLevel="1"/>
    <row r="392" spans="1:86" ht="5.0999999999999996" hidden="1" customHeight="1" outlineLevel="1"/>
    <row r="393" spans="1:86" ht="5.0999999999999996" hidden="1" customHeight="1" outlineLevel="1"/>
    <row r="394" spans="1:86" ht="5.0999999999999996" hidden="1" customHeight="1" outlineLevel="1"/>
    <row r="395" spans="1:86" ht="5.0999999999999996" hidden="1" customHeight="1" outlineLevel="1"/>
    <row r="396" spans="1:86" ht="5.0999999999999996" hidden="1" customHeight="1" outlineLevel="1"/>
    <row r="397" spans="1:86" ht="5.0999999999999996" hidden="1" customHeight="1" outlineLevel="1"/>
    <row r="398" spans="1:86" ht="5.0999999999999996" hidden="1" customHeight="1" outlineLevel="1"/>
    <row r="399" spans="1:86" ht="5.0999999999999996" hidden="1" customHeight="1" outlineLevel="1"/>
    <row r="400" spans="1:86" ht="5.0999999999999996" hidden="1" customHeight="1" outlineLevel="1"/>
    <row r="401" ht="5.0999999999999996" hidden="1" customHeight="1" outlineLevel="1"/>
    <row r="402" ht="5.0999999999999996" hidden="1" customHeight="1" outlineLevel="1"/>
    <row r="403" ht="5.0999999999999996" hidden="1" customHeight="1" outlineLevel="1"/>
    <row r="404" ht="5.0999999999999996" hidden="1" customHeight="1" outlineLevel="1"/>
    <row r="405" ht="5.0999999999999996" hidden="1" customHeight="1" outlineLevel="1"/>
    <row r="406" ht="5.0999999999999996" hidden="1" customHeight="1" outlineLevel="1"/>
    <row r="407" ht="5.0999999999999996" hidden="1" customHeight="1" outlineLevel="1"/>
    <row r="408" ht="5.0999999999999996" hidden="1" customHeight="1" outlineLevel="1"/>
    <row r="409" ht="5.0999999999999996" hidden="1" customHeight="1" outlineLevel="1"/>
    <row r="410" ht="5.0999999999999996" hidden="1" customHeight="1" outlineLevel="1"/>
    <row r="411" ht="5.0999999999999996" hidden="1" customHeight="1" outlineLevel="1"/>
    <row r="412" ht="5.0999999999999996" hidden="1" customHeight="1" outlineLevel="1"/>
    <row r="413" ht="5.0999999999999996" hidden="1" customHeight="1" outlineLevel="1"/>
    <row r="414" ht="5.0999999999999996" hidden="1" customHeight="1" outlineLevel="1"/>
    <row r="415" ht="5.0999999999999996" hidden="1" customHeight="1" outlineLevel="1"/>
    <row r="416" ht="5.0999999999999996" hidden="1" customHeight="1" outlineLevel="1"/>
    <row r="417" ht="5.0999999999999996" hidden="1" customHeight="1" outlineLevel="1"/>
    <row r="418" ht="5.0999999999999996" hidden="1" customHeight="1" outlineLevel="1"/>
    <row r="419" ht="5.0999999999999996" hidden="1" customHeight="1" outlineLevel="1"/>
    <row r="420" ht="5.0999999999999996" hidden="1" customHeight="1" outlineLevel="1"/>
    <row r="421" ht="5.0999999999999996" hidden="1" customHeight="1" outlineLevel="1"/>
    <row r="422" ht="5.0999999999999996" hidden="1" customHeight="1" outlineLevel="1"/>
    <row r="423" ht="5.0999999999999996" hidden="1" customHeight="1" outlineLevel="1"/>
    <row r="424" ht="5.0999999999999996" hidden="1" customHeight="1" outlineLevel="1"/>
    <row r="425" ht="5.0999999999999996" hidden="1" customHeight="1" outlineLevel="1"/>
    <row r="426" ht="5.0999999999999996" hidden="1" customHeight="1" outlineLevel="1"/>
    <row r="427" ht="5.0999999999999996" hidden="1" customHeight="1" outlineLevel="1"/>
    <row r="428" ht="5.0999999999999996" hidden="1" customHeight="1" outlineLevel="1"/>
    <row r="429" ht="5.0999999999999996" hidden="1" customHeight="1" outlineLevel="1"/>
    <row r="430" ht="5.0999999999999996" hidden="1" customHeight="1" outlineLevel="1"/>
    <row r="431" ht="5.0999999999999996" hidden="1" customHeight="1" outlineLevel="1"/>
    <row r="432" ht="5.0999999999999996" hidden="1" customHeight="1" outlineLevel="1"/>
    <row r="433" spans="2:170" ht="5.0999999999999996" hidden="1" customHeight="1" outlineLevel="1"/>
    <row r="434" spans="2:170" ht="5.0999999999999996" hidden="1" customHeight="1" outlineLevel="1"/>
    <row r="435" spans="2:170" ht="5.0999999999999996" hidden="1" customHeight="1" outlineLevel="1"/>
    <row r="436" spans="2:170" ht="5.0999999999999996" hidden="1" customHeight="1" outlineLevel="1"/>
    <row r="437" spans="2:170" ht="5.0999999999999996" hidden="1" customHeight="1" outlineLevel="1"/>
    <row r="438" spans="2:170" ht="5.0999999999999996" hidden="1" customHeight="1" outlineLevel="1"/>
    <row r="439" spans="2:170" collapsed="1"/>
    <row r="440" spans="2:170" collapsed="1">
      <c r="B440" s="19" t="s">
        <v>576</v>
      </c>
    </row>
    <row r="441" spans="2:170" ht="68.25" hidden="1" customHeight="1" outlineLevel="1" collapsed="1">
      <c r="B441" s="275" t="s">
        <v>458</v>
      </c>
      <c r="C441" s="275"/>
      <c r="D441" s="275"/>
      <c r="E441" s="275"/>
      <c r="F441" s="275"/>
      <c r="G441" s="138"/>
      <c r="H441" s="138"/>
      <c r="I441" s="138"/>
      <c r="J441" s="98"/>
      <c r="K441" s="138"/>
      <c r="L441" s="98"/>
      <c r="M441" s="98"/>
      <c r="N441" s="138"/>
      <c r="O441" s="138"/>
      <c r="P441" s="98"/>
      <c r="Q441" s="98"/>
      <c r="R441" s="138"/>
      <c r="U441" s="138"/>
      <c r="V441" s="138"/>
      <c r="BK441" s="138"/>
      <c r="BL441" s="138"/>
    </row>
    <row r="442" spans="2:170" ht="81" hidden="1" customHeight="1" outlineLevel="1">
      <c r="B442" s="26" t="s">
        <v>457</v>
      </c>
      <c r="C442" s="106" t="s">
        <v>610</v>
      </c>
      <c r="D442" s="106"/>
      <c r="E442" s="134">
        <f>i.TOLoffset_r1*6</f>
        <v>12</v>
      </c>
      <c r="F442" s="134">
        <f>i.TOLoffset_r2*6</f>
        <v>144</v>
      </c>
      <c r="BN442" s="39" t="s">
        <v>636</v>
      </c>
      <c r="BO442" s="39" t="s">
        <v>636</v>
      </c>
      <c r="BP442" s="39" t="s">
        <v>635</v>
      </c>
      <c r="BQ442" s="39" t="s">
        <v>635</v>
      </c>
      <c r="BR442" s="39" t="s">
        <v>635</v>
      </c>
      <c r="BS442" s="39" t="s">
        <v>635</v>
      </c>
      <c r="BT442" s="39" t="s">
        <v>635</v>
      </c>
      <c r="BU442" s="39" t="s">
        <v>636</v>
      </c>
      <c r="BV442" s="39" t="s">
        <v>636</v>
      </c>
      <c r="BW442" s="39" t="s">
        <v>635</v>
      </c>
      <c r="BX442" s="39" t="s">
        <v>635</v>
      </c>
      <c r="BY442" s="39" t="s">
        <v>635</v>
      </c>
      <c r="BZ442" s="39" t="s">
        <v>635</v>
      </c>
      <c r="CA442" s="39" t="s">
        <v>635</v>
      </c>
      <c r="CB442" s="39" t="s">
        <v>636</v>
      </c>
      <c r="CC442" s="39" t="s">
        <v>636</v>
      </c>
      <c r="CD442" s="39" t="s">
        <v>635</v>
      </c>
      <c r="CE442" s="39" t="s">
        <v>635</v>
      </c>
      <c r="CF442" s="39" t="s">
        <v>635</v>
      </c>
      <c r="CG442" s="39" t="s">
        <v>635</v>
      </c>
      <c r="CH442" s="39" t="s">
        <v>635</v>
      </c>
      <c r="CI442" s="39" t="s">
        <v>636</v>
      </c>
      <c r="CJ442" s="39" t="s">
        <v>636</v>
      </c>
      <c r="CK442" s="39" t="s">
        <v>635</v>
      </c>
      <c r="CL442" s="39" t="s">
        <v>635</v>
      </c>
      <c r="CM442" s="39" t="s">
        <v>635</v>
      </c>
      <c r="CN442" s="39" t="s">
        <v>635</v>
      </c>
      <c r="CO442" s="39" t="s">
        <v>635</v>
      </c>
      <c r="CP442" s="39" t="s">
        <v>636</v>
      </c>
      <c r="CQ442" s="39" t="s">
        <v>636</v>
      </c>
      <c r="CR442" s="39" t="s">
        <v>635</v>
      </c>
      <c r="CS442" s="39" t="s">
        <v>635</v>
      </c>
      <c r="CT442" s="39" t="s">
        <v>635</v>
      </c>
      <c r="CU442" s="39" t="s">
        <v>635</v>
      </c>
      <c r="CV442" s="39" t="s">
        <v>635</v>
      </c>
      <c r="CW442" s="39" t="s">
        <v>636</v>
      </c>
      <c r="CX442" s="39" t="s">
        <v>636</v>
      </c>
      <c r="CY442" s="39" t="s">
        <v>635</v>
      </c>
      <c r="CZ442" s="39" t="s">
        <v>635</v>
      </c>
      <c r="DA442" s="39" t="s">
        <v>635</v>
      </c>
      <c r="DB442" s="39" t="s">
        <v>635</v>
      </c>
      <c r="DC442" s="39" t="s">
        <v>635</v>
      </c>
      <c r="DD442" s="39" t="s">
        <v>636</v>
      </c>
      <c r="DE442" s="39" t="s">
        <v>636</v>
      </c>
      <c r="DF442" s="39" t="s">
        <v>635</v>
      </c>
      <c r="DG442" s="39" t="s">
        <v>635</v>
      </c>
      <c r="DH442" s="39" t="s">
        <v>635</v>
      </c>
      <c r="DI442" s="39" t="s">
        <v>635</v>
      </c>
      <c r="DJ442" s="39" t="s">
        <v>635</v>
      </c>
      <c r="DK442" s="39" t="s">
        <v>636</v>
      </c>
      <c r="DL442" s="39" t="s">
        <v>636</v>
      </c>
      <c r="DM442" s="39" t="s">
        <v>635</v>
      </c>
      <c r="DN442" s="39" t="s">
        <v>635</v>
      </c>
      <c r="DO442" s="39" t="s">
        <v>635</v>
      </c>
      <c r="DP442" s="39" t="s">
        <v>635</v>
      </c>
      <c r="DQ442" s="39" t="s">
        <v>635</v>
      </c>
      <c r="DR442" s="39" t="s">
        <v>636</v>
      </c>
      <c r="DS442" s="39" t="s">
        <v>636</v>
      </c>
      <c r="DT442" s="39" t="s">
        <v>635</v>
      </c>
      <c r="DU442" s="39" t="s">
        <v>635</v>
      </c>
      <c r="DV442" s="39" t="s">
        <v>635</v>
      </c>
      <c r="DW442" s="39" t="s">
        <v>635</v>
      </c>
      <c r="DX442" s="39" t="s">
        <v>635</v>
      </c>
      <c r="DY442" s="39" t="s">
        <v>636</v>
      </c>
      <c r="DZ442" s="39" t="s">
        <v>636</v>
      </c>
      <c r="EA442" s="39" t="s">
        <v>635</v>
      </c>
      <c r="EB442" s="39" t="s">
        <v>635</v>
      </c>
      <c r="EC442" s="39" t="s">
        <v>635</v>
      </c>
      <c r="ED442" s="39" t="s">
        <v>635</v>
      </c>
      <c r="EE442" s="39" t="s">
        <v>635</v>
      </c>
      <c r="EF442" s="39" t="s">
        <v>636</v>
      </c>
      <c r="EG442" s="39" t="s">
        <v>636</v>
      </c>
      <c r="EH442" s="39" t="s">
        <v>635</v>
      </c>
      <c r="EI442" s="39" t="s">
        <v>635</v>
      </c>
      <c r="EJ442" s="39" t="s">
        <v>635</v>
      </c>
      <c r="EK442" s="39" t="s">
        <v>635</v>
      </c>
      <c r="EL442" s="39" t="s">
        <v>635</v>
      </c>
      <c r="EM442" s="39" t="s">
        <v>636</v>
      </c>
      <c r="EN442" s="39" t="s">
        <v>636</v>
      </c>
      <c r="EO442" s="39" t="s">
        <v>635</v>
      </c>
      <c r="EP442" s="39" t="s">
        <v>635</v>
      </c>
      <c r="EQ442" s="39" t="s">
        <v>635</v>
      </c>
      <c r="ER442" s="39" t="s">
        <v>635</v>
      </c>
      <c r="ES442" s="39" t="s">
        <v>635</v>
      </c>
      <c r="ET442" s="39" t="s">
        <v>636</v>
      </c>
      <c r="EU442" s="39" t="s">
        <v>636</v>
      </c>
      <c r="EV442" s="39" t="s">
        <v>635</v>
      </c>
      <c r="EW442" s="39" t="s">
        <v>635</v>
      </c>
      <c r="EX442" s="39" t="s">
        <v>635</v>
      </c>
      <c r="EY442" s="39" t="s">
        <v>635</v>
      </c>
      <c r="EZ442" s="39" t="s">
        <v>635</v>
      </c>
      <c r="FA442" s="39" t="s">
        <v>636</v>
      </c>
      <c r="FB442" s="39" t="s">
        <v>636</v>
      </c>
      <c r="FC442" s="39" t="s">
        <v>635</v>
      </c>
      <c r="FD442" s="39" t="s">
        <v>635</v>
      </c>
      <c r="FE442" s="39" t="s">
        <v>635</v>
      </c>
      <c r="FF442" s="39" t="s">
        <v>635</v>
      </c>
      <c r="FG442" s="39" t="s">
        <v>635</v>
      </c>
      <c r="FH442" s="39" t="s">
        <v>636</v>
      </c>
      <c r="FI442" s="39" t="s">
        <v>636</v>
      </c>
      <c r="FJ442" s="39" t="s">
        <v>635</v>
      </c>
      <c r="FK442" s="39" t="s">
        <v>635</v>
      </c>
      <c r="FL442" s="39" t="s">
        <v>635</v>
      </c>
      <c r="FM442" s="39" t="s">
        <v>635</v>
      </c>
      <c r="FN442" s="39" t="s">
        <v>635</v>
      </c>
    </row>
    <row r="443" spans="2:170" hidden="1" outlineLevel="1">
      <c r="B443" s="99">
        <f>B43</f>
        <v>1</v>
      </c>
      <c r="C443" t="s">
        <v>448</v>
      </c>
      <c r="X443" t="s">
        <v>454</v>
      </c>
      <c r="AS443" t="s">
        <v>456</v>
      </c>
    </row>
    <row r="444" spans="2:170" hidden="1" outlineLevel="1">
      <c r="C444" t="s">
        <v>449</v>
      </c>
      <c r="J444" t="s">
        <v>453</v>
      </c>
      <c r="Q444" t="s">
        <v>455</v>
      </c>
      <c r="X444" t="s">
        <v>449</v>
      </c>
      <c r="AE444" t="s">
        <v>453</v>
      </c>
      <c r="AL444" t="s">
        <v>455</v>
      </c>
      <c r="AS444" t="s">
        <v>449</v>
      </c>
      <c r="AZ444" t="s">
        <v>453</v>
      </c>
      <c r="BG444" t="s">
        <v>455</v>
      </c>
    </row>
    <row r="445" spans="2:170" hidden="1" outlineLevel="1">
      <c r="B445" t="s">
        <v>605</v>
      </c>
      <c r="C445" s="99">
        <f>C45</f>
        <v>101</v>
      </c>
      <c r="D445" s="99">
        <f>D45</f>
        <v>113</v>
      </c>
      <c r="E445" s="99">
        <f>E45</f>
        <v>123</v>
      </c>
      <c r="J445" s="99">
        <f>J45</f>
        <v>106</v>
      </c>
      <c r="K445" s="99">
        <f>K45</f>
        <v>118</v>
      </c>
      <c r="L445" s="99">
        <f>L45</f>
        <v>128</v>
      </c>
      <c r="Q445" s="99">
        <f>Q45</f>
        <v>112</v>
      </c>
      <c r="R445" s="99">
        <f>R45</f>
        <v>123</v>
      </c>
      <c r="S445" s="99">
        <f>S45</f>
        <v>135</v>
      </c>
      <c r="X445" s="99">
        <f>X45</f>
        <v>99</v>
      </c>
      <c r="Y445" s="99">
        <f>Y45</f>
        <v>111</v>
      </c>
      <c r="Z445" s="99">
        <f>Z45</f>
        <v>121</v>
      </c>
      <c r="AE445" s="99">
        <f>AE45</f>
        <v>104</v>
      </c>
      <c r="AF445" s="99">
        <f>AF45</f>
        <v>116</v>
      </c>
      <c r="AG445" s="99">
        <f>AG45</f>
        <v>126</v>
      </c>
      <c r="AL445" s="99">
        <f>AL45</f>
        <v>110</v>
      </c>
      <c r="AM445" s="99">
        <f>AM45</f>
        <v>121</v>
      </c>
      <c r="AN445" s="99">
        <f>AN45</f>
        <v>133</v>
      </c>
      <c r="AS445" s="99">
        <f>AS45</f>
        <v>97</v>
      </c>
      <c r="AT445" s="99">
        <f>AT45</f>
        <v>113</v>
      </c>
      <c r="AU445" s="99">
        <f>AU45</f>
        <v>123</v>
      </c>
      <c r="AZ445" s="99">
        <f>AZ45</f>
        <v>110</v>
      </c>
      <c r="BA445" s="99">
        <f>BA45</f>
        <v>122</v>
      </c>
      <c r="BB445" s="99">
        <f>BB45</f>
        <v>132</v>
      </c>
      <c r="BG445" s="99">
        <f>BG45</f>
        <v>118</v>
      </c>
      <c r="BH445" s="99">
        <f>BH45</f>
        <v>129</v>
      </c>
      <c r="BI445" s="99">
        <f>BI45</f>
        <v>141</v>
      </c>
      <c r="BN445" s="59">
        <f>CHOOSE($B$43,C445,X445,AS445)</f>
        <v>101</v>
      </c>
      <c r="BO445" s="59">
        <f>CHOOSE($B$43,D445,Y445,AT445)</f>
        <v>113</v>
      </c>
      <c r="BP445" s="59">
        <f>CHOOSE($B$43,E445,Z445,AU445)</f>
        <v>123</v>
      </c>
      <c r="BQ445" s="59"/>
      <c r="BR445" s="59"/>
      <c r="BS445" s="59"/>
      <c r="BT445" s="59"/>
      <c r="BU445" s="59">
        <f>CHOOSE($B$43,J445,AE445,AZ445)</f>
        <v>106</v>
      </c>
      <c r="BV445" s="59">
        <f>CHOOSE($B$43,K445,AF445,BA445)</f>
        <v>118</v>
      </c>
      <c r="BW445" s="59">
        <f>CHOOSE($B$43,L445,AG445,BB445)</f>
        <v>128</v>
      </c>
      <c r="BX445" s="59"/>
      <c r="BY445" s="59"/>
      <c r="BZ445" s="59"/>
      <c r="CA445" s="59"/>
      <c r="CB445" s="59">
        <f>CHOOSE($B$43,Q445,AL445,BG445)</f>
        <v>112</v>
      </c>
      <c r="CC445" s="59">
        <f>CHOOSE($B$43,R445,AM445,BH445)</f>
        <v>123</v>
      </c>
      <c r="CD445" s="59">
        <f>CHOOSE($B$43,S445,AN445,BI445)</f>
        <v>135</v>
      </c>
      <c r="CE445" s="59"/>
      <c r="CF445" s="59"/>
      <c r="CG445" s="59"/>
      <c r="CH445" s="59"/>
      <c r="CI445" s="59">
        <f>CHOOSE($B$43,X445,AS445,BN445)</f>
        <v>99</v>
      </c>
      <c r="CJ445" s="59">
        <f>CHOOSE($B$43,Y445,AT445,BO445)</f>
        <v>111</v>
      </c>
      <c r="CK445" s="59">
        <f>CHOOSE($B$43,Z445,AU445,BP445)</f>
        <v>121</v>
      </c>
      <c r="CL445" s="59"/>
      <c r="CM445" s="59"/>
      <c r="CN445" s="59"/>
      <c r="CO445" s="59"/>
      <c r="CP445" s="59">
        <f>CHOOSE($B$43,AE445,AZ445,BU445)</f>
        <v>104</v>
      </c>
      <c r="CQ445" s="59">
        <f>CHOOSE($B$43,AF445,BA445,BV445)</f>
        <v>116</v>
      </c>
      <c r="CR445" s="59">
        <f>CHOOSE($B$43,AG445,BB445,BW445)</f>
        <v>126</v>
      </c>
      <c r="CS445" s="59"/>
      <c r="CT445" s="59"/>
      <c r="CU445" s="59"/>
      <c r="CV445" s="59"/>
      <c r="CW445" s="59">
        <f>CHOOSE($B$43,AL445,BG445,CB445)</f>
        <v>110</v>
      </c>
      <c r="CX445" s="59">
        <f>CHOOSE($B$43,AM445,BH445,CC445)</f>
        <v>121</v>
      </c>
      <c r="CY445" s="59">
        <f>CHOOSE($B$43,AN445,BI445,CD445)</f>
        <v>133</v>
      </c>
      <c r="CZ445" s="59"/>
      <c r="DA445" s="59"/>
      <c r="DB445" s="59"/>
      <c r="DC445" s="59"/>
      <c r="DD445" s="59">
        <f>CHOOSE($B$43,AS445,BN445,CI445)</f>
        <v>97</v>
      </c>
      <c r="DE445" s="59">
        <f>CHOOSE($B$43,AT445,BO445,CJ445)</f>
        <v>113</v>
      </c>
      <c r="DF445" s="59">
        <f>CHOOSE($B$43,AU445,BP445,CK445)</f>
        <v>123</v>
      </c>
      <c r="DG445" s="59"/>
      <c r="DH445" s="59"/>
      <c r="DI445" s="59"/>
      <c r="DJ445" s="59"/>
      <c r="DK445" s="59">
        <f>CHOOSE($B$43,AZ445,BU445,CP445)</f>
        <v>110</v>
      </c>
      <c r="DL445" s="59">
        <f>CHOOSE($B$43,BA445,BV445,CQ445)</f>
        <v>122</v>
      </c>
      <c r="DM445" s="59">
        <f>CHOOSE($B$43,BB445,BW445,CR445)</f>
        <v>132</v>
      </c>
      <c r="DN445" s="59"/>
      <c r="DO445" s="59"/>
      <c r="DP445" s="59"/>
      <c r="DQ445" s="59"/>
      <c r="DR445" s="59">
        <f>CHOOSE($B$43,BG445,CB445,CW445)</f>
        <v>118</v>
      </c>
      <c r="DS445" s="59">
        <f>CHOOSE($B$43,BH445,CC445,CX445)</f>
        <v>129</v>
      </c>
      <c r="DT445" s="59">
        <f>CHOOSE($B$43,BI445,CD445,CY445)</f>
        <v>141</v>
      </c>
      <c r="DU445" s="59"/>
      <c r="DV445" s="59"/>
      <c r="DW445" s="59"/>
      <c r="DX445" s="59"/>
      <c r="DY445" s="59">
        <f>CHOOSE($B$43,BN445,CI445,DD445)</f>
        <v>101</v>
      </c>
      <c r="DZ445" s="59">
        <f>CHOOSE($B$43,BO445,CJ445,DE445)</f>
        <v>113</v>
      </c>
      <c r="EA445" s="59">
        <f>CHOOSE($B$43,BP445,CK445,DF445)</f>
        <v>123</v>
      </c>
      <c r="EB445" s="59"/>
      <c r="EC445" s="59"/>
      <c r="ED445" s="59"/>
      <c r="EE445" s="59"/>
      <c r="EF445" s="59">
        <f>CHOOSE($B$43,BU445,CP445,DK445)</f>
        <v>106</v>
      </c>
      <c r="EG445" s="59">
        <f>CHOOSE($B$43,BV445,CQ445,DL445)</f>
        <v>118</v>
      </c>
      <c r="EH445" s="59">
        <f>CHOOSE($B$43,BW445,CR445,DM445)</f>
        <v>128</v>
      </c>
      <c r="EI445" s="59"/>
      <c r="EJ445" s="59"/>
      <c r="EK445" s="59"/>
      <c r="EL445" s="59"/>
      <c r="EM445" s="59">
        <f>CHOOSE($B$43,CB445,CW445,DR445)</f>
        <v>112</v>
      </c>
      <c r="EN445" s="59">
        <f>CHOOSE($B$43,CC445,CX445,DS445)</f>
        <v>123</v>
      </c>
      <c r="EO445" s="59">
        <f>CHOOSE($B$43,CD445,CY445,DT445)</f>
        <v>135</v>
      </c>
      <c r="EP445" s="59"/>
      <c r="EQ445" s="59"/>
      <c r="ER445" s="59"/>
      <c r="ES445" s="59"/>
      <c r="ET445" s="59">
        <f>CHOOSE($B$43,CI445,DD445,DY445)</f>
        <v>99</v>
      </c>
      <c r="EU445" s="59">
        <f>CHOOSE($B$43,CJ445,DE445,DZ445)</f>
        <v>111</v>
      </c>
      <c r="EV445" s="59">
        <f>CHOOSE($B$43,CK445,DF445,EA445)</f>
        <v>121</v>
      </c>
      <c r="EW445" s="59"/>
      <c r="EX445" s="59"/>
      <c r="EY445" s="59"/>
      <c r="EZ445" s="59"/>
      <c r="FA445" s="59">
        <f>CHOOSE($B$43,CP445,DK445,EF445)</f>
        <v>104</v>
      </c>
      <c r="FB445" s="59">
        <f>CHOOSE($B$43,CQ445,DL445,EG445)</f>
        <v>116</v>
      </c>
      <c r="FC445" s="59">
        <f>CHOOSE($B$43,CR445,DM445,EH445)</f>
        <v>126</v>
      </c>
      <c r="FD445" s="59"/>
      <c r="FE445" s="59"/>
      <c r="FF445" s="59"/>
      <c r="FG445" s="59"/>
      <c r="FH445" s="59">
        <f>CHOOSE($B$43,CW445,DR445,EM445)</f>
        <v>110</v>
      </c>
      <c r="FI445" s="59">
        <f>CHOOSE($B$43,CX445,DS445,EN445)</f>
        <v>121</v>
      </c>
      <c r="FJ445" s="59">
        <f>CHOOSE($B$43,CY445,DT445,EO445)</f>
        <v>133</v>
      </c>
      <c r="FK445" s="59"/>
      <c r="FL445" s="59"/>
      <c r="FM445" s="59"/>
      <c r="FN445" s="59"/>
    </row>
    <row r="446" spans="2:170" hidden="1" outlineLevel="1">
      <c r="BN446" s="26" t="str">
        <f>BN445&amp;":"&amp;BO445</f>
        <v>101:113</v>
      </c>
      <c r="BO446" s="26" t="str">
        <f>BO445&amp;":"&amp;BP445</f>
        <v>113:123</v>
      </c>
      <c r="BP446" s="26" t="str">
        <f>BO446</f>
        <v>113:123</v>
      </c>
      <c r="BQ446" s="26" t="str">
        <f>BP446</f>
        <v>113:123</v>
      </c>
      <c r="BR446" s="26" t="str">
        <f>BQ446</f>
        <v>113:123</v>
      </c>
      <c r="BS446" s="26" t="str">
        <f>BR446</f>
        <v>113:123</v>
      </c>
      <c r="BT446" s="26" t="str">
        <f>BS446</f>
        <v>113:123</v>
      </c>
      <c r="BU446" s="26" t="str">
        <f>BU445&amp;":"&amp;BV445</f>
        <v>106:118</v>
      </c>
      <c r="BV446" s="26" t="str">
        <f>BV445&amp;":"&amp;BW445</f>
        <v>118:128</v>
      </c>
      <c r="BW446" s="26" t="str">
        <f>BV446</f>
        <v>118:128</v>
      </c>
      <c r="BX446" s="26" t="str">
        <f>BW446</f>
        <v>118:128</v>
      </c>
      <c r="BY446" s="26" t="str">
        <f>BX446</f>
        <v>118:128</v>
      </c>
      <c r="BZ446" s="26" t="str">
        <f>BY446</f>
        <v>118:128</v>
      </c>
      <c r="CA446" s="26" t="str">
        <f>BZ446</f>
        <v>118:128</v>
      </c>
      <c r="CB446" s="26" t="str">
        <f>CB445&amp;":"&amp;CC445</f>
        <v>112:123</v>
      </c>
      <c r="CC446" s="26" t="str">
        <f>CC445&amp;":"&amp;CD445</f>
        <v>123:135</v>
      </c>
      <c r="CD446" s="26" t="str">
        <f>CC446</f>
        <v>123:135</v>
      </c>
      <c r="CE446" s="26" t="str">
        <f>CD446</f>
        <v>123:135</v>
      </c>
      <c r="CF446" s="26" t="str">
        <f>CE446</f>
        <v>123:135</v>
      </c>
      <c r="CG446" s="26" t="str">
        <f>CF446</f>
        <v>123:135</v>
      </c>
      <c r="CH446" s="26" t="str">
        <f>CG446</f>
        <v>123:135</v>
      </c>
      <c r="CI446" s="26" t="str">
        <f>CI445&amp;":"&amp;CJ445</f>
        <v>99:111</v>
      </c>
      <c r="CJ446" s="26" t="str">
        <f>CJ445&amp;":"&amp;CK445</f>
        <v>111:121</v>
      </c>
      <c r="CK446" s="26" t="str">
        <f>CJ446</f>
        <v>111:121</v>
      </c>
      <c r="CL446" s="26" t="str">
        <f>CK446</f>
        <v>111:121</v>
      </c>
      <c r="CM446" s="26" t="str">
        <f>CL446</f>
        <v>111:121</v>
      </c>
      <c r="CN446" s="26" t="str">
        <f>CM446</f>
        <v>111:121</v>
      </c>
      <c r="CO446" s="26" t="str">
        <f>CN446</f>
        <v>111:121</v>
      </c>
      <c r="CP446" s="26" t="str">
        <f>CP445&amp;":"&amp;CQ445</f>
        <v>104:116</v>
      </c>
      <c r="CQ446" s="26" t="str">
        <f>CQ445&amp;":"&amp;CR445</f>
        <v>116:126</v>
      </c>
      <c r="CR446" s="26" t="str">
        <f>CQ446</f>
        <v>116:126</v>
      </c>
      <c r="CS446" s="26" t="str">
        <f>CR446</f>
        <v>116:126</v>
      </c>
      <c r="CT446" s="26" t="str">
        <f>CS446</f>
        <v>116:126</v>
      </c>
      <c r="CU446" s="26" t="str">
        <f>CT446</f>
        <v>116:126</v>
      </c>
      <c r="CV446" s="26" t="str">
        <f>CU446</f>
        <v>116:126</v>
      </c>
      <c r="CW446" s="26" t="str">
        <f>CW445&amp;":"&amp;CX445</f>
        <v>110:121</v>
      </c>
      <c r="CX446" s="26" t="str">
        <f>CX445&amp;":"&amp;CY445</f>
        <v>121:133</v>
      </c>
      <c r="CY446" s="26" t="str">
        <f>CX446</f>
        <v>121:133</v>
      </c>
      <c r="CZ446" s="26" t="str">
        <f>CY446</f>
        <v>121:133</v>
      </c>
      <c r="DA446" s="26" t="str">
        <f>CZ446</f>
        <v>121:133</v>
      </c>
      <c r="DB446" s="26" t="str">
        <f>DA446</f>
        <v>121:133</v>
      </c>
      <c r="DC446" s="26" t="str">
        <f>DB446</f>
        <v>121:133</v>
      </c>
      <c r="DD446" s="26" t="str">
        <f>DD445&amp;":"&amp;DE445</f>
        <v>97:113</v>
      </c>
      <c r="DE446" s="26" t="str">
        <f>DE445&amp;":"&amp;DF445</f>
        <v>113:123</v>
      </c>
      <c r="DF446" s="26" t="str">
        <f>DE446</f>
        <v>113:123</v>
      </c>
      <c r="DG446" s="26" t="str">
        <f>DF446</f>
        <v>113:123</v>
      </c>
      <c r="DH446" s="26" t="str">
        <f>DG446</f>
        <v>113:123</v>
      </c>
      <c r="DI446" s="26" t="str">
        <f>DH446</f>
        <v>113:123</v>
      </c>
      <c r="DJ446" s="26" t="str">
        <f>DI446</f>
        <v>113:123</v>
      </c>
      <c r="DK446" s="26" t="str">
        <f>DK445&amp;":"&amp;DL445</f>
        <v>110:122</v>
      </c>
      <c r="DL446" s="26" t="str">
        <f>DL445&amp;":"&amp;DM445</f>
        <v>122:132</v>
      </c>
      <c r="DM446" s="26" t="str">
        <f>DL446</f>
        <v>122:132</v>
      </c>
      <c r="DN446" s="26" t="str">
        <f>DM446</f>
        <v>122:132</v>
      </c>
      <c r="DO446" s="26" t="str">
        <f>DN446</f>
        <v>122:132</v>
      </c>
      <c r="DP446" s="26" t="str">
        <f>DO446</f>
        <v>122:132</v>
      </c>
      <c r="DQ446" s="26" t="str">
        <f>DP446</f>
        <v>122:132</v>
      </c>
      <c r="DR446" s="26" t="str">
        <f>DR445&amp;":"&amp;DS445</f>
        <v>118:129</v>
      </c>
      <c r="DS446" s="26" t="str">
        <f>DS445&amp;":"&amp;DT445</f>
        <v>129:141</v>
      </c>
      <c r="DT446" s="26" t="str">
        <f>DS446</f>
        <v>129:141</v>
      </c>
      <c r="DU446" s="26" t="str">
        <f>DT446</f>
        <v>129:141</v>
      </c>
      <c r="DV446" s="26" t="str">
        <f>DU446</f>
        <v>129:141</v>
      </c>
      <c r="DW446" s="26" t="str">
        <f>DV446</f>
        <v>129:141</v>
      </c>
      <c r="DX446" s="26" t="str">
        <f>DW446</f>
        <v>129:141</v>
      </c>
      <c r="DY446" s="26" t="str">
        <f>DY445&amp;":"&amp;DZ445</f>
        <v>101:113</v>
      </c>
      <c r="DZ446" s="26" t="str">
        <f>DZ445&amp;":"&amp;EA445</f>
        <v>113:123</v>
      </c>
      <c r="EA446" s="26" t="str">
        <f>DZ446</f>
        <v>113:123</v>
      </c>
      <c r="EB446" s="26" t="str">
        <f>EA446</f>
        <v>113:123</v>
      </c>
      <c r="EC446" s="26" t="str">
        <f>EB446</f>
        <v>113:123</v>
      </c>
      <c r="ED446" s="26" t="str">
        <f>EC446</f>
        <v>113:123</v>
      </c>
      <c r="EE446" s="26" t="str">
        <f>ED446</f>
        <v>113:123</v>
      </c>
      <c r="EF446" s="26" t="str">
        <f>EF445&amp;":"&amp;EG445</f>
        <v>106:118</v>
      </c>
      <c r="EG446" s="26" t="str">
        <f>EG445&amp;":"&amp;EH445</f>
        <v>118:128</v>
      </c>
      <c r="EH446" s="26" t="str">
        <f>EG446</f>
        <v>118:128</v>
      </c>
      <c r="EI446" s="26" t="str">
        <f>EH446</f>
        <v>118:128</v>
      </c>
      <c r="EJ446" s="26" t="str">
        <f>EI446</f>
        <v>118:128</v>
      </c>
      <c r="EK446" s="26" t="str">
        <f>EJ446</f>
        <v>118:128</v>
      </c>
      <c r="EL446" s="26" t="str">
        <f>EK446</f>
        <v>118:128</v>
      </c>
      <c r="EM446" s="26" t="str">
        <f>EM445&amp;":"&amp;EN445</f>
        <v>112:123</v>
      </c>
      <c r="EN446" s="26" t="str">
        <f>EN445&amp;":"&amp;EO445</f>
        <v>123:135</v>
      </c>
      <c r="EO446" s="26" t="str">
        <f>EN446</f>
        <v>123:135</v>
      </c>
      <c r="EP446" s="26" t="str">
        <f>EO446</f>
        <v>123:135</v>
      </c>
      <c r="EQ446" s="26" t="str">
        <f>EP446</f>
        <v>123:135</v>
      </c>
      <c r="ER446" s="26" t="str">
        <f>EQ446</f>
        <v>123:135</v>
      </c>
      <c r="ES446" s="26" t="str">
        <f>ER446</f>
        <v>123:135</v>
      </c>
      <c r="ET446" s="26" t="str">
        <f>ET445&amp;":"&amp;EU445</f>
        <v>99:111</v>
      </c>
      <c r="EU446" s="26" t="str">
        <f>EU445&amp;":"&amp;EV445</f>
        <v>111:121</v>
      </c>
      <c r="EV446" s="26" t="str">
        <f>EU446</f>
        <v>111:121</v>
      </c>
      <c r="EW446" s="26" t="str">
        <f>EV446</f>
        <v>111:121</v>
      </c>
      <c r="EX446" s="26" t="str">
        <f>EW446</f>
        <v>111:121</v>
      </c>
      <c r="EY446" s="26" t="str">
        <f>EX446</f>
        <v>111:121</v>
      </c>
      <c r="EZ446" s="26" t="str">
        <f>EY446</f>
        <v>111:121</v>
      </c>
      <c r="FA446" s="26" t="str">
        <f>FA445&amp;":"&amp;FB445</f>
        <v>104:116</v>
      </c>
      <c r="FB446" s="26" t="str">
        <f>FB445&amp;":"&amp;FC445</f>
        <v>116:126</v>
      </c>
      <c r="FC446" s="26" t="str">
        <f>FB446</f>
        <v>116:126</v>
      </c>
      <c r="FD446" s="26" t="str">
        <f>FC446</f>
        <v>116:126</v>
      </c>
      <c r="FE446" s="26" t="str">
        <f>FD446</f>
        <v>116:126</v>
      </c>
      <c r="FF446" s="26" t="str">
        <f>FE446</f>
        <v>116:126</v>
      </c>
      <c r="FG446" s="26" t="str">
        <f>FF446</f>
        <v>116:126</v>
      </c>
      <c r="FH446" s="26" t="str">
        <f>FH445&amp;":"&amp;FI445</f>
        <v>110:121</v>
      </c>
      <c r="FI446" s="26" t="str">
        <f>FI445&amp;":"&amp;FJ445</f>
        <v>121:133</v>
      </c>
      <c r="FJ446" s="26" t="str">
        <f>FI446</f>
        <v>121:133</v>
      </c>
      <c r="FK446" s="26" t="str">
        <f>FJ446</f>
        <v>121:133</v>
      </c>
      <c r="FL446" s="26" t="str">
        <f>FK446</f>
        <v>121:133</v>
      </c>
      <c r="FM446" s="26" t="str">
        <f>FL446</f>
        <v>121:133</v>
      </c>
      <c r="FN446" s="26" t="str">
        <f>FM446</f>
        <v>121:133</v>
      </c>
    </row>
    <row r="447" spans="2:170" hidden="1" outlineLevel="1">
      <c r="C447" s="104" t="s">
        <v>655</v>
      </c>
      <c r="D447" s="104" t="s">
        <v>654</v>
      </c>
      <c r="E447" s="104" t="s">
        <v>652</v>
      </c>
      <c r="F447" s="104" t="s">
        <v>608</v>
      </c>
      <c r="G447" s="104" t="s">
        <v>652</v>
      </c>
      <c r="H447" s="104" t="s">
        <v>608</v>
      </c>
      <c r="I447" s="104" t="s">
        <v>609</v>
      </c>
      <c r="J447" s="104" t="s">
        <v>655</v>
      </c>
      <c r="K447" s="104" t="s">
        <v>654</v>
      </c>
      <c r="L447" s="104" t="s">
        <v>652</v>
      </c>
      <c r="M447" s="104" t="s">
        <v>608</v>
      </c>
      <c r="N447" s="104" t="s">
        <v>652</v>
      </c>
      <c r="O447" s="104" t="s">
        <v>608</v>
      </c>
      <c r="P447" s="104" t="s">
        <v>609</v>
      </c>
      <c r="Q447" s="104" t="s">
        <v>655</v>
      </c>
      <c r="R447" s="104" t="s">
        <v>654</v>
      </c>
      <c r="S447" s="104" t="s">
        <v>652</v>
      </c>
      <c r="T447" s="104" t="s">
        <v>608</v>
      </c>
      <c r="U447" s="104" t="s">
        <v>652</v>
      </c>
      <c r="V447" s="104" t="s">
        <v>608</v>
      </c>
      <c r="W447" s="104" t="s">
        <v>609</v>
      </c>
      <c r="X447" s="104" t="s">
        <v>655</v>
      </c>
      <c r="Y447" s="104" t="s">
        <v>654</v>
      </c>
      <c r="Z447" s="104" t="s">
        <v>652</v>
      </c>
      <c r="AA447" s="104" t="s">
        <v>608</v>
      </c>
      <c r="AB447" s="104" t="s">
        <v>652</v>
      </c>
      <c r="AC447" s="104" t="s">
        <v>608</v>
      </c>
      <c r="AD447" s="104" t="s">
        <v>609</v>
      </c>
      <c r="AE447" s="104" t="s">
        <v>655</v>
      </c>
      <c r="AF447" s="104" t="s">
        <v>654</v>
      </c>
      <c r="AG447" s="104" t="s">
        <v>652</v>
      </c>
      <c r="AH447" s="104" t="s">
        <v>608</v>
      </c>
      <c r="AI447" s="104" t="s">
        <v>652</v>
      </c>
      <c r="AJ447" s="104" t="s">
        <v>608</v>
      </c>
      <c r="AK447" s="104" t="s">
        <v>609</v>
      </c>
      <c r="AL447" s="104" t="s">
        <v>655</v>
      </c>
      <c r="AM447" s="104" t="s">
        <v>654</v>
      </c>
      <c r="AN447" s="104" t="s">
        <v>652</v>
      </c>
      <c r="AO447" s="104" t="s">
        <v>608</v>
      </c>
      <c r="AP447" s="104" t="s">
        <v>652</v>
      </c>
      <c r="AQ447" s="104" t="s">
        <v>608</v>
      </c>
      <c r="AR447" s="104" t="s">
        <v>609</v>
      </c>
      <c r="AS447" s="104" t="s">
        <v>655</v>
      </c>
      <c r="AT447" s="104" t="s">
        <v>654</v>
      </c>
      <c r="AU447" s="104" t="s">
        <v>652</v>
      </c>
      <c r="AV447" s="104" t="s">
        <v>608</v>
      </c>
      <c r="AW447" s="104" t="s">
        <v>652</v>
      </c>
      <c r="AX447" s="104" t="s">
        <v>608</v>
      </c>
      <c r="AY447" s="104" t="s">
        <v>609</v>
      </c>
      <c r="AZ447" s="104" t="s">
        <v>655</v>
      </c>
      <c r="BA447" s="104" t="s">
        <v>654</v>
      </c>
      <c r="BB447" s="104" t="s">
        <v>652</v>
      </c>
      <c r="BC447" s="104" t="s">
        <v>608</v>
      </c>
      <c r="BD447" s="104" t="s">
        <v>652</v>
      </c>
      <c r="BE447" s="104" t="s">
        <v>608</v>
      </c>
      <c r="BF447" s="104" t="s">
        <v>609</v>
      </c>
      <c r="BG447" s="104" t="s">
        <v>655</v>
      </c>
      <c r="BH447" s="104" t="s">
        <v>654</v>
      </c>
      <c r="BI447" s="104" t="s">
        <v>652</v>
      </c>
      <c r="BJ447" s="104" t="s">
        <v>608</v>
      </c>
      <c r="BK447" s="104" t="s">
        <v>652</v>
      </c>
      <c r="BL447" s="104" t="s">
        <v>608</v>
      </c>
      <c r="BM447" s="104" t="s">
        <v>609</v>
      </c>
      <c r="BN447" s="26"/>
      <c r="BO447" s="26"/>
      <c r="BP447" s="26"/>
      <c r="BQ447" s="26"/>
      <c r="BR447" s="26"/>
      <c r="BS447" s="26"/>
      <c r="BT447" s="26"/>
      <c r="BU447" s="26"/>
      <c r="BV447" s="26"/>
      <c r="BW447" s="26"/>
      <c r="BX447" s="26"/>
      <c r="BY447" s="26"/>
      <c r="BZ447" s="26"/>
      <c r="CA447" s="26"/>
      <c r="CB447" s="26"/>
      <c r="CC447" s="26"/>
      <c r="CD447" s="26"/>
      <c r="CE447" s="26"/>
      <c r="CF447" s="26"/>
      <c r="CG447" s="26"/>
      <c r="CH447" s="26"/>
      <c r="CI447" s="26"/>
      <c r="CJ447" s="26"/>
      <c r="CK447" s="26"/>
      <c r="CL447" s="26"/>
      <c r="CM447" s="26"/>
      <c r="CN447" s="26"/>
      <c r="CO447" s="26"/>
      <c r="CP447" s="26"/>
      <c r="CQ447" s="26"/>
      <c r="CR447" s="26"/>
      <c r="CS447" s="26"/>
      <c r="CT447" s="26"/>
      <c r="CU447" s="26"/>
      <c r="CV447" s="26"/>
      <c r="CW447" s="26"/>
      <c r="CX447" s="26"/>
      <c r="CY447" s="26"/>
      <c r="CZ447" s="26"/>
      <c r="DA447" s="26"/>
      <c r="DB447" s="26"/>
      <c r="DC447" s="26"/>
      <c r="DD447" s="26"/>
      <c r="DE447" s="26"/>
      <c r="DF447" s="26"/>
      <c r="DG447" s="26"/>
      <c r="DH447" s="26"/>
      <c r="DI447" s="26"/>
      <c r="DJ447" s="26"/>
      <c r="DK447" s="26"/>
      <c r="DL447" s="26"/>
      <c r="DM447" s="26"/>
      <c r="DN447" s="26"/>
      <c r="DO447" s="26"/>
      <c r="DP447" s="26"/>
      <c r="DQ447" s="26"/>
      <c r="DR447" s="26"/>
      <c r="DS447" s="26"/>
      <c r="DT447" s="26"/>
      <c r="DU447" s="26"/>
      <c r="DV447" s="26"/>
      <c r="DW447" s="26"/>
      <c r="DX447" s="26"/>
      <c r="DY447" s="26"/>
      <c r="DZ447" s="26"/>
      <c r="EA447" s="26"/>
      <c r="EB447" s="26"/>
      <c r="EC447" s="26"/>
      <c r="ED447" s="26"/>
      <c r="EE447" s="26"/>
      <c r="EF447" s="26"/>
      <c r="EG447" s="26"/>
      <c r="EH447" s="26"/>
      <c r="EI447" s="26"/>
      <c r="EJ447" s="26"/>
      <c r="EK447" s="26"/>
      <c r="EL447" s="26"/>
      <c r="EM447" s="26"/>
      <c r="EN447" s="26"/>
      <c r="EO447" s="26"/>
      <c r="EP447" s="26"/>
      <c r="EQ447" s="26"/>
      <c r="ER447" s="26"/>
      <c r="ES447" s="26"/>
      <c r="ET447" s="26"/>
      <c r="EU447" s="26"/>
      <c r="EV447" s="26"/>
      <c r="EW447" s="26"/>
      <c r="EX447" s="26"/>
      <c r="EY447" s="26"/>
      <c r="EZ447" s="26"/>
      <c r="FA447" s="26"/>
      <c r="FB447" s="26"/>
      <c r="FC447" s="26"/>
      <c r="FD447" s="26"/>
      <c r="FE447" s="26"/>
      <c r="FF447" s="26"/>
      <c r="FG447" s="26"/>
      <c r="FH447" s="26"/>
      <c r="FI447" s="26"/>
      <c r="FJ447" s="26"/>
      <c r="FK447" s="26"/>
      <c r="FL447" s="26"/>
      <c r="FM447" s="26"/>
      <c r="FN447" s="26"/>
    </row>
    <row r="448" spans="2:170" hidden="1" outlineLevel="1">
      <c r="B448" t="s">
        <v>461</v>
      </c>
      <c r="C448" s="139" t="str">
        <f>LEFT(C$48,FIND(":",C$48)-1)+i.BMToffset_r1&amp;":"&amp;RIGHT(C$48,LEN(C$48)-FIND(":",C$48))+i.BMToffset_r1</f>
        <v>13:14</v>
      </c>
      <c r="D448" s="139" t="str">
        <f>LEFT(D$48,FIND(":",D$48)-1)+i.BMToffset_r1&amp;":"&amp;RIGHT(D$48,LEN(D$48)-FIND(":",D$48))+i.BMToffset_r1</f>
        <v>13:14</v>
      </c>
      <c r="E448" s="140" t="str">
        <f t="shared" ref="E448:BM448" si="221">LEFT(E$48,FIND(":",E$48)-1)+i.BMToffset_r2&amp;":"&amp;RIGHT(E$48,LEN(E$48)-FIND(":",E$48))+i.BMToffset_r2</f>
        <v>146:147</v>
      </c>
      <c r="F448" s="140" t="str">
        <f t="shared" si="221"/>
        <v>147:148</v>
      </c>
      <c r="G448" s="140" t="str">
        <f t="shared" si="221"/>
        <v>148:149</v>
      </c>
      <c r="H448" s="140" t="str">
        <f t="shared" si="221"/>
        <v>149:150</v>
      </c>
      <c r="I448" s="140" t="str">
        <f t="shared" si="221"/>
        <v>150:151</v>
      </c>
      <c r="J448" s="139" t="str">
        <f>LEFT(J$48,FIND(":",J$48)-1)+i.BMToffset_r1&amp;":"&amp;RIGHT(J$48,LEN(J$48)-FIND(":",J$48))+i.BMToffset_r1</f>
        <v>15:16</v>
      </c>
      <c r="K448" s="139" t="str">
        <f>LEFT(K$48,FIND(":",K$48)-1)+i.BMToffset_r1&amp;":"&amp;RIGHT(K$48,LEN(K$48)-FIND(":",K$48))+i.BMToffset_r1</f>
        <v>15:16</v>
      </c>
      <c r="L448" s="140" t="str">
        <f t="shared" si="221"/>
        <v>170:171</v>
      </c>
      <c r="M448" s="140" t="str">
        <f t="shared" si="221"/>
        <v>171:172</v>
      </c>
      <c r="N448" s="140" t="str">
        <f t="shared" si="221"/>
        <v>172:173</v>
      </c>
      <c r="O448" s="140" t="str">
        <f t="shared" si="221"/>
        <v>173:174</v>
      </c>
      <c r="P448" s="140" t="str">
        <f t="shared" si="221"/>
        <v>174:175</v>
      </c>
      <c r="Q448" s="139" t="str">
        <f>LEFT(Q$48,FIND(":",Q$48)-1)+i.BMToffset_r1&amp;":"&amp;RIGHT(Q$48,LEN(Q$48)-FIND(":",Q$48))+i.BMToffset_r1</f>
        <v>17:18</v>
      </c>
      <c r="R448" s="139" t="str">
        <f>LEFT(R$48,FIND(":",R$48)-1)+i.BMToffset_r1&amp;":"&amp;RIGHT(R$48,LEN(R$48)-FIND(":",R$48))+i.BMToffset_r1</f>
        <v>17:18</v>
      </c>
      <c r="S448" s="140" t="str">
        <f t="shared" si="221"/>
        <v>194:195</v>
      </c>
      <c r="T448" s="140" t="str">
        <f t="shared" si="221"/>
        <v>195:196</v>
      </c>
      <c r="U448" s="140" t="str">
        <f t="shared" si="221"/>
        <v>196:197</v>
      </c>
      <c r="V448" s="140" t="str">
        <f t="shared" si="221"/>
        <v>197:198</v>
      </c>
      <c r="W448" s="140" t="str">
        <f t="shared" si="221"/>
        <v>198:199</v>
      </c>
      <c r="X448" s="139" t="str">
        <f>LEFT(X$48,FIND(":",X$48)-1)+i.BMToffset_r1&amp;":"&amp;RIGHT(X$48,LEN(X$48)-FIND(":",X$48))+i.BMToffset_r1</f>
        <v>13:14</v>
      </c>
      <c r="Y448" s="139" t="str">
        <f>LEFT(Y$48,FIND(":",Y$48)-1)+i.BMToffset_r1&amp;":"&amp;RIGHT(Y$48,LEN(Y$48)-FIND(":",Y$48))+i.BMToffset_r1</f>
        <v>13:14</v>
      </c>
      <c r="Z448" s="140" t="str">
        <f t="shared" si="221"/>
        <v>146:147</v>
      </c>
      <c r="AA448" s="140" t="str">
        <f t="shared" si="221"/>
        <v>147:148</v>
      </c>
      <c r="AB448" s="140" t="str">
        <f t="shared" si="221"/>
        <v>148:149</v>
      </c>
      <c r="AC448" s="140" t="str">
        <f t="shared" si="221"/>
        <v>149:150</v>
      </c>
      <c r="AD448" s="140" t="str">
        <f t="shared" si="221"/>
        <v>150:151</v>
      </c>
      <c r="AE448" s="139" t="str">
        <f>LEFT(AE$48,FIND(":",AE$48)-1)+i.BMToffset_r1&amp;":"&amp;RIGHT(AE$48,LEN(AE$48)-FIND(":",AE$48))+i.BMToffset_r1</f>
        <v>15:16</v>
      </c>
      <c r="AF448" s="139" t="str">
        <f>LEFT(AF$48,FIND(":",AF$48)-1)+i.BMToffset_r1&amp;":"&amp;RIGHT(AF$48,LEN(AF$48)-FIND(":",AF$48))+i.BMToffset_r1</f>
        <v>15:16</v>
      </c>
      <c r="AG448" s="140" t="str">
        <f t="shared" si="221"/>
        <v>170:171</v>
      </c>
      <c r="AH448" s="140" t="str">
        <f t="shared" si="221"/>
        <v>171:172</v>
      </c>
      <c r="AI448" s="140" t="str">
        <f t="shared" si="221"/>
        <v>172:173</v>
      </c>
      <c r="AJ448" s="140" t="str">
        <f t="shared" si="221"/>
        <v>173:174</v>
      </c>
      <c r="AK448" s="140" t="str">
        <f t="shared" si="221"/>
        <v>174:175</v>
      </c>
      <c r="AL448" s="139" t="str">
        <f>LEFT(AL$48,FIND(":",AL$48)-1)+i.BMToffset_r1&amp;":"&amp;RIGHT(AL$48,LEN(AL$48)-FIND(":",AL$48))+i.BMToffset_r1</f>
        <v>17:18</v>
      </c>
      <c r="AM448" s="139" t="str">
        <f>LEFT(AM$48,FIND(":",AM$48)-1)+i.BMToffset_r1&amp;":"&amp;RIGHT(AM$48,LEN(AM$48)-FIND(":",AM$48))+i.BMToffset_r1</f>
        <v>17:18</v>
      </c>
      <c r="AN448" s="140" t="str">
        <f t="shared" si="221"/>
        <v>194:195</v>
      </c>
      <c r="AO448" s="140" t="str">
        <f t="shared" si="221"/>
        <v>195:196</v>
      </c>
      <c r="AP448" s="140" t="str">
        <f t="shared" si="221"/>
        <v>196:197</v>
      </c>
      <c r="AQ448" s="140" t="str">
        <f t="shared" si="221"/>
        <v>197:198</v>
      </c>
      <c r="AR448" s="140" t="str">
        <f t="shared" si="221"/>
        <v>198:199</v>
      </c>
      <c r="AS448" s="139" t="str">
        <f>LEFT(AS$48,FIND(":",AS$48)-1)+i.BMToffset_r1&amp;":"&amp;RIGHT(AS$48,LEN(AS$48)-FIND(":",AS$48))+i.BMToffset_r1</f>
        <v>13:14</v>
      </c>
      <c r="AT448" s="139" t="str">
        <f>LEFT(AT$48,FIND(":",AT$48)-1)+i.BMToffset_r1&amp;":"&amp;RIGHT(AT$48,LEN(AT$48)-FIND(":",AT$48))+i.BMToffset_r1</f>
        <v>13:14</v>
      </c>
      <c r="AU448" s="140" t="str">
        <f t="shared" si="221"/>
        <v>146:147</v>
      </c>
      <c r="AV448" s="140" t="str">
        <f t="shared" si="221"/>
        <v>147:148</v>
      </c>
      <c r="AW448" s="140" t="str">
        <f t="shared" si="221"/>
        <v>148:149</v>
      </c>
      <c r="AX448" s="140" t="str">
        <f t="shared" si="221"/>
        <v>149:150</v>
      </c>
      <c r="AY448" s="140" t="str">
        <f t="shared" si="221"/>
        <v>150:151</v>
      </c>
      <c r="AZ448" s="139" t="str">
        <f>LEFT(AZ$48,FIND(":",AZ$48)-1)+i.BMToffset_r1&amp;":"&amp;RIGHT(AZ$48,LEN(AZ$48)-FIND(":",AZ$48))+i.BMToffset_r1</f>
        <v>15:16</v>
      </c>
      <c r="BA448" s="139" t="str">
        <f>LEFT(BA$48,FIND(":",BA$48)-1)+i.BMToffset_r1&amp;":"&amp;RIGHT(BA$48,LEN(BA$48)-FIND(":",BA$48))+i.BMToffset_r1</f>
        <v>15:16</v>
      </c>
      <c r="BB448" s="140" t="str">
        <f t="shared" si="221"/>
        <v>170:171</v>
      </c>
      <c r="BC448" s="140" t="str">
        <f t="shared" si="221"/>
        <v>171:172</v>
      </c>
      <c r="BD448" s="140" t="str">
        <f t="shared" si="221"/>
        <v>172:173</v>
      </c>
      <c r="BE448" s="140" t="str">
        <f t="shared" si="221"/>
        <v>173:174</v>
      </c>
      <c r="BF448" s="140" t="str">
        <f t="shared" si="221"/>
        <v>174:175</v>
      </c>
      <c r="BG448" s="139" t="str">
        <f>LEFT(BG$48,FIND(":",BG$48)-1)+i.BMToffset_r1&amp;":"&amp;RIGHT(BG$48,LEN(BG$48)-FIND(":",BG$48))+i.BMToffset_r1</f>
        <v>17:18</v>
      </c>
      <c r="BH448" s="139" t="str">
        <f>LEFT(BH$48,FIND(":",BH$48)-1)+i.BMToffset_r1&amp;":"&amp;RIGHT(BH$48,LEN(BH$48)-FIND(":",BH$48))+i.BMToffset_r1</f>
        <v>17:18</v>
      </c>
      <c r="BI448" s="140" t="str">
        <f t="shared" si="221"/>
        <v>194:195</v>
      </c>
      <c r="BJ448" s="140" t="str">
        <f t="shared" si="221"/>
        <v>195:196</v>
      </c>
      <c r="BK448" s="140" t="str">
        <f t="shared" si="221"/>
        <v>196:197</v>
      </c>
      <c r="BL448" s="140" t="str">
        <f t="shared" si="221"/>
        <v>197:198</v>
      </c>
      <c r="BM448" s="140" t="str">
        <f t="shared" si="221"/>
        <v>198:199</v>
      </c>
      <c r="BN448" s="59" t="str">
        <f>CHOOSE($B$443,C448,X448,AS448)</f>
        <v>13:14</v>
      </c>
      <c r="BO448" s="59" t="str">
        <f t="shared" ref="BO448:DZ448" si="222">CHOOSE($B$443,D448,Y448,AT448)</f>
        <v>13:14</v>
      </c>
      <c r="BP448" s="59" t="str">
        <f t="shared" si="222"/>
        <v>146:147</v>
      </c>
      <c r="BQ448" s="59" t="str">
        <f t="shared" si="222"/>
        <v>147:148</v>
      </c>
      <c r="BR448" s="59" t="str">
        <f t="shared" si="222"/>
        <v>148:149</v>
      </c>
      <c r="BS448" s="59" t="str">
        <f t="shared" si="222"/>
        <v>149:150</v>
      </c>
      <c r="BT448" s="59" t="str">
        <f t="shared" si="222"/>
        <v>150:151</v>
      </c>
      <c r="BU448" s="59" t="str">
        <f t="shared" si="222"/>
        <v>15:16</v>
      </c>
      <c r="BV448" s="59" t="str">
        <f t="shared" si="222"/>
        <v>15:16</v>
      </c>
      <c r="BW448" s="59" t="str">
        <f t="shared" si="222"/>
        <v>170:171</v>
      </c>
      <c r="BX448" s="59" t="str">
        <f t="shared" si="222"/>
        <v>171:172</v>
      </c>
      <c r="BY448" s="59" t="str">
        <f t="shared" si="222"/>
        <v>172:173</v>
      </c>
      <c r="BZ448" s="59" t="str">
        <f t="shared" si="222"/>
        <v>173:174</v>
      </c>
      <c r="CA448" s="59" t="str">
        <f t="shared" si="222"/>
        <v>174:175</v>
      </c>
      <c r="CB448" s="59" t="str">
        <f t="shared" si="222"/>
        <v>17:18</v>
      </c>
      <c r="CC448" s="59" t="str">
        <f t="shared" si="222"/>
        <v>17:18</v>
      </c>
      <c r="CD448" s="59" t="str">
        <f t="shared" si="222"/>
        <v>194:195</v>
      </c>
      <c r="CE448" s="59" t="str">
        <f t="shared" si="222"/>
        <v>195:196</v>
      </c>
      <c r="CF448" s="59" t="str">
        <f t="shared" si="222"/>
        <v>196:197</v>
      </c>
      <c r="CG448" s="59" t="str">
        <f t="shared" si="222"/>
        <v>197:198</v>
      </c>
      <c r="CH448" s="59" t="str">
        <f t="shared" si="222"/>
        <v>198:199</v>
      </c>
      <c r="CI448" s="59" t="str">
        <f t="shared" si="222"/>
        <v>13:14</v>
      </c>
      <c r="CJ448" s="59" t="str">
        <f t="shared" si="222"/>
        <v>13:14</v>
      </c>
      <c r="CK448" s="59" t="str">
        <f t="shared" si="222"/>
        <v>146:147</v>
      </c>
      <c r="CL448" s="59" t="str">
        <f t="shared" si="222"/>
        <v>147:148</v>
      </c>
      <c r="CM448" s="59" t="str">
        <f t="shared" si="222"/>
        <v>148:149</v>
      </c>
      <c r="CN448" s="59" t="str">
        <f t="shared" si="222"/>
        <v>149:150</v>
      </c>
      <c r="CO448" s="59" t="str">
        <f t="shared" si="222"/>
        <v>150:151</v>
      </c>
      <c r="CP448" s="59" t="str">
        <f t="shared" si="222"/>
        <v>15:16</v>
      </c>
      <c r="CQ448" s="59" t="str">
        <f t="shared" si="222"/>
        <v>15:16</v>
      </c>
      <c r="CR448" s="59" t="str">
        <f t="shared" si="222"/>
        <v>170:171</v>
      </c>
      <c r="CS448" s="59" t="str">
        <f t="shared" si="222"/>
        <v>171:172</v>
      </c>
      <c r="CT448" s="59" t="str">
        <f t="shared" si="222"/>
        <v>172:173</v>
      </c>
      <c r="CU448" s="59" t="str">
        <f t="shared" si="222"/>
        <v>173:174</v>
      </c>
      <c r="CV448" s="59" t="str">
        <f t="shared" si="222"/>
        <v>174:175</v>
      </c>
      <c r="CW448" s="59" t="str">
        <f t="shared" si="222"/>
        <v>17:18</v>
      </c>
      <c r="CX448" s="59" t="str">
        <f t="shared" si="222"/>
        <v>17:18</v>
      </c>
      <c r="CY448" s="59" t="str">
        <f t="shared" si="222"/>
        <v>194:195</v>
      </c>
      <c r="CZ448" s="59" t="str">
        <f t="shared" si="222"/>
        <v>195:196</v>
      </c>
      <c r="DA448" s="59" t="str">
        <f t="shared" si="222"/>
        <v>196:197</v>
      </c>
      <c r="DB448" s="59" t="str">
        <f t="shared" si="222"/>
        <v>197:198</v>
      </c>
      <c r="DC448" s="59" t="str">
        <f t="shared" si="222"/>
        <v>198:199</v>
      </c>
      <c r="DD448" s="59" t="str">
        <f t="shared" si="222"/>
        <v>13:14</v>
      </c>
      <c r="DE448" s="59" t="str">
        <f t="shared" si="222"/>
        <v>13:14</v>
      </c>
      <c r="DF448" s="59" t="str">
        <f t="shared" si="222"/>
        <v>146:147</v>
      </c>
      <c r="DG448" s="59" t="str">
        <f t="shared" si="222"/>
        <v>147:148</v>
      </c>
      <c r="DH448" s="59" t="str">
        <f t="shared" si="222"/>
        <v>148:149</v>
      </c>
      <c r="DI448" s="59" t="str">
        <f t="shared" si="222"/>
        <v>149:150</v>
      </c>
      <c r="DJ448" s="59" t="str">
        <f t="shared" si="222"/>
        <v>150:151</v>
      </c>
      <c r="DK448" s="59" t="str">
        <f t="shared" si="222"/>
        <v>15:16</v>
      </c>
      <c r="DL448" s="59" t="str">
        <f t="shared" si="222"/>
        <v>15:16</v>
      </c>
      <c r="DM448" s="59" t="str">
        <f t="shared" si="222"/>
        <v>170:171</v>
      </c>
      <c r="DN448" s="59" t="str">
        <f t="shared" si="222"/>
        <v>171:172</v>
      </c>
      <c r="DO448" s="59" t="str">
        <f t="shared" si="222"/>
        <v>172:173</v>
      </c>
      <c r="DP448" s="59" t="str">
        <f t="shared" si="222"/>
        <v>173:174</v>
      </c>
      <c r="DQ448" s="59" t="str">
        <f t="shared" si="222"/>
        <v>174:175</v>
      </c>
      <c r="DR448" s="59" t="str">
        <f t="shared" si="222"/>
        <v>17:18</v>
      </c>
      <c r="DS448" s="59" t="str">
        <f t="shared" si="222"/>
        <v>17:18</v>
      </c>
      <c r="DT448" s="59" t="str">
        <f t="shared" si="222"/>
        <v>194:195</v>
      </c>
      <c r="DU448" s="59" t="str">
        <f t="shared" si="222"/>
        <v>195:196</v>
      </c>
      <c r="DV448" s="59" t="str">
        <f t="shared" si="222"/>
        <v>196:197</v>
      </c>
      <c r="DW448" s="59" t="str">
        <f t="shared" si="222"/>
        <v>197:198</v>
      </c>
      <c r="DX448" s="59" t="str">
        <f t="shared" si="222"/>
        <v>198:199</v>
      </c>
      <c r="DY448" s="59" t="str">
        <f t="shared" si="222"/>
        <v>13:14</v>
      </c>
      <c r="DZ448" s="59" t="str">
        <f t="shared" si="222"/>
        <v>13:14</v>
      </c>
      <c r="EA448" s="59" t="str">
        <f t="shared" ref="EA448:FN448" si="223">CHOOSE($B$443,BP448,CK448,DF448)</f>
        <v>146:147</v>
      </c>
      <c r="EB448" s="59" t="str">
        <f t="shared" si="223"/>
        <v>147:148</v>
      </c>
      <c r="EC448" s="59" t="str">
        <f t="shared" si="223"/>
        <v>148:149</v>
      </c>
      <c r="ED448" s="59" t="str">
        <f t="shared" si="223"/>
        <v>149:150</v>
      </c>
      <c r="EE448" s="59" t="str">
        <f t="shared" si="223"/>
        <v>150:151</v>
      </c>
      <c r="EF448" s="59" t="str">
        <f t="shared" si="223"/>
        <v>15:16</v>
      </c>
      <c r="EG448" s="59" t="str">
        <f t="shared" si="223"/>
        <v>15:16</v>
      </c>
      <c r="EH448" s="59" t="str">
        <f t="shared" si="223"/>
        <v>170:171</v>
      </c>
      <c r="EI448" s="59" t="str">
        <f t="shared" si="223"/>
        <v>171:172</v>
      </c>
      <c r="EJ448" s="59" t="str">
        <f t="shared" si="223"/>
        <v>172:173</v>
      </c>
      <c r="EK448" s="59" t="str">
        <f t="shared" si="223"/>
        <v>173:174</v>
      </c>
      <c r="EL448" s="59" t="str">
        <f t="shared" si="223"/>
        <v>174:175</v>
      </c>
      <c r="EM448" s="59" t="str">
        <f t="shared" si="223"/>
        <v>17:18</v>
      </c>
      <c r="EN448" s="59" t="str">
        <f t="shared" si="223"/>
        <v>17:18</v>
      </c>
      <c r="EO448" s="59" t="str">
        <f t="shared" si="223"/>
        <v>194:195</v>
      </c>
      <c r="EP448" s="59" t="str">
        <f t="shared" si="223"/>
        <v>195:196</v>
      </c>
      <c r="EQ448" s="59" t="str">
        <f t="shared" si="223"/>
        <v>196:197</v>
      </c>
      <c r="ER448" s="59" t="str">
        <f t="shared" si="223"/>
        <v>197:198</v>
      </c>
      <c r="ES448" s="59" t="str">
        <f t="shared" si="223"/>
        <v>198:199</v>
      </c>
      <c r="ET448" s="59" t="str">
        <f t="shared" si="223"/>
        <v>13:14</v>
      </c>
      <c r="EU448" s="59" t="str">
        <f t="shared" si="223"/>
        <v>13:14</v>
      </c>
      <c r="EV448" s="59" t="str">
        <f t="shared" si="223"/>
        <v>146:147</v>
      </c>
      <c r="EW448" s="59" t="str">
        <f t="shared" si="223"/>
        <v>147:148</v>
      </c>
      <c r="EX448" s="59" t="str">
        <f t="shared" si="223"/>
        <v>148:149</v>
      </c>
      <c r="EY448" s="59" t="str">
        <f t="shared" si="223"/>
        <v>149:150</v>
      </c>
      <c r="EZ448" s="59" t="str">
        <f t="shared" si="223"/>
        <v>150:151</v>
      </c>
      <c r="FA448" s="59" t="str">
        <f t="shared" si="223"/>
        <v>15:16</v>
      </c>
      <c r="FB448" s="59" t="str">
        <f t="shared" si="223"/>
        <v>15:16</v>
      </c>
      <c r="FC448" s="59" t="str">
        <f t="shared" si="223"/>
        <v>170:171</v>
      </c>
      <c r="FD448" s="59" t="str">
        <f t="shared" si="223"/>
        <v>171:172</v>
      </c>
      <c r="FE448" s="59" t="str">
        <f t="shared" si="223"/>
        <v>172:173</v>
      </c>
      <c r="FF448" s="59" t="str">
        <f t="shared" si="223"/>
        <v>173:174</v>
      </c>
      <c r="FG448" s="59" t="str">
        <f t="shared" si="223"/>
        <v>174:175</v>
      </c>
      <c r="FH448" s="59" t="str">
        <f t="shared" si="223"/>
        <v>17:18</v>
      </c>
      <c r="FI448" s="59" t="str">
        <f t="shared" si="223"/>
        <v>17:18</v>
      </c>
      <c r="FJ448" s="59" t="str">
        <f t="shared" si="223"/>
        <v>194:195</v>
      </c>
      <c r="FK448" s="59" t="str">
        <f t="shared" si="223"/>
        <v>195:196</v>
      </c>
      <c r="FL448" s="59" t="str">
        <f t="shared" si="223"/>
        <v>196:197</v>
      </c>
      <c r="FM448" s="59" t="str">
        <f t="shared" si="223"/>
        <v>197:198</v>
      </c>
      <c r="FN448" s="59" t="str">
        <f t="shared" si="223"/>
        <v>198:199</v>
      </c>
    </row>
    <row r="449" spans="2:170" ht="81" hidden="1" customHeight="1" outlineLevel="1" collapsed="1">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c r="AA449" s="39"/>
      <c r="AB449" s="39"/>
      <c r="AC449" s="39"/>
      <c r="AD449" s="39"/>
      <c r="AE449" s="39"/>
      <c r="AF449" s="39"/>
      <c r="AG449" s="39"/>
      <c r="AH449" s="39"/>
      <c r="AI449" s="39"/>
      <c r="AJ449" s="39"/>
      <c r="AK449" s="39"/>
      <c r="AL449" s="39"/>
      <c r="AM449" s="39"/>
      <c r="AN449" s="39"/>
      <c r="AO449" s="39"/>
      <c r="AP449" s="39"/>
      <c r="AQ449" s="39"/>
      <c r="AR449" s="39"/>
      <c r="AS449" s="39"/>
      <c r="AT449" s="39"/>
      <c r="AU449" s="39"/>
      <c r="AV449" s="39"/>
      <c r="AW449" s="39"/>
      <c r="AX449" s="39"/>
      <c r="AY449" s="39"/>
      <c r="AZ449" s="39"/>
      <c r="BA449" s="39"/>
      <c r="BB449" s="39"/>
      <c r="BC449" s="39"/>
      <c r="BD449" s="39"/>
      <c r="BE449" s="39"/>
      <c r="BF449" s="39"/>
      <c r="BG449" s="39"/>
      <c r="BH449" s="39"/>
      <c r="BI449" s="39"/>
      <c r="BJ449" s="39"/>
      <c r="BK449" s="39"/>
      <c r="BL449" s="39"/>
      <c r="BM449" s="39"/>
      <c r="BN449" s="135" t="str">
        <f>BN448&amp;", 0:1, "&amp;BN$46</f>
        <v>13:14, 0:1, 101:113</v>
      </c>
      <c r="BO449" s="135" t="str">
        <f>BO448&amp;", 0:1, "&amp;BO$46</f>
        <v>13:14, 0:1, 113:123</v>
      </c>
      <c r="BP449" s="136" t="str">
        <f>BP448&amp;", "&amp;BP$46</f>
        <v>146:147, 113:123</v>
      </c>
      <c r="BQ449" s="136" t="str">
        <f>BQ448&amp;", "&amp;BQ$46</f>
        <v>147:148, 113:123</v>
      </c>
      <c r="BR449" s="136" t="str">
        <f>BR448&amp;", "&amp;BR$46</f>
        <v>148:149, 113:123</v>
      </c>
      <c r="BS449" s="136" t="str">
        <f>BS448&amp;", "&amp;BS$46</f>
        <v>149:150, 113:123</v>
      </c>
      <c r="BT449" s="136" t="str">
        <f>BT448&amp;", "&amp;BT$46</f>
        <v>150:151, 113:123</v>
      </c>
      <c r="BU449" s="135" t="str">
        <f>BU448&amp;", 0:1, "&amp;BU$46</f>
        <v>15:16, 0:1, 106:118</v>
      </c>
      <c r="BV449" s="135" t="str">
        <f>BV448&amp;", 0:1, "&amp;BV$46</f>
        <v>15:16, 0:1, 118:128</v>
      </c>
      <c r="BW449" s="136" t="str">
        <f>BW448&amp;", "&amp;BW$46</f>
        <v>170:171, 118:128</v>
      </c>
      <c r="BX449" s="136" t="str">
        <f>BX448&amp;", "&amp;BX$46</f>
        <v>171:172, 118:128</v>
      </c>
      <c r="BY449" s="136" t="str">
        <f>BY448&amp;", "&amp;BY$46</f>
        <v>172:173, 118:128</v>
      </c>
      <c r="BZ449" s="136" t="str">
        <f>BZ448&amp;", "&amp;BZ$46</f>
        <v>173:174, 118:128</v>
      </c>
      <c r="CA449" s="136" t="str">
        <f>CA448&amp;", "&amp;CA$46</f>
        <v>174:175, 118:128</v>
      </c>
      <c r="CB449" s="135" t="str">
        <f>CB448&amp;", 0:1, "&amp;CB$46</f>
        <v>17:18, 0:1, 112:123</v>
      </c>
      <c r="CC449" s="135" t="str">
        <f>CC448&amp;", 0:1, "&amp;CC$46</f>
        <v>17:18, 0:1, 123:135</v>
      </c>
      <c r="CD449" s="136" t="str">
        <f>CD448&amp;", "&amp;CD$46</f>
        <v>194:195, 123:135</v>
      </c>
      <c r="CE449" s="136" t="str">
        <f>CE448&amp;", "&amp;CE$46</f>
        <v>195:196, 123:135</v>
      </c>
      <c r="CF449" s="136" t="str">
        <f>CF448&amp;", "&amp;CF$46</f>
        <v>196:197, 123:135</v>
      </c>
      <c r="CG449" s="136" t="str">
        <f>CG448&amp;", "&amp;CG$46</f>
        <v>197:198, 123:135</v>
      </c>
      <c r="CH449" s="136" t="str">
        <f>CH448&amp;", "&amp;CH$46</f>
        <v>198:199, 123:135</v>
      </c>
      <c r="CI449" s="135" t="str">
        <f>CI448&amp;", 0:1, "&amp;CI$46</f>
        <v>13:14, 0:1, 153:165</v>
      </c>
      <c r="CJ449" s="135" t="str">
        <f>CJ448&amp;", 0:1, "&amp;CJ$46</f>
        <v>13:14, 0:1, 165:175</v>
      </c>
      <c r="CK449" s="136" t="str">
        <f>CK448&amp;", "&amp;CK$46</f>
        <v>146:147, 165:175</v>
      </c>
      <c r="CL449" s="136" t="str">
        <f>CL448&amp;", "&amp;CL$46</f>
        <v>147:148, 165:175</v>
      </c>
      <c r="CM449" s="136" t="str">
        <f>CM448&amp;", "&amp;CM$46</f>
        <v>148:149, 165:175</v>
      </c>
      <c r="CN449" s="136" t="str">
        <f>CN448&amp;", "&amp;CN$46</f>
        <v>149:150, 165:175</v>
      </c>
      <c r="CO449" s="136" t="str">
        <f>CO448&amp;", "&amp;CO$46</f>
        <v>150:151, 165:175</v>
      </c>
      <c r="CP449" s="135" t="str">
        <f>CP448&amp;", 0:1, "&amp;CP$46</f>
        <v>15:16, 0:1, 158:170</v>
      </c>
      <c r="CQ449" s="135" t="str">
        <f>CQ448&amp;", 0:1, "&amp;CQ$46</f>
        <v>15:16, 0:1, 170:180</v>
      </c>
      <c r="CR449" s="136" t="str">
        <f>CR448&amp;", "&amp;CR$46</f>
        <v>170:171, 170:180</v>
      </c>
      <c r="CS449" s="136" t="str">
        <f>CS448&amp;", "&amp;CS$46</f>
        <v>171:172, 170:180</v>
      </c>
      <c r="CT449" s="136" t="str">
        <f>CT448&amp;", "&amp;CT$46</f>
        <v>172:173, 170:180</v>
      </c>
      <c r="CU449" s="136" t="str">
        <f>CU448&amp;", "&amp;CU$46</f>
        <v>173:174, 170:180</v>
      </c>
      <c r="CV449" s="136" t="str">
        <f>CV448&amp;", "&amp;CV$46</f>
        <v>174:175, 170:180</v>
      </c>
      <c r="CW449" s="135" t="str">
        <f>CW448&amp;", 0:1, "&amp;CW$46</f>
        <v>17:18, 0:1, 164:175</v>
      </c>
      <c r="CX449" s="135" t="str">
        <f>CX448&amp;", 0:1, "&amp;CX$46</f>
        <v>17:18, 0:1, 175:187</v>
      </c>
      <c r="CY449" s="136" t="str">
        <f>CY448&amp;", "&amp;CY$46</f>
        <v>194:195, 175:187</v>
      </c>
      <c r="CZ449" s="136" t="str">
        <f>CZ448&amp;", "&amp;CZ$46</f>
        <v>195:196, 175:187</v>
      </c>
      <c r="DA449" s="136" t="str">
        <f>DA448&amp;", "&amp;DA$46</f>
        <v>196:197, 175:187</v>
      </c>
      <c r="DB449" s="136" t="str">
        <f>DB448&amp;", "&amp;DB$46</f>
        <v>197:198, 175:187</v>
      </c>
      <c r="DC449" s="136" t="str">
        <f>DC448&amp;", "&amp;DC$46</f>
        <v>198:199, 175:187</v>
      </c>
      <c r="DD449" s="135" t="str">
        <f>DD448&amp;", 0:1, "&amp;DD$46</f>
        <v>13:14, 0:1, 205:217</v>
      </c>
      <c r="DE449" s="135" t="str">
        <f>DE448&amp;", 0:1, "&amp;DE$46</f>
        <v>13:14, 0:1, 217:227</v>
      </c>
      <c r="DF449" s="136" t="str">
        <f>DF448&amp;", "&amp;DF$46</f>
        <v>146:147, 217:227</v>
      </c>
      <c r="DG449" s="136" t="str">
        <f>DG448&amp;", "&amp;DG$46</f>
        <v>147:148, 217:227</v>
      </c>
      <c r="DH449" s="136" t="str">
        <f>DH448&amp;", "&amp;DH$46</f>
        <v>148:149, 217:227</v>
      </c>
      <c r="DI449" s="136" t="str">
        <f>DI448&amp;", "&amp;DI$46</f>
        <v>149:150, 217:227</v>
      </c>
      <c r="DJ449" s="136" t="str">
        <f>DJ448&amp;", "&amp;DJ$46</f>
        <v>150:151, 217:227</v>
      </c>
      <c r="DK449" s="135" t="str">
        <f>DK448&amp;", 0:1, "&amp;DK$46</f>
        <v>15:16, 0:1, 210:222</v>
      </c>
      <c r="DL449" s="135" t="str">
        <f>DL448&amp;", 0:1, "&amp;DL$46</f>
        <v>15:16, 0:1, 222:232</v>
      </c>
      <c r="DM449" s="136" t="str">
        <f>DM448&amp;", "&amp;DM$46</f>
        <v>170:171, 222:232</v>
      </c>
      <c r="DN449" s="136" t="str">
        <f>DN448&amp;", "&amp;DN$46</f>
        <v>171:172, 222:232</v>
      </c>
      <c r="DO449" s="136" t="str">
        <f>DO448&amp;", "&amp;DO$46</f>
        <v>172:173, 222:232</v>
      </c>
      <c r="DP449" s="136" t="str">
        <f>DP448&amp;", "&amp;DP$46</f>
        <v>173:174, 222:232</v>
      </c>
      <c r="DQ449" s="136" t="str">
        <f>DQ448&amp;", "&amp;DQ$46</f>
        <v>174:175, 222:232</v>
      </c>
      <c r="DR449" s="135" t="str">
        <f>DR448&amp;", 0:1, "&amp;DR$46</f>
        <v>17:18, 0:1, 216:227</v>
      </c>
      <c r="DS449" s="135" t="str">
        <f>DS448&amp;", 0:1, "&amp;DS$46</f>
        <v>17:18, 0:1, 227:239</v>
      </c>
      <c r="DT449" s="136" t="str">
        <f>DT448&amp;", "&amp;DT$46</f>
        <v>194:195, 227:239</v>
      </c>
      <c r="DU449" s="136" t="str">
        <f>DU448&amp;", "&amp;DU$46</f>
        <v>195:196, 227:239</v>
      </c>
      <c r="DV449" s="136" t="str">
        <f>DV448&amp;", "&amp;DV$46</f>
        <v>196:197, 227:239</v>
      </c>
      <c r="DW449" s="136" t="str">
        <f>DW448&amp;", "&amp;DW$46</f>
        <v>197:198, 227:239</v>
      </c>
      <c r="DX449" s="136" t="str">
        <f>DX448&amp;", "&amp;DX$46</f>
        <v>198:199, 227:239</v>
      </c>
      <c r="DY449" s="135" t="str">
        <f>DY448&amp;", 0:1, "&amp;DY$46</f>
        <v>13:14, 0:1, 257:269</v>
      </c>
      <c r="DZ449" s="135" t="str">
        <f>DZ448&amp;", 0:1, "&amp;DZ$46</f>
        <v>13:14, 0:1, 269:279</v>
      </c>
      <c r="EA449" s="136" t="str">
        <f>EA448&amp;", "&amp;EA$46</f>
        <v>146:147, 269:279</v>
      </c>
      <c r="EB449" s="136" t="str">
        <f>EB448&amp;", "&amp;EB$46</f>
        <v>147:148, 269:279</v>
      </c>
      <c r="EC449" s="136" t="str">
        <f>EC448&amp;", "&amp;EC$46</f>
        <v>148:149, 269:279</v>
      </c>
      <c r="ED449" s="136" t="str">
        <f>ED448&amp;", "&amp;ED$46</f>
        <v>149:150, 269:279</v>
      </c>
      <c r="EE449" s="136" t="str">
        <f>EE448&amp;", "&amp;EE$46</f>
        <v>150:151, 269:279</v>
      </c>
      <c r="EF449" s="135" t="str">
        <f>EF448&amp;", 0:1, "&amp;EF$46</f>
        <v>15:16, 0:1, 262:274</v>
      </c>
      <c r="EG449" s="135" t="str">
        <f>EG448&amp;", 0:1, "&amp;EG$46</f>
        <v>15:16, 0:1, 274:284</v>
      </c>
      <c r="EH449" s="136" t="str">
        <f>EH448&amp;", "&amp;EH$46</f>
        <v>170:171, 274:284</v>
      </c>
      <c r="EI449" s="136" t="str">
        <f>EI448&amp;", "&amp;EI$46</f>
        <v>171:172, 274:284</v>
      </c>
      <c r="EJ449" s="136" t="str">
        <f>EJ448&amp;", "&amp;EJ$46</f>
        <v>172:173, 274:284</v>
      </c>
      <c r="EK449" s="136" t="str">
        <f>EK448&amp;", "&amp;EK$46</f>
        <v>173:174, 274:284</v>
      </c>
      <c r="EL449" s="136" t="str">
        <f>EL448&amp;", "&amp;EL$46</f>
        <v>174:175, 274:284</v>
      </c>
      <c r="EM449" s="135" t="str">
        <f>EM448&amp;", 0:1, "&amp;EM$46</f>
        <v>17:18, 0:1, 268:279</v>
      </c>
      <c r="EN449" s="135" t="str">
        <f>EN448&amp;", 0:1, "&amp;EN$46</f>
        <v>17:18, 0:1, 279:291</v>
      </c>
      <c r="EO449" s="136" t="str">
        <f>EO448&amp;", "&amp;EO$46</f>
        <v>194:195, 279:291</v>
      </c>
      <c r="EP449" s="136" t="str">
        <f>EP448&amp;", "&amp;EP$46</f>
        <v>195:196, 279:291</v>
      </c>
      <c r="EQ449" s="136" t="str">
        <f>EQ448&amp;", "&amp;EQ$46</f>
        <v>196:197, 279:291</v>
      </c>
      <c r="ER449" s="136" t="str">
        <f>ER448&amp;", "&amp;ER$46</f>
        <v>197:198, 279:291</v>
      </c>
      <c r="ES449" s="136" t="str">
        <f>ES448&amp;", "&amp;ES$46</f>
        <v>198:199, 279:291</v>
      </c>
      <c r="ET449" s="135" t="str">
        <f>ET448&amp;", 0:1, "&amp;ET$46</f>
        <v>13:14, 0:1, 309:321</v>
      </c>
      <c r="EU449" s="135" t="str">
        <f>EU448&amp;", 0:1, "&amp;EU$46</f>
        <v>13:14, 0:1, 321:331</v>
      </c>
      <c r="EV449" s="136" t="str">
        <f>EV448&amp;", "&amp;EV$46</f>
        <v>146:147, 321:331</v>
      </c>
      <c r="EW449" s="136" t="str">
        <f>EW448&amp;", "&amp;EW$46</f>
        <v>147:148, 321:331</v>
      </c>
      <c r="EX449" s="136" t="str">
        <f>EX448&amp;", "&amp;EX$46</f>
        <v>148:149, 321:331</v>
      </c>
      <c r="EY449" s="136" t="str">
        <f>EY448&amp;", "&amp;EY$46</f>
        <v>149:150, 321:331</v>
      </c>
      <c r="EZ449" s="136" t="str">
        <f>EZ448&amp;", "&amp;EZ$46</f>
        <v>150:151, 321:331</v>
      </c>
      <c r="FA449" s="135" t="str">
        <f>FA448&amp;", 0:1, "&amp;FA$46</f>
        <v>15:16, 0:1, 314:326</v>
      </c>
      <c r="FB449" s="135" t="str">
        <f>FB448&amp;", 0:1, "&amp;FB$46</f>
        <v>15:16, 0:1, 326:336</v>
      </c>
      <c r="FC449" s="136" t="str">
        <f>FC448&amp;", "&amp;FC$46</f>
        <v>170:171, 326:336</v>
      </c>
      <c r="FD449" s="136" t="str">
        <f>FD448&amp;", "&amp;FD$46</f>
        <v>171:172, 326:336</v>
      </c>
      <c r="FE449" s="136" t="str">
        <f>FE448&amp;", "&amp;FE$46</f>
        <v>172:173, 326:336</v>
      </c>
      <c r="FF449" s="136" t="str">
        <f>FF448&amp;", "&amp;FF$46</f>
        <v>173:174, 326:336</v>
      </c>
      <c r="FG449" s="136" t="str">
        <f>FG448&amp;", "&amp;FG$46</f>
        <v>174:175, 326:336</v>
      </c>
      <c r="FH449" s="135" t="str">
        <f>FH448&amp;", 0:1, "&amp;FH$46</f>
        <v>17:18, 0:1, 320:331</v>
      </c>
      <c r="FI449" s="135" t="str">
        <f>FI448&amp;", 0:1, "&amp;FI$46</f>
        <v>17:18, 0:1, 331:343</v>
      </c>
      <c r="FJ449" s="136" t="str">
        <f>FJ448&amp;", "&amp;FJ$46</f>
        <v>194:195, 331:343</v>
      </c>
      <c r="FK449" s="136" t="str">
        <f>FK448&amp;", "&amp;FK$46</f>
        <v>195:196, 331:343</v>
      </c>
      <c r="FL449" s="136" t="str">
        <f>FL448&amp;", "&amp;FL$46</f>
        <v>196:197, 331:343</v>
      </c>
      <c r="FM449" s="136" t="str">
        <f>FM448&amp;", "&amp;FM$46</f>
        <v>197:198, 331:343</v>
      </c>
      <c r="FN449" s="136" t="str">
        <f>FN448&amp;", "&amp;FN$46</f>
        <v>198:199, 331:343</v>
      </c>
    </row>
    <row r="450" spans="2:170" hidden="1" outlineLevel="1">
      <c r="C450" s="40" t="s">
        <v>450</v>
      </c>
      <c r="D450" s="40" t="s">
        <v>653</v>
      </c>
      <c r="E450" s="40" t="s">
        <v>651</v>
      </c>
      <c r="F450" s="40" t="s">
        <v>451</v>
      </c>
      <c r="G450" s="40" t="s">
        <v>651</v>
      </c>
      <c r="H450" s="40" t="s">
        <v>451</v>
      </c>
      <c r="I450" s="40" t="s">
        <v>452</v>
      </c>
      <c r="M450" s="40" t="s">
        <v>450</v>
      </c>
      <c r="N450" s="40" t="s">
        <v>653</v>
      </c>
      <c r="O450" s="40" t="s">
        <v>651</v>
      </c>
      <c r="P450" s="40" t="s">
        <v>451</v>
      </c>
      <c r="Q450" s="40" t="s">
        <v>452</v>
      </c>
      <c r="BN450" t="s">
        <v>658</v>
      </c>
    </row>
    <row r="451" spans="2:170" hidden="1" outlineLevel="1">
      <c r="B451" t="str">
        <f t="shared" ref="B451:B472" si="224">"EP"&amp;$C451&amp;" LP-S"&amp;$E451&amp;" LP-M"&amp;$I451</f>
        <v>EP1 LP-S0 LP-M0</v>
      </c>
      <c r="C451" s="37">
        <f t="shared" ref="C451:I460" si="225">C51</f>
        <v>1</v>
      </c>
      <c r="D451" s="37">
        <f t="shared" si="225"/>
        <v>1</v>
      </c>
      <c r="E451" s="37">
        <f t="shared" si="225"/>
        <v>0</v>
      </c>
      <c r="F451" s="37">
        <f t="shared" si="225"/>
        <v>0</v>
      </c>
      <c r="G451" s="37">
        <f t="shared" si="225"/>
        <v>0</v>
      </c>
      <c r="H451" s="37">
        <f t="shared" si="225"/>
        <v>0</v>
      </c>
      <c r="I451" s="37">
        <f t="shared" si="225"/>
        <v>0</v>
      </c>
      <c r="L451">
        <v>1</v>
      </c>
      <c r="M451" s="99">
        <f t="shared" ref="M451:Q454" si="226">M51</f>
        <v>-0.05</v>
      </c>
      <c r="N451" s="99">
        <f t="shared" si="226"/>
        <v>-0.05</v>
      </c>
      <c r="O451" s="99">
        <f t="shared" si="226"/>
        <v>-0.08</v>
      </c>
      <c r="P451" s="99">
        <f t="shared" si="226"/>
        <v>-0.05</v>
      </c>
      <c r="Q451" s="99">
        <f t="shared" si="226"/>
        <v>-0.05</v>
      </c>
      <c r="BM451">
        <v>1</v>
      </c>
      <c r="BN451" s="56">
        <f t="shared" ref="BN451:BN514" si="227">IF($C451=0,0,INDEX($M$451:$M$454,$C451,1))</f>
        <v>-0.05</v>
      </c>
      <c r="BO451" s="57">
        <f t="shared" ref="BO451:BO514" si="228">IF($D451=0,0,INDEX($N$451:$N$454,$D451,1))</f>
        <v>-0.05</v>
      </c>
      <c r="BP451" s="58">
        <f>IF($E451=0,BO451,INDEX($O$451:$O$454,$E451,1))</f>
        <v>-0.05</v>
      </c>
      <c r="BQ451" s="141">
        <f>IF($F451=0,BO451,INDEX($P$451:$P$454,$F451,1))</f>
        <v>-0.05</v>
      </c>
      <c r="BR451" s="143">
        <f>IF($G451=0,BP451,INDEX($O$451:$O$454,$G451,1))</f>
        <v>-0.05</v>
      </c>
      <c r="BS451" s="144">
        <f>IF($H451=0,BQ451,INDEX($P$451:$P$454,$H451,1))</f>
        <v>-0.05</v>
      </c>
      <c r="BT451" s="145">
        <f>IF($I451=0,BQ451,INDEX($Q$451:$Q$454,$I451,1))</f>
        <v>-0.05</v>
      </c>
      <c r="BU451" s="56">
        <f t="shared" ref="BU451:BU514" si="229">IF($C451=0,0,INDEX($M$451:$M$454,$C451,1))</f>
        <v>-0.05</v>
      </c>
      <c r="BV451" s="57">
        <f t="shared" ref="BV451:BV514" si="230">IF($D451=0,0,INDEX($N$451:$N$454,$D451,1))</f>
        <v>-0.05</v>
      </c>
      <c r="BW451" s="58">
        <f t="shared" ref="BW451:BW514" si="231">IF($E451=0,BV451,INDEX($O$451:$O$454,$E451,1))</f>
        <v>-0.05</v>
      </c>
      <c r="BX451" s="141">
        <f>IF($F451=0,BV451,INDEX($P$451:$P$454,$F451,1))</f>
        <v>-0.05</v>
      </c>
      <c r="BY451" s="143">
        <f>IF($G451=0,BW451,INDEX($O$451:$O$454,$G451,1))</f>
        <v>-0.05</v>
      </c>
      <c r="BZ451" s="144">
        <f>IF($H451=0,BX451,INDEX($P$451:$P$454,$H451,1))</f>
        <v>-0.05</v>
      </c>
      <c r="CA451" s="145">
        <f>IF($I451=0,BX451,INDEX($Q$451:$Q$454,$I451,1))</f>
        <v>-0.05</v>
      </c>
      <c r="CB451" s="56">
        <f t="shared" ref="CB451:CB514" si="232">IF($C451=0,0,INDEX($M$451:$M$454,$C451,1))</f>
        <v>-0.05</v>
      </c>
      <c r="CC451" s="57">
        <f t="shared" ref="CC451:CC514" si="233">IF($D451=0,0,INDEX($N$451:$N$454,$D451,1))</f>
        <v>-0.05</v>
      </c>
      <c r="CD451" s="58">
        <f t="shared" ref="CD451:CD514" si="234">IF($E451=0,CC451,INDEX($O$451:$O$454,$E451,1))</f>
        <v>-0.05</v>
      </c>
      <c r="CE451" s="141">
        <f>IF($F451=0,CC451,INDEX($P$451:$P$454,$F451,1))</f>
        <v>-0.05</v>
      </c>
      <c r="CF451" s="143">
        <f>IF($G451=0,CD451,INDEX($O$451:$O$454,$G451,1))</f>
        <v>-0.05</v>
      </c>
      <c r="CG451" s="144">
        <f>IF($H451=0,CE451,INDEX($P$451:$P$454,$H451,1))</f>
        <v>-0.05</v>
      </c>
      <c r="CH451" s="145">
        <f>IF($I451=0,CE451,INDEX($Q$451:$Q$454,$I451,1))</f>
        <v>-0.05</v>
      </c>
    </row>
    <row r="452" spans="2:170" hidden="1" outlineLevel="1">
      <c r="B452" t="str">
        <f t="shared" si="224"/>
        <v>EP1 LP-S0 LP-M0</v>
      </c>
      <c r="C452" s="37">
        <f t="shared" si="225"/>
        <v>1</v>
      </c>
      <c r="D452" s="37">
        <f t="shared" ca="1" si="225"/>
        <v>2</v>
      </c>
      <c r="E452" s="37">
        <f t="shared" si="225"/>
        <v>0</v>
      </c>
      <c r="F452" s="37">
        <f t="shared" si="225"/>
        <v>0</v>
      </c>
      <c r="G452" s="37">
        <f t="shared" si="225"/>
        <v>0</v>
      </c>
      <c r="H452" s="37">
        <f t="shared" si="225"/>
        <v>0</v>
      </c>
      <c r="I452" s="37">
        <f t="shared" si="225"/>
        <v>0</v>
      </c>
      <c r="L452">
        <v>2</v>
      </c>
      <c r="M452" s="99">
        <f t="shared" si="226"/>
        <v>0</v>
      </c>
      <c r="N452" s="99">
        <f t="shared" si="226"/>
        <v>0</v>
      </c>
      <c r="O452" s="99">
        <f t="shared" si="226"/>
        <v>-0.04</v>
      </c>
      <c r="P452" s="99">
        <f t="shared" si="226"/>
        <v>0</v>
      </c>
      <c r="Q452" s="99">
        <f t="shared" si="226"/>
        <v>0</v>
      </c>
      <c r="BM452">
        <v>2</v>
      </c>
      <c r="BN452" s="56">
        <f t="shared" si="227"/>
        <v>-0.05</v>
      </c>
      <c r="BO452" s="57">
        <f t="shared" ca="1" si="228"/>
        <v>0</v>
      </c>
      <c r="BP452" s="58">
        <f t="shared" ref="BP452:BP515" ca="1" si="235">IF($E452=0,BO452,INDEX($O$451:$O$454,$E452,1))</f>
        <v>0</v>
      </c>
      <c r="BQ452" s="141">
        <f t="shared" ref="BQ452:BQ515" ca="1" si="236">IF($F452=0,BO452,INDEX($P$451:$P$454,$F452,1))</f>
        <v>0</v>
      </c>
      <c r="BR452" s="143">
        <f t="shared" ref="BR452:BR515" ca="1" si="237">IF($G452=0,BP452,INDEX($O$451:$O$454,$G452,1))</f>
        <v>0</v>
      </c>
      <c r="BS452" s="144">
        <f t="shared" ref="BS452:BS515" ca="1" si="238">IF($H452=0,BQ452,INDEX($P$451:$P$454,$H452,1))</f>
        <v>0</v>
      </c>
      <c r="BT452" s="145">
        <f t="shared" ref="BT452:BT515" ca="1" si="239">IF($I452=0,BQ452,INDEX($Q$451:$Q$454,$I452,1))</f>
        <v>0</v>
      </c>
      <c r="BU452" s="56">
        <f t="shared" si="229"/>
        <v>-0.05</v>
      </c>
      <c r="BV452" s="57">
        <f t="shared" ca="1" si="230"/>
        <v>0</v>
      </c>
      <c r="BW452" s="58">
        <f t="shared" ca="1" si="231"/>
        <v>0</v>
      </c>
      <c r="BX452" s="141">
        <f t="shared" ref="BX452:BX515" ca="1" si="240">IF($F452=0,BV452,INDEX($P$451:$P$454,$F452,1))</f>
        <v>0</v>
      </c>
      <c r="BY452" s="143">
        <f t="shared" ref="BY452:BY515" ca="1" si="241">IF($G452=0,BW452,INDEX($O$451:$O$454,$G452,1))</f>
        <v>0</v>
      </c>
      <c r="BZ452" s="144">
        <f t="shared" ref="BZ452:BZ515" ca="1" si="242">IF($H452=0,BX452,INDEX($P$451:$P$454,$H452,1))</f>
        <v>0</v>
      </c>
      <c r="CA452" s="145">
        <f t="shared" ref="CA452:CA515" ca="1" si="243">IF($I452=0,BX452,INDEX($Q$451:$Q$454,$I452,1))</f>
        <v>0</v>
      </c>
      <c r="CB452" s="56">
        <f t="shared" si="232"/>
        <v>-0.05</v>
      </c>
      <c r="CC452" s="57">
        <f t="shared" ca="1" si="233"/>
        <v>0</v>
      </c>
      <c r="CD452" s="58">
        <f t="shared" ca="1" si="234"/>
        <v>0</v>
      </c>
      <c r="CE452" s="141">
        <f t="shared" ref="CE452:CE515" ca="1" si="244">IF($F452=0,CC452,INDEX($P$451:$P$454,$F452,1))</f>
        <v>0</v>
      </c>
      <c r="CF452" s="143">
        <f t="shared" ref="CF452:CF515" ca="1" si="245">IF($G452=0,CD452,INDEX($O$451:$O$454,$G452,1))</f>
        <v>0</v>
      </c>
      <c r="CG452" s="144">
        <f t="shared" ref="CG452:CG515" ca="1" si="246">IF($H452=0,CE452,INDEX($P$451:$P$454,$H452,1))</f>
        <v>0</v>
      </c>
      <c r="CH452" s="145">
        <f t="shared" ref="CH452:CH515" ca="1" si="247">IF($I452=0,CE452,INDEX($Q$451:$Q$454,$I452,1))</f>
        <v>0</v>
      </c>
    </row>
    <row r="453" spans="2:170" hidden="1" outlineLevel="1">
      <c r="B453" t="str">
        <f t="shared" si="224"/>
        <v>EP1 LP-S0 LP-M0</v>
      </c>
      <c r="C453" s="37">
        <f t="shared" si="225"/>
        <v>1</v>
      </c>
      <c r="D453" s="37">
        <f t="shared" ca="1" si="225"/>
        <v>3</v>
      </c>
      <c r="E453" s="37">
        <f t="shared" si="225"/>
        <v>0</v>
      </c>
      <c r="F453" s="37">
        <f t="shared" si="225"/>
        <v>0</v>
      </c>
      <c r="G453" s="37">
        <f t="shared" si="225"/>
        <v>0</v>
      </c>
      <c r="H453" s="37">
        <f t="shared" si="225"/>
        <v>0</v>
      </c>
      <c r="I453" s="37">
        <f t="shared" si="225"/>
        <v>0</v>
      </c>
      <c r="L453">
        <v>3</v>
      </c>
      <c r="M453" s="99">
        <f t="shared" si="226"/>
        <v>0.04</v>
      </c>
      <c r="N453" s="99">
        <f t="shared" si="226"/>
        <v>0.04</v>
      </c>
      <c r="O453" s="99">
        <f t="shared" si="226"/>
        <v>0</v>
      </c>
      <c r="P453" s="99">
        <f t="shared" si="226"/>
        <v>0.04</v>
      </c>
      <c r="Q453" s="99">
        <f t="shared" si="226"/>
        <v>0.04</v>
      </c>
      <c r="BM453">
        <v>3</v>
      </c>
      <c r="BN453" s="56">
        <f t="shared" si="227"/>
        <v>-0.05</v>
      </c>
      <c r="BO453" s="57">
        <f t="shared" ca="1" si="228"/>
        <v>0.04</v>
      </c>
      <c r="BP453" s="58">
        <f t="shared" ca="1" si="235"/>
        <v>0.04</v>
      </c>
      <c r="BQ453" s="141">
        <f t="shared" ca="1" si="236"/>
        <v>0.04</v>
      </c>
      <c r="BR453" s="143">
        <f t="shared" ca="1" si="237"/>
        <v>0.04</v>
      </c>
      <c r="BS453" s="144">
        <f t="shared" ca="1" si="238"/>
        <v>0.04</v>
      </c>
      <c r="BT453" s="145">
        <f t="shared" ca="1" si="239"/>
        <v>0.04</v>
      </c>
      <c r="BU453" s="56">
        <f t="shared" si="229"/>
        <v>-0.05</v>
      </c>
      <c r="BV453" s="57">
        <f t="shared" ca="1" si="230"/>
        <v>0.04</v>
      </c>
      <c r="BW453" s="58">
        <f t="shared" ca="1" si="231"/>
        <v>0.04</v>
      </c>
      <c r="BX453" s="141">
        <f t="shared" ca="1" si="240"/>
        <v>0.04</v>
      </c>
      <c r="BY453" s="143">
        <f t="shared" ca="1" si="241"/>
        <v>0.04</v>
      </c>
      <c r="BZ453" s="144">
        <f t="shared" ca="1" si="242"/>
        <v>0.04</v>
      </c>
      <c r="CA453" s="145">
        <f t="shared" ca="1" si="243"/>
        <v>0.04</v>
      </c>
      <c r="CB453" s="56">
        <f t="shared" si="232"/>
        <v>-0.05</v>
      </c>
      <c r="CC453" s="57">
        <f t="shared" ca="1" si="233"/>
        <v>0.04</v>
      </c>
      <c r="CD453" s="58">
        <f t="shared" ca="1" si="234"/>
        <v>0.04</v>
      </c>
      <c r="CE453" s="141">
        <f t="shared" ca="1" si="244"/>
        <v>0.04</v>
      </c>
      <c r="CF453" s="143">
        <f t="shared" ca="1" si="245"/>
        <v>0.04</v>
      </c>
      <c r="CG453" s="144">
        <f t="shared" ca="1" si="246"/>
        <v>0.04</v>
      </c>
      <c r="CH453" s="145">
        <f t="shared" ca="1" si="247"/>
        <v>0.04</v>
      </c>
    </row>
    <row r="454" spans="2:170" hidden="1" outlineLevel="1">
      <c r="B454" t="str">
        <f t="shared" si="224"/>
        <v>EP1 LP-S0 LP-M0</v>
      </c>
      <c r="C454" s="37">
        <f t="shared" si="225"/>
        <v>1</v>
      </c>
      <c r="D454" s="37">
        <f t="shared" ca="1" si="225"/>
        <v>4</v>
      </c>
      <c r="E454" s="37">
        <f t="shared" si="225"/>
        <v>0</v>
      </c>
      <c r="F454" s="37">
        <f t="shared" si="225"/>
        <v>0</v>
      </c>
      <c r="G454" s="37">
        <f t="shared" si="225"/>
        <v>0</v>
      </c>
      <c r="H454" s="37">
        <f t="shared" si="225"/>
        <v>0</v>
      </c>
      <c r="I454" s="37">
        <f t="shared" si="225"/>
        <v>0</v>
      </c>
      <c r="L454">
        <v>4</v>
      </c>
      <c r="M454" s="99">
        <f t="shared" si="226"/>
        <v>0.08</v>
      </c>
      <c r="N454" s="99">
        <f t="shared" si="226"/>
        <v>0.08</v>
      </c>
      <c r="O454" s="99">
        <f t="shared" si="226"/>
        <v>0.05</v>
      </c>
      <c r="P454" s="99">
        <f t="shared" si="226"/>
        <v>0.08</v>
      </c>
      <c r="Q454" s="99">
        <f t="shared" si="226"/>
        <v>0.08</v>
      </c>
      <c r="BM454">
        <v>4</v>
      </c>
      <c r="BN454" s="56">
        <f t="shared" si="227"/>
        <v>-0.05</v>
      </c>
      <c r="BO454" s="57">
        <f t="shared" ca="1" si="228"/>
        <v>0.08</v>
      </c>
      <c r="BP454" s="58">
        <f t="shared" ca="1" si="235"/>
        <v>0.08</v>
      </c>
      <c r="BQ454" s="141">
        <f t="shared" ca="1" si="236"/>
        <v>0.08</v>
      </c>
      <c r="BR454" s="143">
        <f t="shared" ca="1" si="237"/>
        <v>0.08</v>
      </c>
      <c r="BS454" s="144">
        <f t="shared" ca="1" si="238"/>
        <v>0.08</v>
      </c>
      <c r="BT454" s="145">
        <f t="shared" ca="1" si="239"/>
        <v>0.08</v>
      </c>
      <c r="BU454" s="56">
        <f t="shared" si="229"/>
        <v>-0.05</v>
      </c>
      <c r="BV454" s="57">
        <f t="shared" ca="1" si="230"/>
        <v>0.08</v>
      </c>
      <c r="BW454" s="58">
        <f t="shared" ca="1" si="231"/>
        <v>0.08</v>
      </c>
      <c r="BX454" s="141">
        <f t="shared" ca="1" si="240"/>
        <v>0.08</v>
      </c>
      <c r="BY454" s="143">
        <f t="shared" ca="1" si="241"/>
        <v>0.08</v>
      </c>
      <c r="BZ454" s="144">
        <f t="shared" ca="1" si="242"/>
        <v>0.08</v>
      </c>
      <c r="CA454" s="145">
        <f t="shared" ca="1" si="243"/>
        <v>0.08</v>
      </c>
      <c r="CB454" s="56">
        <f t="shared" si="232"/>
        <v>-0.05</v>
      </c>
      <c r="CC454" s="57">
        <f t="shared" ca="1" si="233"/>
        <v>0.08</v>
      </c>
      <c r="CD454" s="58">
        <f t="shared" ca="1" si="234"/>
        <v>0.08</v>
      </c>
      <c r="CE454" s="141">
        <f t="shared" ca="1" si="244"/>
        <v>0.08</v>
      </c>
      <c r="CF454" s="143">
        <f t="shared" ca="1" si="245"/>
        <v>0.08</v>
      </c>
      <c r="CG454" s="144">
        <f t="shared" ca="1" si="246"/>
        <v>0.08</v>
      </c>
      <c r="CH454" s="145">
        <f t="shared" ca="1" si="247"/>
        <v>0.08</v>
      </c>
    </row>
    <row r="455" spans="2:170" hidden="1" outlineLevel="1">
      <c r="B455" t="str">
        <f t="shared" ca="1" si="224"/>
        <v>EP2 LP-S0 LP-M0</v>
      </c>
      <c r="C455" s="37">
        <f t="shared" ca="1" si="225"/>
        <v>2</v>
      </c>
      <c r="D455" s="37">
        <f t="shared" ca="1" si="225"/>
        <v>1</v>
      </c>
      <c r="E455" s="37">
        <f t="shared" si="225"/>
        <v>0</v>
      </c>
      <c r="F455" s="37">
        <f t="shared" si="225"/>
        <v>0</v>
      </c>
      <c r="G455" s="37">
        <f t="shared" si="225"/>
        <v>0</v>
      </c>
      <c r="H455" s="37">
        <f t="shared" si="225"/>
        <v>0</v>
      </c>
      <c r="I455" s="37">
        <f t="shared" si="225"/>
        <v>0</v>
      </c>
      <c r="BM455">
        <v>5</v>
      </c>
      <c r="BN455" s="56">
        <f t="shared" ca="1" si="227"/>
        <v>0</v>
      </c>
      <c r="BO455" s="57">
        <f t="shared" ca="1" si="228"/>
        <v>-0.05</v>
      </c>
      <c r="BP455" s="58">
        <f t="shared" ca="1" si="235"/>
        <v>-0.05</v>
      </c>
      <c r="BQ455" s="141">
        <f t="shared" ca="1" si="236"/>
        <v>-0.05</v>
      </c>
      <c r="BR455" s="143">
        <f t="shared" ca="1" si="237"/>
        <v>-0.05</v>
      </c>
      <c r="BS455" s="144">
        <f t="shared" ca="1" si="238"/>
        <v>-0.05</v>
      </c>
      <c r="BT455" s="145">
        <f t="shared" ca="1" si="239"/>
        <v>-0.05</v>
      </c>
      <c r="BU455" s="56">
        <f t="shared" ca="1" si="229"/>
        <v>0</v>
      </c>
      <c r="BV455" s="57">
        <f t="shared" ca="1" si="230"/>
        <v>-0.05</v>
      </c>
      <c r="BW455" s="58">
        <f t="shared" ca="1" si="231"/>
        <v>-0.05</v>
      </c>
      <c r="BX455" s="141">
        <f t="shared" ca="1" si="240"/>
        <v>-0.05</v>
      </c>
      <c r="BY455" s="143">
        <f t="shared" ca="1" si="241"/>
        <v>-0.05</v>
      </c>
      <c r="BZ455" s="144">
        <f t="shared" ca="1" si="242"/>
        <v>-0.05</v>
      </c>
      <c r="CA455" s="145">
        <f t="shared" ca="1" si="243"/>
        <v>-0.05</v>
      </c>
      <c r="CB455" s="56">
        <f t="shared" ca="1" si="232"/>
        <v>0</v>
      </c>
      <c r="CC455" s="57">
        <f t="shared" ca="1" si="233"/>
        <v>-0.05</v>
      </c>
      <c r="CD455" s="58">
        <f t="shared" ca="1" si="234"/>
        <v>-0.05</v>
      </c>
      <c r="CE455" s="141">
        <f t="shared" ca="1" si="244"/>
        <v>-0.05</v>
      </c>
      <c r="CF455" s="143">
        <f t="shared" ca="1" si="245"/>
        <v>-0.05</v>
      </c>
      <c r="CG455" s="144">
        <f t="shared" ca="1" si="246"/>
        <v>-0.05</v>
      </c>
      <c r="CH455" s="145">
        <f t="shared" ca="1" si="247"/>
        <v>-0.05</v>
      </c>
    </row>
    <row r="456" spans="2:170" hidden="1" outlineLevel="1">
      <c r="B456" t="str">
        <f t="shared" ca="1" si="224"/>
        <v>EP2 LP-S0 LP-M0</v>
      </c>
      <c r="C456" s="37">
        <f t="shared" ca="1" si="225"/>
        <v>2</v>
      </c>
      <c r="D456" s="37">
        <f t="shared" ca="1" si="225"/>
        <v>2</v>
      </c>
      <c r="E456" s="37">
        <f t="shared" si="225"/>
        <v>0</v>
      </c>
      <c r="F456" s="37">
        <f t="shared" si="225"/>
        <v>0</v>
      </c>
      <c r="G456" s="37">
        <f t="shared" si="225"/>
        <v>0</v>
      </c>
      <c r="H456" s="37">
        <f t="shared" si="225"/>
        <v>0</v>
      </c>
      <c r="I456" s="37">
        <f t="shared" si="225"/>
        <v>0</v>
      </c>
      <c r="BM456">
        <v>6</v>
      </c>
      <c r="BN456" s="56">
        <f t="shared" ca="1" si="227"/>
        <v>0</v>
      </c>
      <c r="BO456" s="57">
        <f t="shared" ca="1" si="228"/>
        <v>0</v>
      </c>
      <c r="BP456" s="58">
        <f t="shared" ca="1" si="235"/>
        <v>0</v>
      </c>
      <c r="BQ456" s="141">
        <f t="shared" ca="1" si="236"/>
        <v>0</v>
      </c>
      <c r="BR456" s="143">
        <f t="shared" ca="1" si="237"/>
        <v>0</v>
      </c>
      <c r="BS456" s="144">
        <f t="shared" ca="1" si="238"/>
        <v>0</v>
      </c>
      <c r="BT456" s="145">
        <f t="shared" ca="1" si="239"/>
        <v>0</v>
      </c>
      <c r="BU456" s="56">
        <f t="shared" ca="1" si="229"/>
        <v>0</v>
      </c>
      <c r="BV456" s="57">
        <f t="shared" ca="1" si="230"/>
        <v>0</v>
      </c>
      <c r="BW456" s="58">
        <f t="shared" ca="1" si="231"/>
        <v>0</v>
      </c>
      <c r="BX456" s="141">
        <f t="shared" ca="1" si="240"/>
        <v>0</v>
      </c>
      <c r="BY456" s="143">
        <f t="shared" ca="1" si="241"/>
        <v>0</v>
      </c>
      <c r="BZ456" s="144">
        <f t="shared" ca="1" si="242"/>
        <v>0</v>
      </c>
      <c r="CA456" s="145">
        <f t="shared" ca="1" si="243"/>
        <v>0</v>
      </c>
      <c r="CB456" s="56">
        <f t="shared" ca="1" si="232"/>
        <v>0</v>
      </c>
      <c r="CC456" s="57">
        <f t="shared" ca="1" si="233"/>
        <v>0</v>
      </c>
      <c r="CD456" s="58">
        <f t="shared" ca="1" si="234"/>
        <v>0</v>
      </c>
      <c r="CE456" s="141">
        <f t="shared" ca="1" si="244"/>
        <v>0</v>
      </c>
      <c r="CF456" s="143">
        <f t="shared" ca="1" si="245"/>
        <v>0</v>
      </c>
      <c r="CG456" s="144">
        <f t="shared" ca="1" si="246"/>
        <v>0</v>
      </c>
      <c r="CH456" s="145">
        <f t="shared" ca="1" si="247"/>
        <v>0</v>
      </c>
    </row>
    <row r="457" spans="2:170" hidden="1" outlineLevel="1">
      <c r="B457" t="str">
        <f t="shared" ca="1" si="224"/>
        <v>EP2 LP-S0 LP-M0</v>
      </c>
      <c r="C457" s="37">
        <f t="shared" ca="1" si="225"/>
        <v>2</v>
      </c>
      <c r="D457" s="37">
        <f t="shared" ca="1" si="225"/>
        <v>3</v>
      </c>
      <c r="E457" s="37">
        <f t="shared" si="225"/>
        <v>0</v>
      </c>
      <c r="F457" s="37">
        <f t="shared" si="225"/>
        <v>0</v>
      </c>
      <c r="G457" s="37">
        <f t="shared" si="225"/>
        <v>0</v>
      </c>
      <c r="H457" s="37">
        <f t="shared" si="225"/>
        <v>0</v>
      </c>
      <c r="I457" s="37">
        <f t="shared" si="225"/>
        <v>0</v>
      </c>
      <c r="BM457">
        <v>7</v>
      </c>
      <c r="BN457" s="56">
        <f t="shared" ca="1" si="227"/>
        <v>0</v>
      </c>
      <c r="BO457" s="57">
        <f t="shared" ca="1" si="228"/>
        <v>0.04</v>
      </c>
      <c r="BP457" s="58">
        <f t="shared" ca="1" si="235"/>
        <v>0.04</v>
      </c>
      <c r="BQ457" s="141">
        <f t="shared" ca="1" si="236"/>
        <v>0.04</v>
      </c>
      <c r="BR457" s="143">
        <f t="shared" ca="1" si="237"/>
        <v>0.04</v>
      </c>
      <c r="BS457" s="144">
        <f t="shared" ca="1" si="238"/>
        <v>0.04</v>
      </c>
      <c r="BT457" s="145">
        <f t="shared" ca="1" si="239"/>
        <v>0.04</v>
      </c>
      <c r="BU457" s="56">
        <f t="shared" ca="1" si="229"/>
        <v>0</v>
      </c>
      <c r="BV457" s="57">
        <f t="shared" ca="1" si="230"/>
        <v>0.04</v>
      </c>
      <c r="BW457" s="58">
        <f t="shared" ca="1" si="231"/>
        <v>0.04</v>
      </c>
      <c r="BX457" s="141">
        <f t="shared" ca="1" si="240"/>
        <v>0.04</v>
      </c>
      <c r="BY457" s="143">
        <f t="shared" ca="1" si="241"/>
        <v>0.04</v>
      </c>
      <c r="BZ457" s="144">
        <f t="shared" ca="1" si="242"/>
        <v>0.04</v>
      </c>
      <c r="CA457" s="145">
        <f t="shared" ca="1" si="243"/>
        <v>0.04</v>
      </c>
      <c r="CB457" s="56">
        <f t="shared" ca="1" si="232"/>
        <v>0</v>
      </c>
      <c r="CC457" s="57">
        <f t="shared" ca="1" si="233"/>
        <v>0.04</v>
      </c>
      <c r="CD457" s="58">
        <f t="shared" ca="1" si="234"/>
        <v>0.04</v>
      </c>
      <c r="CE457" s="141">
        <f t="shared" ca="1" si="244"/>
        <v>0.04</v>
      </c>
      <c r="CF457" s="143">
        <f t="shared" ca="1" si="245"/>
        <v>0.04</v>
      </c>
      <c r="CG457" s="144">
        <f t="shared" ca="1" si="246"/>
        <v>0.04</v>
      </c>
      <c r="CH457" s="145">
        <f t="shared" ca="1" si="247"/>
        <v>0.04</v>
      </c>
    </row>
    <row r="458" spans="2:170" hidden="1" outlineLevel="1">
      <c r="B458" t="str">
        <f t="shared" ca="1" si="224"/>
        <v>EP2 LP-S0 LP-M0</v>
      </c>
      <c r="C458" s="37">
        <f t="shared" ca="1" si="225"/>
        <v>2</v>
      </c>
      <c r="D458" s="37">
        <f t="shared" ca="1" si="225"/>
        <v>4</v>
      </c>
      <c r="E458" s="37">
        <f t="shared" si="225"/>
        <v>0</v>
      </c>
      <c r="F458" s="37">
        <f t="shared" si="225"/>
        <v>0</v>
      </c>
      <c r="G458" s="37">
        <f t="shared" si="225"/>
        <v>0</v>
      </c>
      <c r="H458" s="37">
        <f t="shared" si="225"/>
        <v>0</v>
      </c>
      <c r="I458" s="37">
        <f t="shared" si="225"/>
        <v>0</v>
      </c>
      <c r="BM458">
        <v>8</v>
      </c>
      <c r="BN458" s="56">
        <f t="shared" ca="1" si="227"/>
        <v>0</v>
      </c>
      <c r="BO458" s="57">
        <f t="shared" ca="1" si="228"/>
        <v>0.08</v>
      </c>
      <c r="BP458" s="58">
        <f t="shared" ca="1" si="235"/>
        <v>0.08</v>
      </c>
      <c r="BQ458" s="141">
        <f t="shared" ca="1" si="236"/>
        <v>0.08</v>
      </c>
      <c r="BR458" s="143">
        <f t="shared" ca="1" si="237"/>
        <v>0.08</v>
      </c>
      <c r="BS458" s="144">
        <f t="shared" ca="1" si="238"/>
        <v>0.08</v>
      </c>
      <c r="BT458" s="145">
        <f t="shared" ca="1" si="239"/>
        <v>0.08</v>
      </c>
      <c r="BU458" s="56">
        <f t="shared" ca="1" si="229"/>
        <v>0</v>
      </c>
      <c r="BV458" s="57">
        <f t="shared" ca="1" si="230"/>
        <v>0.08</v>
      </c>
      <c r="BW458" s="58">
        <f t="shared" ca="1" si="231"/>
        <v>0.08</v>
      </c>
      <c r="BX458" s="141">
        <f t="shared" ca="1" si="240"/>
        <v>0.08</v>
      </c>
      <c r="BY458" s="143">
        <f t="shared" ca="1" si="241"/>
        <v>0.08</v>
      </c>
      <c r="BZ458" s="144">
        <f t="shared" ca="1" si="242"/>
        <v>0.08</v>
      </c>
      <c r="CA458" s="145">
        <f t="shared" ca="1" si="243"/>
        <v>0.08</v>
      </c>
      <c r="CB458" s="56">
        <f t="shared" ca="1" si="232"/>
        <v>0</v>
      </c>
      <c r="CC458" s="57">
        <f t="shared" ca="1" si="233"/>
        <v>0.08</v>
      </c>
      <c r="CD458" s="58">
        <f t="shared" ca="1" si="234"/>
        <v>0.08</v>
      </c>
      <c r="CE458" s="141">
        <f t="shared" ca="1" si="244"/>
        <v>0.08</v>
      </c>
      <c r="CF458" s="143">
        <f t="shared" ca="1" si="245"/>
        <v>0.08</v>
      </c>
      <c r="CG458" s="144">
        <f t="shared" ca="1" si="246"/>
        <v>0.08</v>
      </c>
      <c r="CH458" s="145">
        <f t="shared" ca="1" si="247"/>
        <v>0.08</v>
      </c>
    </row>
    <row r="459" spans="2:170" hidden="1" outlineLevel="1">
      <c r="B459" t="str">
        <f t="shared" ca="1" si="224"/>
        <v>EP3 LP-S0 LP-M0</v>
      </c>
      <c r="C459" s="37">
        <f t="shared" ca="1" si="225"/>
        <v>3</v>
      </c>
      <c r="D459" s="37">
        <f t="shared" ca="1" si="225"/>
        <v>1</v>
      </c>
      <c r="E459" s="37">
        <f t="shared" si="225"/>
        <v>0</v>
      </c>
      <c r="F459" s="37">
        <f t="shared" si="225"/>
        <v>0</v>
      </c>
      <c r="G459" s="37">
        <f t="shared" si="225"/>
        <v>0</v>
      </c>
      <c r="H459" s="37">
        <f t="shared" si="225"/>
        <v>0</v>
      </c>
      <c r="I459" s="37">
        <f t="shared" si="225"/>
        <v>0</v>
      </c>
      <c r="BM459">
        <v>9</v>
      </c>
      <c r="BN459" s="56">
        <f t="shared" ca="1" si="227"/>
        <v>0.04</v>
      </c>
      <c r="BO459" s="57">
        <f t="shared" ca="1" si="228"/>
        <v>-0.05</v>
      </c>
      <c r="BP459" s="58">
        <f t="shared" ca="1" si="235"/>
        <v>-0.05</v>
      </c>
      <c r="BQ459" s="141">
        <f t="shared" ca="1" si="236"/>
        <v>-0.05</v>
      </c>
      <c r="BR459" s="143">
        <f t="shared" ca="1" si="237"/>
        <v>-0.05</v>
      </c>
      <c r="BS459" s="144">
        <f t="shared" ca="1" si="238"/>
        <v>-0.05</v>
      </c>
      <c r="BT459" s="145">
        <f t="shared" ca="1" si="239"/>
        <v>-0.05</v>
      </c>
      <c r="BU459" s="56">
        <f t="shared" ca="1" si="229"/>
        <v>0.04</v>
      </c>
      <c r="BV459" s="57">
        <f t="shared" ca="1" si="230"/>
        <v>-0.05</v>
      </c>
      <c r="BW459" s="58">
        <f t="shared" ca="1" si="231"/>
        <v>-0.05</v>
      </c>
      <c r="BX459" s="141">
        <f t="shared" ca="1" si="240"/>
        <v>-0.05</v>
      </c>
      <c r="BY459" s="143">
        <f t="shared" ca="1" si="241"/>
        <v>-0.05</v>
      </c>
      <c r="BZ459" s="144">
        <f t="shared" ca="1" si="242"/>
        <v>-0.05</v>
      </c>
      <c r="CA459" s="145">
        <f t="shared" ca="1" si="243"/>
        <v>-0.05</v>
      </c>
      <c r="CB459" s="56">
        <f t="shared" ca="1" si="232"/>
        <v>0.04</v>
      </c>
      <c r="CC459" s="57">
        <f t="shared" ca="1" si="233"/>
        <v>-0.05</v>
      </c>
      <c r="CD459" s="58">
        <f t="shared" ca="1" si="234"/>
        <v>-0.05</v>
      </c>
      <c r="CE459" s="141">
        <f t="shared" ca="1" si="244"/>
        <v>-0.05</v>
      </c>
      <c r="CF459" s="143">
        <f t="shared" ca="1" si="245"/>
        <v>-0.05</v>
      </c>
      <c r="CG459" s="144">
        <f t="shared" ca="1" si="246"/>
        <v>-0.05</v>
      </c>
      <c r="CH459" s="145">
        <f t="shared" ca="1" si="247"/>
        <v>-0.05</v>
      </c>
    </row>
    <row r="460" spans="2:170" hidden="1" outlineLevel="1">
      <c r="B460" t="str">
        <f t="shared" ca="1" si="224"/>
        <v>EP3 LP-S0 LP-M0</v>
      </c>
      <c r="C460" s="37">
        <f t="shared" ca="1" si="225"/>
        <v>3</v>
      </c>
      <c r="D460" s="37">
        <f t="shared" ca="1" si="225"/>
        <v>2</v>
      </c>
      <c r="E460" s="37">
        <f t="shared" si="225"/>
        <v>0</v>
      </c>
      <c r="F460" s="37">
        <f t="shared" si="225"/>
        <v>0</v>
      </c>
      <c r="G460" s="37">
        <f t="shared" si="225"/>
        <v>0</v>
      </c>
      <c r="H460" s="37">
        <f t="shared" si="225"/>
        <v>0</v>
      </c>
      <c r="I460" s="37">
        <f t="shared" si="225"/>
        <v>0</v>
      </c>
      <c r="BM460">
        <v>10</v>
      </c>
      <c r="BN460" s="56">
        <f t="shared" ca="1" si="227"/>
        <v>0.04</v>
      </c>
      <c r="BO460" s="57">
        <f t="shared" ca="1" si="228"/>
        <v>0</v>
      </c>
      <c r="BP460" s="58">
        <f t="shared" ca="1" si="235"/>
        <v>0</v>
      </c>
      <c r="BQ460" s="141">
        <f t="shared" ca="1" si="236"/>
        <v>0</v>
      </c>
      <c r="BR460" s="143">
        <f t="shared" ca="1" si="237"/>
        <v>0</v>
      </c>
      <c r="BS460" s="144">
        <f t="shared" ca="1" si="238"/>
        <v>0</v>
      </c>
      <c r="BT460" s="145">
        <f t="shared" ca="1" si="239"/>
        <v>0</v>
      </c>
      <c r="BU460" s="56">
        <f t="shared" ca="1" si="229"/>
        <v>0.04</v>
      </c>
      <c r="BV460" s="57">
        <f t="shared" ca="1" si="230"/>
        <v>0</v>
      </c>
      <c r="BW460" s="58">
        <f t="shared" ca="1" si="231"/>
        <v>0</v>
      </c>
      <c r="BX460" s="141">
        <f t="shared" ca="1" si="240"/>
        <v>0</v>
      </c>
      <c r="BY460" s="143">
        <f t="shared" ca="1" si="241"/>
        <v>0</v>
      </c>
      <c r="BZ460" s="144">
        <f t="shared" ca="1" si="242"/>
        <v>0</v>
      </c>
      <c r="CA460" s="145">
        <f t="shared" ca="1" si="243"/>
        <v>0</v>
      </c>
      <c r="CB460" s="56">
        <f t="shared" ca="1" si="232"/>
        <v>0.04</v>
      </c>
      <c r="CC460" s="57">
        <f t="shared" ca="1" si="233"/>
        <v>0</v>
      </c>
      <c r="CD460" s="58">
        <f t="shared" ca="1" si="234"/>
        <v>0</v>
      </c>
      <c r="CE460" s="141">
        <f t="shared" ca="1" si="244"/>
        <v>0</v>
      </c>
      <c r="CF460" s="143">
        <f t="shared" ca="1" si="245"/>
        <v>0</v>
      </c>
      <c r="CG460" s="144">
        <f t="shared" ca="1" si="246"/>
        <v>0</v>
      </c>
      <c r="CH460" s="145">
        <f t="shared" ca="1" si="247"/>
        <v>0</v>
      </c>
    </row>
    <row r="461" spans="2:170" hidden="1" outlineLevel="1">
      <c r="B461" t="str">
        <f t="shared" ca="1" si="224"/>
        <v>EP3 LP-S0 LP-M0</v>
      </c>
      <c r="C461" s="37">
        <f t="shared" ref="C461:I470" ca="1" si="248">C61</f>
        <v>3</v>
      </c>
      <c r="D461" s="37">
        <f t="shared" ca="1" si="248"/>
        <v>3</v>
      </c>
      <c r="E461" s="37">
        <f t="shared" si="248"/>
        <v>0</v>
      </c>
      <c r="F461" s="37">
        <f t="shared" si="248"/>
        <v>0</v>
      </c>
      <c r="G461" s="37">
        <f t="shared" si="248"/>
        <v>0</v>
      </c>
      <c r="H461" s="37">
        <f t="shared" si="248"/>
        <v>0</v>
      </c>
      <c r="I461" s="37">
        <f t="shared" si="248"/>
        <v>0</v>
      </c>
      <c r="BM461">
        <v>11</v>
      </c>
      <c r="BN461" s="56">
        <f t="shared" ca="1" si="227"/>
        <v>0.04</v>
      </c>
      <c r="BO461" s="57">
        <f t="shared" ca="1" si="228"/>
        <v>0.04</v>
      </c>
      <c r="BP461" s="58">
        <f t="shared" ca="1" si="235"/>
        <v>0.04</v>
      </c>
      <c r="BQ461" s="141">
        <f t="shared" ca="1" si="236"/>
        <v>0.04</v>
      </c>
      <c r="BR461" s="143">
        <f t="shared" ca="1" si="237"/>
        <v>0.04</v>
      </c>
      <c r="BS461" s="144">
        <f t="shared" ca="1" si="238"/>
        <v>0.04</v>
      </c>
      <c r="BT461" s="145">
        <f t="shared" ca="1" si="239"/>
        <v>0.04</v>
      </c>
      <c r="BU461" s="56">
        <f t="shared" ca="1" si="229"/>
        <v>0.04</v>
      </c>
      <c r="BV461" s="57">
        <f t="shared" ca="1" si="230"/>
        <v>0.04</v>
      </c>
      <c r="BW461" s="58">
        <f t="shared" ca="1" si="231"/>
        <v>0.04</v>
      </c>
      <c r="BX461" s="141">
        <f t="shared" ca="1" si="240"/>
        <v>0.04</v>
      </c>
      <c r="BY461" s="143">
        <f t="shared" ca="1" si="241"/>
        <v>0.04</v>
      </c>
      <c r="BZ461" s="144">
        <f t="shared" ca="1" si="242"/>
        <v>0.04</v>
      </c>
      <c r="CA461" s="145">
        <f t="shared" ca="1" si="243"/>
        <v>0.04</v>
      </c>
      <c r="CB461" s="56">
        <f t="shared" ca="1" si="232"/>
        <v>0.04</v>
      </c>
      <c r="CC461" s="57">
        <f t="shared" ca="1" si="233"/>
        <v>0.04</v>
      </c>
      <c r="CD461" s="58">
        <f t="shared" ca="1" si="234"/>
        <v>0.04</v>
      </c>
      <c r="CE461" s="141">
        <f t="shared" ca="1" si="244"/>
        <v>0.04</v>
      </c>
      <c r="CF461" s="143">
        <f t="shared" ca="1" si="245"/>
        <v>0.04</v>
      </c>
      <c r="CG461" s="144">
        <f t="shared" ca="1" si="246"/>
        <v>0.04</v>
      </c>
      <c r="CH461" s="145">
        <f t="shared" ca="1" si="247"/>
        <v>0.04</v>
      </c>
    </row>
    <row r="462" spans="2:170" hidden="1" outlineLevel="1">
      <c r="B462" t="str">
        <f t="shared" ca="1" si="224"/>
        <v>EP3 LP-S0 LP-M0</v>
      </c>
      <c r="C462" s="37">
        <f t="shared" ca="1" si="248"/>
        <v>3</v>
      </c>
      <c r="D462" s="37">
        <f t="shared" ca="1" si="248"/>
        <v>4</v>
      </c>
      <c r="E462" s="37">
        <f t="shared" si="248"/>
        <v>0</v>
      </c>
      <c r="F462" s="37">
        <f t="shared" si="248"/>
        <v>0</v>
      </c>
      <c r="G462" s="37">
        <f t="shared" si="248"/>
        <v>0</v>
      </c>
      <c r="H462" s="37">
        <f t="shared" si="248"/>
        <v>0</v>
      </c>
      <c r="I462" s="37">
        <f t="shared" si="248"/>
        <v>0</v>
      </c>
      <c r="BM462">
        <v>12</v>
      </c>
      <c r="BN462" s="56">
        <f t="shared" ca="1" si="227"/>
        <v>0.04</v>
      </c>
      <c r="BO462" s="57">
        <f t="shared" ca="1" si="228"/>
        <v>0.08</v>
      </c>
      <c r="BP462" s="58">
        <f t="shared" ca="1" si="235"/>
        <v>0.08</v>
      </c>
      <c r="BQ462" s="141">
        <f t="shared" ca="1" si="236"/>
        <v>0.08</v>
      </c>
      <c r="BR462" s="143">
        <f t="shared" ca="1" si="237"/>
        <v>0.08</v>
      </c>
      <c r="BS462" s="144">
        <f t="shared" ca="1" si="238"/>
        <v>0.08</v>
      </c>
      <c r="BT462" s="145">
        <f t="shared" ca="1" si="239"/>
        <v>0.08</v>
      </c>
      <c r="BU462" s="56">
        <f t="shared" ca="1" si="229"/>
        <v>0.04</v>
      </c>
      <c r="BV462" s="57">
        <f t="shared" ca="1" si="230"/>
        <v>0.08</v>
      </c>
      <c r="BW462" s="58">
        <f t="shared" ca="1" si="231"/>
        <v>0.08</v>
      </c>
      <c r="BX462" s="141">
        <f t="shared" ca="1" si="240"/>
        <v>0.08</v>
      </c>
      <c r="BY462" s="143">
        <f t="shared" ca="1" si="241"/>
        <v>0.08</v>
      </c>
      <c r="BZ462" s="144">
        <f t="shared" ca="1" si="242"/>
        <v>0.08</v>
      </c>
      <c r="CA462" s="145">
        <f t="shared" ca="1" si="243"/>
        <v>0.08</v>
      </c>
      <c r="CB462" s="56">
        <f t="shared" ca="1" si="232"/>
        <v>0.04</v>
      </c>
      <c r="CC462" s="57">
        <f t="shared" ca="1" si="233"/>
        <v>0.08</v>
      </c>
      <c r="CD462" s="58">
        <f t="shared" ca="1" si="234"/>
        <v>0.08</v>
      </c>
      <c r="CE462" s="141">
        <f t="shared" ca="1" si="244"/>
        <v>0.08</v>
      </c>
      <c r="CF462" s="143">
        <f t="shared" ca="1" si="245"/>
        <v>0.08</v>
      </c>
      <c r="CG462" s="144">
        <f t="shared" ca="1" si="246"/>
        <v>0.08</v>
      </c>
      <c r="CH462" s="145">
        <f t="shared" ca="1" si="247"/>
        <v>0.08</v>
      </c>
    </row>
    <row r="463" spans="2:170" hidden="1" outlineLevel="1">
      <c r="B463" t="str">
        <f t="shared" ca="1" si="224"/>
        <v>EP4 LP-S0 LP-M0</v>
      </c>
      <c r="C463" s="37">
        <f t="shared" ca="1" si="248"/>
        <v>4</v>
      </c>
      <c r="D463" s="37">
        <f t="shared" ca="1" si="248"/>
        <v>1</v>
      </c>
      <c r="E463" s="37">
        <f t="shared" si="248"/>
        <v>0</v>
      </c>
      <c r="F463" s="37">
        <f t="shared" si="248"/>
        <v>0</v>
      </c>
      <c r="G463" s="37">
        <f t="shared" si="248"/>
        <v>0</v>
      </c>
      <c r="H463" s="37">
        <f t="shared" si="248"/>
        <v>0</v>
      </c>
      <c r="I463" s="37">
        <f t="shared" si="248"/>
        <v>0</v>
      </c>
      <c r="BM463">
        <v>13</v>
      </c>
      <c r="BN463" s="56">
        <f t="shared" ca="1" si="227"/>
        <v>0.08</v>
      </c>
      <c r="BO463" s="57">
        <f t="shared" ca="1" si="228"/>
        <v>-0.05</v>
      </c>
      <c r="BP463" s="58">
        <f t="shared" ca="1" si="235"/>
        <v>-0.05</v>
      </c>
      <c r="BQ463" s="141">
        <f t="shared" ca="1" si="236"/>
        <v>-0.05</v>
      </c>
      <c r="BR463" s="143">
        <f t="shared" ca="1" si="237"/>
        <v>-0.05</v>
      </c>
      <c r="BS463" s="144">
        <f t="shared" ca="1" si="238"/>
        <v>-0.05</v>
      </c>
      <c r="BT463" s="145">
        <f t="shared" ca="1" si="239"/>
        <v>-0.05</v>
      </c>
      <c r="BU463" s="56">
        <f t="shared" ca="1" si="229"/>
        <v>0.08</v>
      </c>
      <c r="BV463" s="57">
        <f t="shared" ca="1" si="230"/>
        <v>-0.05</v>
      </c>
      <c r="BW463" s="58">
        <f t="shared" ca="1" si="231"/>
        <v>-0.05</v>
      </c>
      <c r="BX463" s="141">
        <f t="shared" ca="1" si="240"/>
        <v>-0.05</v>
      </c>
      <c r="BY463" s="143">
        <f t="shared" ca="1" si="241"/>
        <v>-0.05</v>
      </c>
      <c r="BZ463" s="144">
        <f t="shared" ca="1" si="242"/>
        <v>-0.05</v>
      </c>
      <c r="CA463" s="145">
        <f t="shared" ca="1" si="243"/>
        <v>-0.05</v>
      </c>
      <c r="CB463" s="56">
        <f t="shared" ca="1" si="232"/>
        <v>0.08</v>
      </c>
      <c r="CC463" s="57">
        <f t="shared" ca="1" si="233"/>
        <v>-0.05</v>
      </c>
      <c r="CD463" s="58">
        <f t="shared" ca="1" si="234"/>
        <v>-0.05</v>
      </c>
      <c r="CE463" s="141">
        <f t="shared" ca="1" si="244"/>
        <v>-0.05</v>
      </c>
      <c r="CF463" s="143">
        <f t="shared" ca="1" si="245"/>
        <v>-0.05</v>
      </c>
      <c r="CG463" s="144">
        <f t="shared" ca="1" si="246"/>
        <v>-0.05</v>
      </c>
      <c r="CH463" s="145">
        <f t="shared" ca="1" si="247"/>
        <v>-0.05</v>
      </c>
    </row>
    <row r="464" spans="2:170" hidden="1" outlineLevel="1">
      <c r="B464" t="str">
        <f t="shared" ca="1" si="224"/>
        <v>EP4 LP-S0 LP-M0</v>
      </c>
      <c r="C464" s="37">
        <f t="shared" ca="1" si="248"/>
        <v>4</v>
      </c>
      <c r="D464" s="37">
        <f t="shared" ca="1" si="248"/>
        <v>2</v>
      </c>
      <c r="E464" s="37">
        <f t="shared" si="248"/>
        <v>0</v>
      </c>
      <c r="F464" s="37">
        <f t="shared" si="248"/>
        <v>0</v>
      </c>
      <c r="G464" s="37">
        <f t="shared" si="248"/>
        <v>0</v>
      </c>
      <c r="H464" s="37">
        <f t="shared" si="248"/>
        <v>0</v>
      </c>
      <c r="I464" s="37">
        <f t="shared" si="248"/>
        <v>0</v>
      </c>
      <c r="BM464">
        <v>14</v>
      </c>
      <c r="BN464" s="56">
        <f t="shared" ca="1" si="227"/>
        <v>0.08</v>
      </c>
      <c r="BO464" s="57">
        <f t="shared" ca="1" si="228"/>
        <v>0</v>
      </c>
      <c r="BP464" s="58">
        <f t="shared" ca="1" si="235"/>
        <v>0</v>
      </c>
      <c r="BQ464" s="141">
        <f t="shared" ca="1" si="236"/>
        <v>0</v>
      </c>
      <c r="BR464" s="143">
        <f t="shared" ca="1" si="237"/>
        <v>0</v>
      </c>
      <c r="BS464" s="144">
        <f t="shared" ca="1" si="238"/>
        <v>0</v>
      </c>
      <c r="BT464" s="145">
        <f t="shared" ca="1" si="239"/>
        <v>0</v>
      </c>
      <c r="BU464" s="56">
        <f t="shared" ca="1" si="229"/>
        <v>0.08</v>
      </c>
      <c r="BV464" s="57">
        <f t="shared" ca="1" si="230"/>
        <v>0</v>
      </c>
      <c r="BW464" s="58">
        <f t="shared" ca="1" si="231"/>
        <v>0</v>
      </c>
      <c r="BX464" s="141">
        <f t="shared" ca="1" si="240"/>
        <v>0</v>
      </c>
      <c r="BY464" s="143">
        <f t="shared" ca="1" si="241"/>
        <v>0</v>
      </c>
      <c r="BZ464" s="144">
        <f t="shared" ca="1" si="242"/>
        <v>0</v>
      </c>
      <c r="CA464" s="145">
        <f t="shared" ca="1" si="243"/>
        <v>0</v>
      </c>
      <c r="CB464" s="56">
        <f t="shared" ca="1" si="232"/>
        <v>0.08</v>
      </c>
      <c r="CC464" s="57">
        <f t="shared" ca="1" si="233"/>
        <v>0</v>
      </c>
      <c r="CD464" s="58">
        <f t="shared" ca="1" si="234"/>
        <v>0</v>
      </c>
      <c r="CE464" s="141">
        <f t="shared" ca="1" si="244"/>
        <v>0</v>
      </c>
      <c r="CF464" s="143">
        <f t="shared" ca="1" si="245"/>
        <v>0</v>
      </c>
      <c r="CG464" s="144">
        <f t="shared" ca="1" si="246"/>
        <v>0</v>
      </c>
      <c r="CH464" s="145">
        <f t="shared" ca="1" si="247"/>
        <v>0</v>
      </c>
    </row>
    <row r="465" spans="2:86" hidden="1" outlineLevel="1">
      <c r="B465" t="str">
        <f t="shared" ca="1" si="224"/>
        <v>EP4 LP-S0 LP-M0</v>
      </c>
      <c r="C465" s="37">
        <f t="shared" ca="1" si="248"/>
        <v>4</v>
      </c>
      <c r="D465" s="37">
        <f t="shared" ca="1" si="248"/>
        <v>3</v>
      </c>
      <c r="E465" s="37">
        <f t="shared" si="248"/>
        <v>0</v>
      </c>
      <c r="F465" s="37">
        <f t="shared" si="248"/>
        <v>0</v>
      </c>
      <c r="G465" s="37">
        <f t="shared" si="248"/>
        <v>0</v>
      </c>
      <c r="H465" s="37">
        <f t="shared" si="248"/>
        <v>0</v>
      </c>
      <c r="I465" s="37">
        <f t="shared" si="248"/>
        <v>0</v>
      </c>
      <c r="BM465">
        <v>15</v>
      </c>
      <c r="BN465" s="56">
        <f t="shared" ca="1" si="227"/>
        <v>0.08</v>
      </c>
      <c r="BO465" s="57">
        <f t="shared" ca="1" si="228"/>
        <v>0.04</v>
      </c>
      <c r="BP465" s="58">
        <f t="shared" ca="1" si="235"/>
        <v>0.04</v>
      </c>
      <c r="BQ465" s="141">
        <f t="shared" ca="1" si="236"/>
        <v>0.04</v>
      </c>
      <c r="BR465" s="143">
        <f t="shared" ca="1" si="237"/>
        <v>0.04</v>
      </c>
      <c r="BS465" s="144">
        <f t="shared" ca="1" si="238"/>
        <v>0.04</v>
      </c>
      <c r="BT465" s="145">
        <f t="shared" ca="1" si="239"/>
        <v>0.04</v>
      </c>
      <c r="BU465" s="56">
        <f t="shared" ca="1" si="229"/>
        <v>0.08</v>
      </c>
      <c r="BV465" s="57">
        <f t="shared" ca="1" si="230"/>
        <v>0.04</v>
      </c>
      <c r="BW465" s="58">
        <f t="shared" ca="1" si="231"/>
        <v>0.04</v>
      </c>
      <c r="BX465" s="141">
        <f t="shared" ca="1" si="240"/>
        <v>0.04</v>
      </c>
      <c r="BY465" s="143">
        <f t="shared" ca="1" si="241"/>
        <v>0.04</v>
      </c>
      <c r="BZ465" s="144">
        <f t="shared" ca="1" si="242"/>
        <v>0.04</v>
      </c>
      <c r="CA465" s="145">
        <f t="shared" ca="1" si="243"/>
        <v>0.04</v>
      </c>
      <c r="CB465" s="56">
        <f t="shared" ca="1" si="232"/>
        <v>0.08</v>
      </c>
      <c r="CC465" s="57">
        <f t="shared" ca="1" si="233"/>
        <v>0.04</v>
      </c>
      <c r="CD465" s="58">
        <f t="shared" ca="1" si="234"/>
        <v>0.04</v>
      </c>
      <c r="CE465" s="141">
        <f t="shared" ca="1" si="244"/>
        <v>0.04</v>
      </c>
      <c r="CF465" s="143">
        <f t="shared" ca="1" si="245"/>
        <v>0.04</v>
      </c>
      <c r="CG465" s="144">
        <f t="shared" ca="1" si="246"/>
        <v>0.04</v>
      </c>
      <c r="CH465" s="145">
        <f t="shared" ca="1" si="247"/>
        <v>0.04</v>
      </c>
    </row>
    <row r="466" spans="2:86" hidden="1" outlineLevel="1">
      <c r="B466" t="str">
        <f t="shared" ca="1" si="224"/>
        <v>EP4 LP-S0 LP-M0</v>
      </c>
      <c r="C466" s="37">
        <f t="shared" ca="1" si="248"/>
        <v>4</v>
      </c>
      <c r="D466" s="37">
        <f t="shared" ca="1" si="248"/>
        <v>4</v>
      </c>
      <c r="E466" s="37">
        <f t="shared" si="248"/>
        <v>0</v>
      </c>
      <c r="F466" s="37">
        <f t="shared" si="248"/>
        <v>0</v>
      </c>
      <c r="G466" s="37">
        <f t="shared" si="248"/>
        <v>0</v>
      </c>
      <c r="H466" s="37">
        <f t="shared" si="248"/>
        <v>0</v>
      </c>
      <c r="I466" s="37">
        <f t="shared" si="248"/>
        <v>0</v>
      </c>
      <c r="BM466">
        <v>16</v>
      </c>
      <c r="BN466" s="56">
        <f t="shared" ca="1" si="227"/>
        <v>0.08</v>
      </c>
      <c r="BO466" s="57">
        <f t="shared" ca="1" si="228"/>
        <v>0.08</v>
      </c>
      <c r="BP466" s="58">
        <f t="shared" ca="1" si="235"/>
        <v>0.08</v>
      </c>
      <c r="BQ466" s="141">
        <f t="shared" ca="1" si="236"/>
        <v>0.08</v>
      </c>
      <c r="BR466" s="143">
        <f t="shared" ca="1" si="237"/>
        <v>0.08</v>
      </c>
      <c r="BS466" s="144">
        <f t="shared" ca="1" si="238"/>
        <v>0.08</v>
      </c>
      <c r="BT466" s="145">
        <f t="shared" ca="1" si="239"/>
        <v>0.08</v>
      </c>
      <c r="BU466" s="56">
        <f t="shared" ca="1" si="229"/>
        <v>0.08</v>
      </c>
      <c r="BV466" s="57">
        <f t="shared" ca="1" si="230"/>
        <v>0.08</v>
      </c>
      <c r="BW466" s="58">
        <f t="shared" ca="1" si="231"/>
        <v>0.08</v>
      </c>
      <c r="BX466" s="141">
        <f t="shared" ca="1" si="240"/>
        <v>0.08</v>
      </c>
      <c r="BY466" s="143">
        <f t="shared" ca="1" si="241"/>
        <v>0.08</v>
      </c>
      <c r="BZ466" s="144">
        <f t="shared" ca="1" si="242"/>
        <v>0.08</v>
      </c>
      <c r="CA466" s="145">
        <f t="shared" ca="1" si="243"/>
        <v>0.08</v>
      </c>
      <c r="CB466" s="56">
        <f t="shared" ca="1" si="232"/>
        <v>0.08</v>
      </c>
      <c r="CC466" s="57">
        <f t="shared" ca="1" si="233"/>
        <v>0.08</v>
      </c>
      <c r="CD466" s="58">
        <f t="shared" ca="1" si="234"/>
        <v>0.08</v>
      </c>
      <c r="CE466" s="141">
        <f t="shared" ca="1" si="244"/>
        <v>0.08</v>
      </c>
      <c r="CF466" s="143">
        <f t="shared" ca="1" si="245"/>
        <v>0.08</v>
      </c>
      <c r="CG466" s="144">
        <f t="shared" ca="1" si="246"/>
        <v>0.08</v>
      </c>
      <c r="CH466" s="145">
        <f t="shared" ca="1" si="247"/>
        <v>0.08</v>
      </c>
    </row>
    <row r="467" spans="2:86" hidden="1" outlineLevel="1">
      <c r="B467" t="str">
        <f t="shared" si="224"/>
        <v>EP1 LP-S1 LP-M0</v>
      </c>
      <c r="C467" s="37">
        <f t="shared" si="248"/>
        <v>1</v>
      </c>
      <c r="D467" s="37">
        <f t="shared" si="248"/>
        <v>0</v>
      </c>
      <c r="E467" s="37">
        <f t="shared" si="248"/>
        <v>1</v>
      </c>
      <c r="F467" s="37">
        <f t="shared" si="248"/>
        <v>1</v>
      </c>
      <c r="G467" s="37">
        <f t="shared" si="248"/>
        <v>0</v>
      </c>
      <c r="H467" s="37">
        <f t="shared" si="248"/>
        <v>0</v>
      </c>
      <c r="I467" s="37">
        <f t="shared" si="248"/>
        <v>0</v>
      </c>
      <c r="BM467">
        <v>17</v>
      </c>
      <c r="BN467" s="56">
        <f t="shared" si="227"/>
        <v>-0.05</v>
      </c>
      <c r="BO467" s="57">
        <f t="shared" si="228"/>
        <v>0</v>
      </c>
      <c r="BP467" s="58">
        <f t="shared" si="235"/>
        <v>-0.08</v>
      </c>
      <c r="BQ467" s="141">
        <f t="shared" si="236"/>
        <v>-0.05</v>
      </c>
      <c r="BR467" s="143">
        <f t="shared" si="237"/>
        <v>-0.08</v>
      </c>
      <c r="BS467" s="144">
        <f t="shared" si="238"/>
        <v>-0.05</v>
      </c>
      <c r="BT467" s="145">
        <f t="shared" si="239"/>
        <v>-0.05</v>
      </c>
      <c r="BU467" s="56">
        <f t="shared" si="229"/>
        <v>-0.05</v>
      </c>
      <c r="BV467" s="57">
        <f t="shared" si="230"/>
        <v>0</v>
      </c>
      <c r="BW467" s="58">
        <f t="shared" si="231"/>
        <v>-0.08</v>
      </c>
      <c r="BX467" s="141">
        <f t="shared" si="240"/>
        <v>-0.05</v>
      </c>
      <c r="BY467" s="143">
        <f t="shared" si="241"/>
        <v>-0.08</v>
      </c>
      <c r="BZ467" s="144">
        <f t="shared" si="242"/>
        <v>-0.05</v>
      </c>
      <c r="CA467" s="145">
        <f t="shared" si="243"/>
        <v>-0.05</v>
      </c>
      <c r="CB467" s="56">
        <f t="shared" si="232"/>
        <v>-0.05</v>
      </c>
      <c r="CC467" s="57">
        <f t="shared" si="233"/>
        <v>0</v>
      </c>
      <c r="CD467" s="58">
        <f t="shared" si="234"/>
        <v>-0.08</v>
      </c>
      <c r="CE467" s="141">
        <f t="shared" si="244"/>
        <v>-0.05</v>
      </c>
      <c r="CF467" s="143">
        <f t="shared" si="245"/>
        <v>-0.08</v>
      </c>
      <c r="CG467" s="144">
        <f t="shared" si="246"/>
        <v>-0.05</v>
      </c>
      <c r="CH467" s="145">
        <f t="shared" si="247"/>
        <v>-0.05</v>
      </c>
    </row>
    <row r="468" spans="2:86" hidden="1" outlineLevel="1">
      <c r="B468" t="str">
        <f t="shared" si="224"/>
        <v>EP1 LP-S1 LP-M0</v>
      </c>
      <c r="C468" s="37">
        <f t="shared" si="248"/>
        <v>1</v>
      </c>
      <c r="D468" s="37">
        <f t="shared" si="248"/>
        <v>0</v>
      </c>
      <c r="E468" s="37">
        <f t="shared" si="248"/>
        <v>1</v>
      </c>
      <c r="F468" s="37">
        <f t="shared" ca="1" si="248"/>
        <v>2</v>
      </c>
      <c r="G468" s="37">
        <f t="shared" si="248"/>
        <v>0</v>
      </c>
      <c r="H468" s="37">
        <f t="shared" si="248"/>
        <v>0</v>
      </c>
      <c r="I468" s="37">
        <f t="shared" si="248"/>
        <v>0</v>
      </c>
      <c r="BM468">
        <v>18</v>
      </c>
      <c r="BN468" s="56">
        <f t="shared" si="227"/>
        <v>-0.05</v>
      </c>
      <c r="BO468" s="57">
        <f t="shared" si="228"/>
        <v>0</v>
      </c>
      <c r="BP468" s="58">
        <f t="shared" si="235"/>
        <v>-0.08</v>
      </c>
      <c r="BQ468" s="141">
        <f t="shared" ca="1" si="236"/>
        <v>0</v>
      </c>
      <c r="BR468" s="143">
        <f t="shared" si="237"/>
        <v>-0.08</v>
      </c>
      <c r="BS468" s="144">
        <f t="shared" ca="1" si="238"/>
        <v>0</v>
      </c>
      <c r="BT468" s="145">
        <f t="shared" ca="1" si="239"/>
        <v>0</v>
      </c>
      <c r="BU468" s="56">
        <f t="shared" si="229"/>
        <v>-0.05</v>
      </c>
      <c r="BV468" s="57">
        <f t="shared" si="230"/>
        <v>0</v>
      </c>
      <c r="BW468" s="58">
        <f t="shared" si="231"/>
        <v>-0.08</v>
      </c>
      <c r="BX468" s="141">
        <f t="shared" ca="1" si="240"/>
        <v>0</v>
      </c>
      <c r="BY468" s="143">
        <f t="shared" si="241"/>
        <v>-0.08</v>
      </c>
      <c r="BZ468" s="144">
        <f t="shared" ca="1" si="242"/>
        <v>0</v>
      </c>
      <c r="CA468" s="145">
        <f t="shared" ca="1" si="243"/>
        <v>0</v>
      </c>
      <c r="CB468" s="56">
        <f t="shared" si="232"/>
        <v>-0.05</v>
      </c>
      <c r="CC468" s="57">
        <f t="shared" si="233"/>
        <v>0</v>
      </c>
      <c r="CD468" s="58">
        <f t="shared" si="234"/>
        <v>-0.08</v>
      </c>
      <c r="CE468" s="141">
        <f t="shared" ca="1" si="244"/>
        <v>0</v>
      </c>
      <c r="CF468" s="143">
        <f t="shared" si="245"/>
        <v>-0.08</v>
      </c>
      <c r="CG468" s="144">
        <f t="shared" ca="1" si="246"/>
        <v>0</v>
      </c>
      <c r="CH468" s="145">
        <f t="shared" ca="1" si="247"/>
        <v>0</v>
      </c>
    </row>
    <row r="469" spans="2:86" hidden="1" outlineLevel="1">
      <c r="B469" t="str">
        <f t="shared" si="224"/>
        <v>EP1 LP-S1 LP-M0</v>
      </c>
      <c r="C469" s="37">
        <f t="shared" si="248"/>
        <v>1</v>
      </c>
      <c r="D469" s="37">
        <f t="shared" si="248"/>
        <v>0</v>
      </c>
      <c r="E469" s="37">
        <f t="shared" si="248"/>
        <v>1</v>
      </c>
      <c r="F469" s="37">
        <f t="shared" ca="1" si="248"/>
        <v>3</v>
      </c>
      <c r="G469" s="37">
        <f t="shared" si="248"/>
        <v>0</v>
      </c>
      <c r="H469" s="37">
        <f t="shared" si="248"/>
        <v>0</v>
      </c>
      <c r="I469" s="37">
        <f t="shared" si="248"/>
        <v>0</v>
      </c>
      <c r="BM469">
        <v>19</v>
      </c>
      <c r="BN469" s="56">
        <f t="shared" si="227"/>
        <v>-0.05</v>
      </c>
      <c r="BO469" s="57">
        <f t="shared" si="228"/>
        <v>0</v>
      </c>
      <c r="BP469" s="58">
        <f t="shared" si="235"/>
        <v>-0.08</v>
      </c>
      <c r="BQ469" s="141">
        <f t="shared" ca="1" si="236"/>
        <v>0.04</v>
      </c>
      <c r="BR469" s="143">
        <f t="shared" si="237"/>
        <v>-0.08</v>
      </c>
      <c r="BS469" s="144">
        <f t="shared" ca="1" si="238"/>
        <v>0.04</v>
      </c>
      <c r="BT469" s="145">
        <f t="shared" ca="1" si="239"/>
        <v>0.04</v>
      </c>
      <c r="BU469" s="56">
        <f t="shared" si="229"/>
        <v>-0.05</v>
      </c>
      <c r="BV469" s="57">
        <f t="shared" si="230"/>
        <v>0</v>
      </c>
      <c r="BW469" s="58">
        <f t="shared" si="231"/>
        <v>-0.08</v>
      </c>
      <c r="BX469" s="141">
        <f t="shared" ca="1" si="240"/>
        <v>0.04</v>
      </c>
      <c r="BY469" s="143">
        <f t="shared" si="241"/>
        <v>-0.08</v>
      </c>
      <c r="BZ469" s="144">
        <f t="shared" ca="1" si="242"/>
        <v>0.04</v>
      </c>
      <c r="CA469" s="145">
        <f t="shared" ca="1" si="243"/>
        <v>0.04</v>
      </c>
      <c r="CB469" s="56">
        <f t="shared" si="232"/>
        <v>-0.05</v>
      </c>
      <c r="CC469" s="57">
        <f t="shared" si="233"/>
        <v>0</v>
      </c>
      <c r="CD469" s="58">
        <f t="shared" si="234"/>
        <v>-0.08</v>
      </c>
      <c r="CE469" s="141">
        <f t="shared" ca="1" si="244"/>
        <v>0.04</v>
      </c>
      <c r="CF469" s="143">
        <f t="shared" si="245"/>
        <v>-0.08</v>
      </c>
      <c r="CG469" s="144">
        <f t="shared" ca="1" si="246"/>
        <v>0.04</v>
      </c>
      <c r="CH469" s="145">
        <f t="shared" ca="1" si="247"/>
        <v>0.04</v>
      </c>
    </row>
    <row r="470" spans="2:86" hidden="1" outlineLevel="1">
      <c r="B470" t="str">
        <f t="shared" si="224"/>
        <v>EP1 LP-S1 LP-M0</v>
      </c>
      <c r="C470" s="37">
        <f t="shared" si="248"/>
        <v>1</v>
      </c>
      <c r="D470" s="37">
        <f t="shared" si="248"/>
        <v>0</v>
      </c>
      <c r="E470" s="37">
        <f t="shared" si="248"/>
        <v>1</v>
      </c>
      <c r="F470" s="37">
        <f t="shared" ca="1" si="248"/>
        <v>4</v>
      </c>
      <c r="G470" s="37">
        <f t="shared" si="248"/>
        <v>0</v>
      </c>
      <c r="H470" s="37">
        <f t="shared" si="248"/>
        <v>0</v>
      </c>
      <c r="I470" s="37">
        <f t="shared" si="248"/>
        <v>0</v>
      </c>
      <c r="BM470">
        <v>20</v>
      </c>
      <c r="BN470" s="56">
        <f t="shared" si="227"/>
        <v>-0.05</v>
      </c>
      <c r="BO470" s="57">
        <f t="shared" si="228"/>
        <v>0</v>
      </c>
      <c r="BP470" s="58">
        <f t="shared" si="235"/>
        <v>-0.08</v>
      </c>
      <c r="BQ470" s="141">
        <f t="shared" ca="1" si="236"/>
        <v>0.08</v>
      </c>
      <c r="BR470" s="143">
        <f t="shared" si="237"/>
        <v>-0.08</v>
      </c>
      <c r="BS470" s="144">
        <f t="shared" ca="1" si="238"/>
        <v>0.08</v>
      </c>
      <c r="BT470" s="145">
        <f t="shared" ca="1" si="239"/>
        <v>0.08</v>
      </c>
      <c r="BU470" s="56">
        <f t="shared" si="229"/>
        <v>-0.05</v>
      </c>
      <c r="BV470" s="57">
        <f t="shared" si="230"/>
        <v>0</v>
      </c>
      <c r="BW470" s="58">
        <f t="shared" si="231"/>
        <v>-0.08</v>
      </c>
      <c r="BX470" s="141">
        <f t="shared" ca="1" si="240"/>
        <v>0.08</v>
      </c>
      <c r="BY470" s="143">
        <f t="shared" si="241"/>
        <v>-0.08</v>
      </c>
      <c r="BZ470" s="144">
        <f t="shared" ca="1" si="242"/>
        <v>0.08</v>
      </c>
      <c r="CA470" s="145">
        <f t="shared" ca="1" si="243"/>
        <v>0.08</v>
      </c>
      <c r="CB470" s="56">
        <f t="shared" si="232"/>
        <v>-0.05</v>
      </c>
      <c r="CC470" s="57">
        <f t="shared" si="233"/>
        <v>0</v>
      </c>
      <c r="CD470" s="58">
        <f t="shared" si="234"/>
        <v>-0.08</v>
      </c>
      <c r="CE470" s="141">
        <f t="shared" ca="1" si="244"/>
        <v>0.08</v>
      </c>
      <c r="CF470" s="143">
        <f t="shared" si="245"/>
        <v>-0.08</v>
      </c>
      <c r="CG470" s="144">
        <f t="shared" ca="1" si="246"/>
        <v>0.08</v>
      </c>
      <c r="CH470" s="145">
        <f t="shared" ca="1" si="247"/>
        <v>0.08</v>
      </c>
    </row>
    <row r="471" spans="2:86" hidden="1" outlineLevel="1">
      <c r="B471" t="str">
        <f t="shared" ca="1" si="224"/>
        <v>EP1 LP-S2 LP-M0</v>
      </c>
      <c r="C471" s="37">
        <f t="shared" ref="C471:I480" si="249">C71</f>
        <v>1</v>
      </c>
      <c r="D471" s="37">
        <f t="shared" si="249"/>
        <v>0</v>
      </c>
      <c r="E471" s="37">
        <f t="shared" ca="1" si="249"/>
        <v>2</v>
      </c>
      <c r="F471" s="37">
        <f t="shared" ca="1" si="249"/>
        <v>1</v>
      </c>
      <c r="G471" s="37">
        <f t="shared" si="249"/>
        <v>0</v>
      </c>
      <c r="H471" s="37">
        <f t="shared" si="249"/>
        <v>0</v>
      </c>
      <c r="I471" s="37">
        <f t="shared" si="249"/>
        <v>0</v>
      </c>
      <c r="BM471">
        <v>21</v>
      </c>
      <c r="BN471" s="56">
        <f t="shared" si="227"/>
        <v>-0.05</v>
      </c>
      <c r="BO471" s="57">
        <f t="shared" si="228"/>
        <v>0</v>
      </c>
      <c r="BP471" s="58">
        <f t="shared" ca="1" si="235"/>
        <v>-0.04</v>
      </c>
      <c r="BQ471" s="141">
        <f t="shared" ca="1" si="236"/>
        <v>-0.05</v>
      </c>
      <c r="BR471" s="143">
        <f t="shared" ca="1" si="237"/>
        <v>-0.04</v>
      </c>
      <c r="BS471" s="144">
        <f t="shared" ca="1" si="238"/>
        <v>-0.05</v>
      </c>
      <c r="BT471" s="145">
        <f t="shared" ca="1" si="239"/>
        <v>-0.05</v>
      </c>
      <c r="BU471" s="56">
        <f t="shared" si="229"/>
        <v>-0.05</v>
      </c>
      <c r="BV471" s="57">
        <f t="shared" si="230"/>
        <v>0</v>
      </c>
      <c r="BW471" s="58">
        <f t="shared" ca="1" si="231"/>
        <v>-0.04</v>
      </c>
      <c r="BX471" s="141">
        <f t="shared" ca="1" si="240"/>
        <v>-0.05</v>
      </c>
      <c r="BY471" s="143">
        <f t="shared" ca="1" si="241"/>
        <v>-0.04</v>
      </c>
      <c r="BZ471" s="144">
        <f t="shared" ca="1" si="242"/>
        <v>-0.05</v>
      </c>
      <c r="CA471" s="145">
        <f t="shared" ca="1" si="243"/>
        <v>-0.05</v>
      </c>
      <c r="CB471" s="56">
        <f t="shared" si="232"/>
        <v>-0.05</v>
      </c>
      <c r="CC471" s="57">
        <f t="shared" si="233"/>
        <v>0</v>
      </c>
      <c r="CD471" s="58">
        <f t="shared" ca="1" si="234"/>
        <v>-0.04</v>
      </c>
      <c r="CE471" s="141">
        <f t="shared" ca="1" si="244"/>
        <v>-0.05</v>
      </c>
      <c r="CF471" s="143">
        <f t="shared" ca="1" si="245"/>
        <v>-0.04</v>
      </c>
      <c r="CG471" s="144">
        <f t="shared" ca="1" si="246"/>
        <v>-0.05</v>
      </c>
      <c r="CH471" s="145">
        <f t="shared" ca="1" si="247"/>
        <v>-0.05</v>
      </c>
    </row>
    <row r="472" spans="2:86" hidden="1" outlineLevel="1">
      <c r="B472" t="str">
        <f t="shared" ca="1" si="224"/>
        <v>EP1 LP-S2 LP-M0</v>
      </c>
      <c r="C472" s="37">
        <f t="shared" si="249"/>
        <v>1</v>
      </c>
      <c r="D472" s="37">
        <f t="shared" si="249"/>
        <v>0</v>
      </c>
      <c r="E472" s="37">
        <f t="shared" ca="1" si="249"/>
        <v>2</v>
      </c>
      <c r="F472" s="37">
        <f t="shared" ca="1" si="249"/>
        <v>2</v>
      </c>
      <c r="G472" s="37">
        <f t="shared" si="249"/>
        <v>0</v>
      </c>
      <c r="H472" s="37">
        <f t="shared" si="249"/>
        <v>0</v>
      </c>
      <c r="I472" s="37">
        <f t="shared" si="249"/>
        <v>0</v>
      </c>
      <c r="BM472">
        <v>22</v>
      </c>
      <c r="BN472" s="56">
        <f t="shared" si="227"/>
        <v>-0.05</v>
      </c>
      <c r="BO472" s="57">
        <f t="shared" si="228"/>
        <v>0</v>
      </c>
      <c r="BP472" s="58">
        <f t="shared" ca="1" si="235"/>
        <v>-0.04</v>
      </c>
      <c r="BQ472" s="141">
        <f t="shared" ca="1" si="236"/>
        <v>0</v>
      </c>
      <c r="BR472" s="143">
        <f t="shared" ca="1" si="237"/>
        <v>-0.04</v>
      </c>
      <c r="BS472" s="144">
        <f t="shared" ca="1" si="238"/>
        <v>0</v>
      </c>
      <c r="BT472" s="145">
        <f t="shared" ca="1" si="239"/>
        <v>0</v>
      </c>
      <c r="BU472" s="56">
        <f t="shared" si="229"/>
        <v>-0.05</v>
      </c>
      <c r="BV472" s="57">
        <f t="shared" si="230"/>
        <v>0</v>
      </c>
      <c r="BW472" s="58">
        <f t="shared" ca="1" si="231"/>
        <v>-0.04</v>
      </c>
      <c r="BX472" s="141">
        <f t="shared" ca="1" si="240"/>
        <v>0</v>
      </c>
      <c r="BY472" s="143">
        <f t="shared" ca="1" si="241"/>
        <v>-0.04</v>
      </c>
      <c r="BZ472" s="144">
        <f t="shared" ca="1" si="242"/>
        <v>0</v>
      </c>
      <c r="CA472" s="145">
        <f t="shared" ca="1" si="243"/>
        <v>0</v>
      </c>
      <c r="CB472" s="56">
        <f t="shared" si="232"/>
        <v>-0.05</v>
      </c>
      <c r="CC472" s="57">
        <f t="shared" si="233"/>
        <v>0</v>
      </c>
      <c r="CD472" s="58">
        <f t="shared" ca="1" si="234"/>
        <v>-0.04</v>
      </c>
      <c r="CE472" s="141">
        <f t="shared" ca="1" si="244"/>
        <v>0</v>
      </c>
      <c r="CF472" s="143">
        <f t="shared" ca="1" si="245"/>
        <v>-0.04</v>
      </c>
      <c r="CG472" s="144">
        <f t="shared" ca="1" si="246"/>
        <v>0</v>
      </c>
      <c r="CH472" s="145">
        <f t="shared" ca="1" si="247"/>
        <v>0</v>
      </c>
    </row>
    <row r="473" spans="2:86" hidden="1" outlineLevel="1">
      <c r="B473" t="str">
        <f t="shared" ref="B473:B494" ca="1" si="250">"EP"&amp;$C473&amp;" LP-S"&amp;$E473&amp;" LP-M"&amp;$I473</f>
        <v>EP1 LP-S2 LP-M0</v>
      </c>
      <c r="C473" s="37">
        <f t="shared" si="249"/>
        <v>1</v>
      </c>
      <c r="D473" s="37">
        <f t="shared" si="249"/>
        <v>0</v>
      </c>
      <c r="E473" s="37">
        <f t="shared" ca="1" si="249"/>
        <v>2</v>
      </c>
      <c r="F473" s="37">
        <f t="shared" ca="1" si="249"/>
        <v>3</v>
      </c>
      <c r="G473" s="37">
        <f t="shared" si="249"/>
        <v>0</v>
      </c>
      <c r="H473" s="37">
        <f t="shared" si="249"/>
        <v>0</v>
      </c>
      <c r="I473" s="37">
        <f t="shared" si="249"/>
        <v>0</v>
      </c>
      <c r="BM473">
        <v>23</v>
      </c>
      <c r="BN473" s="56">
        <f t="shared" si="227"/>
        <v>-0.05</v>
      </c>
      <c r="BO473" s="57">
        <f t="shared" si="228"/>
        <v>0</v>
      </c>
      <c r="BP473" s="58">
        <f t="shared" ca="1" si="235"/>
        <v>-0.04</v>
      </c>
      <c r="BQ473" s="141">
        <f t="shared" ca="1" si="236"/>
        <v>0.04</v>
      </c>
      <c r="BR473" s="143">
        <f t="shared" ca="1" si="237"/>
        <v>-0.04</v>
      </c>
      <c r="BS473" s="144">
        <f t="shared" ca="1" si="238"/>
        <v>0.04</v>
      </c>
      <c r="BT473" s="145">
        <f t="shared" ca="1" si="239"/>
        <v>0.04</v>
      </c>
      <c r="BU473" s="56">
        <f t="shared" si="229"/>
        <v>-0.05</v>
      </c>
      <c r="BV473" s="57">
        <f t="shared" si="230"/>
        <v>0</v>
      </c>
      <c r="BW473" s="58">
        <f t="shared" ca="1" si="231"/>
        <v>-0.04</v>
      </c>
      <c r="BX473" s="141">
        <f t="shared" ca="1" si="240"/>
        <v>0.04</v>
      </c>
      <c r="BY473" s="143">
        <f t="shared" ca="1" si="241"/>
        <v>-0.04</v>
      </c>
      <c r="BZ473" s="144">
        <f t="shared" ca="1" si="242"/>
        <v>0.04</v>
      </c>
      <c r="CA473" s="145">
        <f t="shared" ca="1" si="243"/>
        <v>0.04</v>
      </c>
      <c r="CB473" s="56">
        <f t="shared" si="232"/>
        <v>-0.05</v>
      </c>
      <c r="CC473" s="57">
        <f t="shared" si="233"/>
        <v>0</v>
      </c>
      <c r="CD473" s="58">
        <f t="shared" ca="1" si="234"/>
        <v>-0.04</v>
      </c>
      <c r="CE473" s="141">
        <f t="shared" ca="1" si="244"/>
        <v>0.04</v>
      </c>
      <c r="CF473" s="143">
        <f t="shared" ca="1" si="245"/>
        <v>-0.04</v>
      </c>
      <c r="CG473" s="144">
        <f t="shared" ca="1" si="246"/>
        <v>0.04</v>
      </c>
      <c r="CH473" s="145">
        <f t="shared" ca="1" si="247"/>
        <v>0.04</v>
      </c>
    </row>
    <row r="474" spans="2:86" hidden="1" outlineLevel="1">
      <c r="B474" t="str">
        <f t="shared" ca="1" si="250"/>
        <v>EP1 LP-S2 LP-M0</v>
      </c>
      <c r="C474" s="37">
        <f t="shared" si="249"/>
        <v>1</v>
      </c>
      <c r="D474" s="37">
        <f t="shared" si="249"/>
        <v>0</v>
      </c>
      <c r="E474" s="37">
        <f t="shared" ca="1" si="249"/>
        <v>2</v>
      </c>
      <c r="F474" s="37">
        <f t="shared" ca="1" si="249"/>
        <v>4</v>
      </c>
      <c r="G474" s="37">
        <f t="shared" si="249"/>
        <v>0</v>
      </c>
      <c r="H474" s="37">
        <f t="shared" si="249"/>
        <v>0</v>
      </c>
      <c r="I474" s="37">
        <f t="shared" si="249"/>
        <v>0</v>
      </c>
      <c r="BM474">
        <v>24</v>
      </c>
      <c r="BN474" s="56">
        <f t="shared" si="227"/>
        <v>-0.05</v>
      </c>
      <c r="BO474" s="57">
        <f t="shared" si="228"/>
        <v>0</v>
      </c>
      <c r="BP474" s="58">
        <f t="shared" ca="1" si="235"/>
        <v>-0.04</v>
      </c>
      <c r="BQ474" s="141">
        <f t="shared" ca="1" si="236"/>
        <v>0.08</v>
      </c>
      <c r="BR474" s="143">
        <f t="shared" ca="1" si="237"/>
        <v>-0.04</v>
      </c>
      <c r="BS474" s="144">
        <f t="shared" ca="1" si="238"/>
        <v>0.08</v>
      </c>
      <c r="BT474" s="145">
        <f t="shared" ca="1" si="239"/>
        <v>0.08</v>
      </c>
      <c r="BU474" s="56">
        <f t="shared" si="229"/>
        <v>-0.05</v>
      </c>
      <c r="BV474" s="57">
        <f t="shared" si="230"/>
        <v>0</v>
      </c>
      <c r="BW474" s="58">
        <f t="shared" ca="1" si="231"/>
        <v>-0.04</v>
      </c>
      <c r="BX474" s="141">
        <f t="shared" ca="1" si="240"/>
        <v>0.08</v>
      </c>
      <c r="BY474" s="143">
        <f t="shared" ca="1" si="241"/>
        <v>-0.04</v>
      </c>
      <c r="BZ474" s="144">
        <f t="shared" ca="1" si="242"/>
        <v>0.08</v>
      </c>
      <c r="CA474" s="145">
        <f t="shared" ca="1" si="243"/>
        <v>0.08</v>
      </c>
      <c r="CB474" s="56">
        <f t="shared" si="232"/>
        <v>-0.05</v>
      </c>
      <c r="CC474" s="57">
        <f t="shared" si="233"/>
        <v>0</v>
      </c>
      <c r="CD474" s="58">
        <f t="shared" ca="1" si="234"/>
        <v>-0.04</v>
      </c>
      <c r="CE474" s="141">
        <f t="shared" ca="1" si="244"/>
        <v>0.08</v>
      </c>
      <c r="CF474" s="143">
        <f t="shared" ca="1" si="245"/>
        <v>-0.04</v>
      </c>
      <c r="CG474" s="144">
        <f t="shared" ca="1" si="246"/>
        <v>0.08</v>
      </c>
      <c r="CH474" s="145">
        <f t="shared" ca="1" si="247"/>
        <v>0.08</v>
      </c>
    </row>
    <row r="475" spans="2:86" hidden="1" outlineLevel="1">
      <c r="B475" t="str">
        <f t="shared" ca="1" si="250"/>
        <v>EP1 LP-S3 LP-M0</v>
      </c>
      <c r="C475" s="37">
        <f t="shared" si="249"/>
        <v>1</v>
      </c>
      <c r="D475" s="37">
        <f t="shared" si="249"/>
        <v>0</v>
      </c>
      <c r="E475" s="37">
        <f t="shared" ca="1" si="249"/>
        <v>3</v>
      </c>
      <c r="F475" s="37">
        <f t="shared" ca="1" si="249"/>
        <v>1</v>
      </c>
      <c r="G475" s="37">
        <f t="shared" si="249"/>
        <v>0</v>
      </c>
      <c r="H475" s="37">
        <f t="shared" si="249"/>
        <v>0</v>
      </c>
      <c r="I475" s="37">
        <f t="shared" si="249"/>
        <v>0</v>
      </c>
      <c r="BM475">
        <v>25</v>
      </c>
      <c r="BN475" s="56">
        <f t="shared" si="227"/>
        <v>-0.05</v>
      </c>
      <c r="BO475" s="57">
        <f t="shared" si="228"/>
        <v>0</v>
      </c>
      <c r="BP475" s="58">
        <f t="shared" ca="1" si="235"/>
        <v>0</v>
      </c>
      <c r="BQ475" s="141">
        <f t="shared" ca="1" si="236"/>
        <v>-0.05</v>
      </c>
      <c r="BR475" s="143">
        <f t="shared" ca="1" si="237"/>
        <v>0</v>
      </c>
      <c r="BS475" s="144">
        <f t="shared" ca="1" si="238"/>
        <v>-0.05</v>
      </c>
      <c r="BT475" s="145">
        <f t="shared" ca="1" si="239"/>
        <v>-0.05</v>
      </c>
      <c r="BU475" s="56">
        <f t="shared" si="229"/>
        <v>-0.05</v>
      </c>
      <c r="BV475" s="57">
        <f t="shared" si="230"/>
        <v>0</v>
      </c>
      <c r="BW475" s="58">
        <f t="shared" ca="1" si="231"/>
        <v>0</v>
      </c>
      <c r="BX475" s="141">
        <f t="shared" ca="1" si="240"/>
        <v>-0.05</v>
      </c>
      <c r="BY475" s="143">
        <f t="shared" ca="1" si="241"/>
        <v>0</v>
      </c>
      <c r="BZ475" s="144">
        <f t="shared" ca="1" si="242"/>
        <v>-0.05</v>
      </c>
      <c r="CA475" s="145">
        <f t="shared" ca="1" si="243"/>
        <v>-0.05</v>
      </c>
      <c r="CB475" s="56">
        <f t="shared" si="232"/>
        <v>-0.05</v>
      </c>
      <c r="CC475" s="57">
        <f t="shared" si="233"/>
        <v>0</v>
      </c>
      <c r="CD475" s="58">
        <f t="shared" ca="1" si="234"/>
        <v>0</v>
      </c>
      <c r="CE475" s="141">
        <f t="shared" ca="1" si="244"/>
        <v>-0.05</v>
      </c>
      <c r="CF475" s="143">
        <f t="shared" ca="1" si="245"/>
        <v>0</v>
      </c>
      <c r="CG475" s="144">
        <f t="shared" ca="1" si="246"/>
        <v>-0.05</v>
      </c>
      <c r="CH475" s="145">
        <f t="shared" ca="1" si="247"/>
        <v>-0.05</v>
      </c>
    </row>
    <row r="476" spans="2:86" hidden="1" outlineLevel="1">
      <c r="B476" t="str">
        <f t="shared" ca="1" si="250"/>
        <v>EP1 LP-S3 LP-M0</v>
      </c>
      <c r="C476" s="37">
        <f t="shared" si="249"/>
        <v>1</v>
      </c>
      <c r="D476" s="37">
        <f t="shared" si="249"/>
        <v>0</v>
      </c>
      <c r="E476" s="37">
        <f t="shared" ca="1" si="249"/>
        <v>3</v>
      </c>
      <c r="F476" s="37">
        <f t="shared" ca="1" si="249"/>
        <v>2</v>
      </c>
      <c r="G476" s="37">
        <f t="shared" si="249"/>
        <v>0</v>
      </c>
      <c r="H476" s="37">
        <f t="shared" si="249"/>
        <v>0</v>
      </c>
      <c r="I476" s="37">
        <f t="shared" si="249"/>
        <v>0</v>
      </c>
      <c r="BM476">
        <v>26</v>
      </c>
      <c r="BN476" s="56">
        <f t="shared" si="227"/>
        <v>-0.05</v>
      </c>
      <c r="BO476" s="57">
        <f t="shared" si="228"/>
        <v>0</v>
      </c>
      <c r="BP476" s="58">
        <f t="shared" ca="1" si="235"/>
        <v>0</v>
      </c>
      <c r="BQ476" s="141">
        <f t="shared" ca="1" si="236"/>
        <v>0</v>
      </c>
      <c r="BR476" s="143">
        <f t="shared" ca="1" si="237"/>
        <v>0</v>
      </c>
      <c r="BS476" s="144">
        <f t="shared" ca="1" si="238"/>
        <v>0</v>
      </c>
      <c r="BT476" s="145">
        <f t="shared" ca="1" si="239"/>
        <v>0</v>
      </c>
      <c r="BU476" s="56">
        <f t="shared" si="229"/>
        <v>-0.05</v>
      </c>
      <c r="BV476" s="57">
        <f t="shared" si="230"/>
        <v>0</v>
      </c>
      <c r="BW476" s="58">
        <f t="shared" ca="1" si="231"/>
        <v>0</v>
      </c>
      <c r="BX476" s="141">
        <f t="shared" ca="1" si="240"/>
        <v>0</v>
      </c>
      <c r="BY476" s="143">
        <f t="shared" ca="1" si="241"/>
        <v>0</v>
      </c>
      <c r="BZ476" s="144">
        <f t="shared" ca="1" si="242"/>
        <v>0</v>
      </c>
      <c r="CA476" s="145">
        <f t="shared" ca="1" si="243"/>
        <v>0</v>
      </c>
      <c r="CB476" s="56">
        <f t="shared" si="232"/>
        <v>-0.05</v>
      </c>
      <c r="CC476" s="57">
        <f t="shared" si="233"/>
        <v>0</v>
      </c>
      <c r="CD476" s="58">
        <f t="shared" ca="1" si="234"/>
        <v>0</v>
      </c>
      <c r="CE476" s="141">
        <f t="shared" ca="1" si="244"/>
        <v>0</v>
      </c>
      <c r="CF476" s="143">
        <f t="shared" ca="1" si="245"/>
        <v>0</v>
      </c>
      <c r="CG476" s="144">
        <f t="shared" ca="1" si="246"/>
        <v>0</v>
      </c>
      <c r="CH476" s="145">
        <f t="shared" ca="1" si="247"/>
        <v>0</v>
      </c>
    </row>
    <row r="477" spans="2:86" hidden="1" outlineLevel="1">
      <c r="B477" t="str">
        <f t="shared" ca="1" si="250"/>
        <v>EP1 LP-S3 LP-M0</v>
      </c>
      <c r="C477" s="37">
        <f t="shared" si="249"/>
        <v>1</v>
      </c>
      <c r="D477" s="37">
        <f t="shared" si="249"/>
        <v>0</v>
      </c>
      <c r="E477" s="37">
        <f t="shared" ca="1" si="249"/>
        <v>3</v>
      </c>
      <c r="F477" s="37">
        <f t="shared" ca="1" si="249"/>
        <v>3</v>
      </c>
      <c r="G477" s="37">
        <f t="shared" si="249"/>
        <v>0</v>
      </c>
      <c r="H477" s="37">
        <f t="shared" si="249"/>
        <v>0</v>
      </c>
      <c r="I477" s="37">
        <f t="shared" si="249"/>
        <v>0</v>
      </c>
      <c r="BM477">
        <v>27</v>
      </c>
      <c r="BN477" s="56">
        <f t="shared" si="227"/>
        <v>-0.05</v>
      </c>
      <c r="BO477" s="57">
        <f t="shared" si="228"/>
        <v>0</v>
      </c>
      <c r="BP477" s="58">
        <f t="shared" ca="1" si="235"/>
        <v>0</v>
      </c>
      <c r="BQ477" s="141">
        <f t="shared" ca="1" si="236"/>
        <v>0.04</v>
      </c>
      <c r="BR477" s="143">
        <f t="shared" ca="1" si="237"/>
        <v>0</v>
      </c>
      <c r="BS477" s="144">
        <f t="shared" ca="1" si="238"/>
        <v>0.04</v>
      </c>
      <c r="BT477" s="145">
        <f t="shared" ca="1" si="239"/>
        <v>0.04</v>
      </c>
      <c r="BU477" s="56">
        <f t="shared" si="229"/>
        <v>-0.05</v>
      </c>
      <c r="BV477" s="57">
        <f t="shared" si="230"/>
        <v>0</v>
      </c>
      <c r="BW477" s="58">
        <f t="shared" ca="1" si="231"/>
        <v>0</v>
      </c>
      <c r="BX477" s="141">
        <f t="shared" ca="1" si="240"/>
        <v>0.04</v>
      </c>
      <c r="BY477" s="143">
        <f t="shared" ca="1" si="241"/>
        <v>0</v>
      </c>
      <c r="BZ477" s="144">
        <f t="shared" ca="1" si="242"/>
        <v>0.04</v>
      </c>
      <c r="CA477" s="145">
        <f t="shared" ca="1" si="243"/>
        <v>0.04</v>
      </c>
      <c r="CB477" s="56">
        <f t="shared" si="232"/>
        <v>-0.05</v>
      </c>
      <c r="CC477" s="57">
        <f t="shared" si="233"/>
        <v>0</v>
      </c>
      <c r="CD477" s="58">
        <f t="shared" ca="1" si="234"/>
        <v>0</v>
      </c>
      <c r="CE477" s="141">
        <f t="shared" ca="1" si="244"/>
        <v>0.04</v>
      </c>
      <c r="CF477" s="143">
        <f t="shared" ca="1" si="245"/>
        <v>0</v>
      </c>
      <c r="CG477" s="144">
        <f t="shared" ca="1" si="246"/>
        <v>0.04</v>
      </c>
      <c r="CH477" s="145">
        <f t="shared" ca="1" si="247"/>
        <v>0.04</v>
      </c>
    </row>
    <row r="478" spans="2:86" hidden="1" outlineLevel="1">
      <c r="B478" t="str">
        <f t="shared" ca="1" si="250"/>
        <v>EP1 LP-S3 LP-M0</v>
      </c>
      <c r="C478" s="37">
        <f t="shared" si="249"/>
        <v>1</v>
      </c>
      <c r="D478" s="37">
        <f t="shared" si="249"/>
        <v>0</v>
      </c>
      <c r="E478" s="37">
        <f t="shared" ca="1" si="249"/>
        <v>3</v>
      </c>
      <c r="F478" s="37">
        <f t="shared" ca="1" si="249"/>
        <v>4</v>
      </c>
      <c r="G478" s="37">
        <f t="shared" si="249"/>
        <v>0</v>
      </c>
      <c r="H478" s="37">
        <f t="shared" si="249"/>
        <v>0</v>
      </c>
      <c r="I478" s="37">
        <f t="shared" si="249"/>
        <v>0</v>
      </c>
      <c r="BM478">
        <v>28</v>
      </c>
      <c r="BN478" s="56">
        <f t="shared" si="227"/>
        <v>-0.05</v>
      </c>
      <c r="BO478" s="57">
        <f t="shared" si="228"/>
        <v>0</v>
      </c>
      <c r="BP478" s="58">
        <f t="shared" ca="1" si="235"/>
        <v>0</v>
      </c>
      <c r="BQ478" s="141">
        <f t="shared" ca="1" si="236"/>
        <v>0.08</v>
      </c>
      <c r="BR478" s="143">
        <f t="shared" ca="1" si="237"/>
        <v>0</v>
      </c>
      <c r="BS478" s="144">
        <f t="shared" ca="1" si="238"/>
        <v>0.08</v>
      </c>
      <c r="BT478" s="145">
        <f t="shared" ca="1" si="239"/>
        <v>0.08</v>
      </c>
      <c r="BU478" s="56">
        <f t="shared" si="229"/>
        <v>-0.05</v>
      </c>
      <c r="BV478" s="57">
        <f t="shared" si="230"/>
        <v>0</v>
      </c>
      <c r="BW478" s="58">
        <f t="shared" ca="1" si="231"/>
        <v>0</v>
      </c>
      <c r="BX478" s="141">
        <f t="shared" ca="1" si="240"/>
        <v>0.08</v>
      </c>
      <c r="BY478" s="143">
        <f t="shared" ca="1" si="241"/>
        <v>0</v>
      </c>
      <c r="BZ478" s="144">
        <f t="shared" ca="1" si="242"/>
        <v>0.08</v>
      </c>
      <c r="CA478" s="145">
        <f t="shared" ca="1" si="243"/>
        <v>0.08</v>
      </c>
      <c r="CB478" s="56">
        <f t="shared" si="232"/>
        <v>-0.05</v>
      </c>
      <c r="CC478" s="57">
        <f t="shared" si="233"/>
        <v>0</v>
      </c>
      <c r="CD478" s="58">
        <f t="shared" ca="1" si="234"/>
        <v>0</v>
      </c>
      <c r="CE478" s="141">
        <f t="shared" ca="1" si="244"/>
        <v>0.08</v>
      </c>
      <c r="CF478" s="143">
        <f t="shared" ca="1" si="245"/>
        <v>0</v>
      </c>
      <c r="CG478" s="144">
        <f t="shared" ca="1" si="246"/>
        <v>0.08</v>
      </c>
      <c r="CH478" s="145">
        <f t="shared" ca="1" si="247"/>
        <v>0.08</v>
      </c>
    </row>
    <row r="479" spans="2:86" hidden="1" outlineLevel="1">
      <c r="B479" t="str">
        <f t="shared" ca="1" si="250"/>
        <v>EP1 LP-S4 LP-M0</v>
      </c>
      <c r="C479" s="37">
        <f t="shared" si="249"/>
        <v>1</v>
      </c>
      <c r="D479" s="37">
        <f t="shared" si="249"/>
        <v>0</v>
      </c>
      <c r="E479" s="37">
        <f t="shared" ca="1" si="249"/>
        <v>4</v>
      </c>
      <c r="F479" s="37">
        <f t="shared" ca="1" si="249"/>
        <v>1</v>
      </c>
      <c r="G479" s="37">
        <f t="shared" si="249"/>
        <v>0</v>
      </c>
      <c r="H479" s="37">
        <f t="shared" si="249"/>
        <v>0</v>
      </c>
      <c r="I479" s="37">
        <f t="shared" si="249"/>
        <v>0</v>
      </c>
      <c r="BM479">
        <v>29</v>
      </c>
      <c r="BN479" s="56">
        <f t="shared" si="227"/>
        <v>-0.05</v>
      </c>
      <c r="BO479" s="57">
        <f t="shared" si="228"/>
        <v>0</v>
      </c>
      <c r="BP479" s="58">
        <f t="shared" ca="1" si="235"/>
        <v>0.05</v>
      </c>
      <c r="BQ479" s="141">
        <f t="shared" ca="1" si="236"/>
        <v>-0.05</v>
      </c>
      <c r="BR479" s="143">
        <f t="shared" ca="1" si="237"/>
        <v>0.05</v>
      </c>
      <c r="BS479" s="144">
        <f t="shared" ca="1" si="238"/>
        <v>-0.05</v>
      </c>
      <c r="BT479" s="145">
        <f t="shared" ca="1" si="239"/>
        <v>-0.05</v>
      </c>
      <c r="BU479" s="56">
        <f t="shared" si="229"/>
        <v>-0.05</v>
      </c>
      <c r="BV479" s="57">
        <f t="shared" si="230"/>
        <v>0</v>
      </c>
      <c r="BW479" s="58">
        <f t="shared" ca="1" si="231"/>
        <v>0.05</v>
      </c>
      <c r="BX479" s="141">
        <f t="shared" ca="1" si="240"/>
        <v>-0.05</v>
      </c>
      <c r="BY479" s="143">
        <f t="shared" ca="1" si="241"/>
        <v>0.05</v>
      </c>
      <c r="BZ479" s="144">
        <f t="shared" ca="1" si="242"/>
        <v>-0.05</v>
      </c>
      <c r="CA479" s="145">
        <f t="shared" ca="1" si="243"/>
        <v>-0.05</v>
      </c>
      <c r="CB479" s="56">
        <f t="shared" si="232"/>
        <v>-0.05</v>
      </c>
      <c r="CC479" s="57">
        <f t="shared" si="233"/>
        <v>0</v>
      </c>
      <c r="CD479" s="58">
        <f t="shared" ca="1" si="234"/>
        <v>0.05</v>
      </c>
      <c r="CE479" s="141">
        <f t="shared" ca="1" si="244"/>
        <v>-0.05</v>
      </c>
      <c r="CF479" s="143">
        <f t="shared" ca="1" si="245"/>
        <v>0.05</v>
      </c>
      <c r="CG479" s="144">
        <f t="shared" ca="1" si="246"/>
        <v>-0.05</v>
      </c>
      <c r="CH479" s="145">
        <f t="shared" ca="1" si="247"/>
        <v>-0.05</v>
      </c>
    </row>
    <row r="480" spans="2:86" hidden="1" outlineLevel="1">
      <c r="B480" t="str">
        <f t="shared" ca="1" si="250"/>
        <v>EP1 LP-S4 LP-M0</v>
      </c>
      <c r="C480" s="37">
        <f t="shared" si="249"/>
        <v>1</v>
      </c>
      <c r="D480" s="37">
        <f t="shared" si="249"/>
        <v>0</v>
      </c>
      <c r="E480" s="37">
        <f t="shared" ca="1" si="249"/>
        <v>4</v>
      </c>
      <c r="F480" s="37">
        <f t="shared" ca="1" si="249"/>
        <v>2</v>
      </c>
      <c r="G480" s="37">
        <f t="shared" si="249"/>
        <v>0</v>
      </c>
      <c r="H480" s="37">
        <f t="shared" si="249"/>
        <v>0</v>
      </c>
      <c r="I480" s="37">
        <f t="shared" si="249"/>
        <v>0</v>
      </c>
      <c r="BM480">
        <v>30</v>
      </c>
      <c r="BN480" s="56">
        <f t="shared" si="227"/>
        <v>-0.05</v>
      </c>
      <c r="BO480" s="57">
        <f t="shared" si="228"/>
        <v>0</v>
      </c>
      <c r="BP480" s="58">
        <f t="shared" ca="1" si="235"/>
        <v>0.05</v>
      </c>
      <c r="BQ480" s="141">
        <f t="shared" ca="1" si="236"/>
        <v>0</v>
      </c>
      <c r="BR480" s="143">
        <f t="shared" ca="1" si="237"/>
        <v>0.05</v>
      </c>
      <c r="BS480" s="144">
        <f t="shared" ca="1" si="238"/>
        <v>0</v>
      </c>
      <c r="BT480" s="145">
        <f t="shared" ca="1" si="239"/>
        <v>0</v>
      </c>
      <c r="BU480" s="56">
        <f t="shared" si="229"/>
        <v>-0.05</v>
      </c>
      <c r="BV480" s="57">
        <f t="shared" si="230"/>
        <v>0</v>
      </c>
      <c r="BW480" s="58">
        <f t="shared" ca="1" si="231"/>
        <v>0.05</v>
      </c>
      <c r="BX480" s="141">
        <f t="shared" ca="1" si="240"/>
        <v>0</v>
      </c>
      <c r="BY480" s="143">
        <f t="shared" ca="1" si="241"/>
        <v>0.05</v>
      </c>
      <c r="BZ480" s="144">
        <f t="shared" ca="1" si="242"/>
        <v>0</v>
      </c>
      <c r="CA480" s="145">
        <f t="shared" ca="1" si="243"/>
        <v>0</v>
      </c>
      <c r="CB480" s="56">
        <f t="shared" si="232"/>
        <v>-0.05</v>
      </c>
      <c r="CC480" s="57">
        <f t="shared" si="233"/>
        <v>0</v>
      </c>
      <c r="CD480" s="58">
        <f t="shared" ca="1" si="234"/>
        <v>0.05</v>
      </c>
      <c r="CE480" s="141">
        <f t="shared" ca="1" si="244"/>
        <v>0</v>
      </c>
      <c r="CF480" s="143">
        <f t="shared" ca="1" si="245"/>
        <v>0.05</v>
      </c>
      <c r="CG480" s="144">
        <f t="shared" ca="1" si="246"/>
        <v>0</v>
      </c>
      <c r="CH480" s="145">
        <f t="shared" ca="1" si="247"/>
        <v>0</v>
      </c>
    </row>
    <row r="481" spans="2:86" hidden="1" outlineLevel="1">
      <c r="B481" t="str">
        <f t="shared" ca="1" si="250"/>
        <v>EP1 LP-S4 LP-M0</v>
      </c>
      <c r="C481" s="37">
        <f t="shared" ref="C481:I490" si="251">C81</f>
        <v>1</v>
      </c>
      <c r="D481" s="37">
        <f t="shared" si="251"/>
        <v>0</v>
      </c>
      <c r="E481" s="37">
        <f t="shared" ca="1" si="251"/>
        <v>4</v>
      </c>
      <c r="F481" s="37">
        <f t="shared" ca="1" si="251"/>
        <v>3</v>
      </c>
      <c r="G481" s="37">
        <f t="shared" si="251"/>
        <v>0</v>
      </c>
      <c r="H481" s="37">
        <f t="shared" si="251"/>
        <v>0</v>
      </c>
      <c r="I481" s="37">
        <f t="shared" si="251"/>
        <v>0</v>
      </c>
      <c r="BM481">
        <v>31</v>
      </c>
      <c r="BN481" s="56">
        <f t="shared" si="227"/>
        <v>-0.05</v>
      </c>
      <c r="BO481" s="57">
        <f t="shared" si="228"/>
        <v>0</v>
      </c>
      <c r="BP481" s="58">
        <f t="shared" ca="1" si="235"/>
        <v>0.05</v>
      </c>
      <c r="BQ481" s="141">
        <f t="shared" ca="1" si="236"/>
        <v>0.04</v>
      </c>
      <c r="BR481" s="143">
        <f t="shared" ca="1" si="237"/>
        <v>0.05</v>
      </c>
      <c r="BS481" s="144">
        <f t="shared" ca="1" si="238"/>
        <v>0.04</v>
      </c>
      <c r="BT481" s="145">
        <f t="shared" ca="1" si="239"/>
        <v>0.04</v>
      </c>
      <c r="BU481" s="56">
        <f t="shared" si="229"/>
        <v>-0.05</v>
      </c>
      <c r="BV481" s="57">
        <f t="shared" si="230"/>
        <v>0</v>
      </c>
      <c r="BW481" s="58">
        <f t="shared" ca="1" si="231"/>
        <v>0.05</v>
      </c>
      <c r="BX481" s="141">
        <f t="shared" ca="1" si="240"/>
        <v>0.04</v>
      </c>
      <c r="BY481" s="143">
        <f t="shared" ca="1" si="241"/>
        <v>0.05</v>
      </c>
      <c r="BZ481" s="144">
        <f t="shared" ca="1" si="242"/>
        <v>0.04</v>
      </c>
      <c r="CA481" s="145">
        <f t="shared" ca="1" si="243"/>
        <v>0.04</v>
      </c>
      <c r="CB481" s="56">
        <f t="shared" si="232"/>
        <v>-0.05</v>
      </c>
      <c r="CC481" s="57">
        <f t="shared" si="233"/>
        <v>0</v>
      </c>
      <c r="CD481" s="58">
        <f t="shared" ca="1" si="234"/>
        <v>0.05</v>
      </c>
      <c r="CE481" s="141">
        <f t="shared" ca="1" si="244"/>
        <v>0.04</v>
      </c>
      <c r="CF481" s="143">
        <f t="shared" ca="1" si="245"/>
        <v>0.05</v>
      </c>
      <c r="CG481" s="144">
        <f t="shared" ca="1" si="246"/>
        <v>0.04</v>
      </c>
      <c r="CH481" s="145">
        <f t="shared" ca="1" si="247"/>
        <v>0.04</v>
      </c>
    </row>
    <row r="482" spans="2:86" hidden="1" outlineLevel="1">
      <c r="B482" t="str">
        <f t="shared" ca="1" si="250"/>
        <v>EP1 LP-S4 LP-M0</v>
      </c>
      <c r="C482" s="37">
        <f t="shared" si="251"/>
        <v>1</v>
      </c>
      <c r="D482" s="37">
        <f t="shared" si="251"/>
        <v>0</v>
      </c>
      <c r="E482" s="37">
        <f t="shared" ca="1" si="251"/>
        <v>4</v>
      </c>
      <c r="F482" s="37">
        <f t="shared" ca="1" si="251"/>
        <v>4</v>
      </c>
      <c r="G482" s="37">
        <f t="shared" si="251"/>
        <v>0</v>
      </c>
      <c r="H482" s="37">
        <f t="shared" si="251"/>
        <v>0</v>
      </c>
      <c r="I482" s="37">
        <f t="shared" si="251"/>
        <v>0</v>
      </c>
      <c r="BM482">
        <v>32</v>
      </c>
      <c r="BN482" s="56">
        <f t="shared" si="227"/>
        <v>-0.05</v>
      </c>
      <c r="BO482" s="57">
        <f t="shared" si="228"/>
        <v>0</v>
      </c>
      <c r="BP482" s="58">
        <f t="shared" ca="1" si="235"/>
        <v>0.05</v>
      </c>
      <c r="BQ482" s="141">
        <f t="shared" ca="1" si="236"/>
        <v>0.08</v>
      </c>
      <c r="BR482" s="143">
        <f t="shared" ca="1" si="237"/>
        <v>0.05</v>
      </c>
      <c r="BS482" s="144">
        <f t="shared" ca="1" si="238"/>
        <v>0.08</v>
      </c>
      <c r="BT482" s="145">
        <f t="shared" ca="1" si="239"/>
        <v>0.08</v>
      </c>
      <c r="BU482" s="56">
        <f t="shared" si="229"/>
        <v>-0.05</v>
      </c>
      <c r="BV482" s="57">
        <f t="shared" si="230"/>
        <v>0</v>
      </c>
      <c r="BW482" s="58">
        <f t="shared" ca="1" si="231"/>
        <v>0.05</v>
      </c>
      <c r="BX482" s="141">
        <f t="shared" ca="1" si="240"/>
        <v>0.08</v>
      </c>
      <c r="BY482" s="143">
        <f t="shared" ca="1" si="241"/>
        <v>0.05</v>
      </c>
      <c r="BZ482" s="144">
        <f t="shared" ca="1" si="242"/>
        <v>0.08</v>
      </c>
      <c r="CA482" s="145">
        <f t="shared" ca="1" si="243"/>
        <v>0.08</v>
      </c>
      <c r="CB482" s="56">
        <f t="shared" si="232"/>
        <v>-0.05</v>
      </c>
      <c r="CC482" s="57">
        <f t="shared" si="233"/>
        <v>0</v>
      </c>
      <c r="CD482" s="58">
        <f t="shared" ca="1" si="234"/>
        <v>0.05</v>
      </c>
      <c r="CE482" s="141">
        <f t="shared" ca="1" si="244"/>
        <v>0.08</v>
      </c>
      <c r="CF482" s="143">
        <f t="shared" ca="1" si="245"/>
        <v>0.05</v>
      </c>
      <c r="CG482" s="144">
        <f t="shared" ca="1" si="246"/>
        <v>0.08</v>
      </c>
      <c r="CH482" s="145">
        <f t="shared" ca="1" si="247"/>
        <v>0.08</v>
      </c>
    </row>
    <row r="483" spans="2:86" hidden="1" outlineLevel="1">
      <c r="B483" t="str">
        <f t="shared" ca="1" si="250"/>
        <v>EP2 LP-S1 LP-M0</v>
      </c>
      <c r="C483" s="37">
        <f t="shared" si="251"/>
        <v>2</v>
      </c>
      <c r="D483" s="37">
        <f t="shared" si="251"/>
        <v>0</v>
      </c>
      <c r="E483" s="37">
        <f t="shared" ca="1" si="251"/>
        <v>1</v>
      </c>
      <c r="F483" s="37">
        <f t="shared" ca="1" si="251"/>
        <v>1</v>
      </c>
      <c r="G483" s="37">
        <f t="shared" si="251"/>
        <v>0</v>
      </c>
      <c r="H483" s="37">
        <f t="shared" si="251"/>
        <v>0</v>
      </c>
      <c r="I483" s="37">
        <f t="shared" si="251"/>
        <v>0</v>
      </c>
      <c r="BM483">
        <v>33</v>
      </c>
      <c r="BN483" s="56">
        <f t="shared" si="227"/>
        <v>0</v>
      </c>
      <c r="BO483" s="57">
        <f t="shared" si="228"/>
        <v>0</v>
      </c>
      <c r="BP483" s="58">
        <f t="shared" ca="1" si="235"/>
        <v>-0.08</v>
      </c>
      <c r="BQ483" s="141">
        <f t="shared" ca="1" si="236"/>
        <v>-0.05</v>
      </c>
      <c r="BR483" s="143">
        <f t="shared" ca="1" si="237"/>
        <v>-0.08</v>
      </c>
      <c r="BS483" s="144">
        <f t="shared" ca="1" si="238"/>
        <v>-0.05</v>
      </c>
      <c r="BT483" s="145">
        <f t="shared" ca="1" si="239"/>
        <v>-0.05</v>
      </c>
      <c r="BU483" s="56">
        <f t="shared" si="229"/>
        <v>0</v>
      </c>
      <c r="BV483" s="57">
        <f t="shared" si="230"/>
        <v>0</v>
      </c>
      <c r="BW483" s="58">
        <f t="shared" ca="1" si="231"/>
        <v>-0.08</v>
      </c>
      <c r="BX483" s="141">
        <f t="shared" ca="1" si="240"/>
        <v>-0.05</v>
      </c>
      <c r="BY483" s="143">
        <f t="shared" ca="1" si="241"/>
        <v>-0.08</v>
      </c>
      <c r="BZ483" s="144">
        <f t="shared" ca="1" si="242"/>
        <v>-0.05</v>
      </c>
      <c r="CA483" s="145">
        <f t="shared" ca="1" si="243"/>
        <v>-0.05</v>
      </c>
      <c r="CB483" s="56">
        <f t="shared" si="232"/>
        <v>0</v>
      </c>
      <c r="CC483" s="57">
        <f t="shared" si="233"/>
        <v>0</v>
      </c>
      <c r="CD483" s="58">
        <f t="shared" ca="1" si="234"/>
        <v>-0.08</v>
      </c>
      <c r="CE483" s="141">
        <f t="shared" ca="1" si="244"/>
        <v>-0.05</v>
      </c>
      <c r="CF483" s="143">
        <f t="shared" ca="1" si="245"/>
        <v>-0.08</v>
      </c>
      <c r="CG483" s="144">
        <f t="shared" ca="1" si="246"/>
        <v>-0.05</v>
      </c>
      <c r="CH483" s="145">
        <f t="shared" ca="1" si="247"/>
        <v>-0.05</v>
      </c>
    </row>
    <row r="484" spans="2:86" hidden="1" outlineLevel="1">
      <c r="B484" t="str">
        <f t="shared" ca="1" si="250"/>
        <v>EP2 LP-S1 LP-M0</v>
      </c>
      <c r="C484" s="37">
        <f t="shared" si="251"/>
        <v>2</v>
      </c>
      <c r="D484" s="37">
        <f t="shared" si="251"/>
        <v>0</v>
      </c>
      <c r="E484" s="37">
        <f t="shared" ca="1" si="251"/>
        <v>1</v>
      </c>
      <c r="F484" s="37">
        <f t="shared" ca="1" si="251"/>
        <v>2</v>
      </c>
      <c r="G484" s="37">
        <f t="shared" si="251"/>
        <v>0</v>
      </c>
      <c r="H484" s="37">
        <f t="shared" si="251"/>
        <v>0</v>
      </c>
      <c r="I484" s="37">
        <f t="shared" si="251"/>
        <v>0</v>
      </c>
      <c r="BM484">
        <v>34</v>
      </c>
      <c r="BN484" s="56">
        <f t="shared" si="227"/>
        <v>0</v>
      </c>
      <c r="BO484" s="57">
        <f t="shared" si="228"/>
        <v>0</v>
      </c>
      <c r="BP484" s="58">
        <f t="shared" ca="1" si="235"/>
        <v>-0.08</v>
      </c>
      <c r="BQ484" s="141">
        <f t="shared" ca="1" si="236"/>
        <v>0</v>
      </c>
      <c r="BR484" s="143">
        <f t="shared" ca="1" si="237"/>
        <v>-0.08</v>
      </c>
      <c r="BS484" s="144">
        <f t="shared" ca="1" si="238"/>
        <v>0</v>
      </c>
      <c r="BT484" s="145">
        <f t="shared" ca="1" si="239"/>
        <v>0</v>
      </c>
      <c r="BU484" s="56">
        <f t="shared" si="229"/>
        <v>0</v>
      </c>
      <c r="BV484" s="57">
        <f t="shared" si="230"/>
        <v>0</v>
      </c>
      <c r="BW484" s="58">
        <f t="shared" ca="1" si="231"/>
        <v>-0.08</v>
      </c>
      <c r="BX484" s="141">
        <f t="shared" ca="1" si="240"/>
        <v>0</v>
      </c>
      <c r="BY484" s="143">
        <f t="shared" ca="1" si="241"/>
        <v>-0.08</v>
      </c>
      <c r="BZ484" s="144">
        <f t="shared" ca="1" si="242"/>
        <v>0</v>
      </c>
      <c r="CA484" s="145">
        <f t="shared" ca="1" si="243"/>
        <v>0</v>
      </c>
      <c r="CB484" s="56">
        <f t="shared" si="232"/>
        <v>0</v>
      </c>
      <c r="CC484" s="57">
        <f t="shared" si="233"/>
        <v>0</v>
      </c>
      <c r="CD484" s="58">
        <f t="shared" ca="1" si="234"/>
        <v>-0.08</v>
      </c>
      <c r="CE484" s="141">
        <f t="shared" ca="1" si="244"/>
        <v>0</v>
      </c>
      <c r="CF484" s="143">
        <f t="shared" ca="1" si="245"/>
        <v>-0.08</v>
      </c>
      <c r="CG484" s="144">
        <f t="shared" ca="1" si="246"/>
        <v>0</v>
      </c>
      <c r="CH484" s="145">
        <f t="shared" ca="1" si="247"/>
        <v>0</v>
      </c>
    </row>
    <row r="485" spans="2:86" hidden="1" outlineLevel="1">
      <c r="B485" t="str">
        <f t="shared" ca="1" si="250"/>
        <v>EP2 LP-S1 LP-M0</v>
      </c>
      <c r="C485" s="37">
        <f t="shared" si="251"/>
        <v>2</v>
      </c>
      <c r="D485" s="37">
        <f t="shared" si="251"/>
        <v>0</v>
      </c>
      <c r="E485" s="37">
        <f t="shared" ca="1" si="251"/>
        <v>1</v>
      </c>
      <c r="F485" s="37">
        <f t="shared" ca="1" si="251"/>
        <v>3</v>
      </c>
      <c r="G485" s="37">
        <f t="shared" si="251"/>
        <v>0</v>
      </c>
      <c r="H485" s="37">
        <f t="shared" si="251"/>
        <v>0</v>
      </c>
      <c r="I485" s="37">
        <f t="shared" si="251"/>
        <v>0</v>
      </c>
      <c r="BM485">
        <v>35</v>
      </c>
      <c r="BN485" s="56">
        <f t="shared" si="227"/>
        <v>0</v>
      </c>
      <c r="BO485" s="57">
        <f t="shared" si="228"/>
        <v>0</v>
      </c>
      <c r="BP485" s="58">
        <f t="shared" ca="1" si="235"/>
        <v>-0.08</v>
      </c>
      <c r="BQ485" s="141">
        <f t="shared" ca="1" si="236"/>
        <v>0.04</v>
      </c>
      <c r="BR485" s="143">
        <f t="shared" ca="1" si="237"/>
        <v>-0.08</v>
      </c>
      <c r="BS485" s="144">
        <f t="shared" ca="1" si="238"/>
        <v>0.04</v>
      </c>
      <c r="BT485" s="145">
        <f t="shared" ca="1" si="239"/>
        <v>0.04</v>
      </c>
      <c r="BU485" s="56">
        <f t="shared" si="229"/>
        <v>0</v>
      </c>
      <c r="BV485" s="57">
        <f t="shared" si="230"/>
        <v>0</v>
      </c>
      <c r="BW485" s="58">
        <f t="shared" ca="1" si="231"/>
        <v>-0.08</v>
      </c>
      <c r="BX485" s="141">
        <f t="shared" ca="1" si="240"/>
        <v>0.04</v>
      </c>
      <c r="BY485" s="143">
        <f t="shared" ca="1" si="241"/>
        <v>-0.08</v>
      </c>
      <c r="BZ485" s="144">
        <f t="shared" ca="1" si="242"/>
        <v>0.04</v>
      </c>
      <c r="CA485" s="145">
        <f t="shared" ca="1" si="243"/>
        <v>0.04</v>
      </c>
      <c r="CB485" s="56">
        <f t="shared" si="232"/>
        <v>0</v>
      </c>
      <c r="CC485" s="57">
        <f t="shared" si="233"/>
        <v>0</v>
      </c>
      <c r="CD485" s="58">
        <f t="shared" ca="1" si="234"/>
        <v>-0.08</v>
      </c>
      <c r="CE485" s="141">
        <f t="shared" ca="1" si="244"/>
        <v>0.04</v>
      </c>
      <c r="CF485" s="143">
        <f t="shared" ca="1" si="245"/>
        <v>-0.08</v>
      </c>
      <c r="CG485" s="144">
        <f t="shared" ca="1" si="246"/>
        <v>0.04</v>
      </c>
      <c r="CH485" s="145">
        <f t="shared" ca="1" si="247"/>
        <v>0.04</v>
      </c>
    </row>
    <row r="486" spans="2:86" hidden="1" outlineLevel="1">
      <c r="B486" t="str">
        <f t="shared" ca="1" si="250"/>
        <v>EP2 LP-S1 LP-M0</v>
      </c>
      <c r="C486" s="37">
        <f t="shared" si="251"/>
        <v>2</v>
      </c>
      <c r="D486" s="37">
        <f t="shared" si="251"/>
        <v>0</v>
      </c>
      <c r="E486" s="37">
        <f t="shared" ca="1" si="251"/>
        <v>1</v>
      </c>
      <c r="F486" s="37">
        <f t="shared" ca="1" si="251"/>
        <v>4</v>
      </c>
      <c r="G486" s="37">
        <f t="shared" si="251"/>
        <v>0</v>
      </c>
      <c r="H486" s="37">
        <f t="shared" si="251"/>
        <v>0</v>
      </c>
      <c r="I486" s="37">
        <f t="shared" si="251"/>
        <v>0</v>
      </c>
      <c r="BM486">
        <v>36</v>
      </c>
      <c r="BN486" s="56">
        <f t="shared" si="227"/>
        <v>0</v>
      </c>
      <c r="BO486" s="57">
        <f t="shared" si="228"/>
        <v>0</v>
      </c>
      <c r="BP486" s="58">
        <f t="shared" ca="1" si="235"/>
        <v>-0.08</v>
      </c>
      <c r="BQ486" s="141">
        <f t="shared" ca="1" si="236"/>
        <v>0.08</v>
      </c>
      <c r="BR486" s="143">
        <f t="shared" ca="1" si="237"/>
        <v>-0.08</v>
      </c>
      <c r="BS486" s="144">
        <f t="shared" ca="1" si="238"/>
        <v>0.08</v>
      </c>
      <c r="BT486" s="145">
        <f t="shared" ca="1" si="239"/>
        <v>0.08</v>
      </c>
      <c r="BU486" s="56">
        <f t="shared" si="229"/>
        <v>0</v>
      </c>
      <c r="BV486" s="57">
        <f t="shared" si="230"/>
        <v>0</v>
      </c>
      <c r="BW486" s="58">
        <f t="shared" ca="1" si="231"/>
        <v>-0.08</v>
      </c>
      <c r="BX486" s="141">
        <f t="shared" ca="1" si="240"/>
        <v>0.08</v>
      </c>
      <c r="BY486" s="143">
        <f t="shared" ca="1" si="241"/>
        <v>-0.08</v>
      </c>
      <c r="BZ486" s="144">
        <f t="shared" ca="1" si="242"/>
        <v>0.08</v>
      </c>
      <c r="CA486" s="145">
        <f t="shared" ca="1" si="243"/>
        <v>0.08</v>
      </c>
      <c r="CB486" s="56">
        <f t="shared" si="232"/>
        <v>0</v>
      </c>
      <c r="CC486" s="57">
        <f t="shared" si="233"/>
        <v>0</v>
      </c>
      <c r="CD486" s="58">
        <f t="shared" ca="1" si="234"/>
        <v>-0.08</v>
      </c>
      <c r="CE486" s="141">
        <f t="shared" ca="1" si="244"/>
        <v>0.08</v>
      </c>
      <c r="CF486" s="143">
        <f t="shared" ca="1" si="245"/>
        <v>-0.08</v>
      </c>
      <c r="CG486" s="144">
        <f t="shared" ca="1" si="246"/>
        <v>0.08</v>
      </c>
      <c r="CH486" s="145">
        <f t="shared" ca="1" si="247"/>
        <v>0.08</v>
      </c>
    </row>
    <row r="487" spans="2:86" hidden="1" outlineLevel="1">
      <c r="B487" t="str">
        <f t="shared" ca="1" si="250"/>
        <v>EP2 LP-S2 LP-M0</v>
      </c>
      <c r="C487" s="37">
        <f t="shared" si="251"/>
        <v>2</v>
      </c>
      <c r="D487" s="37">
        <f t="shared" si="251"/>
        <v>0</v>
      </c>
      <c r="E487" s="37">
        <f t="shared" ca="1" si="251"/>
        <v>2</v>
      </c>
      <c r="F487" s="37">
        <f t="shared" ca="1" si="251"/>
        <v>1</v>
      </c>
      <c r="G487" s="37">
        <f t="shared" si="251"/>
        <v>0</v>
      </c>
      <c r="H487" s="37">
        <f t="shared" si="251"/>
        <v>0</v>
      </c>
      <c r="I487" s="37">
        <f t="shared" si="251"/>
        <v>0</v>
      </c>
      <c r="BM487">
        <v>37</v>
      </c>
      <c r="BN487" s="56">
        <f t="shared" si="227"/>
        <v>0</v>
      </c>
      <c r="BO487" s="57">
        <f t="shared" si="228"/>
        <v>0</v>
      </c>
      <c r="BP487" s="58">
        <f t="shared" ca="1" si="235"/>
        <v>-0.04</v>
      </c>
      <c r="BQ487" s="141">
        <f t="shared" ca="1" si="236"/>
        <v>-0.05</v>
      </c>
      <c r="BR487" s="143">
        <f t="shared" ca="1" si="237"/>
        <v>-0.04</v>
      </c>
      <c r="BS487" s="144">
        <f t="shared" ca="1" si="238"/>
        <v>-0.05</v>
      </c>
      <c r="BT487" s="145">
        <f t="shared" ca="1" si="239"/>
        <v>-0.05</v>
      </c>
      <c r="BU487" s="56">
        <f t="shared" si="229"/>
        <v>0</v>
      </c>
      <c r="BV487" s="57">
        <f t="shared" si="230"/>
        <v>0</v>
      </c>
      <c r="BW487" s="58">
        <f t="shared" ca="1" si="231"/>
        <v>-0.04</v>
      </c>
      <c r="BX487" s="141">
        <f t="shared" ca="1" si="240"/>
        <v>-0.05</v>
      </c>
      <c r="BY487" s="143">
        <f t="shared" ca="1" si="241"/>
        <v>-0.04</v>
      </c>
      <c r="BZ487" s="144">
        <f t="shared" ca="1" si="242"/>
        <v>-0.05</v>
      </c>
      <c r="CA487" s="145">
        <f t="shared" ca="1" si="243"/>
        <v>-0.05</v>
      </c>
      <c r="CB487" s="56">
        <f t="shared" si="232"/>
        <v>0</v>
      </c>
      <c r="CC487" s="57">
        <f t="shared" si="233"/>
        <v>0</v>
      </c>
      <c r="CD487" s="58">
        <f t="shared" ca="1" si="234"/>
        <v>-0.04</v>
      </c>
      <c r="CE487" s="141">
        <f t="shared" ca="1" si="244"/>
        <v>-0.05</v>
      </c>
      <c r="CF487" s="143">
        <f t="shared" ca="1" si="245"/>
        <v>-0.04</v>
      </c>
      <c r="CG487" s="144">
        <f t="shared" ca="1" si="246"/>
        <v>-0.05</v>
      </c>
      <c r="CH487" s="145">
        <f t="shared" ca="1" si="247"/>
        <v>-0.05</v>
      </c>
    </row>
    <row r="488" spans="2:86" hidden="1" outlineLevel="1">
      <c r="B488" t="str">
        <f t="shared" ca="1" si="250"/>
        <v>EP2 LP-S2 LP-M0</v>
      </c>
      <c r="C488" s="37">
        <f t="shared" si="251"/>
        <v>2</v>
      </c>
      <c r="D488" s="37">
        <f t="shared" si="251"/>
        <v>0</v>
      </c>
      <c r="E488" s="37">
        <f t="shared" ca="1" si="251"/>
        <v>2</v>
      </c>
      <c r="F488" s="37">
        <f t="shared" ca="1" si="251"/>
        <v>2</v>
      </c>
      <c r="G488" s="37">
        <f t="shared" si="251"/>
        <v>0</v>
      </c>
      <c r="H488" s="37">
        <f t="shared" si="251"/>
        <v>0</v>
      </c>
      <c r="I488" s="37">
        <f t="shared" si="251"/>
        <v>0</v>
      </c>
      <c r="BM488">
        <v>38</v>
      </c>
      <c r="BN488" s="56">
        <f t="shared" si="227"/>
        <v>0</v>
      </c>
      <c r="BO488" s="57">
        <f t="shared" si="228"/>
        <v>0</v>
      </c>
      <c r="BP488" s="58">
        <f t="shared" ca="1" si="235"/>
        <v>-0.04</v>
      </c>
      <c r="BQ488" s="141">
        <f t="shared" ca="1" si="236"/>
        <v>0</v>
      </c>
      <c r="BR488" s="143">
        <f t="shared" ca="1" si="237"/>
        <v>-0.04</v>
      </c>
      <c r="BS488" s="144">
        <f t="shared" ca="1" si="238"/>
        <v>0</v>
      </c>
      <c r="BT488" s="145">
        <f t="shared" ca="1" si="239"/>
        <v>0</v>
      </c>
      <c r="BU488" s="56">
        <f t="shared" si="229"/>
        <v>0</v>
      </c>
      <c r="BV488" s="57">
        <f t="shared" si="230"/>
        <v>0</v>
      </c>
      <c r="BW488" s="58">
        <f t="shared" ca="1" si="231"/>
        <v>-0.04</v>
      </c>
      <c r="BX488" s="141">
        <f t="shared" ca="1" si="240"/>
        <v>0</v>
      </c>
      <c r="BY488" s="143">
        <f t="shared" ca="1" si="241"/>
        <v>-0.04</v>
      </c>
      <c r="BZ488" s="144">
        <f t="shared" ca="1" si="242"/>
        <v>0</v>
      </c>
      <c r="CA488" s="145">
        <f t="shared" ca="1" si="243"/>
        <v>0</v>
      </c>
      <c r="CB488" s="56">
        <f t="shared" si="232"/>
        <v>0</v>
      </c>
      <c r="CC488" s="57">
        <f t="shared" si="233"/>
        <v>0</v>
      </c>
      <c r="CD488" s="58">
        <f t="shared" ca="1" si="234"/>
        <v>-0.04</v>
      </c>
      <c r="CE488" s="141">
        <f t="shared" ca="1" si="244"/>
        <v>0</v>
      </c>
      <c r="CF488" s="143">
        <f t="shared" ca="1" si="245"/>
        <v>-0.04</v>
      </c>
      <c r="CG488" s="144">
        <f t="shared" ca="1" si="246"/>
        <v>0</v>
      </c>
      <c r="CH488" s="145">
        <f t="shared" ca="1" si="247"/>
        <v>0</v>
      </c>
    </row>
    <row r="489" spans="2:86" hidden="1" outlineLevel="1">
      <c r="B489" t="str">
        <f t="shared" ca="1" si="250"/>
        <v>EP2 LP-S2 LP-M0</v>
      </c>
      <c r="C489" s="37">
        <f t="shared" si="251"/>
        <v>2</v>
      </c>
      <c r="D489" s="37">
        <f t="shared" si="251"/>
        <v>0</v>
      </c>
      <c r="E489" s="37">
        <f t="shared" ca="1" si="251"/>
        <v>2</v>
      </c>
      <c r="F489" s="37">
        <f t="shared" ca="1" si="251"/>
        <v>3</v>
      </c>
      <c r="G489" s="37">
        <f t="shared" si="251"/>
        <v>0</v>
      </c>
      <c r="H489" s="37">
        <f t="shared" si="251"/>
        <v>0</v>
      </c>
      <c r="I489" s="37">
        <f t="shared" si="251"/>
        <v>0</v>
      </c>
      <c r="BM489">
        <v>39</v>
      </c>
      <c r="BN489" s="56">
        <f t="shared" si="227"/>
        <v>0</v>
      </c>
      <c r="BO489" s="57">
        <f t="shared" si="228"/>
        <v>0</v>
      </c>
      <c r="BP489" s="58">
        <f t="shared" ca="1" si="235"/>
        <v>-0.04</v>
      </c>
      <c r="BQ489" s="141">
        <f t="shared" ca="1" si="236"/>
        <v>0.04</v>
      </c>
      <c r="BR489" s="143">
        <f t="shared" ca="1" si="237"/>
        <v>-0.04</v>
      </c>
      <c r="BS489" s="144">
        <f t="shared" ca="1" si="238"/>
        <v>0.04</v>
      </c>
      <c r="BT489" s="145">
        <f t="shared" ca="1" si="239"/>
        <v>0.04</v>
      </c>
      <c r="BU489" s="56">
        <f t="shared" si="229"/>
        <v>0</v>
      </c>
      <c r="BV489" s="57">
        <f t="shared" si="230"/>
        <v>0</v>
      </c>
      <c r="BW489" s="58">
        <f t="shared" ca="1" si="231"/>
        <v>-0.04</v>
      </c>
      <c r="BX489" s="141">
        <f t="shared" ca="1" si="240"/>
        <v>0.04</v>
      </c>
      <c r="BY489" s="143">
        <f t="shared" ca="1" si="241"/>
        <v>-0.04</v>
      </c>
      <c r="BZ489" s="144">
        <f t="shared" ca="1" si="242"/>
        <v>0.04</v>
      </c>
      <c r="CA489" s="145">
        <f t="shared" ca="1" si="243"/>
        <v>0.04</v>
      </c>
      <c r="CB489" s="56">
        <f t="shared" si="232"/>
        <v>0</v>
      </c>
      <c r="CC489" s="57">
        <f t="shared" si="233"/>
        <v>0</v>
      </c>
      <c r="CD489" s="58">
        <f t="shared" ca="1" si="234"/>
        <v>-0.04</v>
      </c>
      <c r="CE489" s="141">
        <f t="shared" ca="1" si="244"/>
        <v>0.04</v>
      </c>
      <c r="CF489" s="143">
        <f t="shared" ca="1" si="245"/>
        <v>-0.04</v>
      </c>
      <c r="CG489" s="144">
        <f t="shared" ca="1" si="246"/>
        <v>0.04</v>
      </c>
      <c r="CH489" s="145">
        <f t="shared" ca="1" si="247"/>
        <v>0.04</v>
      </c>
    </row>
    <row r="490" spans="2:86" hidden="1" outlineLevel="1">
      <c r="B490" t="str">
        <f t="shared" ca="1" si="250"/>
        <v>EP2 LP-S2 LP-M0</v>
      </c>
      <c r="C490" s="37">
        <f t="shared" si="251"/>
        <v>2</v>
      </c>
      <c r="D490" s="37">
        <f t="shared" si="251"/>
        <v>0</v>
      </c>
      <c r="E490" s="37">
        <f t="shared" ca="1" si="251"/>
        <v>2</v>
      </c>
      <c r="F490" s="37">
        <f t="shared" ca="1" si="251"/>
        <v>4</v>
      </c>
      <c r="G490" s="37">
        <f t="shared" si="251"/>
        <v>0</v>
      </c>
      <c r="H490" s="37">
        <f t="shared" si="251"/>
        <v>0</v>
      </c>
      <c r="I490" s="37">
        <f t="shared" si="251"/>
        <v>0</v>
      </c>
      <c r="BM490">
        <v>40</v>
      </c>
      <c r="BN490" s="56">
        <f t="shared" si="227"/>
        <v>0</v>
      </c>
      <c r="BO490" s="57">
        <f t="shared" si="228"/>
        <v>0</v>
      </c>
      <c r="BP490" s="58">
        <f t="shared" ca="1" si="235"/>
        <v>-0.04</v>
      </c>
      <c r="BQ490" s="141">
        <f t="shared" ca="1" si="236"/>
        <v>0.08</v>
      </c>
      <c r="BR490" s="143">
        <f t="shared" ca="1" si="237"/>
        <v>-0.04</v>
      </c>
      <c r="BS490" s="144">
        <f t="shared" ca="1" si="238"/>
        <v>0.08</v>
      </c>
      <c r="BT490" s="145">
        <f t="shared" ca="1" si="239"/>
        <v>0.08</v>
      </c>
      <c r="BU490" s="56">
        <f t="shared" si="229"/>
        <v>0</v>
      </c>
      <c r="BV490" s="57">
        <f t="shared" si="230"/>
        <v>0</v>
      </c>
      <c r="BW490" s="58">
        <f t="shared" ca="1" si="231"/>
        <v>-0.04</v>
      </c>
      <c r="BX490" s="141">
        <f t="shared" ca="1" si="240"/>
        <v>0.08</v>
      </c>
      <c r="BY490" s="143">
        <f t="shared" ca="1" si="241"/>
        <v>-0.04</v>
      </c>
      <c r="BZ490" s="144">
        <f t="shared" ca="1" si="242"/>
        <v>0.08</v>
      </c>
      <c r="CA490" s="145">
        <f t="shared" ca="1" si="243"/>
        <v>0.08</v>
      </c>
      <c r="CB490" s="56">
        <f t="shared" si="232"/>
        <v>0</v>
      </c>
      <c r="CC490" s="57">
        <f t="shared" si="233"/>
        <v>0</v>
      </c>
      <c r="CD490" s="58">
        <f t="shared" ca="1" si="234"/>
        <v>-0.04</v>
      </c>
      <c r="CE490" s="141">
        <f t="shared" ca="1" si="244"/>
        <v>0.08</v>
      </c>
      <c r="CF490" s="143">
        <f t="shared" ca="1" si="245"/>
        <v>-0.04</v>
      </c>
      <c r="CG490" s="144">
        <f t="shared" ca="1" si="246"/>
        <v>0.08</v>
      </c>
      <c r="CH490" s="145">
        <f t="shared" ca="1" si="247"/>
        <v>0.08</v>
      </c>
    </row>
    <row r="491" spans="2:86" hidden="1" outlineLevel="1">
      <c r="B491" t="str">
        <f t="shared" ca="1" si="250"/>
        <v>EP2 LP-S3 LP-M0</v>
      </c>
      <c r="C491" s="37">
        <f t="shared" ref="C491:I500" si="252">C91</f>
        <v>2</v>
      </c>
      <c r="D491" s="37">
        <f t="shared" si="252"/>
        <v>0</v>
      </c>
      <c r="E491" s="37">
        <f t="shared" ca="1" si="252"/>
        <v>3</v>
      </c>
      <c r="F491" s="37">
        <f t="shared" ca="1" si="252"/>
        <v>1</v>
      </c>
      <c r="G491" s="37">
        <f t="shared" si="252"/>
        <v>0</v>
      </c>
      <c r="H491" s="37">
        <f t="shared" si="252"/>
        <v>0</v>
      </c>
      <c r="I491" s="37">
        <f t="shared" si="252"/>
        <v>0</v>
      </c>
      <c r="BM491">
        <v>41</v>
      </c>
      <c r="BN491" s="56">
        <f t="shared" si="227"/>
        <v>0</v>
      </c>
      <c r="BO491" s="57">
        <f t="shared" si="228"/>
        <v>0</v>
      </c>
      <c r="BP491" s="58">
        <f t="shared" ca="1" si="235"/>
        <v>0</v>
      </c>
      <c r="BQ491" s="141">
        <f t="shared" ca="1" si="236"/>
        <v>-0.05</v>
      </c>
      <c r="BR491" s="143">
        <f t="shared" ca="1" si="237"/>
        <v>0</v>
      </c>
      <c r="BS491" s="144">
        <f t="shared" ca="1" si="238"/>
        <v>-0.05</v>
      </c>
      <c r="BT491" s="145">
        <f t="shared" ca="1" si="239"/>
        <v>-0.05</v>
      </c>
      <c r="BU491" s="56">
        <f t="shared" si="229"/>
        <v>0</v>
      </c>
      <c r="BV491" s="57">
        <f t="shared" si="230"/>
        <v>0</v>
      </c>
      <c r="BW491" s="58">
        <f t="shared" ca="1" si="231"/>
        <v>0</v>
      </c>
      <c r="BX491" s="141">
        <f t="shared" ca="1" si="240"/>
        <v>-0.05</v>
      </c>
      <c r="BY491" s="143">
        <f t="shared" ca="1" si="241"/>
        <v>0</v>
      </c>
      <c r="BZ491" s="144">
        <f t="shared" ca="1" si="242"/>
        <v>-0.05</v>
      </c>
      <c r="CA491" s="145">
        <f t="shared" ca="1" si="243"/>
        <v>-0.05</v>
      </c>
      <c r="CB491" s="56">
        <f t="shared" si="232"/>
        <v>0</v>
      </c>
      <c r="CC491" s="57">
        <f t="shared" si="233"/>
        <v>0</v>
      </c>
      <c r="CD491" s="58">
        <f t="shared" ca="1" si="234"/>
        <v>0</v>
      </c>
      <c r="CE491" s="141">
        <f t="shared" ca="1" si="244"/>
        <v>-0.05</v>
      </c>
      <c r="CF491" s="143">
        <f t="shared" ca="1" si="245"/>
        <v>0</v>
      </c>
      <c r="CG491" s="144">
        <f t="shared" ca="1" si="246"/>
        <v>-0.05</v>
      </c>
      <c r="CH491" s="145">
        <f t="shared" ca="1" si="247"/>
        <v>-0.05</v>
      </c>
    </row>
    <row r="492" spans="2:86" hidden="1" outlineLevel="1">
      <c r="B492" t="str">
        <f t="shared" ca="1" si="250"/>
        <v>EP2 LP-S3 LP-M0</v>
      </c>
      <c r="C492" s="37">
        <f t="shared" si="252"/>
        <v>2</v>
      </c>
      <c r="D492" s="37">
        <f t="shared" si="252"/>
        <v>0</v>
      </c>
      <c r="E492" s="37">
        <f t="shared" ca="1" si="252"/>
        <v>3</v>
      </c>
      <c r="F492" s="37">
        <f t="shared" ca="1" si="252"/>
        <v>2</v>
      </c>
      <c r="G492" s="37">
        <f t="shared" si="252"/>
        <v>0</v>
      </c>
      <c r="H492" s="37">
        <f t="shared" si="252"/>
        <v>0</v>
      </c>
      <c r="I492" s="37">
        <f t="shared" si="252"/>
        <v>0</v>
      </c>
      <c r="BM492">
        <v>42</v>
      </c>
      <c r="BN492" s="56">
        <f t="shared" si="227"/>
        <v>0</v>
      </c>
      <c r="BO492" s="57">
        <f t="shared" si="228"/>
        <v>0</v>
      </c>
      <c r="BP492" s="58">
        <f t="shared" ca="1" si="235"/>
        <v>0</v>
      </c>
      <c r="BQ492" s="141">
        <f t="shared" ca="1" si="236"/>
        <v>0</v>
      </c>
      <c r="BR492" s="143">
        <f t="shared" ca="1" si="237"/>
        <v>0</v>
      </c>
      <c r="BS492" s="144">
        <f t="shared" ca="1" si="238"/>
        <v>0</v>
      </c>
      <c r="BT492" s="145">
        <f t="shared" ca="1" si="239"/>
        <v>0</v>
      </c>
      <c r="BU492" s="56">
        <f t="shared" si="229"/>
        <v>0</v>
      </c>
      <c r="BV492" s="57">
        <f t="shared" si="230"/>
        <v>0</v>
      </c>
      <c r="BW492" s="58">
        <f t="shared" ca="1" si="231"/>
        <v>0</v>
      </c>
      <c r="BX492" s="141">
        <f t="shared" ca="1" si="240"/>
        <v>0</v>
      </c>
      <c r="BY492" s="143">
        <f t="shared" ca="1" si="241"/>
        <v>0</v>
      </c>
      <c r="BZ492" s="144">
        <f t="shared" ca="1" si="242"/>
        <v>0</v>
      </c>
      <c r="CA492" s="145">
        <f t="shared" ca="1" si="243"/>
        <v>0</v>
      </c>
      <c r="CB492" s="56">
        <f t="shared" si="232"/>
        <v>0</v>
      </c>
      <c r="CC492" s="57">
        <f t="shared" si="233"/>
        <v>0</v>
      </c>
      <c r="CD492" s="58">
        <f t="shared" ca="1" si="234"/>
        <v>0</v>
      </c>
      <c r="CE492" s="141">
        <f t="shared" ca="1" si="244"/>
        <v>0</v>
      </c>
      <c r="CF492" s="143">
        <f t="shared" ca="1" si="245"/>
        <v>0</v>
      </c>
      <c r="CG492" s="144">
        <f t="shared" ca="1" si="246"/>
        <v>0</v>
      </c>
      <c r="CH492" s="145">
        <f t="shared" ca="1" si="247"/>
        <v>0</v>
      </c>
    </row>
    <row r="493" spans="2:86" hidden="1" outlineLevel="1">
      <c r="B493" t="str">
        <f t="shared" ca="1" si="250"/>
        <v>EP2 LP-S3 LP-M0</v>
      </c>
      <c r="C493" s="37">
        <f t="shared" si="252"/>
        <v>2</v>
      </c>
      <c r="D493" s="37">
        <f t="shared" si="252"/>
        <v>0</v>
      </c>
      <c r="E493" s="37">
        <f t="shared" ca="1" si="252"/>
        <v>3</v>
      </c>
      <c r="F493" s="37">
        <f t="shared" ca="1" si="252"/>
        <v>3</v>
      </c>
      <c r="G493" s="37">
        <f t="shared" si="252"/>
        <v>0</v>
      </c>
      <c r="H493" s="37">
        <f t="shared" si="252"/>
        <v>0</v>
      </c>
      <c r="I493" s="37">
        <f t="shared" si="252"/>
        <v>0</v>
      </c>
      <c r="BM493">
        <v>43</v>
      </c>
      <c r="BN493" s="56">
        <f t="shared" si="227"/>
        <v>0</v>
      </c>
      <c r="BO493" s="57">
        <f t="shared" si="228"/>
        <v>0</v>
      </c>
      <c r="BP493" s="58">
        <f t="shared" ca="1" si="235"/>
        <v>0</v>
      </c>
      <c r="BQ493" s="141">
        <f t="shared" ca="1" si="236"/>
        <v>0.04</v>
      </c>
      <c r="BR493" s="143">
        <f t="shared" ca="1" si="237"/>
        <v>0</v>
      </c>
      <c r="BS493" s="144">
        <f t="shared" ca="1" si="238"/>
        <v>0.04</v>
      </c>
      <c r="BT493" s="145">
        <f t="shared" ca="1" si="239"/>
        <v>0.04</v>
      </c>
      <c r="BU493" s="56">
        <f t="shared" si="229"/>
        <v>0</v>
      </c>
      <c r="BV493" s="57">
        <f t="shared" si="230"/>
        <v>0</v>
      </c>
      <c r="BW493" s="58">
        <f t="shared" ca="1" si="231"/>
        <v>0</v>
      </c>
      <c r="BX493" s="141">
        <f t="shared" ca="1" si="240"/>
        <v>0.04</v>
      </c>
      <c r="BY493" s="143">
        <f t="shared" ca="1" si="241"/>
        <v>0</v>
      </c>
      <c r="BZ493" s="144">
        <f t="shared" ca="1" si="242"/>
        <v>0.04</v>
      </c>
      <c r="CA493" s="145">
        <f t="shared" ca="1" si="243"/>
        <v>0.04</v>
      </c>
      <c r="CB493" s="56">
        <f t="shared" si="232"/>
        <v>0</v>
      </c>
      <c r="CC493" s="57">
        <f t="shared" si="233"/>
        <v>0</v>
      </c>
      <c r="CD493" s="58">
        <f t="shared" ca="1" si="234"/>
        <v>0</v>
      </c>
      <c r="CE493" s="141">
        <f t="shared" ca="1" si="244"/>
        <v>0.04</v>
      </c>
      <c r="CF493" s="143">
        <f t="shared" ca="1" si="245"/>
        <v>0</v>
      </c>
      <c r="CG493" s="144">
        <f t="shared" ca="1" si="246"/>
        <v>0.04</v>
      </c>
      <c r="CH493" s="145">
        <f t="shared" ca="1" si="247"/>
        <v>0.04</v>
      </c>
    </row>
    <row r="494" spans="2:86" hidden="1" outlineLevel="1">
      <c r="B494" t="str">
        <f t="shared" ca="1" si="250"/>
        <v>EP2 LP-S3 LP-M0</v>
      </c>
      <c r="C494" s="37">
        <f t="shared" si="252"/>
        <v>2</v>
      </c>
      <c r="D494" s="37">
        <f t="shared" si="252"/>
        <v>0</v>
      </c>
      <c r="E494" s="37">
        <f t="shared" ca="1" si="252"/>
        <v>3</v>
      </c>
      <c r="F494" s="37">
        <f t="shared" ca="1" si="252"/>
        <v>4</v>
      </c>
      <c r="G494" s="37">
        <f t="shared" si="252"/>
        <v>0</v>
      </c>
      <c r="H494" s="37">
        <f t="shared" si="252"/>
        <v>0</v>
      </c>
      <c r="I494" s="37">
        <f t="shared" si="252"/>
        <v>0</v>
      </c>
      <c r="BM494">
        <v>44</v>
      </c>
      <c r="BN494" s="56">
        <f t="shared" si="227"/>
        <v>0</v>
      </c>
      <c r="BO494" s="57">
        <f t="shared" si="228"/>
        <v>0</v>
      </c>
      <c r="BP494" s="58">
        <f t="shared" ca="1" si="235"/>
        <v>0</v>
      </c>
      <c r="BQ494" s="141">
        <f t="shared" ca="1" si="236"/>
        <v>0.08</v>
      </c>
      <c r="BR494" s="143">
        <f t="shared" ca="1" si="237"/>
        <v>0</v>
      </c>
      <c r="BS494" s="144">
        <f t="shared" ca="1" si="238"/>
        <v>0.08</v>
      </c>
      <c r="BT494" s="145">
        <f t="shared" ca="1" si="239"/>
        <v>0.08</v>
      </c>
      <c r="BU494" s="56">
        <f t="shared" si="229"/>
        <v>0</v>
      </c>
      <c r="BV494" s="57">
        <f t="shared" si="230"/>
        <v>0</v>
      </c>
      <c r="BW494" s="58">
        <f t="shared" ca="1" si="231"/>
        <v>0</v>
      </c>
      <c r="BX494" s="141">
        <f t="shared" ca="1" si="240"/>
        <v>0.08</v>
      </c>
      <c r="BY494" s="143">
        <f t="shared" ca="1" si="241"/>
        <v>0</v>
      </c>
      <c r="BZ494" s="144">
        <f t="shared" ca="1" si="242"/>
        <v>0.08</v>
      </c>
      <c r="CA494" s="145">
        <f t="shared" ca="1" si="243"/>
        <v>0.08</v>
      </c>
      <c r="CB494" s="56">
        <f t="shared" si="232"/>
        <v>0</v>
      </c>
      <c r="CC494" s="57">
        <f t="shared" si="233"/>
        <v>0</v>
      </c>
      <c r="CD494" s="58">
        <f t="shared" ca="1" si="234"/>
        <v>0</v>
      </c>
      <c r="CE494" s="141">
        <f t="shared" ca="1" si="244"/>
        <v>0.08</v>
      </c>
      <c r="CF494" s="143">
        <f t="shared" ca="1" si="245"/>
        <v>0</v>
      </c>
      <c r="CG494" s="144">
        <f t="shared" ca="1" si="246"/>
        <v>0.08</v>
      </c>
      <c r="CH494" s="145">
        <f t="shared" ca="1" si="247"/>
        <v>0.08</v>
      </c>
    </row>
    <row r="495" spans="2:86" hidden="1" outlineLevel="1">
      <c r="B495" t="str">
        <f t="shared" ref="B495:B514" ca="1" si="253">"EP"&amp;$C495&amp;" LP-S"&amp;$E495&amp;" LP-M"&amp;$I495</f>
        <v>EP2 LP-S4 LP-M0</v>
      </c>
      <c r="C495" s="37">
        <f t="shared" si="252"/>
        <v>2</v>
      </c>
      <c r="D495" s="37">
        <f t="shared" si="252"/>
        <v>0</v>
      </c>
      <c r="E495" s="37">
        <f t="shared" ca="1" si="252"/>
        <v>4</v>
      </c>
      <c r="F495" s="37">
        <f t="shared" ca="1" si="252"/>
        <v>1</v>
      </c>
      <c r="G495" s="37">
        <f t="shared" si="252"/>
        <v>0</v>
      </c>
      <c r="H495" s="37">
        <f t="shared" si="252"/>
        <v>0</v>
      </c>
      <c r="I495" s="37">
        <f t="shared" si="252"/>
        <v>0</v>
      </c>
      <c r="BM495">
        <v>45</v>
      </c>
      <c r="BN495" s="56">
        <f t="shared" si="227"/>
        <v>0</v>
      </c>
      <c r="BO495" s="57">
        <f t="shared" si="228"/>
        <v>0</v>
      </c>
      <c r="BP495" s="58">
        <f t="shared" ca="1" si="235"/>
        <v>0.05</v>
      </c>
      <c r="BQ495" s="141">
        <f t="shared" ca="1" si="236"/>
        <v>-0.05</v>
      </c>
      <c r="BR495" s="143">
        <f t="shared" ca="1" si="237"/>
        <v>0.05</v>
      </c>
      <c r="BS495" s="144">
        <f t="shared" ca="1" si="238"/>
        <v>-0.05</v>
      </c>
      <c r="BT495" s="145">
        <f t="shared" ca="1" si="239"/>
        <v>-0.05</v>
      </c>
      <c r="BU495" s="56">
        <f t="shared" si="229"/>
        <v>0</v>
      </c>
      <c r="BV495" s="57">
        <f t="shared" si="230"/>
        <v>0</v>
      </c>
      <c r="BW495" s="58">
        <f t="shared" ca="1" si="231"/>
        <v>0.05</v>
      </c>
      <c r="BX495" s="141">
        <f t="shared" ca="1" si="240"/>
        <v>-0.05</v>
      </c>
      <c r="BY495" s="143">
        <f t="shared" ca="1" si="241"/>
        <v>0.05</v>
      </c>
      <c r="BZ495" s="144">
        <f t="shared" ca="1" si="242"/>
        <v>-0.05</v>
      </c>
      <c r="CA495" s="145">
        <f t="shared" ca="1" si="243"/>
        <v>-0.05</v>
      </c>
      <c r="CB495" s="56">
        <f t="shared" si="232"/>
        <v>0</v>
      </c>
      <c r="CC495" s="57">
        <f t="shared" si="233"/>
        <v>0</v>
      </c>
      <c r="CD495" s="58">
        <f t="shared" ca="1" si="234"/>
        <v>0.05</v>
      </c>
      <c r="CE495" s="141">
        <f t="shared" ca="1" si="244"/>
        <v>-0.05</v>
      </c>
      <c r="CF495" s="143">
        <f t="shared" ca="1" si="245"/>
        <v>0.05</v>
      </c>
      <c r="CG495" s="144">
        <f t="shared" ca="1" si="246"/>
        <v>-0.05</v>
      </c>
      <c r="CH495" s="145">
        <f t="shared" ca="1" si="247"/>
        <v>-0.05</v>
      </c>
    </row>
    <row r="496" spans="2:86" hidden="1" outlineLevel="1">
      <c r="B496" t="str">
        <f t="shared" ca="1" si="253"/>
        <v>EP2 LP-S4 LP-M0</v>
      </c>
      <c r="C496" s="37">
        <f t="shared" si="252"/>
        <v>2</v>
      </c>
      <c r="D496" s="37">
        <f t="shared" si="252"/>
        <v>0</v>
      </c>
      <c r="E496" s="37">
        <f t="shared" ca="1" si="252"/>
        <v>4</v>
      </c>
      <c r="F496" s="37">
        <f t="shared" ca="1" si="252"/>
        <v>2</v>
      </c>
      <c r="G496" s="37">
        <f t="shared" si="252"/>
        <v>0</v>
      </c>
      <c r="H496" s="37">
        <f t="shared" si="252"/>
        <v>0</v>
      </c>
      <c r="I496" s="37">
        <f t="shared" si="252"/>
        <v>0</v>
      </c>
      <c r="BM496">
        <v>46</v>
      </c>
      <c r="BN496" s="56">
        <f t="shared" si="227"/>
        <v>0</v>
      </c>
      <c r="BO496" s="57">
        <f t="shared" si="228"/>
        <v>0</v>
      </c>
      <c r="BP496" s="58">
        <f t="shared" ca="1" si="235"/>
        <v>0.05</v>
      </c>
      <c r="BQ496" s="141">
        <f t="shared" ca="1" si="236"/>
        <v>0</v>
      </c>
      <c r="BR496" s="143">
        <f t="shared" ca="1" si="237"/>
        <v>0.05</v>
      </c>
      <c r="BS496" s="144">
        <f t="shared" ca="1" si="238"/>
        <v>0</v>
      </c>
      <c r="BT496" s="145">
        <f t="shared" ca="1" si="239"/>
        <v>0</v>
      </c>
      <c r="BU496" s="56">
        <f t="shared" si="229"/>
        <v>0</v>
      </c>
      <c r="BV496" s="57">
        <f t="shared" si="230"/>
        <v>0</v>
      </c>
      <c r="BW496" s="58">
        <f t="shared" ca="1" si="231"/>
        <v>0.05</v>
      </c>
      <c r="BX496" s="141">
        <f t="shared" ca="1" si="240"/>
        <v>0</v>
      </c>
      <c r="BY496" s="143">
        <f t="shared" ca="1" si="241"/>
        <v>0.05</v>
      </c>
      <c r="BZ496" s="144">
        <f t="shared" ca="1" si="242"/>
        <v>0</v>
      </c>
      <c r="CA496" s="145">
        <f t="shared" ca="1" si="243"/>
        <v>0</v>
      </c>
      <c r="CB496" s="56">
        <f t="shared" si="232"/>
        <v>0</v>
      </c>
      <c r="CC496" s="57">
        <f t="shared" si="233"/>
        <v>0</v>
      </c>
      <c r="CD496" s="58">
        <f t="shared" ca="1" si="234"/>
        <v>0.05</v>
      </c>
      <c r="CE496" s="141">
        <f t="shared" ca="1" si="244"/>
        <v>0</v>
      </c>
      <c r="CF496" s="143">
        <f t="shared" ca="1" si="245"/>
        <v>0.05</v>
      </c>
      <c r="CG496" s="144">
        <f t="shared" ca="1" si="246"/>
        <v>0</v>
      </c>
      <c r="CH496" s="145">
        <f t="shared" ca="1" si="247"/>
        <v>0</v>
      </c>
    </row>
    <row r="497" spans="2:86" hidden="1" outlineLevel="1">
      <c r="B497" t="str">
        <f t="shared" ca="1" si="253"/>
        <v>EP2 LP-S4 LP-M0</v>
      </c>
      <c r="C497" s="37">
        <f t="shared" si="252"/>
        <v>2</v>
      </c>
      <c r="D497" s="37">
        <f t="shared" si="252"/>
        <v>0</v>
      </c>
      <c r="E497" s="37">
        <f t="shared" ca="1" si="252"/>
        <v>4</v>
      </c>
      <c r="F497" s="37">
        <f t="shared" ca="1" si="252"/>
        <v>3</v>
      </c>
      <c r="G497" s="37">
        <f t="shared" si="252"/>
        <v>0</v>
      </c>
      <c r="H497" s="37">
        <f t="shared" si="252"/>
        <v>0</v>
      </c>
      <c r="I497" s="37">
        <f t="shared" si="252"/>
        <v>0</v>
      </c>
      <c r="BM497">
        <v>47</v>
      </c>
      <c r="BN497" s="56">
        <f t="shared" si="227"/>
        <v>0</v>
      </c>
      <c r="BO497" s="57">
        <f t="shared" si="228"/>
        <v>0</v>
      </c>
      <c r="BP497" s="58">
        <f t="shared" ca="1" si="235"/>
        <v>0.05</v>
      </c>
      <c r="BQ497" s="141">
        <f t="shared" ca="1" si="236"/>
        <v>0.04</v>
      </c>
      <c r="BR497" s="143">
        <f t="shared" ca="1" si="237"/>
        <v>0.05</v>
      </c>
      <c r="BS497" s="144">
        <f t="shared" ca="1" si="238"/>
        <v>0.04</v>
      </c>
      <c r="BT497" s="145">
        <f t="shared" ca="1" si="239"/>
        <v>0.04</v>
      </c>
      <c r="BU497" s="56">
        <f t="shared" si="229"/>
        <v>0</v>
      </c>
      <c r="BV497" s="57">
        <f t="shared" si="230"/>
        <v>0</v>
      </c>
      <c r="BW497" s="58">
        <f t="shared" ca="1" si="231"/>
        <v>0.05</v>
      </c>
      <c r="BX497" s="141">
        <f t="shared" ca="1" si="240"/>
        <v>0.04</v>
      </c>
      <c r="BY497" s="143">
        <f t="shared" ca="1" si="241"/>
        <v>0.05</v>
      </c>
      <c r="BZ497" s="144">
        <f t="shared" ca="1" si="242"/>
        <v>0.04</v>
      </c>
      <c r="CA497" s="145">
        <f t="shared" ca="1" si="243"/>
        <v>0.04</v>
      </c>
      <c r="CB497" s="56">
        <f t="shared" si="232"/>
        <v>0</v>
      </c>
      <c r="CC497" s="57">
        <f t="shared" si="233"/>
        <v>0</v>
      </c>
      <c r="CD497" s="58">
        <f t="shared" ca="1" si="234"/>
        <v>0.05</v>
      </c>
      <c r="CE497" s="141">
        <f t="shared" ca="1" si="244"/>
        <v>0.04</v>
      </c>
      <c r="CF497" s="143">
        <f t="shared" ca="1" si="245"/>
        <v>0.05</v>
      </c>
      <c r="CG497" s="144">
        <f t="shared" ca="1" si="246"/>
        <v>0.04</v>
      </c>
      <c r="CH497" s="145">
        <f t="shared" ca="1" si="247"/>
        <v>0.04</v>
      </c>
    </row>
    <row r="498" spans="2:86" hidden="1" outlineLevel="1">
      <c r="B498" t="str">
        <f t="shared" ca="1" si="253"/>
        <v>EP2 LP-S4 LP-M0</v>
      </c>
      <c r="C498" s="37">
        <f t="shared" si="252"/>
        <v>2</v>
      </c>
      <c r="D498" s="37">
        <f t="shared" si="252"/>
        <v>0</v>
      </c>
      <c r="E498" s="37">
        <f t="shared" ca="1" si="252"/>
        <v>4</v>
      </c>
      <c r="F498" s="37">
        <f t="shared" ca="1" si="252"/>
        <v>4</v>
      </c>
      <c r="G498" s="37">
        <f t="shared" si="252"/>
        <v>0</v>
      </c>
      <c r="H498" s="37">
        <f t="shared" si="252"/>
        <v>0</v>
      </c>
      <c r="I498" s="37">
        <f t="shared" si="252"/>
        <v>0</v>
      </c>
      <c r="BM498">
        <v>48</v>
      </c>
      <c r="BN498" s="56">
        <f t="shared" si="227"/>
        <v>0</v>
      </c>
      <c r="BO498" s="57">
        <f t="shared" si="228"/>
        <v>0</v>
      </c>
      <c r="BP498" s="58">
        <f t="shared" ca="1" si="235"/>
        <v>0.05</v>
      </c>
      <c r="BQ498" s="141">
        <f t="shared" ca="1" si="236"/>
        <v>0.08</v>
      </c>
      <c r="BR498" s="143">
        <f t="shared" ca="1" si="237"/>
        <v>0.05</v>
      </c>
      <c r="BS498" s="144">
        <f t="shared" ca="1" si="238"/>
        <v>0.08</v>
      </c>
      <c r="BT498" s="145">
        <f t="shared" ca="1" si="239"/>
        <v>0.08</v>
      </c>
      <c r="BU498" s="56">
        <f t="shared" si="229"/>
        <v>0</v>
      </c>
      <c r="BV498" s="57">
        <f t="shared" si="230"/>
        <v>0</v>
      </c>
      <c r="BW498" s="58">
        <f t="shared" ca="1" si="231"/>
        <v>0.05</v>
      </c>
      <c r="BX498" s="141">
        <f t="shared" ca="1" si="240"/>
        <v>0.08</v>
      </c>
      <c r="BY498" s="143">
        <f t="shared" ca="1" si="241"/>
        <v>0.05</v>
      </c>
      <c r="BZ498" s="144">
        <f t="shared" ca="1" si="242"/>
        <v>0.08</v>
      </c>
      <c r="CA498" s="145">
        <f t="shared" ca="1" si="243"/>
        <v>0.08</v>
      </c>
      <c r="CB498" s="56">
        <f t="shared" si="232"/>
        <v>0</v>
      </c>
      <c r="CC498" s="57">
        <f t="shared" si="233"/>
        <v>0</v>
      </c>
      <c r="CD498" s="58">
        <f t="shared" ca="1" si="234"/>
        <v>0.05</v>
      </c>
      <c r="CE498" s="141">
        <f t="shared" ca="1" si="244"/>
        <v>0.08</v>
      </c>
      <c r="CF498" s="143">
        <f t="shared" ca="1" si="245"/>
        <v>0.05</v>
      </c>
      <c r="CG498" s="144">
        <f t="shared" ca="1" si="246"/>
        <v>0.08</v>
      </c>
      <c r="CH498" s="145">
        <f t="shared" ca="1" si="247"/>
        <v>0.08</v>
      </c>
    </row>
    <row r="499" spans="2:86" hidden="1" outlineLevel="1">
      <c r="B499" t="str">
        <f t="shared" ca="1" si="253"/>
        <v>EP3 LP-S1 LP-M0</v>
      </c>
      <c r="C499" s="37">
        <f t="shared" si="252"/>
        <v>3</v>
      </c>
      <c r="D499" s="37">
        <f t="shared" si="252"/>
        <v>0</v>
      </c>
      <c r="E499" s="37">
        <f t="shared" ca="1" si="252"/>
        <v>1</v>
      </c>
      <c r="F499" s="37">
        <f t="shared" ca="1" si="252"/>
        <v>1</v>
      </c>
      <c r="G499" s="37">
        <f t="shared" si="252"/>
        <v>0</v>
      </c>
      <c r="H499" s="37">
        <f t="shared" si="252"/>
        <v>0</v>
      </c>
      <c r="I499" s="37">
        <f t="shared" si="252"/>
        <v>0</v>
      </c>
      <c r="BM499">
        <v>49</v>
      </c>
      <c r="BN499" s="56">
        <f t="shared" si="227"/>
        <v>0.04</v>
      </c>
      <c r="BO499" s="57">
        <f t="shared" si="228"/>
        <v>0</v>
      </c>
      <c r="BP499" s="58">
        <f t="shared" ca="1" si="235"/>
        <v>-0.08</v>
      </c>
      <c r="BQ499" s="141">
        <f t="shared" ca="1" si="236"/>
        <v>-0.05</v>
      </c>
      <c r="BR499" s="143">
        <f t="shared" ca="1" si="237"/>
        <v>-0.08</v>
      </c>
      <c r="BS499" s="144">
        <f t="shared" ca="1" si="238"/>
        <v>-0.05</v>
      </c>
      <c r="BT499" s="145">
        <f t="shared" ca="1" si="239"/>
        <v>-0.05</v>
      </c>
      <c r="BU499" s="56">
        <f t="shared" si="229"/>
        <v>0.04</v>
      </c>
      <c r="BV499" s="57">
        <f t="shared" si="230"/>
        <v>0</v>
      </c>
      <c r="BW499" s="58">
        <f t="shared" ca="1" si="231"/>
        <v>-0.08</v>
      </c>
      <c r="BX499" s="141">
        <f t="shared" ca="1" si="240"/>
        <v>-0.05</v>
      </c>
      <c r="BY499" s="143">
        <f t="shared" ca="1" si="241"/>
        <v>-0.08</v>
      </c>
      <c r="BZ499" s="144">
        <f t="shared" ca="1" si="242"/>
        <v>-0.05</v>
      </c>
      <c r="CA499" s="145">
        <f t="shared" ca="1" si="243"/>
        <v>-0.05</v>
      </c>
      <c r="CB499" s="56">
        <f t="shared" si="232"/>
        <v>0.04</v>
      </c>
      <c r="CC499" s="57">
        <f t="shared" si="233"/>
        <v>0</v>
      </c>
      <c r="CD499" s="58">
        <f t="shared" ca="1" si="234"/>
        <v>-0.08</v>
      </c>
      <c r="CE499" s="141">
        <f t="shared" ca="1" si="244"/>
        <v>-0.05</v>
      </c>
      <c r="CF499" s="143">
        <f t="shared" ca="1" si="245"/>
        <v>-0.08</v>
      </c>
      <c r="CG499" s="144">
        <f t="shared" ca="1" si="246"/>
        <v>-0.05</v>
      </c>
      <c r="CH499" s="145">
        <f t="shared" ca="1" si="247"/>
        <v>-0.05</v>
      </c>
    </row>
    <row r="500" spans="2:86" hidden="1" outlineLevel="1">
      <c r="B500" t="str">
        <f t="shared" ca="1" si="253"/>
        <v>EP3 LP-S1 LP-M0</v>
      </c>
      <c r="C500" s="37">
        <f t="shared" si="252"/>
        <v>3</v>
      </c>
      <c r="D500" s="37">
        <f t="shared" si="252"/>
        <v>0</v>
      </c>
      <c r="E500" s="37">
        <f t="shared" ca="1" si="252"/>
        <v>1</v>
      </c>
      <c r="F500" s="37">
        <f t="shared" ca="1" si="252"/>
        <v>2</v>
      </c>
      <c r="G500" s="37">
        <f t="shared" si="252"/>
        <v>0</v>
      </c>
      <c r="H500" s="37">
        <f t="shared" si="252"/>
        <v>0</v>
      </c>
      <c r="I500" s="37">
        <f t="shared" si="252"/>
        <v>0</v>
      </c>
      <c r="BM500">
        <v>50</v>
      </c>
      <c r="BN500" s="56">
        <f t="shared" si="227"/>
        <v>0.04</v>
      </c>
      <c r="BO500" s="57">
        <f t="shared" si="228"/>
        <v>0</v>
      </c>
      <c r="BP500" s="58">
        <f t="shared" ca="1" si="235"/>
        <v>-0.08</v>
      </c>
      <c r="BQ500" s="141">
        <f t="shared" ca="1" si="236"/>
        <v>0</v>
      </c>
      <c r="BR500" s="143">
        <f t="shared" ca="1" si="237"/>
        <v>-0.08</v>
      </c>
      <c r="BS500" s="144">
        <f t="shared" ca="1" si="238"/>
        <v>0</v>
      </c>
      <c r="BT500" s="145">
        <f t="shared" ca="1" si="239"/>
        <v>0</v>
      </c>
      <c r="BU500" s="56">
        <f t="shared" si="229"/>
        <v>0.04</v>
      </c>
      <c r="BV500" s="57">
        <f t="shared" si="230"/>
        <v>0</v>
      </c>
      <c r="BW500" s="58">
        <f t="shared" ca="1" si="231"/>
        <v>-0.08</v>
      </c>
      <c r="BX500" s="141">
        <f t="shared" ca="1" si="240"/>
        <v>0</v>
      </c>
      <c r="BY500" s="143">
        <f t="shared" ca="1" si="241"/>
        <v>-0.08</v>
      </c>
      <c r="BZ500" s="144">
        <f t="shared" ca="1" si="242"/>
        <v>0</v>
      </c>
      <c r="CA500" s="145">
        <f t="shared" ca="1" si="243"/>
        <v>0</v>
      </c>
      <c r="CB500" s="56">
        <f t="shared" si="232"/>
        <v>0.04</v>
      </c>
      <c r="CC500" s="57">
        <f t="shared" si="233"/>
        <v>0</v>
      </c>
      <c r="CD500" s="58">
        <f t="shared" ca="1" si="234"/>
        <v>-0.08</v>
      </c>
      <c r="CE500" s="141">
        <f t="shared" ca="1" si="244"/>
        <v>0</v>
      </c>
      <c r="CF500" s="143">
        <f t="shared" ca="1" si="245"/>
        <v>-0.08</v>
      </c>
      <c r="CG500" s="144">
        <f t="shared" ca="1" si="246"/>
        <v>0</v>
      </c>
      <c r="CH500" s="145">
        <f t="shared" ca="1" si="247"/>
        <v>0</v>
      </c>
    </row>
    <row r="501" spans="2:86" hidden="1" outlineLevel="1">
      <c r="B501" t="str">
        <f t="shared" ca="1" si="253"/>
        <v>EP3 LP-S1 LP-M0</v>
      </c>
      <c r="C501" s="37">
        <f t="shared" ref="C501:I510" si="254">C101</f>
        <v>3</v>
      </c>
      <c r="D501" s="37">
        <f t="shared" si="254"/>
        <v>0</v>
      </c>
      <c r="E501" s="37">
        <f t="shared" ca="1" si="254"/>
        <v>1</v>
      </c>
      <c r="F501" s="37">
        <f t="shared" ca="1" si="254"/>
        <v>3</v>
      </c>
      <c r="G501" s="37">
        <f t="shared" si="254"/>
        <v>0</v>
      </c>
      <c r="H501" s="37">
        <f t="shared" si="254"/>
        <v>0</v>
      </c>
      <c r="I501" s="37">
        <f t="shared" si="254"/>
        <v>0</v>
      </c>
      <c r="BM501">
        <v>51</v>
      </c>
      <c r="BN501" s="56">
        <f t="shared" si="227"/>
        <v>0.04</v>
      </c>
      <c r="BO501" s="57">
        <f t="shared" si="228"/>
        <v>0</v>
      </c>
      <c r="BP501" s="58">
        <f t="shared" ca="1" si="235"/>
        <v>-0.08</v>
      </c>
      <c r="BQ501" s="141">
        <f t="shared" ca="1" si="236"/>
        <v>0.04</v>
      </c>
      <c r="BR501" s="143">
        <f t="shared" ca="1" si="237"/>
        <v>-0.08</v>
      </c>
      <c r="BS501" s="144">
        <f t="shared" ca="1" si="238"/>
        <v>0.04</v>
      </c>
      <c r="BT501" s="145">
        <f t="shared" ca="1" si="239"/>
        <v>0.04</v>
      </c>
      <c r="BU501" s="56">
        <f t="shared" si="229"/>
        <v>0.04</v>
      </c>
      <c r="BV501" s="57">
        <f t="shared" si="230"/>
        <v>0</v>
      </c>
      <c r="BW501" s="58">
        <f t="shared" ca="1" si="231"/>
        <v>-0.08</v>
      </c>
      <c r="BX501" s="141">
        <f t="shared" ca="1" si="240"/>
        <v>0.04</v>
      </c>
      <c r="BY501" s="143">
        <f t="shared" ca="1" si="241"/>
        <v>-0.08</v>
      </c>
      <c r="BZ501" s="144">
        <f t="shared" ca="1" si="242"/>
        <v>0.04</v>
      </c>
      <c r="CA501" s="145">
        <f t="shared" ca="1" si="243"/>
        <v>0.04</v>
      </c>
      <c r="CB501" s="56">
        <f t="shared" si="232"/>
        <v>0.04</v>
      </c>
      <c r="CC501" s="57">
        <f t="shared" si="233"/>
        <v>0</v>
      </c>
      <c r="CD501" s="58">
        <f t="shared" ca="1" si="234"/>
        <v>-0.08</v>
      </c>
      <c r="CE501" s="141">
        <f t="shared" ca="1" si="244"/>
        <v>0.04</v>
      </c>
      <c r="CF501" s="143">
        <f t="shared" ca="1" si="245"/>
        <v>-0.08</v>
      </c>
      <c r="CG501" s="144">
        <f t="shared" ca="1" si="246"/>
        <v>0.04</v>
      </c>
      <c r="CH501" s="145">
        <f t="shared" ca="1" si="247"/>
        <v>0.04</v>
      </c>
    </row>
    <row r="502" spans="2:86" hidden="1" outlineLevel="1">
      <c r="B502" t="str">
        <f t="shared" ca="1" si="253"/>
        <v>EP3 LP-S1 LP-M0</v>
      </c>
      <c r="C502" s="37">
        <f t="shared" si="254"/>
        <v>3</v>
      </c>
      <c r="D502" s="37">
        <f t="shared" si="254"/>
        <v>0</v>
      </c>
      <c r="E502" s="37">
        <f t="shared" ca="1" si="254"/>
        <v>1</v>
      </c>
      <c r="F502" s="37">
        <f t="shared" ca="1" si="254"/>
        <v>4</v>
      </c>
      <c r="G502" s="37">
        <f t="shared" si="254"/>
        <v>0</v>
      </c>
      <c r="H502" s="37">
        <f t="shared" si="254"/>
        <v>0</v>
      </c>
      <c r="I502" s="37">
        <f t="shared" si="254"/>
        <v>0</v>
      </c>
      <c r="BM502">
        <v>52</v>
      </c>
      <c r="BN502" s="56">
        <f t="shared" si="227"/>
        <v>0.04</v>
      </c>
      <c r="BO502" s="57">
        <f t="shared" si="228"/>
        <v>0</v>
      </c>
      <c r="BP502" s="58">
        <f t="shared" ca="1" si="235"/>
        <v>-0.08</v>
      </c>
      <c r="BQ502" s="141">
        <f t="shared" ca="1" si="236"/>
        <v>0.08</v>
      </c>
      <c r="BR502" s="143">
        <f t="shared" ca="1" si="237"/>
        <v>-0.08</v>
      </c>
      <c r="BS502" s="144">
        <f t="shared" ca="1" si="238"/>
        <v>0.08</v>
      </c>
      <c r="BT502" s="145">
        <f t="shared" ca="1" si="239"/>
        <v>0.08</v>
      </c>
      <c r="BU502" s="56">
        <f t="shared" si="229"/>
        <v>0.04</v>
      </c>
      <c r="BV502" s="57">
        <f t="shared" si="230"/>
        <v>0</v>
      </c>
      <c r="BW502" s="58">
        <f t="shared" ca="1" si="231"/>
        <v>-0.08</v>
      </c>
      <c r="BX502" s="141">
        <f t="shared" ca="1" si="240"/>
        <v>0.08</v>
      </c>
      <c r="BY502" s="143">
        <f t="shared" ca="1" si="241"/>
        <v>-0.08</v>
      </c>
      <c r="BZ502" s="144">
        <f t="shared" ca="1" si="242"/>
        <v>0.08</v>
      </c>
      <c r="CA502" s="145">
        <f t="shared" ca="1" si="243"/>
        <v>0.08</v>
      </c>
      <c r="CB502" s="56">
        <f t="shared" si="232"/>
        <v>0.04</v>
      </c>
      <c r="CC502" s="57">
        <f t="shared" si="233"/>
        <v>0</v>
      </c>
      <c r="CD502" s="58">
        <f t="shared" ca="1" si="234"/>
        <v>-0.08</v>
      </c>
      <c r="CE502" s="141">
        <f t="shared" ca="1" si="244"/>
        <v>0.08</v>
      </c>
      <c r="CF502" s="143">
        <f t="shared" ca="1" si="245"/>
        <v>-0.08</v>
      </c>
      <c r="CG502" s="144">
        <f t="shared" ca="1" si="246"/>
        <v>0.08</v>
      </c>
      <c r="CH502" s="145">
        <f t="shared" ca="1" si="247"/>
        <v>0.08</v>
      </c>
    </row>
    <row r="503" spans="2:86" hidden="1" outlineLevel="1">
      <c r="B503" t="str">
        <f t="shared" ca="1" si="253"/>
        <v>EP3 LP-S2 LP-M0</v>
      </c>
      <c r="C503" s="37">
        <f t="shared" si="254"/>
        <v>3</v>
      </c>
      <c r="D503" s="37">
        <f t="shared" si="254"/>
        <v>0</v>
      </c>
      <c r="E503" s="37">
        <f t="shared" ca="1" si="254"/>
        <v>2</v>
      </c>
      <c r="F503" s="37">
        <f t="shared" ca="1" si="254"/>
        <v>1</v>
      </c>
      <c r="G503" s="37">
        <f t="shared" si="254"/>
        <v>0</v>
      </c>
      <c r="H503" s="37">
        <f t="shared" si="254"/>
        <v>0</v>
      </c>
      <c r="I503" s="37">
        <f t="shared" si="254"/>
        <v>0</v>
      </c>
      <c r="BM503">
        <v>53</v>
      </c>
      <c r="BN503" s="56">
        <f t="shared" si="227"/>
        <v>0.04</v>
      </c>
      <c r="BO503" s="57">
        <f t="shared" si="228"/>
        <v>0</v>
      </c>
      <c r="BP503" s="58">
        <f t="shared" ca="1" si="235"/>
        <v>-0.04</v>
      </c>
      <c r="BQ503" s="141">
        <f t="shared" ca="1" si="236"/>
        <v>-0.05</v>
      </c>
      <c r="BR503" s="143">
        <f t="shared" ca="1" si="237"/>
        <v>-0.04</v>
      </c>
      <c r="BS503" s="144">
        <f t="shared" ca="1" si="238"/>
        <v>-0.05</v>
      </c>
      <c r="BT503" s="145">
        <f t="shared" ca="1" si="239"/>
        <v>-0.05</v>
      </c>
      <c r="BU503" s="56">
        <f t="shared" si="229"/>
        <v>0.04</v>
      </c>
      <c r="BV503" s="57">
        <f t="shared" si="230"/>
        <v>0</v>
      </c>
      <c r="BW503" s="58">
        <f t="shared" ca="1" si="231"/>
        <v>-0.04</v>
      </c>
      <c r="BX503" s="141">
        <f t="shared" ca="1" si="240"/>
        <v>-0.05</v>
      </c>
      <c r="BY503" s="143">
        <f t="shared" ca="1" si="241"/>
        <v>-0.04</v>
      </c>
      <c r="BZ503" s="144">
        <f t="shared" ca="1" si="242"/>
        <v>-0.05</v>
      </c>
      <c r="CA503" s="145">
        <f t="shared" ca="1" si="243"/>
        <v>-0.05</v>
      </c>
      <c r="CB503" s="56">
        <f t="shared" si="232"/>
        <v>0.04</v>
      </c>
      <c r="CC503" s="57">
        <f t="shared" si="233"/>
        <v>0</v>
      </c>
      <c r="CD503" s="58">
        <f t="shared" ca="1" si="234"/>
        <v>-0.04</v>
      </c>
      <c r="CE503" s="141">
        <f t="shared" ca="1" si="244"/>
        <v>-0.05</v>
      </c>
      <c r="CF503" s="143">
        <f t="shared" ca="1" si="245"/>
        <v>-0.04</v>
      </c>
      <c r="CG503" s="144">
        <f t="shared" ca="1" si="246"/>
        <v>-0.05</v>
      </c>
      <c r="CH503" s="145">
        <f t="shared" ca="1" si="247"/>
        <v>-0.05</v>
      </c>
    </row>
    <row r="504" spans="2:86" hidden="1" outlineLevel="1">
      <c r="B504" t="str">
        <f t="shared" ca="1" si="253"/>
        <v>EP3 LP-S2 LP-M0</v>
      </c>
      <c r="C504" s="37">
        <f t="shared" si="254"/>
        <v>3</v>
      </c>
      <c r="D504" s="37">
        <f t="shared" si="254"/>
        <v>0</v>
      </c>
      <c r="E504" s="37">
        <f t="shared" ca="1" si="254"/>
        <v>2</v>
      </c>
      <c r="F504" s="37">
        <f t="shared" ca="1" si="254"/>
        <v>2</v>
      </c>
      <c r="G504" s="37">
        <f t="shared" si="254"/>
        <v>0</v>
      </c>
      <c r="H504" s="37">
        <f t="shared" si="254"/>
        <v>0</v>
      </c>
      <c r="I504" s="37">
        <f t="shared" si="254"/>
        <v>0</v>
      </c>
      <c r="BM504">
        <v>54</v>
      </c>
      <c r="BN504" s="56">
        <f t="shared" si="227"/>
        <v>0.04</v>
      </c>
      <c r="BO504" s="57">
        <f t="shared" si="228"/>
        <v>0</v>
      </c>
      <c r="BP504" s="58">
        <f t="shared" ca="1" si="235"/>
        <v>-0.04</v>
      </c>
      <c r="BQ504" s="141">
        <f t="shared" ca="1" si="236"/>
        <v>0</v>
      </c>
      <c r="BR504" s="143">
        <f t="shared" ca="1" si="237"/>
        <v>-0.04</v>
      </c>
      <c r="BS504" s="144">
        <f t="shared" ca="1" si="238"/>
        <v>0</v>
      </c>
      <c r="BT504" s="145">
        <f t="shared" ca="1" si="239"/>
        <v>0</v>
      </c>
      <c r="BU504" s="56">
        <f t="shared" si="229"/>
        <v>0.04</v>
      </c>
      <c r="BV504" s="57">
        <f t="shared" si="230"/>
        <v>0</v>
      </c>
      <c r="BW504" s="58">
        <f t="shared" ca="1" si="231"/>
        <v>-0.04</v>
      </c>
      <c r="BX504" s="141">
        <f t="shared" ca="1" si="240"/>
        <v>0</v>
      </c>
      <c r="BY504" s="143">
        <f t="shared" ca="1" si="241"/>
        <v>-0.04</v>
      </c>
      <c r="BZ504" s="144">
        <f t="shared" ca="1" si="242"/>
        <v>0</v>
      </c>
      <c r="CA504" s="145">
        <f t="shared" ca="1" si="243"/>
        <v>0</v>
      </c>
      <c r="CB504" s="56">
        <f t="shared" si="232"/>
        <v>0.04</v>
      </c>
      <c r="CC504" s="57">
        <f t="shared" si="233"/>
        <v>0</v>
      </c>
      <c r="CD504" s="58">
        <f t="shared" ca="1" si="234"/>
        <v>-0.04</v>
      </c>
      <c r="CE504" s="141">
        <f t="shared" ca="1" si="244"/>
        <v>0</v>
      </c>
      <c r="CF504" s="143">
        <f t="shared" ca="1" si="245"/>
        <v>-0.04</v>
      </c>
      <c r="CG504" s="144">
        <f t="shared" ca="1" si="246"/>
        <v>0</v>
      </c>
      <c r="CH504" s="145">
        <f t="shared" ca="1" si="247"/>
        <v>0</v>
      </c>
    </row>
    <row r="505" spans="2:86" hidden="1" outlineLevel="1">
      <c r="B505" t="str">
        <f t="shared" ca="1" si="253"/>
        <v>EP3 LP-S2 LP-M0</v>
      </c>
      <c r="C505" s="37">
        <f t="shared" si="254"/>
        <v>3</v>
      </c>
      <c r="D505" s="37">
        <f t="shared" si="254"/>
        <v>0</v>
      </c>
      <c r="E505" s="37">
        <f t="shared" ca="1" si="254"/>
        <v>2</v>
      </c>
      <c r="F505" s="37">
        <f t="shared" ca="1" si="254"/>
        <v>3</v>
      </c>
      <c r="G505" s="37">
        <f t="shared" si="254"/>
        <v>0</v>
      </c>
      <c r="H505" s="37">
        <f t="shared" si="254"/>
        <v>0</v>
      </c>
      <c r="I505" s="37">
        <f t="shared" si="254"/>
        <v>0</v>
      </c>
      <c r="BM505">
        <v>55</v>
      </c>
      <c r="BN505" s="56">
        <f t="shared" si="227"/>
        <v>0.04</v>
      </c>
      <c r="BO505" s="57">
        <f t="shared" si="228"/>
        <v>0</v>
      </c>
      <c r="BP505" s="58">
        <f t="shared" ca="1" si="235"/>
        <v>-0.04</v>
      </c>
      <c r="BQ505" s="141">
        <f t="shared" ca="1" si="236"/>
        <v>0.04</v>
      </c>
      <c r="BR505" s="143">
        <f t="shared" ca="1" si="237"/>
        <v>-0.04</v>
      </c>
      <c r="BS505" s="144">
        <f t="shared" ca="1" si="238"/>
        <v>0.04</v>
      </c>
      <c r="BT505" s="145">
        <f t="shared" ca="1" si="239"/>
        <v>0.04</v>
      </c>
      <c r="BU505" s="56">
        <f t="shared" si="229"/>
        <v>0.04</v>
      </c>
      <c r="BV505" s="57">
        <f t="shared" si="230"/>
        <v>0</v>
      </c>
      <c r="BW505" s="58">
        <f t="shared" ca="1" si="231"/>
        <v>-0.04</v>
      </c>
      <c r="BX505" s="141">
        <f t="shared" ca="1" si="240"/>
        <v>0.04</v>
      </c>
      <c r="BY505" s="143">
        <f t="shared" ca="1" si="241"/>
        <v>-0.04</v>
      </c>
      <c r="BZ505" s="144">
        <f t="shared" ca="1" si="242"/>
        <v>0.04</v>
      </c>
      <c r="CA505" s="145">
        <f t="shared" ca="1" si="243"/>
        <v>0.04</v>
      </c>
      <c r="CB505" s="56">
        <f t="shared" si="232"/>
        <v>0.04</v>
      </c>
      <c r="CC505" s="57">
        <f t="shared" si="233"/>
        <v>0</v>
      </c>
      <c r="CD505" s="58">
        <f t="shared" ca="1" si="234"/>
        <v>-0.04</v>
      </c>
      <c r="CE505" s="141">
        <f t="shared" ca="1" si="244"/>
        <v>0.04</v>
      </c>
      <c r="CF505" s="143">
        <f t="shared" ca="1" si="245"/>
        <v>-0.04</v>
      </c>
      <c r="CG505" s="144">
        <f t="shared" ca="1" si="246"/>
        <v>0.04</v>
      </c>
      <c r="CH505" s="145">
        <f t="shared" ca="1" si="247"/>
        <v>0.04</v>
      </c>
    </row>
    <row r="506" spans="2:86" hidden="1" outlineLevel="1">
      <c r="B506" t="str">
        <f t="shared" ca="1" si="253"/>
        <v>EP3 LP-S2 LP-M0</v>
      </c>
      <c r="C506" s="37">
        <f t="shared" si="254"/>
        <v>3</v>
      </c>
      <c r="D506" s="37">
        <f t="shared" si="254"/>
        <v>0</v>
      </c>
      <c r="E506" s="37">
        <f t="shared" ca="1" si="254"/>
        <v>2</v>
      </c>
      <c r="F506" s="37">
        <f t="shared" ca="1" si="254"/>
        <v>4</v>
      </c>
      <c r="G506" s="37">
        <f t="shared" si="254"/>
        <v>0</v>
      </c>
      <c r="H506" s="37">
        <f t="shared" si="254"/>
        <v>0</v>
      </c>
      <c r="I506" s="37">
        <f t="shared" si="254"/>
        <v>0</v>
      </c>
      <c r="BM506">
        <v>56</v>
      </c>
      <c r="BN506" s="56">
        <f t="shared" si="227"/>
        <v>0.04</v>
      </c>
      <c r="BO506" s="57">
        <f t="shared" si="228"/>
        <v>0</v>
      </c>
      <c r="BP506" s="58">
        <f t="shared" ca="1" si="235"/>
        <v>-0.04</v>
      </c>
      <c r="BQ506" s="141">
        <f t="shared" ca="1" si="236"/>
        <v>0.08</v>
      </c>
      <c r="BR506" s="143">
        <f t="shared" ca="1" si="237"/>
        <v>-0.04</v>
      </c>
      <c r="BS506" s="144">
        <f t="shared" ca="1" si="238"/>
        <v>0.08</v>
      </c>
      <c r="BT506" s="145">
        <f t="shared" ca="1" si="239"/>
        <v>0.08</v>
      </c>
      <c r="BU506" s="56">
        <f t="shared" si="229"/>
        <v>0.04</v>
      </c>
      <c r="BV506" s="57">
        <f t="shared" si="230"/>
        <v>0</v>
      </c>
      <c r="BW506" s="58">
        <f t="shared" ca="1" si="231"/>
        <v>-0.04</v>
      </c>
      <c r="BX506" s="141">
        <f t="shared" ca="1" si="240"/>
        <v>0.08</v>
      </c>
      <c r="BY506" s="143">
        <f t="shared" ca="1" si="241"/>
        <v>-0.04</v>
      </c>
      <c r="BZ506" s="144">
        <f t="shared" ca="1" si="242"/>
        <v>0.08</v>
      </c>
      <c r="CA506" s="145">
        <f t="shared" ca="1" si="243"/>
        <v>0.08</v>
      </c>
      <c r="CB506" s="56">
        <f t="shared" si="232"/>
        <v>0.04</v>
      </c>
      <c r="CC506" s="57">
        <f t="shared" si="233"/>
        <v>0</v>
      </c>
      <c r="CD506" s="58">
        <f t="shared" ca="1" si="234"/>
        <v>-0.04</v>
      </c>
      <c r="CE506" s="141">
        <f t="shared" ca="1" si="244"/>
        <v>0.08</v>
      </c>
      <c r="CF506" s="143">
        <f t="shared" ca="1" si="245"/>
        <v>-0.04</v>
      </c>
      <c r="CG506" s="144">
        <f t="shared" ca="1" si="246"/>
        <v>0.08</v>
      </c>
      <c r="CH506" s="145">
        <f t="shared" ca="1" si="247"/>
        <v>0.08</v>
      </c>
    </row>
    <row r="507" spans="2:86" hidden="1" outlineLevel="1">
      <c r="B507" t="str">
        <f t="shared" ca="1" si="253"/>
        <v>EP3 LP-S3 LP-M0</v>
      </c>
      <c r="C507" s="37">
        <f t="shared" si="254"/>
        <v>3</v>
      </c>
      <c r="D507" s="37">
        <f t="shared" si="254"/>
        <v>0</v>
      </c>
      <c r="E507" s="37">
        <f t="shared" ca="1" si="254"/>
        <v>3</v>
      </c>
      <c r="F507" s="37">
        <f t="shared" ca="1" si="254"/>
        <v>1</v>
      </c>
      <c r="G507" s="37">
        <f t="shared" si="254"/>
        <v>0</v>
      </c>
      <c r="H507" s="37">
        <f t="shared" si="254"/>
        <v>0</v>
      </c>
      <c r="I507" s="37">
        <f t="shared" si="254"/>
        <v>0</v>
      </c>
      <c r="BM507">
        <v>57</v>
      </c>
      <c r="BN507" s="56">
        <f t="shared" si="227"/>
        <v>0.04</v>
      </c>
      <c r="BO507" s="57">
        <f t="shared" si="228"/>
        <v>0</v>
      </c>
      <c r="BP507" s="58">
        <f t="shared" ca="1" si="235"/>
        <v>0</v>
      </c>
      <c r="BQ507" s="141">
        <f t="shared" ca="1" si="236"/>
        <v>-0.05</v>
      </c>
      <c r="BR507" s="143">
        <f t="shared" ca="1" si="237"/>
        <v>0</v>
      </c>
      <c r="BS507" s="144">
        <f t="shared" ca="1" si="238"/>
        <v>-0.05</v>
      </c>
      <c r="BT507" s="145">
        <f t="shared" ca="1" si="239"/>
        <v>-0.05</v>
      </c>
      <c r="BU507" s="56">
        <f t="shared" si="229"/>
        <v>0.04</v>
      </c>
      <c r="BV507" s="57">
        <f t="shared" si="230"/>
        <v>0</v>
      </c>
      <c r="BW507" s="58">
        <f t="shared" ca="1" si="231"/>
        <v>0</v>
      </c>
      <c r="BX507" s="141">
        <f t="shared" ca="1" si="240"/>
        <v>-0.05</v>
      </c>
      <c r="BY507" s="143">
        <f t="shared" ca="1" si="241"/>
        <v>0</v>
      </c>
      <c r="BZ507" s="144">
        <f t="shared" ca="1" si="242"/>
        <v>-0.05</v>
      </c>
      <c r="CA507" s="145">
        <f t="shared" ca="1" si="243"/>
        <v>-0.05</v>
      </c>
      <c r="CB507" s="56">
        <f t="shared" si="232"/>
        <v>0.04</v>
      </c>
      <c r="CC507" s="57">
        <f t="shared" si="233"/>
        <v>0</v>
      </c>
      <c r="CD507" s="58">
        <f t="shared" ca="1" si="234"/>
        <v>0</v>
      </c>
      <c r="CE507" s="141">
        <f t="shared" ca="1" si="244"/>
        <v>-0.05</v>
      </c>
      <c r="CF507" s="143">
        <f t="shared" ca="1" si="245"/>
        <v>0</v>
      </c>
      <c r="CG507" s="144">
        <f t="shared" ca="1" si="246"/>
        <v>-0.05</v>
      </c>
      <c r="CH507" s="145">
        <f t="shared" ca="1" si="247"/>
        <v>-0.05</v>
      </c>
    </row>
    <row r="508" spans="2:86" hidden="1" outlineLevel="1">
      <c r="B508" t="str">
        <f t="shared" ca="1" si="253"/>
        <v>EP3 LP-S3 LP-M0</v>
      </c>
      <c r="C508" s="37">
        <f t="shared" si="254"/>
        <v>3</v>
      </c>
      <c r="D508" s="37">
        <f t="shared" si="254"/>
        <v>0</v>
      </c>
      <c r="E508" s="37">
        <f t="shared" ca="1" si="254"/>
        <v>3</v>
      </c>
      <c r="F508" s="37">
        <f t="shared" ca="1" si="254"/>
        <v>2</v>
      </c>
      <c r="G508" s="37">
        <f t="shared" si="254"/>
        <v>0</v>
      </c>
      <c r="H508" s="37">
        <f t="shared" si="254"/>
        <v>0</v>
      </c>
      <c r="I508" s="37">
        <f t="shared" si="254"/>
        <v>0</v>
      </c>
      <c r="BM508">
        <v>58</v>
      </c>
      <c r="BN508" s="56">
        <f t="shared" si="227"/>
        <v>0.04</v>
      </c>
      <c r="BO508" s="57">
        <f t="shared" si="228"/>
        <v>0</v>
      </c>
      <c r="BP508" s="58">
        <f t="shared" ca="1" si="235"/>
        <v>0</v>
      </c>
      <c r="BQ508" s="141">
        <f t="shared" ca="1" si="236"/>
        <v>0</v>
      </c>
      <c r="BR508" s="143">
        <f t="shared" ca="1" si="237"/>
        <v>0</v>
      </c>
      <c r="BS508" s="144">
        <f t="shared" ca="1" si="238"/>
        <v>0</v>
      </c>
      <c r="BT508" s="145">
        <f t="shared" ca="1" si="239"/>
        <v>0</v>
      </c>
      <c r="BU508" s="56">
        <f t="shared" si="229"/>
        <v>0.04</v>
      </c>
      <c r="BV508" s="57">
        <f t="shared" si="230"/>
        <v>0</v>
      </c>
      <c r="BW508" s="58">
        <f t="shared" ca="1" si="231"/>
        <v>0</v>
      </c>
      <c r="BX508" s="141">
        <f t="shared" ca="1" si="240"/>
        <v>0</v>
      </c>
      <c r="BY508" s="143">
        <f t="shared" ca="1" si="241"/>
        <v>0</v>
      </c>
      <c r="BZ508" s="144">
        <f t="shared" ca="1" si="242"/>
        <v>0</v>
      </c>
      <c r="CA508" s="145">
        <f t="shared" ca="1" si="243"/>
        <v>0</v>
      </c>
      <c r="CB508" s="56">
        <f t="shared" si="232"/>
        <v>0.04</v>
      </c>
      <c r="CC508" s="57">
        <f t="shared" si="233"/>
        <v>0</v>
      </c>
      <c r="CD508" s="58">
        <f t="shared" ca="1" si="234"/>
        <v>0</v>
      </c>
      <c r="CE508" s="141">
        <f t="shared" ca="1" si="244"/>
        <v>0</v>
      </c>
      <c r="CF508" s="143">
        <f t="shared" ca="1" si="245"/>
        <v>0</v>
      </c>
      <c r="CG508" s="144">
        <f t="shared" ca="1" si="246"/>
        <v>0</v>
      </c>
      <c r="CH508" s="145">
        <f t="shared" ca="1" si="247"/>
        <v>0</v>
      </c>
    </row>
    <row r="509" spans="2:86" hidden="1" outlineLevel="1">
      <c r="B509" t="str">
        <f t="shared" ca="1" si="253"/>
        <v>EP3 LP-S3 LP-M0</v>
      </c>
      <c r="C509" s="37">
        <f t="shared" si="254"/>
        <v>3</v>
      </c>
      <c r="D509" s="37">
        <f t="shared" si="254"/>
        <v>0</v>
      </c>
      <c r="E509" s="37">
        <f t="shared" ca="1" si="254"/>
        <v>3</v>
      </c>
      <c r="F509" s="37">
        <f t="shared" ca="1" si="254"/>
        <v>3</v>
      </c>
      <c r="G509" s="37">
        <f t="shared" si="254"/>
        <v>0</v>
      </c>
      <c r="H509" s="37">
        <f t="shared" si="254"/>
        <v>0</v>
      </c>
      <c r="I509" s="37">
        <f t="shared" si="254"/>
        <v>0</v>
      </c>
      <c r="BM509">
        <v>59</v>
      </c>
      <c r="BN509" s="56">
        <f t="shared" si="227"/>
        <v>0.04</v>
      </c>
      <c r="BO509" s="57">
        <f t="shared" si="228"/>
        <v>0</v>
      </c>
      <c r="BP509" s="58">
        <f t="shared" ca="1" si="235"/>
        <v>0</v>
      </c>
      <c r="BQ509" s="141">
        <f t="shared" ca="1" si="236"/>
        <v>0.04</v>
      </c>
      <c r="BR509" s="143">
        <f t="shared" ca="1" si="237"/>
        <v>0</v>
      </c>
      <c r="BS509" s="144">
        <f t="shared" ca="1" si="238"/>
        <v>0.04</v>
      </c>
      <c r="BT509" s="145">
        <f t="shared" ca="1" si="239"/>
        <v>0.04</v>
      </c>
      <c r="BU509" s="56">
        <f t="shared" si="229"/>
        <v>0.04</v>
      </c>
      <c r="BV509" s="57">
        <f t="shared" si="230"/>
        <v>0</v>
      </c>
      <c r="BW509" s="58">
        <f t="shared" ca="1" si="231"/>
        <v>0</v>
      </c>
      <c r="BX509" s="141">
        <f t="shared" ca="1" si="240"/>
        <v>0.04</v>
      </c>
      <c r="BY509" s="143">
        <f t="shared" ca="1" si="241"/>
        <v>0</v>
      </c>
      <c r="BZ509" s="144">
        <f t="shared" ca="1" si="242"/>
        <v>0.04</v>
      </c>
      <c r="CA509" s="145">
        <f t="shared" ca="1" si="243"/>
        <v>0.04</v>
      </c>
      <c r="CB509" s="56">
        <f t="shared" si="232"/>
        <v>0.04</v>
      </c>
      <c r="CC509" s="57">
        <f t="shared" si="233"/>
        <v>0</v>
      </c>
      <c r="CD509" s="58">
        <f t="shared" ca="1" si="234"/>
        <v>0</v>
      </c>
      <c r="CE509" s="141">
        <f t="shared" ca="1" si="244"/>
        <v>0.04</v>
      </c>
      <c r="CF509" s="143">
        <f t="shared" ca="1" si="245"/>
        <v>0</v>
      </c>
      <c r="CG509" s="144">
        <f t="shared" ca="1" si="246"/>
        <v>0.04</v>
      </c>
      <c r="CH509" s="145">
        <f t="shared" ca="1" si="247"/>
        <v>0.04</v>
      </c>
    </row>
    <row r="510" spans="2:86" hidden="1" outlineLevel="1">
      <c r="B510" t="str">
        <f t="shared" ca="1" si="253"/>
        <v>EP3 LP-S3 LP-M0</v>
      </c>
      <c r="C510" s="37">
        <f t="shared" si="254"/>
        <v>3</v>
      </c>
      <c r="D510" s="37">
        <f t="shared" si="254"/>
        <v>0</v>
      </c>
      <c r="E510" s="37">
        <f t="shared" ca="1" si="254"/>
        <v>3</v>
      </c>
      <c r="F510" s="37">
        <f t="shared" ca="1" si="254"/>
        <v>4</v>
      </c>
      <c r="G510" s="37">
        <f t="shared" si="254"/>
        <v>0</v>
      </c>
      <c r="H510" s="37">
        <f t="shared" si="254"/>
        <v>0</v>
      </c>
      <c r="I510" s="37">
        <f t="shared" si="254"/>
        <v>0</v>
      </c>
      <c r="BM510">
        <v>60</v>
      </c>
      <c r="BN510" s="56">
        <f t="shared" si="227"/>
        <v>0.04</v>
      </c>
      <c r="BO510" s="57">
        <f t="shared" si="228"/>
        <v>0</v>
      </c>
      <c r="BP510" s="58">
        <f t="shared" ca="1" si="235"/>
        <v>0</v>
      </c>
      <c r="BQ510" s="141">
        <f t="shared" ca="1" si="236"/>
        <v>0.08</v>
      </c>
      <c r="BR510" s="143">
        <f t="shared" ca="1" si="237"/>
        <v>0</v>
      </c>
      <c r="BS510" s="144">
        <f t="shared" ca="1" si="238"/>
        <v>0.08</v>
      </c>
      <c r="BT510" s="145">
        <f t="shared" ca="1" si="239"/>
        <v>0.08</v>
      </c>
      <c r="BU510" s="56">
        <f t="shared" si="229"/>
        <v>0.04</v>
      </c>
      <c r="BV510" s="57">
        <f t="shared" si="230"/>
        <v>0</v>
      </c>
      <c r="BW510" s="58">
        <f t="shared" ca="1" si="231"/>
        <v>0</v>
      </c>
      <c r="BX510" s="141">
        <f t="shared" ca="1" si="240"/>
        <v>0.08</v>
      </c>
      <c r="BY510" s="143">
        <f t="shared" ca="1" si="241"/>
        <v>0</v>
      </c>
      <c r="BZ510" s="144">
        <f t="shared" ca="1" si="242"/>
        <v>0.08</v>
      </c>
      <c r="CA510" s="145">
        <f t="shared" ca="1" si="243"/>
        <v>0.08</v>
      </c>
      <c r="CB510" s="56">
        <f t="shared" si="232"/>
        <v>0.04</v>
      </c>
      <c r="CC510" s="57">
        <f t="shared" si="233"/>
        <v>0</v>
      </c>
      <c r="CD510" s="58">
        <f t="shared" ca="1" si="234"/>
        <v>0</v>
      </c>
      <c r="CE510" s="141">
        <f t="shared" ca="1" si="244"/>
        <v>0.08</v>
      </c>
      <c r="CF510" s="143">
        <f t="shared" ca="1" si="245"/>
        <v>0</v>
      </c>
      <c r="CG510" s="144">
        <f t="shared" ca="1" si="246"/>
        <v>0.08</v>
      </c>
      <c r="CH510" s="145">
        <f t="shared" ca="1" si="247"/>
        <v>0.08</v>
      </c>
    </row>
    <row r="511" spans="2:86" hidden="1" outlineLevel="1">
      <c r="B511" t="str">
        <f t="shared" ca="1" si="253"/>
        <v>EP3 LP-S4 LP-M0</v>
      </c>
      <c r="C511" s="37">
        <f t="shared" ref="C511:I520" si="255">C111</f>
        <v>3</v>
      </c>
      <c r="D511" s="37">
        <f t="shared" si="255"/>
        <v>0</v>
      </c>
      <c r="E511" s="37">
        <f t="shared" ca="1" si="255"/>
        <v>4</v>
      </c>
      <c r="F511" s="37">
        <f t="shared" ca="1" si="255"/>
        <v>1</v>
      </c>
      <c r="G511" s="37">
        <f t="shared" si="255"/>
        <v>0</v>
      </c>
      <c r="H511" s="37">
        <f t="shared" si="255"/>
        <v>0</v>
      </c>
      <c r="I511" s="37">
        <f t="shared" si="255"/>
        <v>0</v>
      </c>
      <c r="BM511">
        <v>61</v>
      </c>
      <c r="BN511" s="56">
        <f t="shared" si="227"/>
        <v>0.04</v>
      </c>
      <c r="BO511" s="57">
        <f t="shared" si="228"/>
        <v>0</v>
      </c>
      <c r="BP511" s="58">
        <f t="shared" ca="1" si="235"/>
        <v>0.05</v>
      </c>
      <c r="BQ511" s="141">
        <f t="shared" ca="1" si="236"/>
        <v>-0.05</v>
      </c>
      <c r="BR511" s="143">
        <f t="shared" ca="1" si="237"/>
        <v>0.05</v>
      </c>
      <c r="BS511" s="144">
        <f t="shared" ca="1" si="238"/>
        <v>-0.05</v>
      </c>
      <c r="BT511" s="145">
        <f t="shared" ca="1" si="239"/>
        <v>-0.05</v>
      </c>
      <c r="BU511" s="56">
        <f t="shared" si="229"/>
        <v>0.04</v>
      </c>
      <c r="BV511" s="57">
        <f t="shared" si="230"/>
        <v>0</v>
      </c>
      <c r="BW511" s="58">
        <f t="shared" ca="1" si="231"/>
        <v>0.05</v>
      </c>
      <c r="BX511" s="141">
        <f t="shared" ca="1" si="240"/>
        <v>-0.05</v>
      </c>
      <c r="BY511" s="143">
        <f t="shared" ca="1" si="241"/>
        <v>0.05</v>
      </c>
      <c r="BZ511" s="144">
        <f t="shared" ca="1" si="242"/>
        <v>-0.05</v>
      </c>
      <c r="CA511" s="145">
        <f t="shared" ca="1" si="243"/>
        <v>-0.05</v>
      </c>
      <c r="CB511" s="56">
        <f t="shared" si="232"/>
        <v>0.04</v>
      </c>
      <c r="CC511" s="57">
        <f t="shared" si="233"/>
        <v>0</v>
      </c>
      <c r="CD511" s="58">
        <f t="shared" ca="1" si="234"/>
        <v>0.05</v>
      </c>
      <c r="CE511" s="141">
        <f t="shared" ca="1" si="244"/>
        <v>-0.05</v>
      </c>
      <c r="CF511" s="143">
        <f t="shared" ca="1" si="245"/>
        <v>0.05</v>
      </c>
      <c r="CG511" s="144">
        <f t="shared" ca="1" si="246"/>
        <v>-0.05</v>
      </c>
      <c r="CH511" s="145">
        <f t="shared" ca="1" si="247"/>
        <v>-0.05</v>
      </c>
    </row>
    <row r="512" spans="2:86" hidden="1" outlineLevel="1">
      <c r="B512" t="str">
        <f t="shared" ca="1" si="253"/>
        <v>EP3 LP-S4 LP-M0</v>
      </c>
      <c r="C512" s="37">
        <f t="shared" si="255"/>
        <v>3</v>
      </c>
      <c r="D512" s="37">
        <f t="shared" si="255"/>
        <v>0</v>
      </c>
      <c r="E512" s="37">
        <f t="shared" ca="1" si="255"/>
        <v>4</v>
      </c>
      <c r="F512" s="37">
        <f t="shared" ca="1" si="255"/>
        <v>2</v>
      </c>
      <c r="G512" s="37">
        <f t="shared" si="255"/>
        <v>0</v>
      </c>
      <c r="H512" s="37">
        <f t="shared" si="255"/>
        <v>0</v>
      </c>
      <c r="I512" s="37">
        <f t="shared" si="255"/>
        <v>0</v>
      </c>
      <c r="BM512">
        <v>62</v>
      </c>
      <c r="BN512" s="56">
        <f t="shared" si="227"/>
        <v>0.04</v>
      </c>
      <c r="BO512" s="57">
        <f t="shared" si="228"/>
        <v>0</v>
      </c>
      <c r="BP512" s="58">
        <f t="shared" ca="1" si="235"/>
        <v>0.05</v>
      </c>
      <c r="BQ512" s="141">
        <f t="shared" ca="1" si="236"/>
        <v>0</v>
      </c>
      <c r="BR512" s="143">
        <f t="shared" ca="1" si="237"/>
        <v>0.05</v>
      </c>
      <c r="BS512" s="144">
        <f t="shared" ca="1" si="238"/>
        <v>0</v>
      </c>
      <c r="BT512" s="145">
        <f t="shared" ca="1" si="239"/>
        <v>0</v>
      </c>
      <c r="BU512" s="56">
        <f t="shared" si="229"/>
        <v>0.04</v>
      </c>
      <c r="BV512" s="57">
        <f t="shared" si="230"/>
        <v>0</v>
      </c>
      <c r="BW512" s="58">
        <f t="shared" ca="1" si="231"/>
        <v>0.05</v>
      </c>
      <c r="BX512" s="141">
        <f t="shared" ca="1" si="240"/>
        <v>0</v>
      </c>
      <c r="BY512" s="143">
        <f t="shared" ca="1" si="241"/>
        <v>0.05</v>
      </c>
      <c r="BZ512" s="144">
        <f t="shared" ca="1" si="242"/>
        <v>0</v>
      </c>
      <c r="CA512" s="145">
        <f t="shared" ca="1" si="243"/>
        <v>0</v>
      </c>
      <c r="CB512" s="56">
        <f t="shared" si="232"/>
        <v>0.04</v>
      </c>
      <c r="CC512" s="57">
        <f t="shared" si="233"/>
        <v>0</v>
      </c>
      <c r="CD512" s="58">
        <f t="shared" ca="1" si="234"/>
        <v>0.05</v>
      </c>
      <c r="CE512" s="141">
        <f t="shared" ca="1" si="244"/>
        <v>0</v>
      </c>
      <c r="CF512" s="143">
        <f t="shared" ca="1" si="245"/>
        <v>0.05</v>
      </c>
      <c r="CG512" s="144">
        <f t="shared" ca="1" si="246"/>
        <v>0</v>
      </c>
      <c r="CH512" s="145">
        <f t="shared" ca="1" si="247"/>
        <v>0</v>
      </c>
    </row>
    <row r="513" spans="2:86" hidden="1" outlineLevel="1">
      <c r="B513" t="str">
        <f t="shared" ca="1" si="253"/>
        <v>EP3 LP-S4 LP-M0</v>
      </c>
      <c r="C513" s="37">
        <f t="shared" si="255"/>
        <v>3</v>
      </c>
      <c r="D513" s="37">
        <f t="shared" si="255"/>
        <v>0</v>
      </c>
      <c r="E513" s="37">
        <f t="shared" ca="1" si="255"/>
        <v>4</v>
      </c>
      <c r="F513" s="37">
        <f t="shared" ca="1" si="255"/>
        <v>3</v>
      </c>
      <c r="G513" s="37">
        <f t="shared" si="255"/>
        <v>0</v>
      </c>
      <c r="H513" s="37">
        <f t="shared" si="255"/>
        <v>0</v>
      </c>
      <c r="I513" s="37">
        <f t="shared" si="255"/>
        <v>0</v>
      </c>
      <c r="BM513">
        <v>63</v>
      </c>
      <c r="BN513" s="56">
        <f t="shared" si="227"/>
        <v>0.04</v>
      </c>
      <c r="BO513" s="57">
        <f t="shared" si="228"/>
        <v>0</v>
      </c>
      <c r="BP513" s="58">
        <f t="shared" ca="1" si="235"/>
        <v>0.05</v>
      </c>
      <c r="BQ513" s="141">
        <f t="shared" ca="1" si="236"/>
        <v>0.04</v>
      </c>
      <c r="BR513" s="143">
        <f t="shared" ca="1" si="237"/>
        <v>0.05</v>
      </c>
      <c r="BS513" s="144">
        <f t="shared" ca="1" si="238"/>
        <v>0.04</v>
      </c>
      <c r="BT513" s="145">
        <f t="shared" ca="1" si="239"/>
        <v>0.04</v>
      </c>
      <c r="BU513" s="56">
        <f t="shared" si="229"/>
        <v>0.04</v>
      </c>
      <c r="BV513" s="57">
        <f t="shared" si="230"/>
        <v>0</v>
      </c>
      <c r="BW513" s="58">
        <f t="shared" ca="1" si="231"/>
        <v>0.05</v>
      </c>
      <c r="BX513" s="141">
        <f t="shared" ca="1" si="240"/>
        <v>0.04</v>
      </c>
      <c r="BY513" s="143">
        <f t="shared" ca="1" si="241"/>
        <v>0.05</v>
      </c>
      <c r="BZ513" s="144">
        <f t="shared" ca="1" si="242"/>
        <v>0.04</v>
      </c>
      <c r="CA513" s="145">
        <f t="shared" ca="1" si="243"/>
        <v>0.04</v>
      </c>
      <c r="CB513" s="56">
        <f t="shared" si="232"/>
        <v>0.04</v>
      </c>
      <c r="CC513" s="57">
        <f t="shared" si="233"/>
        <v>0</v>
      </c>
      <c r="CD513" s="58">
        <f t="shared" ca="1" si="234"/>
        <v>0.05</v>
      </c>
      <c r="CE513" s="141">
        <f t="shared" ca="1" si="244"/>
        <v>0.04</v>
      </c>
      <c r="CF513" s="143">
        <f t="shared" ca="1" si="245"/>
        <v>0.05</v>
      </c>
      <c r="CG513" s="144">
        <f t="shared" ca="1" si="246"/>
        <v>0.04</v>
      </c>
      <c r="CH513" s="145">
        <f t="shared" ca="1" si="247"/>
        <v>0.04</v>
      </c>
    </row>
    <row r="514" spans="2:86" hidden="1" outlineLevel="1">
      <c r="B514" t="str">
        <f t="shared" ca="1" si="253"/>
        <v>EP3 LP-S4 LP-M0</v>
      </c>
      <c r="C514" s="37">
        <f t="shared" si="255"/>
        <v>3</v>
      </c>
      <c r="D514" s="37">
        <f t="shared" si="255"/>
        <v>0</v>
      </c>
      <c r="E514" s="37">
        <f t="shared" ca="1" si="255"/>
        <v>4</v>
      </c>
      <c r="F514" s="37">
        <f t="shared" ca="1" si="255"/>
        <v>4</v>
      </c>
      <c r="G514" s="37">
        <f t="shared" si="255"/>
        <v>0</v>
      </c>
      <c r="H514" s="37">
        <f t="shared" si="255"/>
        <v>0</v>
      </c>
      <c r="I514" s="37">
        <f t="shared" si="255"/>
        <v>0</v>
      </c>
      <c r="BM514">
        <v>64</v>
      </c>
      <c r="BN514" s="56">
        <f t="shared" si="227"/>
        <v>0.04</v>
      </c>
      <c r="BO514" s="57">
        <f t="shared" si="228"/>
        <v>0</v>
      </c>
      <c r="BP514" s="58">
        <f t="shared" ca="1" si="235"/>
        <v>0.05</v>
      </c>
      <c r="BQ514" s="141">
        <f t="shared" ca="1" si="236"/>
        <v>0.08</v>
      </c>
      <c r="BR514" s="143">
        <f t="shared" ca="1" si="237"/>
        <v>0.05</v>
      </c>
      <c r="BS514" s="144">
        <f t="shared" ca="1" si="238"/>
        <v>0.08</v>
      </c>
      <c r="BT514" s="145">
        <f t="shared" ca="1" si="239"/>
        <v>0.08</v>
      </c>
      <c r="BU514" s="56">
        <f t="shared" si="229"/>
        <v>0.04</v>
      </c>
      <c r="BV514" s="57">
        <f t="shared" si="230"/>
        <v>0</v>
      </c>
      <c r="BW514" s="58">
        <f t="shared" ca="1" si="231"/>
        <v>0.05</v>
      </c>
      <c r="BX514" s="141">
        <f t="shared" ca="1" si="240"/>
        <v>0.08</v>
      </c>
      <c r="BY514" s="143">
        <f t="shared" ca="1" si="241"/>
        <v>0.05</v>
      </c>
      <c r="BZ514" s="144">
        <f t="shared" ca="1" si="242"/>
        <v>0.08</v>
      </c>
      <c r="CA514" s="145">
        <f t="shared" ca="1" si="243"/>
        <v>0.08</v>
      </c>
      <c r="CB514" s="56">
        <f t="shared" si="232"/>
        <v>0.04</v>
      </c>
      <c r="CC514" s="57">
        <f t="shared" si="233"/>
        <v>0</v>
      </c>
      <c r="CD514" s="58">
        <f t="shared" ca="1" si="234"/>
        <v>0.05</v>
      </c>
      <c r="CE514" s="141">
        <f t="shared" ca="1" si="244"/>
        <v>0.08</v>
      </c>
      <c r="CF514" s="143">
        <f t="shared" ca="1" si="245"/>
        <v>0.05</v>
      </c>
      <c r="CG514" s="144">
        <f t="shared" ca="1" si="246"/>
        <v>0.08</v>
      </c>
      <c r="CH514" s="145">
        <f t="shared" ca="1" si="247"/>
        <v>0.08</v>
      </c>
    </row>
    <row r="515" spans="2:86" hidden="1" outlineLevel="1">
      <c r="B515" t="str">
        <f t="shared" ref="B515:B530" ca="1" si="256">"EP"&amp;$C515&amp;" LP-S"&amp;$E515&amp;" LP-M"&amp;$I515</f>
        <v>EP4 LP-S1 LP-M0</v>
      </c>
      <c r="C515" s="37">
        <f t="shared" si="255"/>
        <v>4</v>
      </c>
      <c r="D515" s="37">
        <f t="shared" si="255"/>
        <v>0</v>
      </c>
      <c r="E515" s="37">
        <f t="shared" ca="1" si="255"/>
        <v>1</v>
      </c>
      <c r="F515" s="37">
        <f t="shared" ca="1" si="255"/>
        <v>1</v>
      </c>
      <c r="G515" s="37">
        <f t="shared" si="255"/>
        <v>0</v>
      </c>
      <c r="H515" s="37">
        <f t="shared" si="255"/>
        <v>0</v>
      </c>
      <c r="I515" s="37">
        <f t="shared" si="255"/>
        <v>0</v>
      </c>
      <c r="BM515">
        <v>65</v>
      </c>
      <c r="BN515" s="56">
        <f t="shared" ref="BN515:BN578" si="257">IF($C515=0,0,INDEX($M$451:$M$454,$C515,1))</f>
        <v>0.08</v>
      </c>
      <c r="BO515" s="57">
        <f t="shared" ref="BO515:BO578" si="258">IF($D515=0,0,INDEX($N$451:$N$454,$D515,1))</f>
        <v>0</v>
      </c>
      <c r="BP515" s="58">
        <f t="shared" ca="1" si="235"/>
        <v>-0.08</v>
      </c>
      <c r="BQ515" s="141">
        <f t="shared" ca="1" si="236"/>
        <v>-0.05</v>
      </c>
      <c r="BR515" s="143">
        <f t="shared" ca="1" si="237"/>
        <v>-0.08</v>
      </c>
      <c r="BS515" s="144">
        <f t="shared" ca="1" si="238"/>
        <v>-0.05</v>
      </c>
      <c r="BT515" s="145">
        <f t="shared" ca="1" si="239"/>
        <v>-0.05</v>
      </c>
      <c r="BU515" s="56">
        <f t="shared" ref="BU515:BU578" si="259">IF($C515=0,0,INDEX($M$451:$M$454,$C515,1))</f>
        <v>0.08</v>
      </c>
      <c r="BV515" s="57">
        <f t="shared" ref="BV515:BV578" si="260">IF($D515=0,0,INDEX($N$451:$N$454,$D515,1))</f>
        <v>0</v>
      </c>
      <c r="BW515" s="58">
        <f t="shared" ref="BW515:BW578" ca="1" si="261">IF($E515=0,BV515,INDEX($O$451:$O$454,$E515,1))</f>
        <v>-0.08</v>
      </c>
      <c r="BX515" s="141">
        <f t="shared" ca="1" si="240"/>
        <v>-0.05</v>
      </c>
      <c r="BY515" s="143">
        <f t="shared" ca="1" si="241"/>
        <v>-0.08</v>
      </c>
      <c r="BZ515" s="144">
        <f t="shared" ca="1" si="242"/>
        <v>-0.05</v>
      </c>
      <c r="CA515" s="145">
        <f t="shared" ca="1" si="243"/>
        <v>-0.05</v>
      </c>
      <c r="CB515" s="56">
        <f t="shared" ref="CB515:CB578" si="262">IF($C515=0,0,INDEX($M$451:$M$454,$C515,1))</f>
        <v>0.08</v>
      </c>
      <c r="CC515" s="57">
        <f t="shared" ref="CC515:CC578" si="263">IF($D515=0,0,INDEX($N$451:$N$454,$D515,1))</f>
        <v>0</v>
      </c>
      <c r="CD515" s="58">
        <f t="shared" ref="CD515:CD578" ca="1" si="264">IF($E515=0,CC515,INDEX($O$451:$O$454,$E515,1))</f>
        <v>-0.08</v>
      </c>
      <c r="CE515" s="141">
        <f t="shared" ca="1" si="244"/>
        <v>-0.05</v>
      </c>
      <c r="CF515" s="143">
        <f t="shared" ca="1" si="245"/>
        <v>-0.08</v>
      </c>
      <c r="CG515" s="144">
        <f t="shared" ca="1" si="246"/>
        <v>-0.05</v>
      </c>
      <c r="CH515" s="145">
        <f t="shared" ca="1" si="247"/>
        <v>-0.05</v>
      </c>
    </row>
    <row r="516" spans="2:86" hidden="1" outlineLevel="1">
      <c r="B516" t="str">
        <f t="shared" ca="1" si="256"/>
        <v>EP4 LP-S1 LP-M0</v>
      </c>
      <c r="C516" s="37">
        <f t="shared" si="255"/>
        <v>4</v>
      </c>
      <c r="D516" s="37">
        <f t="shared" si="255"/>
        <v>0</v>
      </c>
      <c r="E516" s="37">
        <f t="shared" ca="1" si="255"/>
        <v>1</v>
      </c>
      <c r="F516" s="37">
        <f t="shared" ca="1" si="255"/>
        <v>2</v>
      </c>
      <c r="G516" s="37">
        <f t="shared" si="255"/>
        <v>0</v>
      </c>
      <c r="H516" s="37">
        <f t="shared" si="255"/>
        <v>0</v>
      </c>
      <c r="I516" s="37">
        <f t="shared" si="255"/>
        <v>0</v>
      </c>
      <c r="BM516">
        <v>66</v>
      </c>
      <c r="BN516" s="56">
        <f t="shared" si="257"/>
        <v>0.08</v>
      </c>
      <c r="BO516" s="57">
        <f t="shared" si="258"/>
        <v>0</v>
      </c>
      <c r="BP516" s="58">
        <f t="shared" ref="BP516:BP579" ca="1" si="265">IF($E516=0,BO516,INDEX($O$451:$O$454,$E516,1))</f>
        <v>-0.08</v>
      </c>
      <c r="BQ516" s="141">
        <f t="shared" ref="BQ516:BQ579" ca="1" si="266">IF($F516=0,BO516,INDEX($P$451:$P$454,$F516,1))</f>
        <v>0</v>
      </c>
      <c r="BR516" s="143">
        <f t="shared" ref="BR516:BR579" ca="1" si="267">IF($G516=0,BP516,INDEX($O$451:$O$454,$G516,1))</f>
        <v>-0.08</v>
      </c>
      <c r="BS516" s="144">
        <f t="shared" ref="BS516:BS579" ca="1" si="268">IF($H516=0,BQ516,INDEX($P$451:$P$454,$H516,1))</f>
        <v>0</v>
      </c>
      <c r="BT516" s="145">
        <f t="shared" ref="BT516:BT579" ca="1" si="269">IF($I516=0,BQ516,INDEX($Q$451:$Q$454,$I516,1))</f>
        <v>0</v>
      </c>
      <c r="BU516" s="56">
        <f t="shared" si="259"/>
        <v>0.08</v>
      </c>
      <c r="BV516" s="57">
        <f t="shared" si="260"/>
        <v>0</v>
      </c>
      <c r="BW516" s="58">
        <f t="shared" ca="1" si="261"/>
        <v>-0.08</v>
      </c>
      <c r="BX516" s="141">
        <f t="shared" ref="BX516:BX579" ca="1" si="270">IF($F516=0,BV516,INDEX($P$451:$P$454,$F516,1))</f>
        <v>0</v>
      </c>
      <c r="BY516" s="143">
        <f t="shared" ref="BY516:BY579" ca="1" si="271">IF($G516=0,BW516,INDEX($O$451:$O$454,$G516,1))</f>
        <v>-0.08</v>
      </c>
      <c r="BZ516" s="144">
        <f t="shared" ref="BZ516:BZ579" ca="1" si="272">IF($H516=0,BX516,INDEX($P$451:$P$454,$H516,1))</f>
        <v>0</v>
      </c>
      <c r="CA516" s="145">
        <f t="shared" ref="CA516:CA579" ca="1" si="273">IF($I516=0,BX516,INDEX($Q$451:$Q$454,$I516,1))</f>
        <v>0</v>
      </c>
      <c r="CB516" s="56">
        <f t="shared" si="262"/>
        <v>0.08</v>
      </c>
      <c r="CC516" s="57">
        <f t="shared" si="263"/>
        <v>0</v>
      </c>
      <c r="CD516" s="58">
        <f t="shared" ca="1" si="264"/>
        <v>-0.08</v>
      </c>
      <c r="CE516" s="141">
        <f t="shared" ref="CE516:CE579" ca="1" si="274">IF($F516=0,CC516,INDEX($P$451:$P$454,$F516,1))</f>
        <v>0</v>
      </c>
      <c r="CF516" s="143">
        <f t="shared" ref="CF516:CF579" ca="1" si="275">IF($G516=0,CD516,INDEX($O$451:$O$454,$G516,1))</f>
        <v>-0.08</v>
      </c>
      <c r="CG516" s="144">
        <f t="shared" ref="CG516:CG579" ca="1" si="276">IF($H516=0,CE516,INDEX($P$451:$P$454,$H516,1))</f>
        <v>0</v>
      </c>
      <c r="CH516" s="145">
        <f t="shared" ref="CH516:CH579" ca="1" si="277">IF($I516=0,CE516,INDEX($Q$451:$Q$454,$I516,1))</f>
        <v>0</v>
      </c>
    </row>
    <row r="517" spans="2:86" hidden="1" outlineLevel="1">
      <c r="B517" t="str">
        <f t="shared" ca="1" si="256"/>
        <v>EP4 LP-S1 LP-M0</v>
      </c>
      <c r="C517" s="37">
        <f t="shared" si="255"/>
        <v>4</v>
      </c>
      <c r="D517" s="37">
        <f t="shared" si="255"/>
        <v>0</v>
      </c>
      <c r="E517" s="37">
        <f t="shared" ca="1" si="255"/>
        <v>1</v>
      </c>
      <c r="F517" s="37">
        <f t="shared" ca="1" si="255"/>
        <v>3</v>
      </c>
      <c r="G517" s="37">
        <f t="shared" si="255"/>
        <v>0</v>
      </c>
      <c r="H517" s="37">
        <f t="shared" si="255"/>
        <v>0</v>
      </c>
      <c r="I517" s="37">
        <f t="shared" si="255"/>
        <v>0</v>
      </c>
      <c r="BM517">
        <v>67</v>
      </c>
      <c r="BN517" s="56">
        <f t="shared" si="257"/>
        <v>0.08</v>
      </c>
      <c r="BO517" s="57">
        <f t="shared" si="258"/>
        <v>0</v>
      </c>
      <c r="BP517" s="58">
        <f t="shared" ca="1" si="265"/>
        <v>-0.08</v>
      </c>
      <c r="BQ517" s="141">
        <f t="shared" ca="1" si="266"/>
        <v>0.04</v>
      </c>
      <c r="BR517" s="143">
        <f t="shared" ca="1" si="267"/>
        <v>-0.08</v>
      </c>
      <c r="BS517" s="144">
        <f t="shared" ca="1" si="268"/>
        <v>0.04</v>
      </c>
      <c r="BT517" s="145">
        <f t="shared" ca="1" si="269"/>
        <v>0.04</v>
      </c>
      <c r="BU517" s="56">
        <f t="shared" si="259"/>
        <v>0.08</v>
      </c>
      <c r="BV517" s="57">
        <f t="shared" si="260"/>
        <v>0</v>
      </c>
      <c r="BW517" s="58">
        <f t="shared" ca="1" si="261"/>
        <v>-0.08</v>
      </c>
      <c r="BX517" s="141">
        <f t="shared" ca="1" si="270"/>
        <v>0.04</v>
      </c>
      <c r="BY517" s="143">
        <f t="shared" ca="1" si="271"/>
        <v>-0.08</v>
      </c>
      <c r="BZ517" s="144">
        <f t="shared" ca="1" si="272"/>
        <v>0.04</v>
      </c>
      <c r="CA517" s="145">
        <f t="shared" ca="1" si="273"/>
        <v>0.04</v>
      </c>
      <c r="CB517" s="56">
        <f t="shared" si="262"/>
        <v>0.08</v>
      </c>
      <c r="CC517" s="57">
        <f t="shared" si="263"/>
        <v>0</v>
      </c>
      <c r="CD517" s="58">
        <f t="shared" ca="1" si="264"/>
        <v>-0.08</v>
      </c>
      <c r="CE517" s="141">
        <f t="shared" ca="1" si="274"/>
        <v>0.04</v>
      </c>
      <c r="CF517" s="143">
        <f t="shared" ca="1" si="275"/>
        <v>-0.08</v>
      </c>
      <c r="CG517" s="144">
        <f t="shared" ca="1" si="276"/>
        <v>0.04</v>
      </c>
      <c r="CH517" s="145">
        <f t="shared" ca="1" si="277"/>
        <v>0.04</v>
      </c>
    </row>
    <row r="518" spans="2:86" hidden="1" outlineLevel="1">
      <c r="B518" t="str">
        <f t="shared" ca="1" si="256"/>
        <v>EP4 LP-S1 LP-M0</v>
      </c>
      <c r="C518" s="37">
        <f t="shared" si="255"/>
        <v>4</v>
      </c>
      <c r="D518" s="37">
        <f t="shared" si="255"/>
        <v>0</v>
      </c>
      <c r="E518" s="37">
        <f t="shared" ca="1" si="255"/>
        <v>1</v>
      </c>
      <c r="F518" s="37">
        <f t="shared" ca="1" si="255"/>
        <v>4</v>
      </c>
      <c r="G518" s="37">
        <f t="shared" si="255"/>
        <v>0</v>
      </c>
      <c r="H518" s="37">
        <f t="shared" si="255"/>
        <v>0</v>
      </c>
      <c r="I518" s="37">
        <f t="shared" si="255"/>
        <v>0</v>
      </c>
      <c r="BM518">
        <v>68</v>
      </c>
      <c r="BN518" s="56">
        <f t="shared" si="257"/>
        <v>0.08</v>
      </c>
      <c r="BO518" s="57">
        <f t="shared" si="258"/>
        <v>0</v>
      </c>
      <c r="BP518" s="58">
        <f t="shared" ca="1" si="265"/>
        <v>-0.08</v>
      </c>
      <c r="BQ518" s="141">
        <f t="shared" ca="1" si="266"/>
        <v>0.08</v>
      </c>
      <c r="BR518" s="143">
        <f t="shared" ca="1" si="267"/>
        <v>-0.08</v>
      </c>
      <c r="BS518" s="144">
        <f t="shared" ca="1" si="268"/>
        <v>0.08</v>
      </c>
      <c r="BT518" s="145">
        <f t="shared" ca="1" si="269"/>
        <v>0.08</v>
      </c>
      <c r="BU518" s="56">
        <f t="shared" si="259"/>
        <v>0.08</v>
      </c>
      <c r="BV518" s="57">
        <f t="shared" si="260"/>
        <v>0</v>
      </c>
      <c r="BW518" s="58">
        <f t="shared" ca="1" si="261"/>
        <v>-0.08</v>
      </c>
      <c r="BX518" s="141">
        <f t="shared" ca="1" si="270"/>
        <v>0.08</v>
      </c>
      <c r="BY518" s="143">
        <f t="shared" ca="1" si="271"/>
        <v>-0.08</v>
      </c>
      <c r="BZ518" s="144">
        <f t="shared" ca="1" si="272"/>
        <v>0.08</v>
      </c>
      <c r="CA518" s="145">
        <f t="shared" ca="1" si="273"/>
        <v>0.08</v>
      </c>
      <c r="CB518" s="56">
        <f t="shared" si="262"/>
        <v>0.08</v>
      </c>
      <c r="CC518" s="57">
        <f t="shared" si="263"/>
        <v>0</v>
      </c>
      <c r="CD518" s="58">
        <f t="shared" ca="1" si="264"/>
        <v>-0.08</v>
      </c>
      <c r="CE518" s="141">
        <f t="shared" ca="1" si="274"/>
        <v>0.08</v>
      </c>
      <c r="CF518" s="143">
        <f t="shared" ca="1" si="275"/>
        <v>-0.08</v>
      </c>
      <c r="CG518" s="144">
        <f t="shared" ca="1" si="276"/>
        <v>0.08</v>
      </c>
      <c r="CH518" s="145">
        <f t="shared" ca="1" si="277"/>
        <v>0.08</v>
      </c>
    </row>
    <row r="519" spans="2:86" hidden="1" outlineLevel="1">
      <c r="B519" t="str">
        <f t="shared" ca="1" si="256"/>
        <v>EP4 LP-S2 LP-M0</v>
      </c>
      <c r="C519" s="37">
        <f t="shared" si="255"/>
        <v>4</v>
      </c>
      <c r="D519" s="37">
        <f t="shared" si="255"/>
        <v>0</v>
      </c>
      <c r="E519" s="37">
        <f t="shared" ca="1" si="255"/>
        <v>2</v>
      </c>
      <c r="F519" s="37">
        <f t="shared" ca="1" si="255"/>
        <v>1</v>
      </c>
      <c r="G519" s="37">
        <f t="shared" si="255"/>
        <v>0</v>
      </c>
      <c r="H519" s="37">
        <f t="shared" si="255"/>
        <v>0</v>
      </c>
      <c r="I519" s="37">
        <f t="shared" si="255"/>
        <v>0</v>
      </c>
      <c r="BM519">
        <v>69</v>
      </c>
      <c r="BN519" s="56">
        <f t="shared" si="257"/>
        <v>0.08</v>
      </c>
      <c r="BO519" s="57">
        <f t="shared" si="258"/>
        <v>0</v>
      </c>
      <c r="BP519" s="58">
        <f t="shared" ca="1" si="265"/>
        <v>-0.04</v>
      </c>
      <c r="BQ519" s="141">
        <f t="shared" ca="1" si="266"/>
        <v>-0.05</v>
      </c>
      <c r="BR519" s="143">
        <f t="shared" ca="1" si="267"/>
        <v>-0.04</v>
      </c>
      <c r="BS519" s="144">
        <f t="shared" ca="1" si="268"/>
        <v>-0.05</v>
      </c>
      <c r="BT519" s="145">
        <f t="shared" ca="1" si="269"/>
        <v>-0.05</v>
      </c>
      <c r="BU519" s="56">
        <f t="shared" si="259"/>
        <v>0.08</v>
      </c>
      <c r="BV519" s="57">
        <f t="shared" si="260"/>
        <v>0</v>
      </c>
      <c r="BW519" s="58">
        <f t="shared" ca="1" si="261"/>
        <v>-0.04</v>
      </c>
      <c r="BX519" s="141">
        <f t="shared" ca="1" si="270"/>
        <v>-0.05</v>
      </c>
      <c r="BY519" s="143">
        <f t="shared" ca="1" si="271"/>
        <v>-0.04</v>
      </c>
      <c r="BZ519" s="144">
        <f t="shared" ca="1" si="272"/>
        <v>-0.05</v>
      </c>
      <c r="CA519" s="145">
        <f t="shared" ca="1" si="273"/>
        <v>-0.05</v>
      </c>
      <c r="CB519" s="56">
        <f t="shared" si="262"/>
        <v>0.08</v>
      </c>
      <c r="CC519" s="57">
        <f t="shared" si="263"/>
        <v>0</v>
      </c>
      <c r="CD519" s="58">
        <f t="shared" ca="1" si="264"/>
        <v>-0.04</v>
      </c>
      <c r="CE519" s="141">
        <f t="shared" ca="1" si="274"/>
        <v>-0.05</v>
      </c>
      <c r="CF519" s="143">
        <f t="shared" ca="1" si="275"/>
        <v>-0.04</v>
      </c>
      <c r="CG519" s="144">
        <f t="shared" ca="1" si="276"/>
        <v>-0.05</v>
      </c>
      <c r="CH519" s="145">
        <f t="shared" ca="1" si="277"/>
        <v>-0.05</v>
      </c>
    </row>
    <row r="520" spans="2:86" hidden="1" outlineLevel="1">
      <c r="B520" t="str">
        <f t="shared" ca="1" si="256"/>
        <v>EP4 LP-S2 LP-M0</v>
      </c>
      <c r="C520" s="37">
        <f t="shared" si="255"/>
        <v>4</v>
      </c>
      <c r="D520" s="37">
        <f t="shared" si="255"/>
        <v>0</v>
      </c>
      <c r="E520" s="37">
        <f t="shared" ca="1" si="255"/>
        <v>2</v>
      </c>
      <c r="F520" s="37">
        <f t="shared" ca="1" si="255"/>
        <v>2</v>
      </c>
      <c r="G520" s="37">
        <f t="shared" si="255"/>
        <v>0</v>
      </c>
      <c r="H520" s="37">
        <f t="shared" si="255"/>
        <v>0</v>
      </c>
      <c r="I520" s="37">
        <f t="shared" si="255"/>
        <v>0</v>
      </c>
      <c r="BM520">
        <v>70</v>
      </c>
      <c r="BN520" s="56">
        <f t="shared" si="257"/>
        <v>0.08</v>
      </c>
      <c r="BO520" s="57">
        <f t="shared" si="258"/>
        <v>0</v>
      </c>
      <c r="BP520" s="58">
        <f t="shared" ca="1" si="265"/>
        <v>-0.04</v>
      </c>
      <c r="BQ520" s="141">
        <f t="shared" ca="1" si="266"/>
        <v>0</v>
      </c>
      <c r="BR520" s="143">
        <f t="shared" ca="1" si="267"/>
        <v>-0.04</v>
      </c>
      <c r="BS520" s="144">
        <f t="shared" ca="1" si="268"/>
        <v>0</v>
      </c>
      <c r="BT520" s="145">
        <f t="shared" ca="1" si="269"/>
        <v>0</v>
      </c>
      <c r="BU520" s="56">
        <f t="shared" si="259"/>
        <v>0.08</v>
      </c>
      <c r="BV520" s="57">
        <f t="shared" si="260"/>
        <v>0</v>
      </c>
      <c r="BW520" s="58">
        <f t="shared" ca="1" si="261"/>
        <v>-0.04</v>
      </c>
      <c r="BX520" s="141">
        <f t="shared" ca="1" si="270"/>
        <v>0</v>
      </c>
      <c r="BY520" s="143">
        <f t="shared" ca="1" si="271"/>
        <v>-0.04</v>
      </c>
      <c r="BZ520" s="144">
        <f t="shared" ca="1" si="272"/>
        <v>0</v>
      </c>
      <c r="CA520" s="145">
        <f t="shared" ca="1" si="273"/>
        <v>0</v>
      </c>
      <c r="CB520" s="56">
        <f t="shared" si="262"/>
        <v>0.08</v>
      </c>
      <c r="CC520" s="57">
        <f t="shared" si="263"/>
        <v>0</v>
      </c>
      <c r="CD520" s="58">
        <f t="shared" ca="1" si="264"/>
        <v>-0.04</v>
      </c>
      <c r="CE520" s="141">
        <f t="shared" ca="1" si="274"/>
        <v>0</v>
      </c>
      <c r="CF520" s="143">
        <f t="shared" ca="1" si="275"/>
        <v>-0.04</v>
      </c>
      <c r="CG520" s="144">
        <f t="shared" ca="1" si="276"/>
        <v>0</v>
      </c>
      <c r="CH520" s="145">
        <f t="shared" ca="1" si="277"/>
        <v>0</v>
      </c>
    </row>
    <row r="521" spans="2:86" hidden="1" outlineLevel="1">
      <c r="B521" t="str">
        <f t="shared" ca="1" si="256"/>
        <v>EP4 LP-S2 LP-M0</v>
      </c>
      <c r="C521" s="37">
        <f t="shared" ref="C521:I530" si="278">C121</f>
        <v>4</v>
      </c>
      <c r="D521" s="37">
        <f t="shared" si="278"/>
        <v>0</v>
      </c>
      <c r="E521" s="37">
        <f t="shared" ca="1" si="278"/>
        <v>2</v>
      </c>
      <c r="F521" s="37">
        <f t="shared" ca="1" si="278"/>
        <v>3</v>
      </c>
      <c r="G521" s="37">
        <f t="shared" si="278"/>
        <v>0</v>
      </c>
      <c r="H521" s="37">
        <f t="shared" si="278"/>
        <v>0</v>
      </c>
      <c r="I521" s="37">
        <f t="shared" si="278"/>
        <v>0</v>
      </c>
      <c r="BM521">
        <v>71</v>
      </c>
      <c r="BN521" s="56">
        <f t="shared" si="257"/>
        <v>0.08</v>
      </c>
      <c r="BO521" s="57">
        <f t="shared" si="258"/>
        <v>0</v>
      </c>
      <c r="BP521" s="58">
        <f t="shared" ca="1" si="265"/>
        <v>-0.04</v>
      </c>
      <c r="BQ521" s="141">
        <f t="shared" ca="1" si="266"/>
        <v>0.04</v>
      </c>
      <c r="BR521" s="143">
        <f t="shared" ca="1" si="267"/>
        <v>-0.04</v>
      </c>
      <c r="BS521" s="144">
        <f t="shared" ca="1" si="268"/>
        <v>0.04</v>
      </c>
      <c r="BT521" s="145">
        <f t="shared" ca="1" si="269"/>
        <v>0.04</v>
      </c>
      <c r="BU521" s="56">
        <f t="shared" si="259"/>
        <v>0.08</v>
      </c>
      <c r="BV521" s="57">
        <f t="shared" si="260"/>
        <v>0</v>
      </c>
      <c r="BW521" s="58">
        <f t="shared" ca="1" si="261"/>
        <v>-0.04</v>
      </c>
      <c r="BX521" s="141">
        <f t="shared" ca="1" si="270"/>
        <v>0.04</v>
      </c>
      <c r="BY521" s="143">
        <f t="shared" ca="1" si="271"/>
        <v>-0.04</v>
      </c>
      <c r="BZ521" s="144">
        <f t="shared" ca="1" si="272"/>
        <v>0.04</v>
      </c>
      <c r="CA521" s="145">
        <f t="shared" ca="1" si="273"/>
        <v>0.04</v>
      </c>
      <c r="CB521" s="56">
        <f t="shared" si="262"/>
        <v>0.08</v>
      </c>
      <c r="CC521" s="57">
        <f t="shared" si="263"/>
        <v>0</v>
      </c>
      <c r="CD521" s="58">
        <f t="shared" ca="1" si="264"/>
        <v>-0.04</v>
      </c>
      <c r="CE521" s="141">
        <f t="shared" ca="1" si="274"/>
        <v>0.04</v>
      </c>
      <c r="CF521" s="143">
        <f t="shared" ca="1" si="275"/>
        <v>-0.04</v>
      </c>
      <c r="CG521" s="144">
        <f t="shared" ca="1" si="276"/>
        <v>0.04</v>
      </c>
      <c r="CH521" s="145">
        <f t="shared" ca="1" si="277"/>
        <v>0.04</v>
      </c>
    </row>
    <row r="522" spans="2:86" hidden="1" outlineLevel="1">
      <c r="B522" t="str">
        <f t="shared" ca="1" si="256"/>
        <v>EP4 LP-S2 LP-M0</v>
      </c>
      <c r="C522" s="37">
        <f t="shared" si="278"/>
        <v>4</v>
      </c>
      <c r="D522" s="37">
        <f t="shared" si="278"/>
        <v>0</v>
      </c>
      <c r="E522" s="37">
        <f t="shared" ca="1" si="278"/>
        <v>2</v>
      </c>
      <c r="F522" s="37">
        <f t="shared" ca="1" si="278"/>
        <v>4</v>
      </c>
      <c r="G522" s="37">
        <f t="shared" si="278"/>
        <v>0</v>
      </c>
      <c r="H522" s="37">
        <f t="shared" si="278"/>
        <v>0</v>
      </c>
      <c r="I522" s="37">
        <f t="shared" si="278"/>
        <v>0</v>
      </c>
      <c r="BM522">
        <v>72</v>
      </c>
      <c r="BN522" s="56">
        <f t="shared" si="257"/>
        <v>0.08</v>
      </c>
      <c r="BO522" s="57">
        <f t="shared" si="258"/>
        <v>0</v>
      </c>
      <c r="BP522" s="58">
        <f t="shared" ca="1" si="265"/>
        <v>-0.04</v>
      </c>
      <c r="BQ522" s="141">
        <f t="shared" ca="1" si="266"/>
        <v>0.08</v>
      </c>
      <c r="BR522" s="143">
        <f t="shared" ca="1" si="267"/>
        <v>-0.04</v>
      </c>
      <c r="BS522" s="144">
        <f t="shared" ca="1" si="268"/>
        <v>0.08</v>
      </c>
      <c r="BT522" s="145">
        <f t="shared" ca="1" si="269"/>
        <v>0.08</v>
      </c>
      <c r="BU522" s="56">
        <f t="shared" si="259"/>
        <v>0.08</v>
      </c>
      <c r="BV522" s="57">
        <f t="shared" si="260"/>
        <v>0</v>
      </c>
      <c r="BW522" s="58">
        <f t="shared" ca="1" si="261"/>
        <v>-0.04</v>
      </c>
      <c r="BX522" s="141">
        <f t="shared" ca="1" si="270"/>
        <v>0.08</v>
      </c>
      <c r="BY522" s="143">
        <f t="shared" ca="1" si="271"/>
        <v>-0.04</v>
      </c>
      <c r="BZ522" s="144">
        <f t="shared" ca="1" si="272"/>
        <v>0.08</v>
      </c>
      <c r="CA522" s="145">
        <f t="shared" ca="1" si="273"/>
        <v>0.08</v>
      </c>
      <c r="CB522" s="56">
        <f t="shared" si="262"/>
        <v>0.08</v>
      </c>
      <c r="CC522" s="57">
        <f t="shared" si="263"/>
        <v>0</v>
      </c>
      <c r="CD522" s="58">
        <f t="shared" ca="1" si="264"/>
        <v>-0.04</v>
      </c>
      <c r="CE522" s="141">
        <f t="shared" ca="1" si="274"/>
        <v>0.08</v>
      </c>
      <c r="CF522" s="143">
        <f t="shared" ca="1" si="275"/>
        <v>-0.04</v>
      </c>
      <c r="CG522" s="144">
        <f t="shared" ca="1" si="276"/>
        <v>0.08</v>
      </c>
      <c r="CH522" s="145">
        <f t="shared" ca="1" si="277"/>
        <v>0.08</v>
      </c>
    </row>
    <row r="523" spans="2:86" hidden="1" outlineLevel="1">
      <c r="B523" t="str">
        <f t="shared" ca="1" si="256"/>
        <v>EP4 LP-S3 LP-M0</v>
      </c>
      <c r="C523" s="37">
        <f t="shared" si="278"/>
        <v>4</v>
      </c>
      <c r="D523" s="37">
        <f t="shared" si="278"/>
        <v>0</v>
      </c>
      <c r="E523" s="37">
        <f t="shared" ca="1" si="278"/>
        <v>3</v>
      </c>
      <c r="F523" s="37">
        <f t="shared" ca="1" si="278"/>
        <v>1</v>
      </c>
      <c r="G523" s="37">
        <f t="shared" si="278"/>
        <v>0</v>
      </c>
      <c r="H523" s="37">
        <f t="shared" si="278"/>
        <v>0</v>
      </c>
      <c r="I523" s="37">
        <f t="shared" si="278"/>
        <v>0</v>
      </c>
      <c r="BM523">
        <v>73</v>
      </c>
      <c r="BN523" s="56">
        <f t="shared" si="257"/>
        <v>0.08</v>
      </c>
      <c r="BO523" s="57">
        <f t="shared" si="258"/>
        <v>0</v>
      </c>
      <c r="BP523" s="58">
        <f t="shared" ca="1" si="265"/>
        <v>0</v>
      </c>
      <c r="BQ523" s="141">
        <f t="shared" ca="1" si="266"/>
        <v>-0.05</v>
      </c>
      <c r="BR523" s="143">
        <f t="shared" ca="1" si="267"/>
        <v>0</v>
      </c>
      <c r="BS523" s="144">
        <f t="shared" ca="1" si="268"/>
        <v>-0.05</v>
      </c>
      <c r="BT523" s="145">
        <f t="shared" ca="1" si="269"/>
        <v>-0.05</v>
      </c>
      <c r="BU523" s="56">
        <f t="shared" si="259"/>
        <v>0.08</v>
      </c>
      <c r="BV523" s="57">
        <f t="shared" si="260"/>
        <v>0</v>
      </c>
      <c r="BW523" s="58">
        <f t="shared" ca="1" si="261"/>
        <v>0</v>
      </c>
      <c r="BX523" s="141">
        <f t="shared" ca="1" si="270"/>
        <v>-0.05</v>
      </c>
      <c r="BY523" s="143">
        <f t="shared" ca="1" si="271"/>
        <v>0</v>
      </c>
      <c r="BZ523" s="144">
        <f t="shared" ca="1" si="272"/>
        <v>-0.05</v>
      </c>
      <c r="CA523" s="145">
        <f t="shared" ca="1" si="273"/>
        <v>-0.05</v>
      </c>
      <c r="CB523" s="56">
        <f t="shared" si="262"/>
        <v>0.08</v>
      </c>
      <c r="CC523" s="57">
        <f t="shared" si="263"/>
        <v>0</v>
      </c>
      <c r="CD523" s="58">
        <f t="shared" ca="1" si="264"/>
        <v>0</v>
      </c>
      <c r="CE523" s="141">
        <f t="shared" ca="1" si="274"/>
        <v>-0.05</v>
      </c>
      <c r="CF523" s="143">
        <f t="shared" ca="1" si="275"/>
        <v>0</v>
      </c>
      <c r="CG523" s="144">
        <f t="shared" ca="1" si="276"/>
        <v>-0.05</v>
      </c>
      <c r="CH523" s="145">
        <f t="shared" ca="1" si="277"/>
        <v>-0.05</v>
      </c>
    </row>
    <row r="524" spans="2:86" hidden="1" outlineLevel="1">
      <c r="B524" t="str">
        <f t="shared" ca="1" si="256"/>
        <v>EP4 LP-S3 LP-M0</v>
      </c>
      <c r="C524" s="37">
        <f t="shared" si="278"/>
        <v>4</v>
      </c>
      <c r="D524" s="37">
        <f t="shared" si="278"/>
        <v>0</v>
      </c>
      <c r="E524" s="37">
        <f t="shared" ca="1" si="278"/>
        <v>3</v>
      </c>
      <c r="F524" s="37">
        <f t="shared" ca="1" si="278"/>
        <v>2</v>
      </c>
      <c r="G524" s="37">
        <f t="shared" si="278"/>
        <v>0</v>
      </c>
      <c r="H524" s="37">
        <f t="shared" si="278"/>
        <v>0</v>
      </c>
      <c r="I524" s="37">
        <f t="shared" si="278"/>
        <v>0</v>
      </c>
      <c r="BM524">
        <v>74</v>
      </c>
      <c r="BN524" s="56">
        <f t="shared" si="257"/>
        <v>0.08</v>
      </c>
      <c r="BO524" s="57">
        <f t="shared" si="258"/>
        <v>0</v>
      </c>
      <c r="BP524" s="58">
        <f t="shared" ca="1" si="265"/>
        <v>0</v>
      </c>
      <c r="BQ524" s="141">
        <f t="shared" ca="1" si="266"/>
        <v>0</v>
      </c>
      <c r="BR524" s="143">
        <f t="shared" ca="1" si="267"/>
        <v>0</v>
      </c>
      <c r="BS524" s="144">
        <f t="shared" ca="1" si="268"/>
        <v>0</v>
      </c>
      <c r="BT524" s="145">
        <f t="shared" ca="1" si="269"/>
        <v>0</v>
      </c>
      <c r="BU524" s="56">
        <f t="shared" si="259"/>
        <v>0.08</v>
      </c>
      <c r="BV524" s="57">
        <f t="shared" si="260"/>
        <v>0</v>
      </c>
      <c r="BW524" s="58">
        <f t="shared" ca="1" si="261"/>
        <v>0</v>
      </c>
      <c r="BX524" s="141">
        <f t="shared" ca="1" si="270"/>
        <v>0</v>
      </c>
      <c r="BY524" s="143">
        <f t="shared" ca="1" si="271"/>
        <v>0</v>
      </c>
      <c r="BZ524" s="144">
        <f t="shared" ca="1" si="272"/>
        <v>0</v>
      </c>
      <c r="CA524" s="145">
        <f t="shared" ca="1" si="273"/>
        <v>0</v>
      </c>
      <c r="CB524" s="56">
        <f t="shared" si="262"/>
        <v>0.08</v>
      </c>
      <c r="CC524" s="57">
        <f t="shared" si="263"/>
        <v>0</v>
      </c>
      <c r="CD524" s="58">
        <f t="shared" ca="1" si="264"/>
        <v>0</v>
      </c>
      <c r="CE524" s="141">
        <f t="shared" ca="1" si="274"/>
        <v>0</v>
      </c>
      <c r="CF524" s="143">
        <f t="shared" ca="1" si="275"/>
        <v>0</v>
      </c>
      <c r="CG524" s="144">
        <f t="shared" ca="1" si="276"/>
        <v>0</v>
      </c>
      <c r="CH524" s="145">
        <f t="shared" ca="1" si="277"/>
        <v>0</v>
      </c>
    </row>
    <row r="525" spans="2:86" hidden="1" outlineLevel="1">
      <c r="B525" t="str">
        <f t="shared" ca="1" si="256"/>
        <v>EP4 LP-S3 LP-M0</v>
      </c>
      <c r="C525" s="37">
        <f t="shared" si="278"/>
        <v>4</v>
      </c>
      <c r="D525" s="37">
        <f t="shared" si="278"/>
        <v>0</v>
      </c>
      <c r="E525" s="37">
        <f t="shared" ca="1" si="278"/>
        <v>3</v>
      </c>
      <c r="F525" s="37">
        <f t="shared" ca="1" si="278"/>
        <v>3</v>
      </c>
      <c r="G525" s="37">
        <f t="shared" si="278"/>
        <v>0</v>
      </c>
      <c r="H525" s="37">
        <f t="shared" si="278"/>
        <v>0</v>
      </c>
      <c r="I525" s="37">
        <f t="shared" si="278"/>
        <v>0</v>
      </c>
      <c r="BM525">
        <v>75</v>
      </c>
      <c r="BN525" s="56">
        <f t="shared" si="257"/>
        <v>0.08</v>
      </c>
      <c r="BO525" s="57">
        <f t="shared" si="258"/>
        <v>0</v>
      </c>
      <c r="BP525" s="58">
        <f t="shared" ca="1" si="265"/>
        <v>0</v>
      </c>
      <c r="BQ525" s="141">
        <f t="shared" ca="1" si="266"/>
        <v>0.04</v>
      </c>
      <c r="BR525" s="143">
        <f t="shared" ca="1" si="267"/>
        <v>0</v>
      </c>
      <c r="BS525" s="144">
        <f t="shared" ca="1" si="268"/>
        <v>0.04</v>
      </c>
      <c r="BT525" s="145">
        <f t="shared" ca="1" si="269"/>
        <v>0.04</v>
      </c>
      <c r="BU525" s="56">
        <f t="shared" si="259"/>
        <v>0.08</v>
      </c>
      <c r="BV525" s="57">
        <f t="shared" si="260"/>
        <v>0</v>
      </c>
      <c r="BW525" s="58">
        <f t="shared" ca="1" si="261"/>
        <v>0</v>
      </c>
      <c r="BX525" s="141">
        <f t="shared" ca="1" si="270"/>
        <v>0.04</v>
      </c>
      <c r="BY525" s="143">
        <f t="shared" ca="1" si="271"/>
        <v>0</v>
      </c>
      <c r="BZ525" s="144">
        <f t="shared" ca="1" si="272"/>
        <v>0.04</v>
      </c>
      <c r="CA525" s="145">
        <f t="shared" ca="1" si="273"/>
        <v>0.04</v>
      </c>
      <c r="CB525" s="56">
        <f t="shared" si="262"/>
        <v>0.08</v>
      </c>
      <c r="CC525" s="57">
        <f t="shared" si="263"/>
        <v>0</v>
      </c>
      <c r="CD525" s="58">
        <f t="shared" ca="1" si="264"/>
        <v>0</v>
      </c>
      <c r="CE525" s="141">
        <f t="shared" ca="1" si="274"/>
        <v>0.04</v>
      </c>
      <c r="CF525" s="143">
        <f t="shared" ca="1" si="275"/>
        <v>0</v>
      </c>
      <c r="CG525" s="144">
        <f t="shared" ca="1" si="276"/>
        <v>0.04</v>
      </c>
      <c r="CH525" s="145">
        <f t="shared" ca="1" si="277"/>
        <v>0.04</v>
      </c>
    </row>
    <row r="526" spans="2:86" hidden="1" outlineLevel="1">
      <c r="B526" t="str">
        <f t="shared" ca="1" si="256"/>
        <v>EP4 LP-S3 LP-M0</v>
      </c>
      <c r="C526" s="37">
        <f t="shared" si="278"/>
        <v>4</v>
      </c>
      <c r="D526" s="37">
        <f t="shared" si="278"/>
        <v>0</v>
      </c>
      <c r="E526" s="37">
        <f t="shared" ca="1" si="278"/>
        <v>3</v>
      </c>
      <c r="F526" s="37">
        <f t="shared" ca="1" si="278"/>
        <v>4</v>
      </c>
      <c r="G526" s="37">
        <f t="shared" si="278"/>
        <v>0</v>
      </c>
      <c r="H526" s="37">
        <f t="shared" si="278"/>
        <v>0</v>
      </c>
      <c r="I526" s="37">
        <f t="shared" si="278"/>
        <v>0</v>
      </c>
      <c r="BM526">
        <v>76</v>
      </c>
      <c r="BN526" s="56">
        <f t="shared" si="257"/>
        <v>0.08</v>
      </c>
      <c r="BO526" s="57">
        <f t="shared" si="258"/>
        <v>0</v>
      </c>
      <c r="BP526" s="58">
        <f t="shared" ca="1" si="265"/>
        <v>0</v>
      </c>
      <c r="BQ526" s="141">
        <f t="shared" ca="1" si="266"/>
        <v>0.08</v>
      </c>
      <c r="BR526" s="143">
        <f t="shared" ca="1" si="267"/>
        <v>0</v>
      </c>
      <c r="BS526" s="144">
        <f t="shared" ca="1" si="268"/>
        <v>0.08</v>
      </c>
      <c r="BT526" s="145">
        <f t="shared" ca="1" si="269"/>
        <v>0.08</v>
      </c>
      <c r="BU526" s="56">
        <f t="shared" si="259"/>
        <v>0.08</v>
      </c>
      <c r="BV526" s="57">
        <f t="shared" si="260"/>
        <v>0</v>
      </c>
      <c r="BW526" s="58">
        <f t="shared" ca="1" si="261"/>
        <v>0</v>
      </c>
      <c r="BX526" s="141">
        <f t="shared" ca="1" si="270"/>
        <v>0.08</v>
      </c>
      <c r="BY526" s="143">
        <f t="shared" ca="1" si="271"/>
        <v>0</v>
      </c>
      <c r="BZ526" s="144">
        <f t="shared" ca="1" si="272"/>
        <v>0.08</v>
      </c>
      <c r="CA526" s="145">
        <f t="shared" ca="1" si="273"/>
        <v>0.08</v>
      </c>
      <c r="CB526" s="56">
        <f t="shared" si="262"/>
        <v>0.08</v>
      </c>
      <c r="CC526" s="57">
        <f t="shared" si="263"/>
        <v>0</v>
      </c>
      <c r="CD526" s="58">
        <f t="shared" ca="1" si="264"/>
        <v>0</v>
      </c>
      <c r="CE526" s="141">
        <f t="shared" ca="1" si="274"/>
        <v>0.08</v>
      </c>
      <c r="CF526" s="143">
        <f t="shared" ca="1" si="275"/>
        <v>0</v>
      </c>
      <c r="CG526" s="144">
        <f t="shared" ca="1" si="276"/>
        <v>0.08</v>
      </c>
      <c r="CH526" s="145">
        <f t="shared" ca="1" si="277"/>
        <v>0.08</v>
      </c>
    </row>
    <row r="527" spans="2:86" hidden="1" outlineLevel="1">
      <c r="B527" t="str">
        <f t="shared" ca="1" si="256"/>
        <v>EP4 LP-S4 LP-M0</v>
      </c>
      <c r="C527" s="37">
        <f t="shared" si="278"/>
        <v>4</v>
      </c>
      <c r="D527" s="37">
        <f t="shared" si="278"/>
        <v>0</v>
      </c>
      <c r="E527" s="37">
        <f t="shared" ca="1" si="278"/>
        <v>4</v>
      </c>
      <c r="F527" s="37">
        <f t="shared" ca="1" si="278"/>
        <v>1</v>
      </c>
      <c r="G527" s="37">
        <f t="shared" si="278"/>
        <v>0</v>
      </c>
      <c r="H527" s="37">
        <f t="shared" si="278"/>
        <v>0</v>
      </c>
      <c r="I527" s="37">
        <f t="shared" si="278"/>
        <v>0</v>
      </c>
      <c r="BM527">
        <v>77</v>
      </c>
      <c r="BN527" s="56">
        <f t="shared" si="257"/>
        <v>0.08</v>
      </c>
      <c r="BO527" s="57">
        <f t="shared" si="258"/>
        <v>0</v>
      </c>
      <c r="BP527" s="58">
        <f t="shared" ca="1" si="265"/>
        <v>0.05</v>
      </c>
      <c r="BQ527" s="141">
        <f t="shared" ca="1" si="266"/>
        <v>-0.05</v>
      </c>
      <c r="BR527" s="143">
        <f t="shared" ca="1" si="267"/>
        <v>0.05</v>
      </c>
      <c r="BS527" s="144">
        <f t="shared" ca="1" si="268"/>
        <v>-0.05</v>
      </c>
      <c r="BT527" s="145">
        <f t="shared" ca="1" si="269"/>
        <v>-0.05</v>
      </c>
      <c r="BU527" s="56">
        <f t="shared" si="259"/>
        <v>0.08</v>
      </c>
      <c r="BV527" s="57">
        <f t="shared" si="260"/>
        <v>0</v>
      </c>
      <c r="BW527" s="58">
        <f t="shared" ca="1" si="261"/>
        <v>0.05</v>
      </c>
      <c r="BX527" s="141">
        <f t="shared" ca="1" si="270"/>
        <v>-0.05</v>
      </c>
      <c r="BY527" s="143">
        <f t="shared" ca="1" si="271"/>
        <v>0.05</v>
      </c>
      <c r="BZ527" s="144">
        <f t="shared" ca="1" si="272"/>
        <v>-0.05</v>
      </c>
      <c r="CA527" s="145">
        <f t="shared" ca="1" si="273"/>
        <v>-0.05</v>
      </c>
      <c r="CB527" s="56">
        <f t="shared" si="262"/>
        <v>0.08</v>
      </c>
      <c r="CC527" s="57">
        <f t="shared" si="263"/>
        <v>0</v>
      </c>
      <c r="CD527" s="58">
        <f t="shared" ca="1" si="264"/>
        <v>0.05</v>
      </c>
      <c r="CE527" s="141">
        <f t="shared" ca="1" si="274"/>
        <v>-0.05</v>
      </c>
      <c r="CF527" s="143">
        <f t="shared" ca="1" si="275"/>
        <v>0.05</v>
      </c>
      <c r="CG527" s="144">
        <f t="shared" ca="1" si="276"/>
        <v>-0.05</v>
      </c>
      <c r="CH527" s="145">
        <f t="shared" ca="1" si="277"/>
        <v>-0.05</v>
      </c>
    </row>
    <row r="528" spans="2:86" hidden="1" outlineLevel="1">
      <c r="B528" t="str">
        <f t="shared" ca="1" si="256"/>
        <v>EP4 LP-S4 LP-M0</v>
      </c>
      <c r="C528" s="37">
        <f t="shared" si="278"/>
        <v>4</v>
      </c>
      <c r="D528" s="37">
        <f t="shared" si="278"/>
        <v>0</v>
      </c>
      <c r="E528" s="37">
        <f t="shared" ca="1" si="278"/>
        <v>4</v>
      </c>
      <c r="F528" s="37">
        <f t="shared" ca="1" si="278"/>
        <v>2</v>
      </c>
      <c r="G528" s="37">
        <f t="shared" si="278"/>
        <v>0</v>
      </c>
      <c r="H528" s="37">
        <f t="shared" si="278"/>
        <v>0</v>
      </c>
      <c r="I528" s="37">
        <f t="shared" si="278"/>
        <v>0</v>
      </c>
      <c r="BM528">
        <v>78</v>
      </c>
      <c r="BN528" s="56">
        <f t="shared" si="257"/>
        <v>0.08</v>
      </c>
      <c r="BO528" s="57">
        <f t="shared" si="258"/>
        <v>0</v>
      </c>
      <c r="BP528" s="58">
        <f t="shared" ca="1" si="265"/>
        <v>0.05</v>
      </c>
      <c r="BQ528" s="141">
        <f t="shared" ca="1" si="266"/>
        <v>0</v>
      </c>
      <c r="BR528" s="143">
        <f t="shared" ca="1" si="267"/>
        <v>0.05</v>
      </c>
      <c r="BS528" s="144">
        <f t="shared" ca="1" si="268"/>
        <v>0</v>
      </c>
      <c r="BT528" s="145">
        <f t="shared" ca="1" si="269"/>
        <v>0</v>
      </c>
      <c r="BU528" s="56">
        <f t="shared" si="259"/>
        <v>0.08</v>
      </c>
      <c r="BV528" s="57">
        <f t="shared" si="260"/>
        <v>0</v>
      </c>
      <c r="BW528" s="58">
        <f t="shared" ca="1" si="261"/>
        <v>0.05</v>
      </c>
      <c r="BX528" s="141">
        <f t="shared" ca="1" si="270"/>
        <v>0</v>
      </c>
      <c r="BY528" s="143">
        <f t="shared" ca="1" si="271"/>
        <v>0.05</v>
      </c>
      <c r="BZ528" s="144">
        <f t="shared" ca="1" si="272"/>
        <v>0</v>
      </c>
      <c r="CA528" s="145">
        <f t="shared" ca="1" si="273"/>
        <v>0</v>
      </c>
      <c r="CB528" s="56">
        <f t="shared" si="262"/>
        <v>0.08</v>
      </c>
      <c r="CC528" s="57">
        <f t="shared" si="263"/>
        <v>0</v>
      </c>
      <c r="CD528" s="58">
        <f t="shared" ca="1" si="264"/>
        <v>0.05</v>
      </c>
      <c r="CE528" s="141">
        <f t="shared" ca="1" si="274"/>
        <v>0</v>
      </c>
      <c r="CF528" s="143">
        <f t="shared" ca="1" si="275"/>
        <v>0.05</v>
      </c>
      <c r="CG528" s="144">
        <f t="shared" ca="1" si="276"/>
        <v>0</v>
      </c>
      <c r="CH528" s="145">
        <f t="shared" ca="1" si="277"/>
        <v>0</v>
      </c>
    </row>
    <row r="529" spans="2:86" hidden="1" outlineLevel="1">
      <c r="B529" t="str">
        <f t="shared" ca="1" si="256"/>
        <v>EP4 LP-S4 LP-M0</v>
      </c>
      <c r="C529" s="37">
        <f t="shared" si="278"/>
        <v>4</v>
      </c>
      <c r="D529" s="37">
        <f t="shared" si="278"/>
        <v>0</v>
      </c>
      <c r="E529" s="37">
        <f t="shared" ca="1" si="278"/>
        <v>4</v>
      </c>
      <c r="F529" s="37">
        <f t="shared" ca="1" si="278"/>
        <v>3</v>
      </c>
      <c r="G529" s="37">
        <f t="shared" si="278"/>
        <v>0</v>
      </c>
      <c r="H529" s="37">
        <f t="shared" si="278"/>
        <v>0</v>
      </c>
      <c r="I529" s="37">
        <f t="shared" si="278"/>
        <v>0</v>
      </c>
      <c r="BM529">
        <v>79</v>
      </c>
      <c r="BN529" s="56">
        <f t="shared" si="257"/>
        <v>0.08</v>
      </c>
      <c r="BO529" s="57">
        <f t="shared" si="258"/>
        <v>0</v>
      </c>
      <c r="BP529" s="58">
        <f t="shared" ca="1" si="265"/>
        <v>0.05</v>
      </c>
      <c r="BQ529" s="141">
        <f t="shared" ca="1" si="266"/>
        <v>0.04</v>
      </c>
      <c r="BR529" s="143">
        <f t="shared" ca="1" si="267"/>
        <v>0.05</v>
      </c>
      <c r="BS529" s="144">
        <f t="shared" ca="1" si="268"/>
        <v>0.04</v>
      </c>
      <c r="BT529" s="145">
        <f t="shared" ca="1" si="269"/>
        <v>0.04</v>
      </c>
      <c r="BU529" s="56">
        <f t="shared" si="259"/>
        <v>0.08</v>
      </c>
      <c r="BV529" s="57">
        <f t="shared" si="260"/>
        <v>0</v>
      </c>
      <c r="BW529" s="58">
        <f t="shared" ca="1" si="261"/>
        <v>0.05</v>
      </c>
      <c r="BX529" s="141">
        <f t="shared" ca="1" si="270"/>
        <v>0.04</v>
      </c>
      <c r="BY529" s="143">
        <f t="shared" ca="1" si="271"/>
        <v>0.05</v>
      </c>
      <c r="BZ529" s="144">
        <f t="shared" ca="1" si="272"/>
        <v>0.04</v>
      </c>
      <c r="CA529" s="145">
        <f t="shared" ca="1" si="273"/>
        <v>0.04</v>
      </c>
      <c r="CB529" s="56">
        <f t="shared" si="262"/>
        <v>0.08</v>
      </c>
      <c r="CC529" s="57">
        <f t="shared" si="263"/>
        <v>0</v>
      </c>
      <c r="CD529" s="58">
        <f t="shared" ca="1" si="264"/>
        <v>0.05</v>
      </c>
      <c r="CE529" s="141">
        <f t="shared" ca="1" si="274"/>
        <v>0.04</v>
      </c>
      <c r="CF529" s="143">
        <f t="shared" ca="1" si="275"/>
        <v>0.05</v>
      </c>
      <c r="CG529" s="144">
        <f t="shared" ca="1" si="276"/>
        <v>0.04</v>
      </c>
      <c r="CH529" s="145">
        <f t="shared" ca="1" si="277"/>
        <v>0.04</v>
      </c>
    </row>
    <row r="530" spans="2:86" hidden="1" outlineLevel="1">
      <c r="B530" t="str">
        <f t="shared" ca="1" si="256"/>
        <v>EP4 LP-S4 LP-M0</v>
      </c>
      <c r="C530" s="37">
        <f t="shared" si="278"/>
        <v>4</v>
      </c>
      <c r="D530" s="37">
        <f t="shared" si="278"/>
        <v>0</v>
      </c>
      <c r="E530" s="37">
        <f t="shared" ca="1" si="278"/>
        <v>4</v>
      </c>
      <c r="F530" s="37">
        <f t="shared" ca="1" si="278"/>
        <v>4</v>
      </c>
      <c r="G530" s="37">
        <f t="shared" si="278"/>
        <v>0</v>
      </c>
      <c r="H530" s="37">
        <f t="shared" si="278"/>
        <v>0</v>
      </c>
      <c r="I530" s="37">
        <f t="shared" si="278"/>
        <v>0</v>
      </c>
      <c r="BM530">
        <v>80</v>
      </c>
      <c r="BN530" s="56">
        <f t="shared" si="257"/>
        <v>0.08</v>
      </c>
      <c r="BO530" s="57">
        <f t="shared" si="258"/>
        <v>0</v>
      </c>
      <c r="BP530" s="58">
        <f t="shared" ca="1" si="265"/>
        <v>0.05</v>
      </c>
      <c r="BQ530" s="141">
        <f t="shared" ca="1" si="266"/>
        <v>0.08</v>
      </c>
      <c r="BR530" s="143">
        <f t="shared" ca="1" si="267"/>
        <v>0.05</v>
      </c>
      <c r="BS530" s="144">
        <f t="shared" ca="1" si="268"/>
        <v>0.08</v>
      </c>
      <c r="BT530" s="145">
        <f t="shared" ca="1" si="269"/>
        <v>0.08</v>
      </c>
      <c r="BU530" s="56">
        <f t="shared" si="259"/>
        <v>0.08</v>
      </c>
      <c r="BV530" s="57">
        <f t="shared" si="260"/>
        <v>0</v>
      </c>
      <c r="BW530" s="58">
        <f t="shared" ca="1" si="261"/>
        <v>0.05</v>
      </c>
      <c r="BX530" s="141">
        <f t="shared" ca="1" si="270"/>
        <v>0.08</v>
      </c>
      <c r="BY530" s="143">
        <f t="shared" ca="1" si="271"/>
        <v>0.05</v>
      </c>
      <c r="BZ530" s="144">
        <f t="shared" ca="1" si="272"/>
        <v>0.08</v>
      </c>
      <c r="CA530" s="145">
        <f t="shared" ca="1" si="273"/>
        <v>0.08</v>
      </c>
      <c r="CB530" s="56">
        <f t="shared" si="262"/>
        <v>0.08</v>
      </c>
      <c r="CC530" s="57">
        <f t="shared" si="263"/>
        <v>0</v>
      </c>
      <c r="CD530" s="58">
        <f t="shared" ca="1" si="264"/>
        <v>0.05</v>
      </c>
      <c r="CE530" s="141">
        <f t="shared" ca="1" si="274"/>
        <v>0.08</v>
      </c>
      <c r="CF530" s="143">
        <f t="shared" ca="1" si="275"/>
        <v>0.05</v>
      </c>
      <c r="CG530" s="144">
        <f t="shared" ca="1" si="276"/>
        <v>0.08</v>
      </c>
      <c r="CH530" s="145">
        <f t="shared" ca="1" si="277"/>
        <v>0.08</v>
      </c>
    </row>
    <row r="531" spans="2:86" hidden="1" outlineLevel="1">
      <c r="B531" t="str">
        <f t="shared" ref="B531:B557" ca="1" si="279">"EP"&amp;$C531&amp;" LP-D"&amp;$E531&amp;" LP-S"&amp;$F531&amp;" LP-M"&amp;$I531</f>
        <v>EP1 LP-D0 LP-S0 LP-M1</v>
      </c>
      <c r="C531" s="37">
        <f t="shared" ref="C531:I540" si="280">C131</f>
        <v>1</v>
      </c>
      <c r="D531" s="37">
        <f t="shared" si="280"/>
        <v>0</v>
      </c>
      <c r="E531" s="37">
        <f t="shared" ca="1" si="280"/>
        <v>0</v>
      </c>
      <c r="F531" s="37">
        <f t="shared" ca="1" si="280"/>
        <v>0</v>
      </c>
      <c r="G531" s="37">
        <f t="shared" si="280"/>
        <v>1</v>
      </c>
      <c r="H531" s="37">
        <f t="shared" si="280"/>
        <v>1</v>
      </c>
      <c r="I531" s="37">
        <f t="shared" si="280"/>
        <v>1</v>
      </c>
      <c r="BM531">
        <v>81</v>
      </c>
      <c r="BN531" s="56">
        <f t="shared" si="257"/>
        <v>-0.05</v>
      </c>
      <c r="BO531" s="57">
        <f t="shared" si="258"/>
        <v>0</v>
      </c>
      <c r="BP531" s="58">
        <f t="shared" ca="1" si="265"/>
        <v>0</v>
      </c>
      <c r="BQ531" s="141">
        <f t="shared" ca="1" si="266"/>
        <v>0</v>
      </c>
      <c r="BR531" s="143">
        <f t="shared" si="267"/>
        <v>-0.08</v>
      </c>
      <c r="BS531" s="144">
        <f t="shared" si="268"/>
        <v>-0.05</v>
      </c>
      <c r="BT531" s="145">
        <f t="shared" si="269"/>
        <v>-0.05</v>
      </c>
      <c r="BU531" s="56">
        <f t="shared" si="259"/>
        <v>-0.05</v>
      </c>
      <c r="BV531" s="57">
        <f t="shared" si="260"/>
        <v>0</v>
      </c>
      <c r="BW531" s="58">
        <f t="shared" ca="1" si="261"/>
        <v>0</v>
      </c>
      <c r="BX531" s="141">
        <f t="shared" ca="1" si="270"/>
        <v>0</v>
      </c>
      <c r="BY531" s="143">
        <f t="shared" si="271"/>
        <v>-0.08</v>
      </c>
      <c r="BZ531" s="144">
        <f t="shared" si="272"/>
        <v>-0.05</v>
      </c>
      <c r="CA531" s="145">
        <f t="shared" si="273"/>
        <v>-0.05</v>
      </c>
      <c r="CB531" s="56">
        <f t="shared" si="262"/>
        <v>-0.05</v>
      </c>
      <c r="CC531" s="57">
        <f t="shared" si="263"/>
        <v>0</v>
      </c>
      <c r="CD531" s="58">
        <f t="shared" ca="1" si="264"/>
        <v>0</v>
      </c>
      <c r="CE531" s="141">
        <f t="shared" ca="1" si="274"/>
        <v>0</v>
      </c>
      <c r="CF531" s="143">
        <f t="shared" si="275"/>
        <v>-0.08</v>
      </c>
      <c r="CG531" s="144">
        <f t="shared" si="276"/>
        <v>-0.05</v>
      </c>
      <c r="CH531" s="145">
        <f t="shared" si="277"/>
        <v>-0.05</v>
      </c>
    </row>
    <row r="532" spans="2:86" hidden="1" outlineLevel="1">
      <c r="B532" t="str">
        <f t="shared" ca="1" si="279"/>
        <v>EP1 LP-D0 LP-S0 LP-M2</v>
      </c>
      <c r="C532" s="37">
        <f t="shared" si="280"/>
        <v>1</v>
      </c>
      <c r="D532" s="37">
        <f t="shared" si="280"/>
        <v>0</v>
      </c>
      <c r="E532" s="37">
        <f t="shared" ca="1" si="280"/>
        <v>0</v>
      </c>
      <c r="F532" s="37">
        <f t="shared" ca="1" si="280"/>
        <v>0</v>
      </c>
      <c r="G532" s="37">
        <f t="shared" ca="1" si="280"/>
        <v>1</v>
      </c>
      <c r="H532" s="37">
        <f t="shared" ca="1" si="280"/>
        <v>1</v>
      </c>
      <c r="I532" s="37">
        <f t="shared" ca="1" si="280"/>
        <v>2</v>
      </c>
      <c r="BM532">
        <v>82</v>
      </c>
      <c r="BN532" s="56">
        <f t="shared" si="257"/>
        <v>-0.05</v>
      </c>
      <c r="BO532" s="57">
        <f t="shared" si="258"/>
        <v>0</v>
      </c>
      <c r="BP532" s="58">
        <f t="shared" ca="1" si="265"/>
        <v>0</v>
      </c>
      <c r="BQ532" s="141">
        <f t="shared" ca="1" si="266"/>
        <v>0</v>
      </c>
      <c r="BR532" s="143">
        <f t="shared" ca="1" si="267"/>
        <v>-0.08</v>
      </c>
      <c r="BS532" s="144">
        <f t="shared" ca="1" si="268"/>
        <v>-0.05</v>
      </c>
      <c r="BT532" s="145">
        <f t="shared" ca="1" si="269"/>
        <v>0</v>
      </c>
      <c r="BU532" s="56">
        <f t="shared" si="259"/>
        <v>-0.05</v>
      </c>
      <c r="BV532" s="57">
        <f t="shared" si="260"/>
        <v>0</v>
      </c>
      <c r="BW532" s="58">
        <f t="shared" ca="1" si="261"/>
        <v>0</v>
      </c>
      <c r="BX532" s="141">
        <f t="shared" ca="1" si="270"/>
        <v>0</v>
      </c>
      <c r="BY532" s="143">
        <f t="shared" ca="1" si="271"/>
        <v>-0.08</v>
      </c>
      <c r="BZ532" s="144">
        <f t="shared" ca="1" si="272"/>
        <v>-0.05</v>
      </c>
      <c r="CA532" s="145">
        <f t="shared" ca="1" si="273"/>
        <v>0</v>
      </c>
      <c r="CB532" s="56">
        <f t="shared" si="262"/>
        <v>-0.05</v>
      </c>
      <c r="CC532" s="57">
        <f t="shared" si="263"/>
        <v>0</v>
      </c>
      <c r="CD532" s="58">
        <f t="shared" ca="1" si="264"/>
        <v>0</v>
      </c>
      <c r="CE532" s="141">
        <f t="shared" ca="1" si="274"/>
        <v>0</v>
      </c>
      <c r="CF532" s="143">
        <f t="shared" ca="1" si="275"/>
        <v>-0.08</v>
      </c>
      <c r="CG532" s="144">
        <f t="shared" ca="1" si="276"/>
        <v>-0.05</v>
      </c>
      <c r="CH532" s="145">
        <f t="shared" ca="1" si="277"/>
        <v>0</v>
      </c>
    </row>
    <row r="533" spans="2:86" hidden="1" outlineLevel="1">
      <c r="B533" t="str">
        <f t="shared" ca="1" si="279"/>
        <v>EP1 LP-D0 LP-S0 LP-M3</v>
      </c>
      <c r="C533" s="37">
        <f t="shared" si="280"/>
        <v>1</v>
      </c>
      <c r="D533" s="37">
        <f t="shared" si="280"/>
        <v>0</v>
      </c>
      <c r="E533" s="37">
        <f t="shared" ca="1" si="280"/>
        <v>0</v>
      </c>
      <c r="F533" s="37">
        <f t="shared" ca="1" si="280"/>
        <v>0</v>
      </c>
      <c r="G533" s="37">
        <f t="shared" ca="1" si="280"/>
        <v>1</v>
      </c>
      <c r="H533" s="37">
        <f t="shared" ca="1" si="280"/>
        <v>1</v>
      </c>
      <c r="I533" s="37">
        <f t="shared" ca="1" si="280"/>
        <v>3</v>
      </c>
      <c r="BM533">
        <v>83</v>
      </c>
      <c r="BN533" s="56">
        <f t="shared" si="257"/>
        <v>-0.05</v>
      </c>
      <c r="BO533" s="57">
        <f t="shared" si="258"/>
        <v>0</v>
      </c>
      <c r="BP533" s="58">
        <f t="shared" ca="1" si="265"/>
        <v>0</v>
      </c>
      <c r="BQ533" s="141">
        <f t="shared" ca="1" si="266"/>
        <v>0</v>
      </c>
      <c r="BR533" s="143">
        <f t="shared" ca="1" si="267"/>
        <v>-0.08</v>
      </c>
      <c r="BS533" s="144">
        <f t="shared" ca="1" si="268"/>
        <v>-0.05</v>
      </c>
      <c r="BT533" s="145">
        <f t="shared" ca="1" si="269"/>
        <v>0.04</v>
      </c>
      <c r="BU533" s="56">
        <f t="shared" si="259"/>
        <v>-0.05</v>
      </c>
      <c r="BV533" s="57">
        <f t="shared" si="260"/>
        <v>0</v>
      </c>
      <c r="BW533" s="58">
        <f t="shared" ca="1" si="261"/>
        <v>0</v>
      </c>
      <c r="BX533" s="141">
        <f t="shared" ca="1" si="270"/>
        <v>0</v>
      </c>
      <c r="BY533" s="143">
        <f t="shared" ca="1" si="271"/>
        <v>-0.08</v>
      </c>
      <c r="BZ533" s="144">
        <f t="shared" ca="1" si="272"/>
        <v>-0.05</v>
      </c>
      <c r="CA533" s="145">
        <f t="shared" ca="1" si="273"/>
        <v>0.04</v>
      </c>
      <c r="CB533" s="56">
        <f t="shared" si="262"/>
        <v>-0.05</v>
      </c>
      <c r="CC533" s="57">
        <f t="shared" si="263"/>
        <v>0</v>
      </c>
      <c r="CD533" s="58">
        <f t="shared" ca="1" si="264"/>
        <v>0</v>
      </c>
      <c r="CE533" s="141">
        <f t="shared" ca="1" si="274"/>
        <v>0</v>
      </c>
      <c r="CF533" s="143">
        <f t="shared" ca="1" si="275"/>
        <v>-0.08</v>
      </c>
      <c r="CG533" s="144">
        <f t="shared" ca="1" si="276"/>
        <v>-0.05</v>
      </c>
      <c r="CH533" s="145">
        <f t="shared" ca="1" si="277"/>
        <v>0.04</v>
      </c>
    </row>
    <row r="534" spans="2:86" hidden="1" outlineLevel="1">
      <c r="B534" t="str">
        <f t="shared" ca="1" si="279"/>
        <v>EP1 LP-D0 LP-S0 LP-M4</v>
      </c>
      <c r="C534" s="37">
        <f t="shared" si="280"/>
        <v>1</v>
      </c>
      <c r="D534" s="37">
        <f t="shared" si="280"/>
        <v>0</v>
      </c>
      <c r="E534" s="37">
        <f t="shared" ca="1" si="280"/>
        <v>0</v>
      </c>
      <c r="F534" s="37">
        <f t="shared" ca="1" si="280"/>
        <v>0</v>
      </c>
      <c r="G534" s="37">
        <f t="shared" ca="1" si="280"/>
        <v>1</v>
      </c>
      <c r="H534" s="37">
        <f t="shared" ca="1" si="280"/>
        <v>1</v>
      </c>
      <c r="I534" s="37">
        <f t="shared" ca="1" si="280"/>
        <v>4</v>
      </c>
      <c r="BM534">
        <v>84</v>
      </c>
      <c r="BN534" s="56">
        <f t="shared" si="257"/>
        <v>-0.05</v>
      </c>
      <c r="BO534" s="57">
        <f t="shared" si="258"/>
        <v>0</v>
      </c>
      <c r="BP534" s="58">
        <f t="shared" ca="1" si="265"/>
        <v>0</v>
      </c>
      <c r="BQ534" s="141">
        <f t="shared" ca="1" si="266"/>
        <v>0</v>
      </c>
      <c r="BR534" s="143">
        <f t="shared" ca="1" si="267"/>
        <v>-0.08</v>
      </c>
      <c r="BS534" s="144">
        <f t="shared" ca="1" si="268"/>
        <v>-0.05</v>
      </c>
      <c r="BT534" s="145">
        <f t="shared" ca="1" si="269"/>
        <v>0.08</v>
      </c>
      <c r="BU534" s="56">
        <f t="shared" si="259"/>
        <v>-0.05</v>
      </c>
      <c r="BV534" s="57">
        <f t="shared" si="260"/>
        <v>0</v>
      </c>
      <c r="BW534" s="58">
        <f t="shared" ca="1" si="261"/>
        <v>0</v>
      </c>
      <c r="BX534" s="141">
        <f t="shared" ca="1" si="270"/>
        <v>0</v>
      </c>
      <c r="BY534" s="143">
        <f t="shared" ca="1" si="271"/>
        <v>-0.08</v>
      </c>
      <c r="BZ534" s="144">
        <f t="shared" ca="1" si="272"/>
        <v>-0.05</v>
      </c>
      <c r="CA534" s="145">
        <f t="shared" ca="1" si="273"/>
        <v>0.08</v>
      </c>
      <c r="CB534" s="56">
        <f t="shared" si="262"/>
        <v>-0.05</v>
      </c>
      <c r="CC534" s="57">
        <f t="shared" si="263"/>
        <v>0</v>
      </c>
      <c r="CD534" s="58">
        <f t="shared" ca="1" si="264"/>
        <v>0</v>
      </c>
      <c r="CE534" s="141">
        <f t="shared" ca="1" si="274"/>
        <v>0</v>
      </c>
      <c r="CF534" s="143">
        <f t="shared" ca="1" si="275"/>
        <v>-0.08</v>
      </c>
      <c r="CG534" s="144">
        <f t="shared" ca="1" si="276"/>
        <v>-0.05</v>
      </c>
      <c r="CH534" s="145">
        <f t="shared" ca="1" si="277"/>
        <v>0.08</v>
      </c>
    </row>
    <row r="535" spans="2:86" hidden="1" outlineLevel="1">
      <c r="B535" t="str">
        <f t="shared" ca="1" si="279"/>
        <v>EP1 LP-D0 LP-S0 LP-M1</v>
      </c>
      <c r="C535" s="37">
        <f t="shared" si="280"/>
        <v>1</v>
      </c>
      <c r="D535" s="37">
        <f t="shared" si="280"/>
        <v>0</v>
      </c>
      <c r="E535" s="37">
        <f t="shared" ca="1" si="280"/>
        <v>0</v>
      </c>
      <c r="F535" s="37">
        <f t="shared" ca="1" si="280"/>
        <v>0</v>
      </c>
      <c r="G535" s="37">
        <f t="shared" ca="1" si="280"/>
        <v>1</v>
      </c>
      <c r="H535" s="37">
        <f t="shared" ca="1" si="280"/>
        <v>2</v>
      </c>
      <c r="I535" s="37">
        <f t="shared" ca="1" si="280"/>
        <v>1</v>
      </c>
      <c r="BM535">
        <v>85</v>
      </c>
      <c r="BN535" s="56">
        <f t="shared" si="257"/>
        <v>-0.05</v>
      </c>
      <c r="BO535" s="57">
        <f t="shared" si="258"/>
        <v>0</v>
      </c>
      <c r="BP535" s="58">
        <f t="shared" ca="1" si="265"/>
        <v>0</v>
      </c>
      <c r="BQ535" s="141">
        <f t="shared" ca="1" si="266"/>
        <v>0</v>
      </c>
      <c r="BR535" s="143">
        <f t="shared" ca="1" si="267"/>
        <v>-0.08</v>
      </c>
      <c r="BS535" s="144">
        <f t="shared" ca="1" si="268"/>
        <v>0</v>
      </c>
      <c r="BT535" s="145">
        <f t="shared" ca="1" si="269"/>
        <v>-0.05</v>
      </c>
      <c r="BU535" s="56">
        <f t="shared" si="259"/>
        <v>-0.05</v>
      </c>
      <c r="BV535" s="57">
        <f t="shared" si="260"/>
        <v>0</v>
      </c>
      <c r="BW535" s="58">
        <f t="shared" ca="1" si="261"/>
        <v>0</v>
      </c>
      <c r="BX535" s="141">
        <f t="shared" ca="1" si="270"/>
        <v>0</v>
      </c>
      <c r="BY535" s="143">
        <f t="shared" ca="1" si="271"/>
        <v>-0.08</v>
      </c>
      <c r="BZ535" s="144">
        <f t="shared" ca="1" si="272"/>
        <v>0</v>
      </c>
      <c r="CA535" s="145">
        <f t="shared" ca="1" si="273"/>
        <v>-0.05</v>
      </c>
      <c r="CB535" s="56">
        <f t="shared" si="262"/>
        <v>-0.05</v>
      </c>
      <c r="CC535" s="57">
        <f t="shared" si="263"/>
        <v>0</v>
      </c>
      <c r="CD535" s="58">
        <f t="shared" ca="1" si="264"/>
        <v>0</v>
      </c>
      <c r="CE535" s="141">
        <f t="shared" ca="1" si="274"/>
        <v>0</v>
      </c>
      <c r="CF535" s="143">
        <f t="shared" ca="1" si="275"/>
        <v>-0.08</v>
      </c>
      <c r="CG535" s="144">
        <f t="shared" ca="1" si="276"/>
        <v>0</v>
      </c>
      <c r="CH535" s="145">
        <f t="shared" ca="1" si="277"/>
        <v>-0.05</v>
      </c>
    </row>
    <row r="536" spans="2:86" hidden="1" outlineLevel="1">
      <c r="B536" t="str">
        <f t="shared" ca="1" si="279"/>
        <v>EP1 LP-D0 LP-S0 LP-M2</v>
      </c>
      <c r="C536" s="37">
        <f t="shared" si="280"/>
        <v>1</v>
      </c>
      <c r="D536" s="37">
        <f t="shared" si="280"/>
        <v>0</v>
      </c>
      <c r="E536" s="37">
        <f t="shared" ca="1" si="280"/>
        <v>0</v>
      </c>
      <c r="F536" s="37">
        <f t="shared" ca="1" si="280"/>
        <v>0</v>
      </c>
      <c r="G536" s="37">
        <f t="shared" ca="1" si="280"/>
        <v>1</v>
      </c>
      <c r="H536" s="37">
        <f t="shared" ca="1" si="280"/>
        <v>2</v>
      </c>
      <c r="I536" s="37">
        <f t="shared" ca="1" si="280"/>
        <v>2</v>
      </c>
      <c r="BM536">
        <v>86</v>
      </c>
      <c r="BN536" s="56">
        <f t="shared" si="257"/>
        <v>-0.05</v>
      </c>
      <c r="BO536" s="57">
        <f t="shared" si="258"/>
        <v>0</v>
      </c>
      <c r="BP536" s="58">
        <f t="shared" ca="1" si="265"/>
        <v>0</v>
      </c>
      <c r="BQ536" s="141">
        <f t="shared" ca="1" si="266"/>
        <v>0</v>
      </c>
      <c r="BR536" s="143">
        <f t="shared" ca="1" si="267"/>
        <v>-0.08</v>
      </c>
      <c r="BS536" s="144">
        <f t="shared" ca="1" si="268"/>
        <v>0</v>
      </c>
      <c r="BT536" s="145">
        <f t="shared" ca="1" si="269"/>
        <v>0</v>
      </c>
      <c r="BU536" s="56">
        <f t="shared" si="259"/>
        <v>-0.05</v>
      </c>
      <c r="BV536" s="57">
        <f t="shared" si="260"/>
        <v>0</v>
      </c>
      <c r="BW536" s="58">
        <f t="shared" ca="1" si="261"/>
        <v>0</v>
      </c>
      <c r="BX536" s="141">
        <f t="shared" ca="1" si="270"/>
        <v>0</v>
      </c>
      <c r="BY536" s="143">
        <f t="shared" ca="1" si="271"/>
        <v>-0.08</v>
      </c>
      <c r="BZ536" s="144">
        <f t="shared" ca="1" si="272"/>
        <v>0</v>
      </c>
      <c r="CA536" s="145">
        <f t="shared" ca="1" si="273"/>
        <v>0</v>
      </c>
      <c r="CB536" s="56">
        <f t="shared" si="262"/>
        <v>-0.05</v>
      </c>
      <c r="CC536" s="57">
        <f t="shared" si="263"/>
        <v>0</v>
      </c>
      <c r="CD536" s="58">
        <f t="shared" ca="1" si="264"/>
        <v>0</v>
      </c>
      <c r="CE536" s="141">
        <f t="shared" ca="1" si="274"/>
        <v>0</v>
      </c>
      <c r="CF536" s="143">
        <f t="shared" ca="1" si="275"/>
        <v>-0.08</v>
      </c>
      <c r="CG536" s="144">
        <f t="shared" ca="1" si="276"/>
        <v>0</v>
      </c>
      <c r="CH536" s="145">
        <f t="shared" ca="1" si="277"/>
        <v>0</v>
      </c>
    </row>
    <row r="537" spans="2:86" hidden="1" outlineLevel="1">
      <c r="B537" t="str">
        <f t="shared" ca="1" si="279"/>
        <v>EP1 LP-D0 LP-S0 LP-M3</v>
      </c>
      <c r="C537" s="37">
        <f t="shared" si="280"/>
        <v>1</v>
      </c>
      <c r="D537" s="37">
        <f t="shared" si="280"/>
        <v>0</v>
      </c>
      <c r="E537" s="37">
        <f t="shared" ca="1" si="280"/>
        <v>0</v>
      </c>
      <c r="F537" s="37">
        <f t="shared" ca="1" si="280"/>
        <v>0</v>
      </c>
      <c r="G537" s="37">
        <f t="shared" ca="1" si="280"/>
        <v>1</v>
      </c>
      <c r="H537" s="37">
        <f t="shared" ca="1" si="280"/>
        <v>2</v>
      </c>
      <c r="I537" s="37">
        <f t="shared" ca="1" si="280"/>
        <v>3</v>
      </c>
      <c r="BM537">
        <v>87</v>
      </c>
      <c r="BN537" s="56">
        <f t="shared" si="257"/>
        <v>-0.05</v>
      </c>
      <c r="BO537" s="57">
        <f t="shared" si="258"/>
        <v>0</v>
      </c>
      <c r="BP537" s="58">
        <f t="shared" ca="1" si="265"/>
        <v>0</v>
      </c>
      <c r="BQ537" s="141">
        <f t="shared" ca="1" si="266"/>
        <v>0</v>
      </c>
      <c r="BR537" s="143">
        <f t="shared" ca="1" si="267"/>
        <v>-0.08</v>
      </c>
      <c r="BS537" s="144">
        <f t="shared" ca="1" si="268"/>
        <v>0</v>
      </c>
      <c r="BT537" s="145">
        <f t="shared" ca="1" si="269"/>
        <v>0.04</v>
      </c>
      <c r="BU537" s="56">
        <f t="shared" si="259"/>
        <v>-0.05</v>
      </c>
      <c r="BV537" s="57">
        <f t="shared" si="260"/>
        <v>0</v>
      </c>
      <c r="BW537" s="58">
        <f t="shared" ca="1" si="261"/>
        <v>0</v>
      </c>
      <c r="BX537" s="141">
        <f t="shared" ca="1" si="270"/>
        <v>0</v>
      </c>
      <c r="BY537" s="143">
        <f t="shared" ca="1" si="271"/>
        <v>-0.08</v>
      </c>
      <c r="BZ537" s="144">
        <f t="shared" ca="1" si="272"/>
        <v>0</v>
      </c>
      <c r="CA537" s="145">
        <f t="shared" ca="1" si="273"/>
        <v>0.04</v>
      </c>
      <c r="CB537" s="56">
        <f t="shared" si="262"/>
        <v>-0.05</v>
      </c>
      <c r="CC537" s="57">
        <f t="shared" si="263"/>
        <v>0</v>
      </c>
      <c r="CD537" s="58">
        <f t="shared" ca="1" si="264"/>
        <v>0</v>
      </c>
      <c r="CE537" s="141">
        <f t="shared" ca="1" si="274"/>
        <v>0</v>
      </c>
      <c r="CF537" s="143">
        <f t="shared" ca="1" si="275"/>
        <v>-0.08</v>
      </c>
      <c r="CG537" s="144">
        <f t="shared" ca="1" si="276"/>
        <v>0</v>
      </c>
      <c r="CH537" s="145">
        <f t="shared" ca="1" si="277"/>
        <v>0.04</v>
      </c>
    </row>
    <row r="538" spans="2:86" hidden="1" outlineLevel="1">
      <c r="B538" t="str">
        <f t="shared" ca="1" si="279"/>
        <v>EP1 LP-D0 LP-S0 LP-M4</v>
      </c>
      <c r="C538" s="37">
        <f t="shared" si="280"/>
        <v>1</v>
      </c>
      <c r="D538" s="37">
        <f t="shared" si="280"/>
        <v>0</v>
      </c>
      <c r="E538" s="37">
        <f t="shared" ca="1" si="280"/>
        <v>0</v>
      </c>
      <c r="F538" s="37">
        <f t="shared" ca="1" si="280"/>
        <v>0</v>
      </c>
      <c r="G538" s="37">
        <f t="shared" ca="1" si="280"/>
        <v>1</v>
      </c>
      <c r="H538" s="37">
        <f t="shared" ca="1" si="280"/>
        <v>2</v>
      </c>
      <c r="I538" s="37">
        <f t="shared" ca="1" si="280"/>
        <v>4</v>
      </c>
      <c r="BM538">
        <v>88</v>
      </c>
      <c r="BN538" s="56">
        <f t="shared" si="257"/>
        <v>-0.05</v>
      </c>
      <c r="BO538" s="57">
        <f t="shared" si="258"/>
        <v>0</v>
      </c>
      <c r="BP538" s="58">
        <f t="shared" ca="1" si="265"/>
        <v>0</v>
      </c>
      <c r="BQ538" s="141">
        <f t="shared" ca="1" si="266"/>
        <v>0</v>
      </c>
      <c r="BR538" s="143">
        <f t="shared" ca="1" si="267"/>
        <v>-0.08</v>
      </c>
      <c r="BS538" s="144">
        <f t="shared" ca="1" si="268"/>
        <v>0</v>
      </c>
      <c r="BT538" s="145">
        <f t="shared" ca="1" si="269"/>
        <v>0.08</v>
      </c>
      <c r="BU538" s="56">
        <f t="shared" si="259"/>
        <v>-0.05</v>
      </c>
      <c r="BV538" s="57">
        <f t="shared" si="260"/>
        <v>0</v>
      </c>
      <c r="BW538" s="58">
        <f t="shared" ca="1" si="261"/>
        <v>0</v>
      </c>
      <c r="BX538" s="141">
        <f t="shared" ca="1" si="270"/>
        <v>0</v>
      </c>
      <c r="BY538" s="143">
        <f t="shared" ca="1" si="271"/>
        <v>-0.08</v>
      </c>
      <c r="BZ538" s="144">
        <f t="shared" ca="1" si="272"/>
        <v>0</v>
      </c>
      <c r="CA538" s="145">
        <f t="shared" ca="1" si="273"/>
        <v>0.08</v>
      </c>
      <c r="CB538" s="56">
        <f t="shared" si="262"/>
        <v>-0.05</v>
      </c>
      <c r="CC538" s="57">
        <f t="shared" si="263"/>
        <v>0</v>
      </c>
      <c r="CD538" s="58">
        <f t="shared" ca="1" si="264"/>
        <v>0</v>
      </c>
      <c r="CE538" s="141">
        <f t="shared" ca="1" si="274"/>
        <v>0</v>
      </c>
      <c r="CF538" s="143">
        <f t="shared" ca="1" si="275"/>
        <v>-0.08</v>
      </c>
      <c r="CG538" s="144">
        <f t="shared" ca="1" si="276"/>
        <v>0</v>
      </c>
      <c r="CH538" s="145">
        <f t="shared" ca="1" si="277"/>
        <v>0.08</v>
      </c>
    </row>
    <row r="539" spans="2:86" hidden="1" outlineLevel="1">
      <c r="B539" t="str">
        <f t="shared" ca="1" si="279"/>
        <v>EP1 LP-D0 LP-S0 LP-M1</v>
      </c>
      <c r="C539" s="37">
        <f t="shared" si="280"/>
        <v>1</v>
      </c>
      <c r="D539" s="37">
        <f t="shared" si="280"/>
        <v>0</v>
      </c>
      <c r="E539" s="37">
        <f t="shared" ca="1" si="280"/>
        <v>0</v>
      </c>
      <c r="F539" s="37">
        <f t="shared" ca="1" si="280"/>
        <v>0</v>
      </c>
      <c r="G539" s="37">
        <f t="shared" ca="1" si="280"/>
        <v>1</v>
      </c>
      <c r="H539" s="37">
        <f t="shared" ca="1" si="280"/>
        <v>3</v>
      </c>
      <c r="I539" s="37">
        <f t="shared" ca="1" si="280"/>
        <v>1</v>
      </c>
      <c r="BM539">
        <v>89</v>
      </c>
      <c r="BN539" s="56">
        <f t="shared" si="257"/>
        <v>-0.05</v>
      </c>
      <c r="BO539" s="57">
        <f t="shared" si="258"/>
        <v>0</v>
      </c>
      <c r="BP539" s="58">
        <f t="shared" ca="1" si="265"/>
        <v>0</v>
      </c>
      <c r="BQ539" s="141">
        <f t="shared" ca="1" si="266"/>
        <v>0</v>
      </c>
      <c r="BR539" s="143">
        <f t="shared" ca="1" si="267"/>
        <v>-0.08</v>
      </c>
      <c r="BS539" s="144">
        <f t="shared" ca="1" si="268"/>
        <v>0.04</v>
      </c>
      <c r="BT539" s="145">
        <f t="shared" ca="1" si="269"/>
        <v>-0.05</v>
      </c>
      <c r="BU539" s="56">
        <f t="shared" si="259"/>
        <v>-0.05</v>
      </c>
      <c r="BV539" s="57">
        <f t="shared" si="260"/>
        <v>0</v>
      </c>
      <c r="BW539" s="58">
        <f t="shared" ca="1" si="261"/>
        <v>0</v>
      </c>
      <c r="BX539" s="141">
        <f t="shared" ca="1" si="270"/>
        <v>0</v>
      </c>
      <c r="BY539" s="143">
        <f t="shared" ca="1" si="271"/>
        <v>-0.08</v>
      </c>
      <c r="BZ539" s="144">
        <f t="shared" ca="1" si="272"/>
        <v>0.04</v>
      </c>
      <c r="CA539" s="145">
        <f t="shared" ca="1" si="273"/>
        <v>-0.05</v>
      </c>
      <c r="CB539" s="56">
        <f t="shared" si="262"/>
        <v>-0.05</v>
      </c>
      <c r="CC539" s="57">
        <f t="shared" si="263"/>
        <v>0</v>
      </c>
      <c r="CD539" s="58">
        <f t="shared" ca="1" si="264"/>
        <v>0</v>
      </c>
      <c r="CE539" s="141">
        <f t="shared" ca="1" si="274"/>
        <v>0</v>
      </c>
      <c r="CF539" s="143">
        <f t="shared" ca="1" si="275"/>
        <v>-0.08</v>
      </c>
      <c r="CG539" s="144">
        <f t="shared" ca="1" si="276"/>
        <v>0.04</v>
      </c>
      <c r="CH539" s="145">
        <f t="shared" ca="1" si="277"/>
        <v>-0.05</v>
      </c>
    </row>
    <row r="540" spans="2:86" hidden="1" outlineLevel="1">
      <c r="B540" t="str">
        <f t="shared" ca="1" si="279"/>
        <v>EP1 LP-D0 LP-S0 LP-M2</v>
      </c>
      <c r="C540" s="37">
        <f t="shared" si="280"/>
        <v>1</v>
      </c>
      <c r="D540" s="37">
        <f t="shared" si="280"/>
        <v>0</v>
      </c>
      <c r="E540" s="37">
        <f t="shared" ca="1" si="280"/>
        <v>0</v>
      </c>
      <c r="F540" s="37">
        <f t="shared" ca="1" si="280"/>
        <v>0</v>
      </c>
      <c r="G540" s="37">
        <f t="shared" ca="1" si="280"/>
        <v>1</v>
      </c>
      <c r="H540" s="37">
        <f t="shared" ca="1" si="280"/>
        <v>3</v>
      </c>
      <c r="I540" s="37">
        <f t="shared" ca="1" si="280"/>
        <v>2</v>
      </c>
      <c r="BM540">
        <v>90</v>
      </c>
      <c r="BN540" s="56">
        <f t="shared" si="257"/>
        <v>-0.05</v>
      </c>
      <c r="BO540" s="57">
        <f t="shared" si="258"/>
        <v>0</v>
      </c>
      <c r="BP540" s="58">
        <f t="shared" ca="1" si="265"/>
        <v>0</v>
      </c>
      <c r="BQ540" s="141">
        <f t="shared" ca="1" si="266"/>
        <v>0</v>
      </c>
      <c r="BR540" s="143">
        <f t="shared" ca="1" si="267"/>
        <v>-0.08</v>
      </c>
      <c r="BS540" s="144">
        <f t="shared" ca="1" si="268"/>
        <v>0.04</v>
      </c>
      <c r="BT540" s="145">
        <f t="shared" ca="1" si="269"/>
        <v>0</v>
      </c>
      <c r="BU540" s="56">
        <f t="shared" si="259"/>
        <v>-0.05</v>
      </c>
      <c r="BV540" s="57">
        <f t="shared" si="260"/>
        <v>0</v>
      </c>
      <c r="BW540" s="58">
        <f t="shared" ca="1" si="261"/>
        <v>0</v>
      </c>
      <c r="BX540" s="141">
        <f t="shared" ca="1" si="270"/>
        <v>0</v>
      </c>
      <c r="BY540" s="143">
        <f t="shared" ca="1" si="271"/>
        <v>-0.08</v>
      </c>
      <c r="BZ540" s="144">
        <f t="shared" ca="1" si="272"/>
        <v>0.04</v>
      </c>
      <c r="CA540" s="145">
        <f t="shared" ca="1" si="273"/>
        <v>0</v>
      </c>
      <c r="CB540" s="56">
        <f t="shared" si="262"/>
        <v>-0.05</v>
      </c>
      <c r="CC540" s="57">
        <f t="shared" si="263"/>
        <v>0</v>
      </c>
      <c r="CD540" s="58">
        <f t="shared" ca="1" si="264"/>
        <v>0</v>
      </c>
      <c r="CE540" s="141">
        <f t="shared" ca="1" si="274"/>
        <v>0</v>
      </c>
      <c r="CF540" s="143">
        <f t="shared" ca="1" si="275"/>
        <v>-0.08</v>
      </c>
      <c r="CG540" s="144">
        <f t="shared" ca="1" si="276"/>
        <v>0.04</v>
      </c>
      <c r="CH540" s="145">
        <f t="shared" ca="1" si="277"/>
        <v>0</v>
      </c>
    </row>
    <row r="541" spans="2:86" hidden="1" outlineLevel="1">
      <c r="B541" t="str">
        <f t="shared" ca="1" si="279"/>
        <v>EP1 LP-D0 LP-S0 LP-M3</v>
      </c>
      <c r="C541" s="37">
        <f t="shared" ref="C541:I550" si="281">C141</f>
        <v>1</v>
      </c>
      <c r="D541" s="37">
        <f t="shared" si="281"/>
        <v>0</v>
      </c>
      <c r="E541" s="37">
        <f t="shared" ca="1" si="281"/>
        <v>0</v>
      </c>
      <c r="F541" s="37">
        <f t="shared" ca="1" si="281"/>
        <v>0</v>
      </c>
      <c r="G541" s="37">
        <f t="shared" ca="1" si="281"/>
        <v>1</v>
      </c>
      <c r="H541" s="37">
        <f t="shared" ca="1" si="281"/>
        <v>3</v>
      </c>
      <c r="I541" s="37">
        <f t="shared" ca="1" si="281"/>
        <v>3</v>
      </c>
      <c r="BM541">
        <v>91</v>
      </c>
      <c r="BN541" s="56">
        <f t="shared" si="257"/>
        <v>-0.05</v>
      </c>
      <c r="BO541" s="57">
        <f t="shared" si="258"/>
        <v>0</v>
      </c>
      <c r="BP541" s="58">
        <f t="shared" ca="1" si="265"/>
        <v>0</v>
      </c>
      <c r="BQ541" s="141">
        <f t="shared" ca="1" si="266"/>
        <v>0</v>
      </c>
      <c r="BR541" s="143">
        <f t="shared" ca="1" si="267"/>
        <v>-0.08</v>
      </c>
      <c r="BS541" s="144">
        <f t="shared" ca="1" si="268"/>
        <v>0.04</v>
      </c>
      <c r="BT541" s="145">
        <f t="shared" ca="1" si="269"/>
        <v>0.04</v>
      </c>
      <c r="BU541" s="56">
        <f t="shared" si="259"/>
        <v>-0.05</v>
      </c>
      <c r="BV541" s="57">
        <f t="shared" si="260"/>
        <v>0</v>
      </c>
      <c r="BW541" s="58">
        <f t="shared" ca="1" si="261"/>
        <v>0</v>
      </c>
      <c r="BX541" s="141">
        <f t="shared" ca="1" si="270"/>
        <v>0</v>
      </c>
      <c r="BY541" s="143">
        <f t="shared" ca="1" si="271"/>
        <v>-0.08</v>
      </c>
      <c r="BZ541" s="144">
        <f t="shared" ca="1" si="272"/>
        <v>0.04</v>
      </c>
      <c r="CA541" s="145">
        <f t="shared" ca="1" si="273"/>
        <v>0.04</v>
      </c>
      <c r="CB541" s="56">
        <f t="shared" si="262"/>
        <v>-0.05</v>
      </c>
      <c r="CC541" s="57">
        <f t="shared" si="263"/>
        <v>0</v>
      </c>
      <c r="CD541" s="58">
        <f t="shared" ca="1" si="264"/>
        <v>0</v>
      </c>
      <c r="CE541" s="141">
        <f t="shared" ca="1" si="274"/>
        <v>0</v>
      </c>
      <c r="CF541" s="143">
        <f t="shared" ca="1" si="275"/>
        <v>-0.08</v>
      </c>
      <c r="CG541" s="144">
        <f t="shared" ca="1" si="276"/>
        <v>0.04</v>
      </c>
      <c r="CH541" s="145">
        <f t="shared" ca="1" si="277"/>
        <v>0.04</v>
      </c>
    </row>
    <row r="542" spans="2:86" hidden="1" outlineLevel="1">
      <c r="B542" t="str">
        <f t="shared" ca="1" si="279"/>
        <v>EP1 LP-D0 LP-S0 LP-M4</v>
      </c>
      <c r="C542" s="37">
        <f t="shared" si="281"/>
        <v>1</v>
      </c>
      <c r="D542" s="37">
        <f t="shared" si="281"/>
        <v>0</v>
      </c>
      <c r="E542" s="37">
        <f t="shared" ca="1" si="281"/>
        <v>0</v>
      </c>
      <c r="F542" s="37">
        <f t="shared" ca="1" si="281"/>
        <v>0</v>
      </c>
      <c r="G542" s="37">
        <f t="shared" ca="1" si="281"/>
        <v>1</v>
      </c>
      <c r="H542" s="37">
        <f t="shared" ca="1" si="281"/>
        <v>3</v>
      </c>
      <c r="I542" s="37">
        <f t="shared" ca="1" si="281"/>
        <v>4</v>
      </c>
      <c r="BM542">
        <v>92</v>
      </c>
      <c r="BN542" s="56">
        <f t="shared" si="257"/>
        <v>-0.05</v>
      </c>
      <c r="BO542" s="57">
        <f t="shared" si="258"/>
        <v>0</v>
      </c>
      <c r="BP542" s="58">
        <f t="shared" ca="1" si="265"/>
        <v>0</v>
      </c>
      <c r="BQ542" s="141">
        <f t="shared" ca="1" si="266"/>
        <v>0</v>
      </c>
      <c r="BR542" s="143">
        <f t="shared" ca="1" si="267"/>
        <v>-0.08</v>
      </c>
      <c r="BS542" s="144">
        <f t="shared" ca="1" si="268"/>
        <v>0.04</v>
      </c>
      <c r="BT542" s="145">
        <f t="shared" ca="1" si="269"/>
        <v>0.08</v>
      </c>
      <c r="BU542" s="56">
        <f t="shared" si="259"/>
        <v>-0.05</v>
      </c>
      <c r="BV542" s="57">
        <f t="shared" si="260"/>
        <v>0</v>
      </c>
      <c r="BW542" s="58">
        <f t="shared" ca="1" si="261"/>
        <v>0</v>
      </c>
      <c r="BX542" s="141">
        <f t="shared" ca="1" si="270"/>
        <v>0</v>
      </c>
      <c r="BY542" s="143">
        <f t="shared" ca="1" si="271"/>
        <v>-0.08</v>
      </c>
      <c r="BZ542" s="144">
        <f t="shared" ca="1" si="272"/>
        <v>0.04</v>
      </c>
      <c r="CA542" s="145">
        <f t="shared" ca="1" si="273"/>
        <v>0.08</v>
      </c>
      <c r="CB542" s="56">
        <f t="shared" si="262"/>
        <v>-0.05</v>
      </c>
      <c r="CC542" s="57">
        <f t="shared" si="263"/>
        <v>0</v>
      </c>
      <c r="CD542" s="58">
        <f t="shared" ca="1" si="264"/>
        <v>0</v>
      </c>
      <c r="CE542" s="141">
        <f t="shared" ca="1" si="274"/>
        <v>0</v>
      </c>
      <c r="CF542" s="143">
        <f t="shared" ca="1" si="275"/>
        <v>-0.08</v>
      </c>
      <c r="CG542" s="144">
        <f t="shared" ca="1" si="276"/>
        <v>0.04</v>
      </c>
      <c r="CH542" s="145">
        <f t="shared" ca="1" si="277"/>
        <v>0.08</v>
      </c>
    </row>
    <row r="543" spans="2:86" hidden="1" outlineLevel="1">
      <c r="B543" t="str">
        <f t="shared" ca="1" si="279"/>
        <v>EP1 LP-D0 LP-S0 LP-M1</v>
      </c>
      <c r="C543" s="37">
        <f t="shared" si="281"/>
        <v>1</v>
      </c>
      <c r="D543" s="37">
        <f t="shared" si="281"/>
        <v>0</v>
      </c>
      <c r="E543" s="37">
        <f t="shared" ca="1" si="281"/>
        <v>0</v>
      </c>
      <c r="F543" s="37">
        <f t="shared" ca="1" si="281"/>
        <v>0</v>
      </c>
      <c r="G543" s="37">
        <f t="shared" ca="1" si="281"/>
        <v>1</v>
      </c>
      <c r="H543" s="37">
        <f t="shared" ca="1" si="281"/>
        <v>4</v>
      </c>
      <c r="I543" s="37">
        <f t="shared" ca="1" si="281"/>
        <v>1</v>
      </c>
      <c r="BM543">
        <v>93</v>
      </c>
      <c r="BN543" s="56">
        <f t="shared" si="257"/>
        <v>-0.05</v>
      </c>
      <c r="BO543" s="57">
        <f t="shared" si="258"/>
        <v>0</v>
      </c>
      <c r="BP543" s="58">
        <f t="shared" ca="1" si="265"/>
        <v>0</v>
      </c>
      <c r="BQ543" s="141">
        <f t="shared" ca="1" si="266"/>
        <v>0</v>
      </c>
      <c r="BR543" s="143">
        <f t="shared" ca="1" si="267"/>
        <v>-0.08</v>
      </c>
      <c r="BS543" s="144">
        <f t="shared" ca="1" si="268"/>
        <v>0.08</v>
      </c>
      <c r="BT543" s="145">
        <f t="shared" ca="1" si="269"/>
        <v>-0.05</v>
      </c>
      <c r="BU543" s="56">
        <f t="shared" si="259"/>
        <v>-0.05</v>
      </c>
      <c r="BV543" s="57">
        <f t="shared" si="260"/>
        <v>0</v>
      </c>
      <c r="BW543" s="58">
        <f t="shared" ca="1" si="261"/>
        <v>0</v>
      </c>
      <c r="BX543" s="141">
        <f t="shared" ca="1" si="270"/>
        <v>0</v>
      </c>
      <c r="BY543" s="143">
        <f t="shared" ca="1" si="271"/>
        <v>-0.08</v>
      </c>
      <c r="BZ543" s="144">
        <f t="shared" ca="1" si="272"/>
        <v>0.08</v>
      </c>
      <c r="CA543" s="145">
        <f t="shared" ca="1" si="273"/>
        <v>-0.05</v>
      </c>
      <c r="CB543" s="56">
        <f t="shared" si="262"/>
        <v>-0.05</v>
      </c>
      <c r="CC543" s="57">
        <f t="shared" si="263"/>
        <v>0</v>
      </c>
      <c r="CD543" s="58">
        <f t="shared" ca="1" si="264"/>
        <v>0</v>
      </c>
      <c r="CE543" s="141">
        <f t="shared" ca="1" si="274"/>
        <v>0</v>
      </c>
      <c r="CF543" s="143">
        <f t="shared" ca="1" si="275"/>
        <v>-0.08</v>
      </c>
      <c r="CG543" s="144">
        <f t="shared" ca="1" si="276"/>
        <v>0.08</v>
      </c>
      <c r="CH543" s="145">
        <f t="shared" ca="1" si="277"/>
        <v>-0.05</v>
      </c>
    </row>
    <row r="544" spans="2:86" hidden="1" outlineLevel="1">
      <c r="B544" t="str">
        <f t="shared" ca="1" si="279"/>
        <v>EP1 LP-D0 LP-S0 LP-M2</v>
      </c>
      <c r="C544" s="37">
        <f t="shared" si="281"/>
        <v>1</v>
      </c>
      <c r="D544" s="37">
        <f t="shared" si="281"/>
        <v>0</v>
      </c>
      <c r="E544" s="37">
        <f t="shared" ca="1" si="281"/>
        <v>0</v>
      </c>
      <c r="F544" s="37">
        <f t="shared" ca="1" si="281"/>
        <v>0</v>
      </c>
      <c r="G544" s="37">
        <f t="shared" ca="1" si="281"/>
        <v>1</v>
      </c>
      <c r="H544" s="37">
        <f t="shared" ca="1" si="281"/>
        <v>4</v>
      </c>
      <c r="I544" s="37">
        <f t="shared" ca="1" si="281"/>
        <v>2</v>
      </c>
      <c r="BM544">
        <v>94</v>
      </c>
      <c r="BN544" s="56">
        <f t="shared" si="257"/>
        <v>-0.05</v>
      </c>
      <c r="BO544" s="57">
        <f t="shared" si="258"/>
        <v>0</v>
      </c>
      <c r="BP544" s="58">
        <f t="shared" ca="1" si="265"/>
        <v>0</v>
      </c>
      <c r="BQ544" s="141">
        <f t="shared" ca="1" si="266"/>
        <v>0</v>
      </c>
      <c r="BR544" s="143">
        <f t="shared" ca="1" si="267"/>
        <v>-0.08</v>
      </c>
      <c r="BS544" s="144">
        <f t="shared" ca="1" si="268"/>
        <v>0.08</v>
      </c>
      <c r="BT544" s="145">
        <f t="shared" ca="1" si="269"/>
        <v>0</v>
      </c>
      <c r="BU544" s="56">
        <f t="shared" si="259"/>
        <v>-0.05</v>
      </c>
      <c r="BV544" s="57">
        <f t="shared" si="260"/>
        <v>0</v>
      </c>
      <c r="BW544" s="58">
        <f t="shared" ca="1" si="261"/>
        <v>0</v>
      </c>
      <c r="BX544" s="141">
        <f t="shared" ca="1" si="270"/>
        <v>0</v>
      </c>
      <c r="BY544" s="143">
        <f t="shared" ca="1" si="271"/>
        <v>-0.08</v>
      </c>
      <c r="BZ544" s="144">
        <f t="shared" ca="1" si="272"/>
        <v>0.08</v>
      </c>
      <c r="CA544" s="145">
        <f t="shared" ca="1" si="273"/>
        <v>0</v>
      </c>
      <c r="CB544" s="56">
        <f t="shared" si="262"/>
        <v>-0.05</v>
      </c>
      <c r="CC544" s="57">
        <f t="shared" si="263"/>
        <v>0</v>
      </c>
      <c r="CD544" s="58">
        <f t="shared" ca="1" si="264"/>
        <v>0</v>
      </c>
      <c r="CE544" s="141">
        <f t="shared" ca="1" si="274"/>
        <v>0</v>
      </c>
      <c r="CF544" s="143">
        <f t="shared" ca="1" si="275"/>
        <v>-0.08</v>
      </c>
      <c r="CG544" s="144">
        <f t="shared" ca="1" si="276"/>
        <v>0.08</v>
      </c>
      <c r="CH544" s="145">
        <f t="shared" ca="1" si="277"/>
        <v>0</v>
      </c>
    </row>
    <row r="545" spans="2:86" hidden="1" outlineLevel="1">
      <c r="B545" t="str">
        <f t="shared" ca="1" si="279"/>
        <v>EP1 LP-D0 LP-S0 LP-M3</v>
      </c>
      <c r="C545" s="37">
        <f t="shared" si="281"/>
        <v>1</v>
      </c>
      <c r="D545" s="37">
        <f t="shared" si="281"/>
        <v>0</v>
      </c>
      <c r="E545" s="37">
        <f t="shared" ca="1" si="281"/>
        <v>0</v>
      </c>
      <c r="F545" s="37">
        <f t="shared" ca="1" si="281"/>
        <v>0</v>
      </c>
      <c r="G545" s="37">
        <f t="shared" ca="1" si="281"/>
        <v>1</v>
      </c>
      <c r="H545" s="37">
        <f t="shared" ca="1" si="281"/>
        <v>4</v>
      </c>
      <c r="I545" s="37">
        <f t="shared" ca="1" si="281"/>
        <v>3</v>
      </c>
      <c r="BM545">
        <v>95</v>
      </c>
      <c r="BN545" s="56">
        <f t="shared" si="257"/>
        <v>-0.05</v>
      </c>
      <c r="BO545" s="57">
        <f t="shared" si="258"/>
        <v>0</v>
      </c>
      <c r="BP545" s="58">
        <f t="shared" ca="1" si="265"/>
        <v>0</v>
      </c>
      <c r="BQ545" s="141">
        <f t="shared" ca="1" si="266"/>
        <v>0</v>
      </c>
      <c r="BR545" s="143">
        <f t="shared" ca="1" si="267"/>
        <v>-0.08</v>
      </c>
      <c r="BS545" s="144">
        <f t="shared" ca="1" si="268"/>
        <v>0.08</v>
      </c>
      <c r="BT545" s="145">
        <f t="shared" ca="1" si="269"/>
        <v>0.04</v>
      </c>
      <c r="BU545" s="56">
        <f t="shared" si="259"/>
        <v>-0.05</v>
      </c>
      <c r="BV545" s="57">
        <f t="shared" si="260"/>
        <v>0</v>
      </c>
      <c r="BW545" s="58">
        <f t="shared" ca="1" si="261"/>
        <v>0</v>
      </c>
      <c r="BX545" s="141">
        <f t="shared" ca="1" si="270"/>
        <v>0</v>
      </c>
      <c r="BY545" s="143">
        <f t="shared" ca="1" si="271"/>
        <v>-0.08</v>
      </c>
      <c r="BZ545" s="144">
        <f t="shared" ca="1" si="272"/>
        <v>0.08</v>
      </c>
      <c r="CA545" s="145">
        <f t="shared" ca="1" si="273"/>
        <v>0.04</v>
      </c>
      <c r="CB545" s="56">
        <f t="shared" si="262"/>
        <v>-0.05</v>
      </c>
      <c r="CC545" s="57">
        <f t="shared" si="263"/>
        <v>0</v>
      </c>
      <c r="CD545" s="58">
        <f t="shared" ca="1" si="264"/>
        <v>0</v>
      </c>
      <c r="CE545" s="141">
        <f t="shared" ca="1" si="274"/>
        <v>0</v>
      </c>
      <c r="CF545" s="143">
        <f t="shared" ca="1" si="275"/>
        <v>-0.08</v>
      </c>
      <c r="CG545" s="144">
        <f t="shared" ca="1" si="276"/>
        <v>0.08</v>
      </c>
      <c r="CH545" s="145">
        <f t="shared" ca="1" si="277"/>
        <v>0.04</v>
      </c>
    </row>
    <row r="546" spans="2:86" hidden="1" outlineLevel="1">
      <c r="B546" t="str">
        <f t="shared" ca="1" si="279"/>
        <v>EP1 LP-D0 LP-S0 LP-M4</v>
      </c>
      <c r="C546" s="37">
        <f t="shared" si="281"/>
        <v>1</v>
      </c>
      <c r="D546" s="37">
        <f t="shared" si="281"/>
        <v>0</v>
      </c>
      <c r="E546" s="37">
        <f t="shared" ca="1" si="281"/>
        <v>0</v>
      </c>
      <c r="F546" s="37">
        <f t="shared" ca="1" si="281"/>
        <v>0</v>
      </c>
      <c r="G546" s="37">
        <f t="shared" ca="1" si="281"/>
        <v>1</v>
      </c>
      <c r="H546" s="37">
        <f t="shared" ca="1" si="281"/>
        <v>4</v>
      </c>
      <c r="I546" s="37">
        <f t="shared" ca="1" si="281"/>
        <v>4</v>
      </c>
      <c r="BM546">
        <v>96</v>
      </c>
      <c r="BN546" s="56">
        <f t="shared" si="257"/>
        <v>-0.05</v>
      </c>
      <c r="BO546" s="57">
        <f t="shared" si="258"/>
        <v>0</v>
      </c>
      <c r="BP546" s="58">
        <f t="shared" ca="1" si="265"/>
        <v>0</v>
      </c>
      <c r="BQ546" s="141">
        <f t="shared" ca="1" si="266"/>
        <v>0</v>
      </c>
      <c r="BR546" s="143">
        <f t="shared" ca="1" si="267"/>
        <v>-0.08</v>
      </c>
      <c r="BS546" s="144">
        <f t="shared" ca="1" si="268"/>
        <v>0.08</v>
      </c>
      <c r="BT546" s="145">
        <f t="shared" ca="1" si="269"/>
        <v>0.08</v>
      </c>
      <c r="BU546" s="56">
        <f t="shared" si="259"/>
        <v>-0.05</v>
      </c>
      <c r="BV546" s="57">
        <f t="shared" si="260"/>
        <v>0</v>
      </c>
      <c r="BW546" s="58">
        <f t="shared" ca="1" si="261"/>
        <v>0</v>
      </c>
      <c r="BX546" s="141">
        <f t="shared" ca="1" si="270"/>
        <v>0</v>
      </c>
      <c r="BY546" s="143">
        <f t="shared" ca="1" si="271"/>
        <v>-0.08</v>
      </c>
      <c r="BZ546" s="144">
        <f t="shared" ca="1" si="272"/>
        <v>0.08</v>
      </c>
      <c r="CA546" s="145">
        <f t="shared" ca="1" si="273"/>
        <v>0.08</v>
      </c>
      <c r="CB546" s="56">
        <f t="shared" si="262"/>
        <v>-0.05</v>
      </c>
      <c r="CC546" s="57">
        <f t="shared" si="263"/>
        <v>0</v>
      </c>
      <c r="CD546" s="58">
        <f t="shared" ca="1" si="264"/>
        <v>0</v>
      </c>
      <c r="CE546" s="141">
        <f t="shared" ca="1" si="274"/>
        <v>0</v>
      </c>
      <c r="CF546" s="143">
        <f t="shared" ca="1" si="275"/>
        <v>-0.08</v>
      </c>
      <c r="CG546" s="144">
        <f t="shared" ca="1" si="276"/>
        <v>0.08</v>
      </c>
      <c r="CH546" s="145">
        <f t="shared" ca="1" si="277"/>
        <v>0.08</v>
      </c>
    </row>
    <row r="547" spans="2:86" hidden="1" outlineLevel="1">
      <c r="B547" t="str">
        <f t="shared" ca="1" si="279"/>
        <v>EP1 LP-D0 LP-S0 LP-M1</v>
      </c>
      <c r="C547" s="37">
        <f t="shared" si="281"/>
        <v>1</v>
      </c>
      <c r="D547" s="37">
        <f t="shared" si="281"/>
        <v>0</v>
      </c>
      <c r="E547" s="37">
        <f t="shared" ca="1" si="281"/>
        <v>0</v>
      </c>
      <c r="F547" s="37">
        <f t="shared" ca="1" si="281"/>
        <v>0</v>
      </c>
      <c r="G547" s="37">
        <f t="shared" ca="1" si="281"/>
        <v>2</v>
      </c>
      <c r="H547" s="37">
        <f t="shared" ca="1" si="281"/>
        <v>1</v>
      </c>
      <c r="I547" s="37">
        <f t="shared" ca="1" si="281"/>
        <v>1</v>
      </c>
      <c r="BM547">
        <v>97</v>
      </c>
      <c r="BN547" s="56">
        <f t="shared" si="257"/>
        <v>-0.05</v>
      </c>
      <c r="BO547" s="57">
        <f t="shared" si="258"/>
        <v>0</v>
      </c>
      <c r="BP547" s="58">
        <f t="shared" ca="1" si="265"/>
        <v>0</v>
      </c>
      <c r="BQ547" s="141">
        <f t="shared" ca="1" si="266"/>
        <v>0</v>
      </c>
      <c r="BR547" s="143">
        <f t="shared" ca="1" si="267"/>
        <v>-0.04</v>
      </c>
      <c r="BS547" s="144">
        <f t="shared" ca="1" si="268"/>
        <v>-0.05</v>
      </c>
      <c r="BT547" s="145">
        <f t="shared" ca="1" si="269"/>
        <v>-0.05</v>
      </c>
      <c r="BU547" s="56">
        <f t="shared" si="259"/>
        <v>-0.05</v>
      </c>
      <c r="BV547" s="57">
        <f t="shared" si="260"/>
        <v>0</v>
      </c>
      <c r="BW547" s="58">
        <f t="shared" ca="1" si="261"/>
        <v>0</v>
      </c>
      <c r="BX547" s="141">
        <f t="shared" ca="1" si="270"/>
        <v>0</v>
      </c>
      <c r="BY547" s="143">
        <f t="shared" ca="1" si="271"/>
        <v>-0.04</v>
      </c>
      <c r="BZ547" s="144">
        <f t="shared" ca="1" si="272"/>
        <v>-0.05</v>
      </c>
      <c r="CA547" s="145">
        <f t="shared" ca="1" si="273"/>
        <v>-0.05</v>
      </c>
      <c r="CB547" s="56">
        <f t="shared" si="262"/>
        <v>-0.05</v>
      </c>
      <c r="CC547" s="57">
        <f t="shared" si="263"/>
        <v>0</v>
      </c>
      <c r="CD547" s="58">
        <f t="shared" ca="1" si="264"/>
        <v>0</v>
      </c>
      <c r="CE547" s="141">
        <f t="shared" ca="1" si="274"/>
        <v>0</v>
      </c>
      <c r="CF547" s="143">
        <f t="shared" ca="1" si="275"/>
        <v>-0.04</v>
      </c>
      <c r="CG547" s="144">
        <f t="shared" ca="1" si="276"/>
        <v>-0.05</v>
      </c>
      <c r="CH547" s="145">
        <f t="shared" ca="1" si="277"/>
        <v>-0.05</v>
      </c>
    </row>
    <row r="548" spans="2:86" hidden="1" outlineLevel="1">
      <c r="B548" t="str">
        <f t="shared" ca="1" si="279"/>
        <v>EP1 LP-D0 LP-S0 LP-M2</v>
      </c>
      <c r="C548" s="37">
        <f t="shared" si="281"/>
        <v>1</v>
      </c>
      <c r="D548" s="37">
        <f t="shared" si="281"/>
        <v>0</v>
      </c>
      <c r="E548" s="37">
        <f t="shared" ca="1" si="281"/>
        <v>0</v>
      </c>
      <c r="F548" s="37">
        <f t="shared" ca="1" si="281"/>
        <v>0</v>
      </c>
      <c r="G548" s="37">
        <f t="shared" ca="1" si="281"/>
        <v>2</v>
      </c>
      <c r="H548" s="37">
        <f t="shared" ca="1" si="281"/>
        <v>1</v>
      </c>
      <c r="I548" s="37">
        <f t="shared" ca="1" si="281"/>
        <v>2</v>
      </c>
      <c r="BM548">
        <v>98</v>
      </c>
      <c r="BN548" s="56">
        <f t="shared" si="257"/>
        <v>-0.05</v>
      </c>
      <c r="BO548" s="57">
        <f t="shared" si="258"/>
        <v>0</v>
      </c>
      <c r="BP548" s="58">
        <f t="shared" ca="1" si="265"/>
        <v>0</v>
      </c>
      <c r="BQ548" s="141">
        <f t="shared" ca="1" si="266"/>
        <v>0</v>
      </c>
      <c r="BR548" s="143">
        <f t="shared" ca="1" si="267"/>
        <v>-0.04</v>
      </c>
      <c r="BS548" s="144">
        <f t="shared" ca="1" si="268"/>
        <v>-0.05</v>
      </c>
      <c r="BT548" s="145">
        <f t="shared" ca="1" si="269"/>
        <v>0</v>
      </c>
      <c r="BU548" s="56">
        <f t="shared" si="259"/>
        <v>-0.05</v>
      </c>
      <c r="BV548" s="57">
        <f t="shared" si="260"/>
        <v>0</v>
      </c>
      <c r="BW548" s="58">
        <f t="shared" ca="1" si="261"/>
        <v>0</v>
      </c>
      <c r="BX548" s="141">
        <f t="shared" ca="1" si="270"/>
        <v>0</v>
      </c>
      <c r="BY548" s="143">
        <f t="shared" ca="1" si="271"/>
        <v>-0.04</v>
      </c>
      <c r="BZ548" s="144">
        <f t="shared" ca="1" si="272"/>
        <v>-0.05</v>
      </c>
      <c r="CA548" s="145">
        <f t="shared" ca="1" si="273"/>
        <v>0</v>
      </c>
      <c r="CB548" s="56">
        <f t="shared" si="262"/>
        <v>-0.05</v>
      </c>
      <c r="CC548" s="57">
        <f t="shared" si="263"/>
        <v>0</v>
      </c>
      <c r="CD548" s="58">
        <f t="shared" ca="1" si="264"/>
        <v>0</v>
      </c>
      <c r="CE548" s="141">
        <f t="shared" ca="1" si="274"/>
        <v>0</v>
      </c>
      <c r="CF548" s="143">
        <f t="shared" ca="1" si="275"/>
        <v>-0.04</v>
      </c>
      <c r="CG548" s="144">
        <f t="shared" ca="1" si="276"/>
        <v>-0.05</v>
      </c>
      <c r="CH548" s="145">
        <f t="shared" ca="1" si="277"/>
        <v>0</v>
      </c>
    </row>
    <row r="549" spans="2:86" hidden="1" outlineLevel="1">
      <c r="B549" t="str">
        <f t="shared" ca="1" si="279"/>
        <v>EP1 LP-D0 LP-S0 LP-M3</v>
      </c>
      <c r="C549" s="37">
        <f t="shared" si="281"/>
        <v>1</v>
      </c>
      <c r="D549" s="37">
        <f t="shared" si="281"/>
        <v>0</v>
      </c>
      <c r="E549" s="37">
        <f t="shared" ca="1" si="281"/>
        <v>0</v>
      </c>
      <c r="F549" s="37">
        <f t="shared" ca="1" si="281"/>
        <v>0</v>
      </c>
      <c r="G549" s="37">
        <f t="shared" ca="1" si="281"/>
        <v>2</v>
      </c>
      <c r="H549" s="37">
        <f t="shared" ca="1" si="281"/>
        <v>1</v>
      </c>
      <c r="I549" s="37">
        <f t="shared" ca="1" si="281"/>
        <v>3</v>
      </c>
      <c r="BM549">
        <v>99</v>
      </c>
      <c r="BN549" s="56">
        <f t="shared" si="257"/>
        <v>-0.05</v>
      </c>
      <c r="BO549" s="57">
        <f t="shared" si="258"/>
        <v>0</v>
      </c>
      <c r="BP549" s="58">
        <f t="shared" ca="1" si="265"/>
        <v>0</v>
      </c>
      <c r="BQ549" s="141">
        <f t="shared" ca="1" si="266"/>
        <v>0</v>
      </c>
      <c r="BR549" s="143">
        <f t="shared" ca="1" si="267"/>
        <v>-0.04</v>
      </c>
      <c r="BS549" s="144">
        <f t="shared" ca="1" si="268"/>
        <v>-0.05</v>
      </c>
      <c r="BT549" s="145">
        <f t="shared" ca="1" si="269"/>
        <v>0.04</v>
      </c>
      <c r="BU549" s="56">
        <f t="shared" si="259"/>
        <v>-0.05</v>
      </c>
      <c r="BV549" s="57">
        <f t="shared" si="260"/>
        <v>0</v>
      </c>
      <c r="BW549" s="58">
        <f t="shared" ca="1" si="261"/>
        <v>0</v>
      </c>
      <c r="BX549" s="141">
        <f t="shared" ca="1" si="270"/>
        <v>0</v>
      </c>
      <c r="BY549" s="143">
        <f t="shared" ca="1" si="271"/>
        <v>-0.04</v>
      </c>
      <c r="BZ549" s="144">
        <f t="shared" ca="1" si="272"/>
        <v>-0.05</v>
      </c>
      <c r="CA549" s="145">
        <f t="shared" ca="1" si="273"/>
        <v>0.04</v>
      </c>
      <c r="CB549" s="56">
        <f t="shared" si="262"/>
        <v>-0.05</v>
      </c>
      <c r="CC549" s="57">
        <f t="shared" si="263"/>
        <v>0</v>
      </c>
      <c r="CD549" s="58">
        <f t="shared" ca="1" si="264"/>
        <v>0</v>
      </c>
      <c r="CE549" s="141">
        <f t="shared" ca="1" si="274"/>
        <v>0</v>
      </c>
      <c r="CF549" s="143">
        <f t="shared" ca="1" si="275"/>
        <v>-0.04</v>
      </c>
      <c r="CG549" s="144">
        <f t="shared" ca="1" si="276"/>
        <v>-0.05</v>
      </c>
      <c r="CH549" s="145">
        <f t="shared" ca="1" si="277"/>
        <v>0.04</v>
      </c>
    </row>
    <row r="550" spans="2:86" hidden="1" outlineLevel="1">
      <c r="B550" t="str">
        <f t="shared" ca="1" si="279"/>
        <v>EP1 LP-D0 LP-S0 LP-M4</v>
      </c>
      <c r="C550" s="37">
        <f t="shared" si="281"/>
        <v>1</v>
      </c>
      <c r="D550" s="37">
        <f t="shared" si="281"/>
        <v>0</v>
      </c>
      <c r="E550" s="37">
        <f t="shared" ca="1" si="281"/>
        <v>0</v>
      </c>
      <c r="F550" s="37">
        <f t="shared" ca="1" si="281"/>
        <v>0</v>
      </c>
      <c r="G550" s="37">
        <f t="shared" ca="1" si="281"/>
        <v>2</v>
      </c>
      <c r="H550" s="37">
        <f t="shared" ca="1" si="281"/>
        <v>1</v>
      </c>
      <c r="I550" s="37">
        <f t="shared" ca="1" si="281"/>
        <v>4</v>
      </c>
      <c r="BM550">
        <v>100</v>
      </c>
      <c r="BN550" s="56">
        <f t="shared" si="257"/>
        <v>-0.05</v>
      </c>
      <c r="BO550" s="57">
        <f t="shared" si="258"/>
        <v>0</v>
      </c>
      <c r="BP550" s="58">
        <f t="shared" ca="1" si="265"/>
        <v>0</v>
      </c>
      <c r="BQ550" s="141">
        <f t="shared" ca="1" si="266"/>
        <v>0</v>
      </c>
      <c r="BR550" s="143">
        <f t="shared" ca="1" si="267"/>
        <v>-0.04</v>
      </c>
      <c r="BS550" s="144">
        <f t="shared" ca="1" si="268"/>
        <v>-0.05</v>
      </c>
      <c r="BT550" s="145">
        <f t="shared" ca="1" si="269"/>
        <v>0.08</v>
      </c>
      <c r="BU550" s="56">
        <f t="shared" si="259"/>
        <v>-0.05</v>
      </c>
      <c r="BV550" s="57">
        <f t="shared" si="260"/>
        <v>0</v>
      </c>
      <c r="BW550" s="58">
        <f t="shared" ca="1" si="261"/>
        <v>0</v>
      </c>
      <c r="BX550" s="141">
        <f t="shared" ca="1" si="270"/>
        <v>0</v>
      </c>
      <c r="BY550" s="143">
        <f t="shared" ca="1" si="271"/>
        <v>-0.04</v>
      </c>
      <c r="BZ550" s="144">
        <f t="shared" ca="1" si="272"/>
        <v>-0.05</v>
      </c>
      <c r="CA550" s="145">
        <f t="shared" ca="1" si="273"/>
        <v>0.08</v>
      </c>
      <c r="CB550" s="56">
        <f t="shared" si="262"/>
        <v>-0.05</v>
      </c>
      <c r="CC550" s="57">
        <f t="shared" si="263"/>
        <v>0</v>
      </c>
      <c r="CD550" s="58">
        <f t="shared" ca="1" si="264"/>
        <v>0</v>
      </c>
      <c r="CE550" s="141">
        <f t="shared" ca="1" si="274"/>
        <v>0</v>
      </c>
      <c r="CF550" s="143">
        <f t="shared" ca="1" si="275"/>
        <v>-0.04</v>
      </c>
      <c r="CG550" s="144">
        <f t="shared" ca="1" si="276"/>
        <v>-0.05</v>
      </c>
      <c r="CH550" s="145">
        <f t="shared" ca="1" si="277"/>
        <v>0.08</v>
      </c>
    </row>
    <row r="551" spans="2:86" hidden="1" outlineLevel="1">
      <c r="B551" t="str">
        <f t="shared" ca="1" si="279"/>
        <v>EP1 LP-D0 LP-S0 LP-M1</v>
      </c>
      <c r="C551" s="37">
        <f t="shared" ref="C551:I560" si="282">C151</f>
        <v>1</v>
      </c>
      <c r="D551" s="37">
        <f t="shared" si="282"/>
        <v>0</v>
      </c>
      <c r="E551" s="37">
        <f t="shared" ca="1" si="282"/>
        <v>0</v>
      </c>
      <c r="F551" s="37">
        <f t="shared" ca="1" si="282"/>
        <v>0</v>
      </c>
      <c r="G551" s="37">
        <f t="shared" ca="1" si="282"/>
        <v>2</v>
      </c>
      <c r="H551" s="37">
        <f t="shared" ca="1" si="282"/>
        <v>2</v>
      </c>
      <c r="I551" s="37">
        <f t="shared" ca="1" si="282"/>
        <v>1</v>
      </c>
      <c r="BM551">
        <v>101</v>
      </c>
      <c r="BN551" s="56">
        <f t="shared" si="257"/>
        <v>-0.05</v>
      </c>
      <c r="BO551" s="57">
        <f t="shared" si="258"/>
        <v>0</v>
      </c>
      <c r="BP551" s="58">
        <f t="shared" ca="1" si="265"/>
        <v>0</v>
      </c>
      <c r="BQ551" s="141">
        <f t="shared" ca="1" si="266"/>
        <v>0</v>
      </c>
      <c r="BR551" s="143">
        <f t="shared" ca="1" si="267"/>
        <v>-0.04</v>
      </c>
      <c r="BS551" s="144">
        <f t="shared" ca="1" si="268"/>
        <v>0</v>
      </c>
      <c r="BT551" s="145">
        <f t="shared" ca="1" si="269"/>
        <v>-0.05</v>
      </c>
      <c r="BU551" s="56">
        <f t="shared" si="259"/>
        <v>-0.05</v>
      </c>
      <c r="BV551" s="57">
        <f t="shared" si="260"/>
        <v>0</v>
      </c>
      <c r="BW551" s="58">
        <f t="shared" ca="1" si="261"/>
        <v>0</v>
      </c>
      <c r="BX551" s="141">
        <f t="shared" ca="1" si="270"/>
        <v>0</v>
      </c>
      <c r="BY551" s="143">
        <f t="shared" ca="1" si="271"/>
        <v>-0.04</v>
      </c>
      <c r="BZ551" s="144">
        <f t="shared" ca="1" si="272"/>
        <v>0</v>
      </c>
      <c r="CA551" s="145">
        <f t="shared" ca="1" si="273"/>
        <v>-0.05</v>
      </c>
      <c r="CB551" s="56">
        <f t="shared" si="262"/>
        <v>-0.05</v>
      </c>
      <c r="CC551" s="57">
        <f t="shared" si="263"/>
        <v>0</v>
      </c>
      <c r="CD551" s="58">
        <f t="shared" ca="1" si="264"/>
        <v>0</v>
      </c>
      <c r="CE551" s="141">
        <f t="shared" ca="1" si="274"/>
        <v>0</v>
      </c>
      <c r="CF551" s="143">
        <f t="shared" ca="1" si="275"/>
        <v>-0.04</v>
      </c>
      <c r="CG551" s="144">
        <f t="shared" ca="1" si="276"/>
        <v>0</v>
      </c>
      <c r="CH551" s="145">
        <f t="shared" ca="1" si="277"/>
        <v>-0.05</v>
      </c>
    </row>
    <row r="552" spans="2:86" hidden="1" outlineLevel="1">
      <c r="B552" t="str">
        <f t="shared" ca="1" si="279"/>
        <v>EP1 LP-D0 LP-S0 LP-M2</v>
      </c>
      <c r="C552" s="37">
        <f t="shared" si="282"/>
        <v>1</v>
      </c>
      <c r="D552" s="37">
        <f t="shared" si="282"/>
        <v>0</v>
      </c>
      <c r="E552" s="37">
        <f t="shared" ca="1" si="282"/>
        <v>0</v>
      </c>
      <c r="F552" s="37">
        <f t="shared" ca="1" si="282"/>
        <v>0</v>
      </c>
      <c r="G552" s="37">
        <f t="shared" ca="1" si="282"/>
        <v>2</v>
      </c>
      <c r="H552" s="37">
        <f t="shared" ca="1" si="282"/>
        <v>2</v>
      </c>
      <c r="I552" s="37">
        <f t="shared" ca="1" si="282"/>
        <v>2</v>
      </c>
      <c r="BM552">
        <v>102</v>
      </c>
      <c r="BN552" s="56">
        <f t="shared" si="257"/>
        <v>-0.05</v>
      </c>
      <c r="BO552" s="57">
        <f t="shared" si="258"/>
        <v>0</v>
      </c>
      <c r="BP552" s="58">
        <f t="shared" ca="1" si="265"/>
        <v>0</v>
      </c>
      <c r="BQ552" s="141">
        <f t="shared" ca="1" si="266"/>
        <v>0</v>
      </c>
      <c r="BR552" s="143">
        <f t="shared" ca="1" si="267"/>
        <v>-0.04</v>
      </c>
      <c r="BS552" s="144">
        <f t="shared" ca="1" si="268"/>
        <v>0</v>
      </c>
      <c r="BT552" s="145">
        <f t="shared" ca="1" si="269"/>
        <v>0</v>
      </c>
      <c r="BU552" s="56">
        <f t="shared" si="259"/>
        <v>-0.05</v>
      </c>
      <c r="BV552" s="57">
        <f t="shared" si="260"/>
        <v>0</v>
      </c>
      <c r="BW552" s="58">
        <f t="shared" ca="1" si="261"/>
        <v>0</v>
      </c>
      <c r="BX552" s="141">
        <f t="shared" ca="1" si="270"/>
        <v>0</v>
      </c>
      <c r="BY552" s="143">
        <f t="shared" ca="1" si="271"/>
        <v>-0.04</v>
      </c>
      <c r="BZ552" s="144">
        <f t="shared" ca="1" si="272"/>
        <v>0</v>
      </c>
      <c r="CA552" s="145">
        <f t="shared" ca="1" si="273"/>
        <v>0</v>
      </c>
      <c r="CB552" s="56">
        <f t="shared" si="262"/>
        <v>-0.05</v>
      </c>
      <c r="CC552" s="57">
        <f t="shared" si="263"/>
        <v>0</v>
      </c>
      <c r="CD552" s="58">
        <f t="shared" ca="1" si="264"/>
        <v>0</v>
      </c>
      <c r="CE552" s="141">
        <f t="shared" ca="1" si="274"/>
        <v>0</v>
      </c>
      <c r="CF552" s="143">
        <f t="shared" ca="1" si="275"/>
        <v>-0.04</v>
      </c>
      <c r="CG552" s="144">
        <f t="shared" ca="1" si="276"/>
        <v>0</v>
      </c>
      <c r="CH552" s="145">
        <f t="shared" ca="1" si="277"/>
        <v>0</v>
      </c>
    </row>
    <row r="553" spans="2:86" hidden="1" outlineLevel="1">
      <c r="B553" t="str">
        <f t="shared" ca="1" si="279"/>
        <v>EP1 LP-D0 LP-S0 LP-M3</v>
      </c>
      <c r="C553" s="37">
        <f t="shared" si="282"/>
        <v>1</v>
      </c>
      <c r="D553" s="37">
        <f t="shared" si="282"/>
        <v>0</v>
      </c>
      <c r="E553" s="37">
        <f t="shared" ca="1" si="282"/>
        <v>0</v>
      </c>
      <c r="F553" s="37">
        <f t="shared" ca="1" si="282"/>
        <v>0</v>
      </c>
      <c r="G553" s="37">
        <f t="shared" ca="1" si="282"/>
        <v>2</v>
      </c>
      <c r="H553" s="37">
        <f t="shared" ca="1" si="282"/>
        <v>2</v>
      </c>
      <c r="I553" s="37">
        <f t="shared" ca="1" si="282"/>
        <v>3</v>
      </c>
      <c r="BM553">
        <v>103</v>
      </c>
      <c r="BN553" s="56">
        <f t="shared" si="257"/>
        <v>-0.05</v>
      </c>
      <c r="BO553" s="57">
        <f t="shared" si="258"/>
        <v>0</v>
      </c>
      <c r="BP553" s="58">
        <f t="shared" ca="1" si="265"/>
        <v>0</v>
      </c>
      <c r="BQ553" s="141">
        <f t="shared" ca="1" si="266"/>
        <v>0</v>
      </c>
      <c r="BR553" s="143">
        <f t="shared" ca="1" si="267"/>
        <v>-0.04</v>
      </c>
      <c r="BS553" s="144">
        <f t="shared" ca="1" si="268"/>
        <v>0</v>
      </c>
      <c r="BT553" s="145">
        <f t="shared" ca="1" si="269"/>
        <v>0.04</v>
      </c>
      <c r="BU553" s="56">
        <f t="shared" si="259"/>
        <v>-0.05</v>
      </c>
      <c r="BV553" s="57">
        <f t="shared" si="260"/>
        <v>0</v>
      </c>
      <c r="BW553" s="58">
        <f t="shared" ca="1" si="261"/>
        <v>0</v>
      </c>
      <c r="BX553" s="141">
        <f t="shared" ca="1" si="270"/>
        <v>0</v>
      </c>
      <c r="BY553" s="143">
        <f t="shared" ca="1" si="271"/>
        <v>-0.04</v>
      </c>
      <c r="BZ553" s="144">
        <f t="shared" ca="1" si="272"/>
        <v>0</v>
      </c>
      <c r="CA553" s="145">
        <f t="shared" ca="1" si="273"/>
        <v>0.04</v>
      </c>
      <c r="CB553" s="56">
        <f t="shared" si="262"/>
        <v>-0.05</v>
      </c>
      <c r="CC553" s="57">
        <f t="shared" si="263"/>
        <v>0</v>
      </c>
      <c r="CD553" s="58">
        <f t="shared" ca="1" si="264"/>
        <v>0</v>
      </c>
      <c r="CE553" s="141">
        <f t="shared" ca="1" si="274"/>
        <v>0</v>
      </c>
      <c r="CF553" s="143">
        <f t="shared" ca="1" si="275"/>
        <v>-0.04</v>
      </c>
      <c r="CG553" s="144">
        <f t="shared" ca="1" si="276"/>
        <v>0</v>
      </c>
      <c r="CH553" s="145">
        <f t="shared" ca="1" si="277"/>
        <v>0.04</v>
      </c>
    </row>
    <row r="554" spans="2:86" hidden="1" outlineLevel="1">
      <c r="B554" t="str">
        <f t="shared" ca="1" si="279"/>
        <v>EP1 LP-D0 LP-S0 LP-M4</v>
      </c>
      <c r="C554" s="37">
        <f t="shared" si="282"/>
        <v>1</v>
      </c>
      <c r="D554" s="37">
        <f t="shared" si="282"/>
        <v>0</v>
      </c>
      <c r="E554" s="37">
        <f t="shared" ca="1" si="282"/>
        <v>0</v>
      </c>
      <c r="F554" s="37">
        <f t="shared" ca="1" si="282"/>
        <v>0</v>
      </c>
      <c r="G554" s="37">
        <f t="shared" ca="1" si="282"/>
        <v>2</v>
      </c>
      <c r="H554" s="37">
        <f t="shared" ca="1" si="282"/>
        <v>2</v>
      </c>
      <c r="I554" s="37">
        <f t="shared" ca="1" si="282"/>
        <v>4</v>
      </c>
      <c r="BM554">
        <v>104</v>
      </c>
      <c r="BN554" s="56">
        <f t="shared" si="257"/>
        <v>-0.05</v>
      </c>
      <c r="BO554" s="57">
        <f t="shared" si="258"/>
        <v>0</v>
      </c>
      <c r="BP554" s="58">
        <f t="shared" ca="1" si="265"/>
        <v>0</v>
      </c>
      <c r="BQ554" s="141">
        <f t="shared" ca="1" si="266"/>
        <v>0</v>
      </c>
      <c r="BR554" s="143">
        <f t="shared" ca="1" si="267"/>
        <v>-0.04</v>
      </c>
      <c r="BS554" s="144">
        <f t="shared" ca="1" si="268"/>
        <v>0</v>
      </c>
      <c r="BT554" s="145">
        <f t="shared" ca="1" si="269"/>
        <v>0.08</v>
      </c>
      <c r="BU554" s="56">
        <f t="shared" si="259"/>
        <v>-0.05</v>
      </c>
      <c r="BV554" s="57">
        <f t="shared" si="260"/>
        <v>0</v>
      </c>
      <c r="BW554" s="58">
        <f t="shared" ca="1" si="261"/>
        <v>0</v>
      </c>
      <c r="BX554" s="141">
        <f t="shared" ca="1" si="270"/>
        <v>0</v>
      </c>
      <c r="BY554" s="143">
        <f t="shared" ca="1" si="271"/>
        <v>-0.04</v>
      </c>
      <c r="BZ554" s="144">
        <f t="shared" ca="1" si="272"/>
        <v>0</v>
      </c>
      <c r="CA554" s="145">
        <f t="shared" ca="1" si="273"/>
        <v>0.08</v>
      </c>
      <c r="CB554" s="56">
        <f t="shared" si="262"/>
        <v>-0.05</v>
      </c>
      <c r="CC554" s="57">
        <f t="shared" si="263"/>
        <v>0</v>
      </c>
      <c r="CD554" s="58">
        <f t="shared" ca="1" si="264"/>
        <v>0</v>
      </c>
      <c r="CE554" s="141">
        <f t="shared" ca="1" si="274"/>
        <v>0</v>
      </c>
      <c r="CF554" s="143">
        <f t="shared" ca="1" si="275"/>
        <v>-0.04</v>
      </c>
      <c r="CG554" s="144">
        <f t="shared" ca="1" si="276"/>
        <v>0</v>
      </c>
      <c r="CH554" s="145">
        <f t="shared" ca="1" si="277"/>
        <v>0.08</v>
      </c>
    </row>
    <row r="555" spans="2:86" hidden="1" outlineLevel="1">
      <c r="B555" t="str">
        <f t="shared" ca="1" si="279"/>
        <v>EP1 LP-D0 LP-S0 LP-M1</v>
      </c>
      <c r="C555" s="37">
        <f t="shared" si="282"/>
        <v>1</v>
      </c>
      <c r="D555" s="37">
        <f t="shared" si="282"/>
        <v>0</v>
      </c>
      <c r="E555" s="37">
        <f t="shared" ca="1" si="282"/>
        <v>0</v>
      </c>
      <c r="F555" s="37">
        <f t="shared" ca="1" si="282"/>
        <v>0</v>
      </c>
      <c r="G555" s="37">
        <f t="shared" ca="1" si="282"/>
        <v>2</v>
      </c>
      <c r="H555" s="37">
        <f t="shared" ca="1" si="282"/>
        <v>3</v>
      </c>
      <c r="I555" s="37">
        <f t="shared" ca="1" si="282"/>
        <v>1</v>
      </c>
      <c r="BM555">
        <v>105</v>
      </c>
      <c r="BN555" s="56">
        <f t="shared" si="257"/>
        <v>-0.05</v>
      </c>
      <c r="BO555" s="57">
        <f t="shared" si="258"/>
        <v>0</v>
      </c>
      <c r="BP555" s="58">
        <f t="shared" ca="1" si="265"/>
        <v>0</v>
      </c>
      <c r="BQ555" s="141">
        <f t="shared" ca="1" si="266"/>
        <v>0</v>
      </c>
      <c r="BR555" s="143">
        <f t="shared" ca="1" si="267"/>
        <v>-0.04</v>
      </c>
      <c r="BS555" s="144">
        <f t="shared" ca="1" si="268"/>
        <v>0.04</v>
      </c>
      <c r="BT555" s="145">
        <f t="shared" ca="1" si="269"/>
        <v>-0.05</v>
      </c>
      <c r="BU555" s="56">
        <f t="shared" si="259"/>
        <v>-0.05</v>
      </c>
      <c r="BV555" s="57">
        <f t="shared" si="260"/>
        <v>0</v>
      </c>
      <c r="BW555" s="58">
        <f t="shared" ca="1" si="261"/>
        <v>0</v>
      </c>
      <c r="BX555" s="141">
        <f t="shared" ca="1" si="270"/>
        <v>0</v>
      </c>
      <c r="BY555" s="143">
        <f t="shared" ca="1" si="271"/>
        <v>-0.04</v>
      </c>
      <c r="BZ555" s="144">
        <f t="shared" ca="1" si="272"/>
        <v>0.04</v>
      </c>
      <c r="CA555" s="145">
        <f t="shared" ca="1" si="273"/>
        <v>-0.05</v>
      </c>
      <c r="CB555" s="56">
        <f t="shared" si="262"/>
        <v>-0.05</v>
      </c>
      <c r="CC555" s="57">
        <f t="shared" si="263"/>
        <v>0</v>
      </c>
      <c r="CD555" s="58">
        <f t="shared" ca="1" si="264"/>
        <v>0</v>
      </c>
      <c r="CE555" s="141">
        <f t="shared" ca="1" si="274"/>
        <v>0</v>
      </c>
      <c r="CF555" s="143">
        <f t="shared" ca="1" si="275"/>
        <v>-0.04</v>
      </c>
      <c r="CG555" s="144">
        <f t="shared" ca="1" si="276"/>
        <v>0.04</v>
      </c>
      <c r="CH555" s="145">
        <f t="shared" ca="1" si="277"/>
        <v>-0.05</v>
      </c>
    </row>
    <row r="556" spans="2:86" hidden="1" outlineLevel="1">
      <c r="B556" t="str">
        <f t="shared" ca="1" si="279"/>
        <v>EP1 LP-D0 LP-S0 LP-M2</v>
      </c>
      <c r="C556" s="37">
        <f t="shared" si="282"/>
        <v>1</v>
      </c>
      <c r="D556" s="37">
        <f t="shared" si="282"/>
        <v>0</v>
      </c>
      <c r="E556" s="37">
        <f t="shared" ca="1" si="282"/>
        <v>0</v>
      </c>
      <c r="F556" s="37">
        <f t="shared" ca="1" si="282"/>
        <v>0</v>
      </c>
      <c r="G556" s="37">
        <f t="shared" ca="1" si="282"/>
        <v>2</v>
      </c>
      <c r="H556" s="37">
        <f t="shared" ca="1" si="282"/>
        <v>3</v>
      </c>
      <c r="I556" s="37">
        <f t="shared" ca="1" si="282"/>
        <v>2</v>
      </c>
      <c r="BM556">
        <v>106</v>
      </c>
      <c r="BN556" s="56">
        <f t="shared" si="257"/>
        <v>-0.05</v>
      </c>
      <c r="BO556" s="57">
        <f t="shared" si="258"/>
        <v>0</v>
      </c>
      <c r="BP556" s="58">
        <f t="shared" ca="1" si="265"/>
        <v>0</v>
      </c>
      <c r="BQ556" s="141">
        <f t="shared" ca="1" si="266"/>
        <v>0</v>
      </c>
      <c r="BR556" s="143">
        <f t="shared" ca="1" si="267"/>
        <v>-0.04</v>
      </c>
      <c r="BS556" s="144">
        <f t="shared" ca="1" si="268"/>
        <v>0.04</v>
      </c>
      <c r="BT556" s="145">
        <f t="shared" ca="1" si="269"/>
        <v>0</v>
      </c>
      <c r="BU556" s="56">
        <f t="shared" si="259"/>
        <v>-0.05</v>
      </c>
      <c r="BV556" s="57">
        <f t="shared" si="260"/>
        <v>0</v>
      </c>
      <c r="BW556" s="58">
        <f t="shared" ca="1" si="261"/>
        <v>0</v>
      </c>
      <c r="BX556" s="141">
        <f t="shared" ca="1" si="270"/>
        <v>0</v>
      </c>
      <c r="BY556" s="143">
        <f t="shared" ca="1" si="271"/>
        <v>-0.04</v>
      </c>
      <c r="BZ556" s="144">
        <f t="shared" ca="1" si="272"/>
        <v>0.04</v>
      </c>
      <c r="CA556" s="145">
        <f t="shared" ca="1" si="273"/>
        <v>0</v>
      </c>
      <c r="CB556" s="56">
        <f t="shared" si="262"/>
        <v>-0.05</v>
      </c>
      <c r="CC556" s="57">
        <f t="shared" si="263"/>
        <v>0</v>
      </c>
      <c r="CD556" s="58">
        <f t="shared" ca="1" si="264"/>
        <v>0</v>
      </c>
      <c r="CE556" s="141">
        <f t="shared" ca="1" si="274"/>
        <v>0</v>
      </c>
      <c r="CF556" s="143">
        <f t="shared" ca="1" si="275"/>
        <v>-0.04</v>
      </c>
      <c r="CG556" s="144">
        <f t="shared" ca="1" si="276"/>
        <v>0.04</v>
      </c>
      <c r="CH556" s="145">
        <f t="shared" ca="1" si="277"/>
        <v>0</v>
      </c>
    </row>
    <row r="557" spans="2:86" hidden="1" outlineLevel="1">
      <c r="B557" t="str">
        <f t="shared" ca="1" si="279"/>
        <v>EP1 LP-D0 LP-S0 LP-M3</v>
      </c>
      <c r="C557" s="37">
        <f t="shared" si="282"/>
        <v>1</v>
      </c>
      <c r="D557" s="37">
        <f t="shared" si="282"/>
        <v>0</v>
      </c>
      <c r="E557" s="37">
        <f t="shared" ca="1" si="282"/>
        <v>0</v>
      </c>
      <c r="F557" s="37">
        <f t="shared" ca="1" si="282"/>
        <v>0</v>
      </c>
      <c r="G557" s="37">
        <f t="shared" ca="1" si="282"/>
        <v>2</v>
      </c>
      <c r="H557" s="37">
        <f t="shared" ca="1" si="282"/>
        <v>3</v>
      </c>
      <c r="I557" s="37">
        <f t="shared" ca="1" si="282"/>
        <v>3</v>
      </c>
      <c r="BM557">
        <v>107</v>
      </c>
      <c r="BN557" s="56">
        <f t="shared" si="257"/>
        <v>-0.05</v>
      </c>
      <c r="BO557" s="57">
        <f t="shared" si="258"/>
        <v>0</v>
      </c>
      <c r="BP557" s="58">
        <f t="shared" ca="1" si="265"/>
        <v>0</v>
      </c>
      <c r="BQ557" s="141">
        <f t="shared" ca="1" si="266"/>
        <v>0</v>
      </c>
      <c r="BR557" s="143">
        <f t="shared" ca="1" si="267"/>
        <v>-0.04</v>
      </c>
      <c r="BS557" s="144">
        <f t="shared" ca="1" si="268"/>
        <v>0.04</v>
      </c>
      <c r="BT557" s="145">
        <f t="shared" ca="1" si="269"/>
        <v>0.04</v>
      </c>
      <c r="BU557" s="56">
        <f t="shared" si="259"/>
        <v>-0.05</v>
      </c>
      <c r="BV557" s="57">
        <f t="shared" si="260"/>
        <v>0</v>
      </c>
      <c r="BW557" s="58">
        <f t="shared" ca="1" si="261"/>
        <v>0</v>
      </c>
      <c r="BX557" s="141">
        <f t="shared" ca="1" si="270"/>
        <v>0</v>
      </c>
      <c r="BY557" s="143">
        <f t="shared" ca="1" si="271"/>
        <v>-0.04</v>
      </c>
      <c r="BZ557" s="144">
        <f t="shared" ca="1" si="272"/>
        <v>0.04</v>
      </c>
      <c r="CA557" s="145">
        <f t="shared" ca="1" si="273"/>
        <v>0.04</v>
      </c>
      <c r="CB557" s="56">
        <f t="shared" si="262"/>
        <v>-0.05</v>
      </c>
      <c r="CC557" s="57">
        <f t="shared" si="263"/>
        <v>0</v>
      </c>
      <c r="CD557" s="58">
        <f t="shared" ca="1" si="264"/>
        <v>0</v>
      </c>
      <c r="CE557" s="141">
        <f t="shared" ca="1" si="274"/>
        <v>0</v>
      </c>
      <c r="CF557" s="143">
        <f t="shared" ca="1" si="275"/>
        <v>-0.04</v>
      </c>
      <c r="CG557" s="144">
        <f t="shared" ca="1" si="276"/>
        <v>0.04</v>
      </c>
      <c r="CH557" s="145">
        <f t="shared" ca="1" si="277"/>
        <v>0.04</v>
      </c>
    </row>
    <row r="558" spans="2:86" hidden="1" outlineLevel="1">
      <c r="B558" t="str">
        <f t="shared" ref="B558:B594" ca="1" si="283">"EP"&amp;$C558&amp;" LP-D"&amp;$E558&amp;" LP-S"&amp;$F558&amp;" LP-M"&amp;$I558</f>
        <v>EP1 LP-D0 LP-S0 LP-M4</v>
      </c>
      <c r="C558" s="37">
        <f t="shared" si="282"/>
        <v>1</v>
      </c>
      <c r="D558" s="37">
        <f t="shared" si="282"/>
        <v>0</v>
      </c>
      <c r="E558" s="37">
        <f t="shared" ca="1" si="282"/>
        <v>0</v>
      </c>
      <c r="F558" s="37">
        <f t="shared" ca="1" si="282"/>
        <v>0</v>
      </c>
      <c r="G558" s="37">
        <f t="shared" ca="1" si="282"/>
        <v>2</v>
      </c>
      <c r="H558" s="37">
        <f t="shared" ca="1" si="282"/>
        <v>3</v>
      </c>
      <c r="I558" s="37">
        <f t="shared" ca="1" si="282"/>
        <v>4</v>
      </c>
      <c r="BM558">
        <v>108</v>
      </c>
      <c r="BN558" s="56">
        <f t="shared" si="257"/>
        <v>-0.05</v>
      </c>
      <c r="BO558" s="57">
        <f t="shared" si="258"/>
        <v>0</v>
      </c>
      <c r="BP558" s="58">
        <f t="shared" ca="1" si="265"/>
        <v>0</v>
      </c>
      <c r="BQ558" s="141">
        <f t="shared" ca="1" si="266"/>
        <v>0</v>
      </c>
      <c r="BR558" s="143">
        <f t="shared" ca="1" si="267"/>
        <v>-0.04</v>
      </c>
      <c r="BS558" s="144">
        <f t="shared" ca="1" si="268"/>
        <v>0.04</v>
      </c>
      <c r="BT558" s="145">
        <f t="shared" ca="1" si="269"/>
        <v>0.08</v>
      </c>
      <c r="BU558" s="56">
        <f t="shared" si="259"/>
        <v>-0.05</v>
      </c>
      <c r="BV558" s="57">
        <f t="shared" si="260"/>
        <v>0</v>
      </c>
      <c r="BW558" s="58">
        <f t="shared" ca="1" si="261"/>
        <v>0</v>
      </c>
      <c r="BX558" s="141">
        <f t="shared" ca="1" si="270"/>
        <v>0</v>
      </c>
      <c r="BY558" s="143">
        <f t="shared" ca="1" si="271"/>
        <v>-0.04</v>
      </c>
      <c r="BZ558" s="144">
        <f t="shared" ca="1" si="272"/>
        <v>0.04</v>
      </c>
      <c r="CA558" s="145">
        <f t="shared" ca="1" si="273"/>
        <v>0.08</v>
      </c>
      <c r="CB558" s="56">
        <f t="shared" si="262"/>
        <v>-0.05</v>
      </c>
      <c r="CC558" s="57">
        <f t="shared" si="263"/>
        <v>0</v>
      </c>
      <c r="CD558" s="58">
        <f t="shared" ca="1" si="264"/>
        <v>0</v>
      </c>
      <c r="CE558" s="141">
        <f t="shared" ca="1" si="274"/>
        <v>0</v>
      </c>
      <c r="CF558" s="143">
        <f t="shared" ca="1" si="275"/>
        <v>-0.04</v>
      </c>
      <c r="CG558" s="144">
        <f t="shared" ca="1" si="276"/>
        <v>0.04</v>
      </c>
      <c r="CH558" s="145">
        <f t="shared" ca="1" si="277"/>
        <v>0.08</v>
      </c>
    </row>
    <row r="559" spans="2:86" hidden="1" outlineLevel="1">
      <c r="B559" t="str">
        <f t="shared" ca="1" si="283"/>
        <v>EP1 LP-D0 LP-S0 LP-M1</v>
      </c>
      <c r="C559" s="37">
        <f t="shared" si="282"/>
        <v>1</v>
      </c>
      <c r="D559" s="37">
        <f t="shared" si="282"/>
        <v>0</v>
      </c>
      <c r="E559" s="37">
        <f t="shared" ca="1" si="282"/>
        <v>0</v>
      </c>
      <c r="F559" s="37">
        <f t="shared" ca="1" si="282"/>
        <v>0</v>
      </c>
      <c r="G559" s="37">
        <f t="shared" ca="1" si="282"/>
        <v>2</v>
      </c>
      <c r="H559" s="37">
        <f t="shared" ca="1" si="282"/>
        <v>4</v>
      </c>
      <c r="I559" s="37">
        <f t="shared" ca="1" si="282"/>
        <v>1</v>
      </c>
      <c r="BM559">
        <v>109</v>
      </c>
      <c r="BN559" s="56">
        <f t="shared" si="257"/>
        <v>-0.05</v>
      </c>
      <c r="BO559" s="57">
        <f t="shared" si="258"/>
        <v>0</v>
      </c>
      <c r="BP559" s="58">
        <f t="shared" ca="1" si="265"/>
        <v>0</v>
      </c>
      <c r="BQ559" s="141">
        <f t="shared" ca="1" si="266"/>
        <v>0</v>
      </c>
      <c r="BR559" s="143">
        <f t="shared" ca="1" si="267"/>
        <v>-0.04</v>
      </c>
      <c r="BS559" s="144">
        <f t="shared" ca="1" si="268"/>
        <v>0.08</v>
      </c>
      <c r="BT559" s="145">
        <f t="shared" ca="1" si="269"/>
        <v>-0.05</v>
      </c>
      <c r="BU559" s="56">
        <f t="shared" si="259"/>
        <v>-0.05</v>
      </c>
      <c r="BV559" s="57">
        <f t="shared" si="260"/>
        <v>0</v>
      </c>
      <c r="BW559" s="58">
        <f t="shared" ca="1" si="261"/>
        <v>0</v>
      </c>
      <c r="BX559" s="141">
        <f t="shared" ca="1" si="270"/>
        <v>0</v>
      </c>
      <c r="BY559" s="143">
        <f t="shared" ca="1" si="271"/>
        <v>-0.04</v>
      </c>
      <c r="BZ559" s="144">
        <f t="shared" ca="1" si="272"/>
        <v>0.08</v>
      </c>
      <c r="CA559" s="145">
        <f t="shared" ca="1" si="273"/>
        <v>-0.05</v>
      </c>
      <c r="CB559" s="56">
        <f t="shared" si="262"/>
        <v>-0.05</v>
      </c>
      <c r="CC559" s="57">
        <f t="shared" si="263"/>
        <v>0</v>
      </c>
      <c r="CD559" s="58">
        <f t="shared" ca="1" si="264"/>
        <v>0</v>
      </c>
      <c r="CE559" s="141">
        <f t="shared" ca="1" si="274"/>
        <v>0</v>
      </c>
      <c r="CF559" s="143">
        <f t="shared" ca="1" si="275"/>
        <v>-0.04</v>
      </c>
      <c r="CG559" s="144">
        <f t="shared" ca="1" si="276"/>
        <v>0.08</v>
      </c>
      <c r="CH559" s="145">
        <f t="shared" ca="1" si="277"/>
        <v>-0.05</v>
      </c>
    </row>
    <row r="560" spans="2:86" hidden="1" outlineLevel="1">
      <c r="B560" t="str">
        <f t="shared" ca="1" si="283"/>
        <v>EP1 LP-D0 LP-S0 LP-M2</v>
      </c>
      <c r="C560" s="37">
        <f t="shared" si="282"/>
        <v>1</v>
      </c>
      <c r="D560" s="37">
        <f t="shared" si="282"/>
        <v>0</v>
      </c>
      <c r="E560" s="37">
        <f t="shared" ca="1" si="282"/>
        <v>0</v>
      </c>
      <c r="F560" s="37">
        <f t="shared" ca="1" si="282"/>
        <v>0</v>
      </c>
      <c r="G560" s="37">
        <f t="shared" ca="1" si="282"/>
        <v>2</v>
      </c>
      <c r="H560" s="37">
        <f t="shared" ca="1" si="282"/>
        <v>4</v>
      </c>
      <c r="I560" s="37">
        <f t="shared" ca="1" si="282"/>
        <v>2</v>
      </c>
      <c r="BM560">
        <v>110</v>
      </c>
      <c r="BN560" s="56">
        <f t="shared" si="257"/>
        <v>-0.05</v>
      </c>
      <c r="BO560" s="57">
        <f t="shared" si="258"/>
        <v>0</v>
      </c>
      <c r="BP560" s="58">
        <f t="shared" ca="1" si="265"/>
        <v>0</v>
      </c>
      <c r="BQ560" s="141">
        <f t="shared" ca="1" si="266"/>
        <v>0</v>
      </c>
      <c r="BR560" s="143">
        <f t="shared" ca="1" si="267"/>
        <v>-0.04</v>
      </c>
      <c r="BS560" s="144">
        <f t="shared" ca="1" si="268"/>
        <v>0.08</v>
      </c>
      <c r="BT560" s="145">
        <f t="shared" ca="1" si="269"/>
        <v>0</v>
      </c>
      <c r="BU560" s="56">
        <f t="shared" si="259"/>
        <v>-0.05</v>
      </c>
      <c r="BV560" s="57">
        <f t="shared" si="260"/>
        <v>0</v>
      </c>
      <c r="BW560" s="58">
        <f t="shared" ca="1" si="261"/>
        <v>0</v>
      </c>
      <c r="BX560" s="141">
        <f t="shared" ca="1" si="270"/>
        <v>0</v>
      </c>
      <c r="BY560" s="143">
        <f t="shared" ca="1" si="271"/>
        <v>-0.04</v>
      </c>
      <c r="BZ560" s="144">
        <f t="shared" ca="1" si="272"/>
        <v>0.08</v>
      </c>
      <c r="CA560" s="145">
        <f t="shared" ca="1" si="273"/>
        <v>0</v>
      </c>
      <c r="CB560" s="56">
        <f t="shared" si="262"/>
        <v>-0.05</v>
      </c>
      <c r="CC560" s="57">
        <f t="shared" si="263"/>
        <v>0</v>
      </c>
      <c r="CD560" s="58">
        <f t="shared" ca="1" si="264"/>
        <v>0</v>
      </c>
      <c r="CE560" s="141">
        <f t="shared" ca="1" si="274"/>
        <v>0</v>
      </c>
      <c r="CF560" s="143">
        <f t="shared" ca="1" si="275"/>
        <v>-0.04</v>
      </c>
      <c r="CG560" s="144">
        <f t="shared" ca="1" si="276"/>
        <v>0.08</v>
      </c>
      <c r="CH560" s="145">
        <f t="shared" ca="1" si="277"/>
        <v>0</v>
      </c>
    </row>
    <row r="561" spans="2:86" hidden="1" outlineLevel="1">
      <c r="B561" t="str">
        <f t="shared" ca="1" si="283"/>
        <v>EP1 LP-D0 LP-S0 LP-M3</v>
      </c>
      <c r="C561" s="37">
        <f t="shared" ref="C561:I570" si="284">C161</f>
        <v>1</v>
      </c>
      <c r="D561" s="37">
        <f t="shared" si="284"/>
        <v>0</v>
      </c>
      <c r="E561" s="37">
        <f t="shared" ca="1" si="284"/>
        <v>0</v>
      </c>
      <c r="F561" s="37">
        <f t="shared" ca="1" si="284"/>
        <v>0</v>
      </c>
      <c r="G561" s="37">
        <f t="shared" ca="1" si="284"/>
        <v>2</v>
      </c>
      <c r="H561" s="37">
        <f t="shared" ca="1" si="284"/>
        <v>4</v>
      </c>
      <c r="I561" s="37">
        <f t="shared" ca="1" si="284"/>
        <v>3</v>
      </c>
      <c r="BM561">
        <v>111</v>
      </c>
      <c r="BN561" s="56">
        <f t="shared" si="257"/>
        <v>-0.05</v>
      </c>
      <c r="BO561" s="57">
        <f t="shared" si="258"/>
        <v>0</v>
      </c>
      <c r="BP561" s="58">
        <f t="shared" ca="1" si="265"/>
        <v>0</v>
      </c>
      <c r="BQ561" s="141">
        <f t="shared" ca="1" si="266"/>
        <v>0</v>
      </c>
      <c r="BR561" s="143">
        <f t="shared" ca="1" si="267"/>
        <v>-0.04</v>
      </c>
      <c r="BS561" s="144">
        <f t="shared" ca="1" si="268"/>
        <v>0.08</v>
      </c>
      <c r="BT561" s="145">
        <f t="shared" ca="1" si="269"/>
        <v>0.04</v>
      </c>
      <c r="BU561" s="56">
        <f t="shared" si="259"/>
        <v>-0.05</v>
      </c>
      <c r="BV561" s="57">
        <f t="shared" si="260"/>
        <v>0</v>
      </c>
      <c r="BW561" s="58">
        <f t="shared" ca="1" si="261"/>
        <v>0</v>
      </c>
      <c r="BX561" s="141">
        <f t="shared" ca="1" si="270"/>
        <v>0</v>
      </c>
      <c r="BY561" s="143">
        <f t="shared" ca="1" si="271"/>
        <v>-0.04</v>
      </c>
      <c r="BZ561" s="144">
        <f t="shared" ca="1" si="272"/>
        <v>0.08</v>
      </c>
      <c r="CA561" s="145">
        <f t="shared" ca="1" si="273"/>
        <v>0.04</v>
      </c>
      <c r="CB561" s="56">
        <f t="shared" si="262"/>
        <v>-0.05</v>
      </c>
      <c r="CC561" s="57">
        <f t="shared" si="263"/>
        <v>0</v>
      </c>
      <c r="CD561" s="58">
        <f t="shared" ca="1" si="264"/>
        <v>0</v>
      </c>
      <c r="CE561" s="141">
        <f t="shared" ca="1" si="274"/>
        <v>0</v>
      </c>
      <c r="CF561" s="143">
        <f t="shared" ca="1" si="275"/>
        <v>-0.04</v>
      </c>
      <c r="CG561" s="144">
        <f t="shared" ca="1" si="276"/>
        <v>0.08</v>
      </c>
      <c r="CH561" s="145">
        <f t="shared" ca="1" si="277"/>
        <v>0.04</v>
      </c>
    </row>
    <row r="562" spans="2:86" hidden="1" outlineLevel="1">
      <c r="B562" t="str">
        <f t="shared" ca="1" si="283"/>
        <v>EP1 LP-D0 LP-S0 LP-M4</v>
      </c>
      <c r="C562" s="37">
        <f t="shared" si="284"/>
        <v>1</v>
      </c>
      <c r="D562" s="37">
        <f t="shared" si="284"/>
        <v>0</v>
      </c>
      <c r="E562" s="37">
        <f t="shared" ca="1" si="284"/>
        <v>0</v>
      </c>
      <c r="F562" s="37">
        <f t="shared" ca="1" si="284"/>
        <v>0</v>
      </c>
      <c r="G562" s="37">
        <f t="shared" ca="1" si="284"/>
        <v>2</v>
      </c>
      <c r="H562" s="37">
        <f t="shared" ca="1" si="284"/>
        <v>4</v>
      </c>
      <c r="I562" s="37">
        <f t="shared" ca="1" si="284"/>
        <v>4</v>
      </c>
      <c r="BM562">
        <v>112</v>
      </c>
      <c r="BN562" s="56">
        <f t="shared" si="257"/>
        <v>-0.05</v>
      </c>
      <c r="BO562" s="57">
        <f t="shared" si="258"/>
        <v>0</v>
      </c>
      <c r="BP562" s="58">
        <f t="shared" ca="1" si="265"/>
        <v>0</v>
      </c>
      <c r="BQ562" s="141">
        <f t="shared" ca="1" si="266"/>
        <v>0</v>
      </c>
      <c r="BR562" s="143">
        <f t="shared" ca="1" si="267"/>
        <v>-0.04</v>
      </c>
      <c r="BS562" s="144">
        <f t="shared" ca="1" si="268"/>
        <v>0.08</v>
      </c>
      <c r="BT562" s="145">
        <f t="shared" ca="1" si="269"/>
        <v>0.08</v>
      </c>
      <c r="BU562" s="56">
        <f t="shared" si="259"/>
        <v>-0.05</v>
      </c>
      <c r="BV562" s="57">
        <f t="shared" si="260"/>
        <v>0</v>
      </c>
      <c r="BW562" s="58">
        <f t="shared" ca="1" si="261"/>
        <v>0</v>
      </c>
      <c r="BX562" s="141">
        <f t="shared" ca="1" si="270"/>
        <v>0</v>
      </c>
      <c r="BY562" s="143">
        <f t="shared" ca="1" si="271"/>
        <v>-0.04</v>
      </c>
      <c r="BZ562" s="144">
        <f t="shared" ca="1" si="272"/>
        <v>0.08</v>
      </c>
      <c r="CA562" s="145">
        <f t="shared" ca="1" si="273"/>
        <v>0.08</v>
      </c>
      <c r="CB562" s="56">
        <f t="shared" si="262"/>
        <v>-0.05</v>
      </c>
      <c r="CC562" s="57">
        <f t="shared" si="263"/>
        <v>0</v>
      </c>
      <c r="CD562" s="58">
        <f t="shared" ca="1" si="264"/>
        <v>0</v>
      </c>
      <c r="CE562" s="141">
        <f t="shared" ca="1" si="274"/>
        <v>0</v>
      </c>
      <c r="CF562" s="143">
        <f t="shared" ca="1" si="275"/>
        <v>-0.04</v>
      </c>
      <c r="CG562" s="144">
        <f t="shared" ca="1" si="276"/>
        <v>0.08</v>
      </c>
      <c r="CH562" s="145">
        <f t="shared" ca="1" si="277"/>
        <v>0.08</v>
      </c>
    </row>
    <row r="563" spans="2:86" hidden="1" outlineLevel="1">
      <c r="B563" t="str">
        <f t="shared" ca="1" si="283"/>
        <v>EP1 LP-D0 LP-S0 LP-M1</v>
      </c>
      <c r="C563" s="37">
        <f t="shared" si="284"/>
        <v>1</v>
      </c>
      <c r="D563" s="37">
        <f t="shared" si="284"/>
        <v>0</v>
      </c>
      <c r="E563" s="37">
        <f t="shared" ca="1" si="284"/>
        <v>0</v>
      </c>
      <c r="F563" s="37">
        <f t="shared" ca="1" si="284"/>
        <v>0</v>
      </c>
      <c r="G563" s="37">
        <f t="shared" ca="1" si="284"/>
        <v>3</v>
      </c>
      <c r="H563" s="37">
        <f t="shared" ca="1" si="284"/>
        <v>1</v>
      </c>
      <c r="I563" s="37">
        <f t="shared" ca="1" si="284"/>
        <v>1</v>
      </c>
      <c r="BM563">
        <v>113</v>
      </c>
      <c r="BN563" s="56">
        <f t="shared" si="257"/>
        <v>-0.05</v>
      </c>
      <c r="BO563" s="57">
        <f t="shared" si="258"/>
        <v>0</v>
      </c>
      <c r="BP563" s="58">
        <f t="shared" ca="1" si="265"/>
        <v>0</v>
      </c>
      <c r="BQ563" s="141">
        <f t="shared" ca="1" si="266"/>
        <v>0</v>
      </c>
      <c r="BR563" s="143">
        <f t="shared" ca="1" si="267"/>
        <v>0</v>
      </c>
      <c r="BS563" s="144">
        <f t="shared" ca="1" si="268"/>
        <v>-0.05</v>
      </c>
      <c r="BT563" s="145">
        <f t="shared" ca="1" si="269"/>
        <v>-0.05</v>
      </c>
      <c r="BU563" s="56">
        <f t="shared" si="259"/>
        <v>-0.05</v>
      </c>
      <c r="BV563" s="57">
        <f t="shared" si="260"/>
        <v>0</v>
      </c>
      <c r="BW563" s="58">
        <f t="shared" ca="1" si="261"/>
        <v>0</v>
      </c>
      <c r="BX563" s="141">
        <f t="shared" ca="1" si="270"/>
        <v>0</v>
      </c>
      <c r="BY563" s="143">
        <f t="shared" ca="1" si="271"/>
        <v>0</v>
      </c>
      <c r="BZ563" s="144">
        <f t="shared" ca="1" si="272"/>
        <v>-0.05</v>
      </c>
      <c r="CA563" s="145">
        <f t="shared" ca="1" si="273"/>
        <v>-0.05</v>
      </c>
      <c r="CB563" s="56">
        <f t="shared" si="262"/>
        <v>-0.05</v>
      </c>
      <c r="CC563" s="57">
        <f t="shared" si="263"/>
        <v>0</v>
      </c>
      <c r="CD563" s="58">
        <f t="shared" ca="1" si="264"/>
        <v>0</v>
      </c>
      <c r="CE563" s="141">
        <f t="shared" ca="1" si="274"/>
        <v>0</v>
      </c>
      <c r="CF563" s="143">
        <f t="shared" ca="1" si="275"/>
        <v>0</v>
      </c>
      <c r="CG563" s="144">
        <f t="shared" ca="1" si="276"/>
        <v>-0.05</v>
      </c>
      <c r="CH563" s="145">
        <f t="shared" ca="1" si="277"/>
        <v>-0.05</v>
      </c>
    </row>
    <row r="564" spans="2:86" hidden="1" outlineLevel="1">
      <c r="B564" t="str">
        <f t="shared" ca="1" si="283"/>
        <v>EP1 LP-D0 LP-S0 LP-M2</v>
      </c>
      <c r="C564" s="37">
        <f t="shared" si="284"/>
        <v>1</v>
      </c>
      <c r="D564" s="37">
        <f t="shared" si="284"/>
        <v>0</v>
      </c>
      <c r="E564" s="37">
        <f t="shared" ca="1" si="284"/>
        <v>0</v>
      </c>
      <c r="F564" s="37">
        <f t="shared" ca="1" si="284"/>
        <v>0</v>
      </c>
      <c r="G564" s="37">
        <f t="shared" ca="1" si="284"/>
        <v>3</v>
      </c>
      <c r="H564" s="37">
        <f t="shared" ca="1" si="284"/>
        <v>1</v>
      </c>
      <c r="I564" s="37">
        <f t="shared" ca="1" si="284"/>
        <v>2</v>
      </c>
      <c r="BM564">
        <v>114</v>
      </c>
      <c r="BN564" s="56">
        <f t="shared" si="257"/>
        <v>-0.05</v>
      </c>
      <c r="BO564" s="57">
        <f t="shared" si="258"/>
        <v>0</v>
      </c>
      <c r="BP564" s="58">
        <f t="shared" ca="1" si="265"/>
        <v>0</v>
      </c>
      <c r="BQ564" s="141">
        <f t="shared" ca="1" si="266"/>
        <v>0</v>
      </c>
      <c r="BR564" s="143">
        <f t="shared" ca="1" si="267"/>
        <v>0</v>
      </c>
      <c r="BS564" s="144">
        <f t="shared" ca="1" si="268"/>
        <v>-0.05</v>
      </c>
      <c r="BT564" s="145">
        <f t="shared" ca="1" si="269"/>
        <v>0</v>
      </c>
      <c r="BU564" s="56">
        <f t="shared" si="259"/>
        <v>-0.05</v>
      </c>
      <c r="BV564" s="57">
        <f t="shared" si="260"/>
        <v>0</v>
      </c>
      <c r="BW564" s="58">
        <f t="shared" ca="1" si="261"/>
        <v>0</v>
      </c>
      <c r="BX564" s="141">
        <f t="shared" ca="1" si="270"/>
        <v>0</v>
      </c>
      <c r="BY564" s="143">
        <f t="shared" ca="1" si="271"/>
        <v>0</v>
      </c>
      <c r="BZ564" s="144">
        <f t="shared" ca="1" si="272"/>
        <v>-0.05</v>
      </c>
      <c r="CA564" s="145">
        <f t="shared" ca="1" si="273"/>
        <v>0</v>
      </c>
      <c r="CB564" s="56">
        <f t="shared" si="262"/>
        <v>-0.05</v>
      </c>
      <c r="CC564" s="57">
        <f t="shared" si="263"/>
        <v>0</v>
      </c>
      <c r="CD564" s="58">
        <f t="shared" ca="1" si="264"/>
        <v>0</v>
      </c>
      <c r="CE564" s="141">
        <f t="shared" ca="1" si="274"/>
        <v>0</v>
      </c>
      <c r="CF564" s="143">
        <f t="shared" ca="1" si="275"/>
        <v>0</v>
      </c>
      <c r="CG564" s="144">
        <f t="shared" ca="1" si="276"/>
        <v>-0.05</v>
      </c>
      <c r="CH564" s="145">
        <f t="shared" ca="1" si="277"/>
        <v>0</v>
      </c>
    </row>
    <row r="565" spans="2:86" hidden="1" outlineLevel="1">
      <c r="B565" t="str">
        <f t="shared" ca="1" si="283"/>
        <v>EP1 LP-D0 LP-S0 LP-M3</v>
      </c>
      <c r="C565" s="37">
        <f t="shared" si="284"/>
        <v>1</v>
      </c>
      <c r="D565" s="37">
        <f t="shared" si="284"/>
        <v>0</v>
      </c>
      <c r="E565" s="37">
        <f t="shared" ca="1" si="284"/>
        <v>0</v>
      </c>
      <c r="F565" s="37">
        <f t="shared" ca="1" si="284"/>
        <v>0</v>
      </c>
      <c r="G565" s="37">
        <f t="shared" ca="1" si="284"/>
        <v>3</v>
      </c>
      <c r="H565" s="37">
        <f t="shared" ca="1" si="284"/>
        <v>1</v>
      </c>
      <c r="I565" s="37">
        <f t="shared" ca="1" si="284"/>
        <v>3</v>
      </c>
      <c r="BM565">
        <v>115</v>
      </c>
      <c r="BN565" s="56">
        <f t="shared" si="257"/>
        <v>-0.05</v>
      </c>
      <c r="BO565" s="57">
        <f t="shared" si="258"/>
        <v>0</v>
      </c>
      <c r="BP565" s="58">
        <f t="shared" ca="1" si="265"/>
        <v>0</v>
      </c>
      <c r="BQ565" s="141">
        <f t="shared" ca="1" si="266"/>
        <v>0</v>
      </c>
      <c r="BR565" s="143">
        <f t="shared" ca="1" si="267"/>
        <v>0</v>
      </c>
      <c r="BS565" s="144">
        <f t="shared" ca="1" si="268"/>
        <v>-0.05</v>
      </c>
      <c r="BT565" s="145">
        <f t="shared" ca="1" si="269"/>
        <v>0.04</v>
      </c>
      <c r="BU565" s="56">
        <f t="shared" si="259"/>
        <v>-0.05</v>
      </c>
      <c r="BV565" s="57">
        <f t="shared" si="260"/>
        <v>0</v>
      </c>
      <c r="BW565" s="58">
        <f t="shared" ca="1" si="261"/>
        <v>0</v>
      </c>
      <c r="BX565" s="141">
        <f t="shared" ca="1" si="270"/>
        <v>0</v>
      </c>
      <c r="BY565" s="143">
        <f t="shared" ca="1" si="271"/>
        <v>0</v>
      </c>
      <c r="BZ565" s="144">
        <f t="shared" ca="1" si="272"/>
        <v>-0.05</v>
      </c>
      <c r="CA565" s="145">
        <f t="shared" ca="1" si="273"/>
        <v>0.04</v>
      </c>
      <c r="CB565" s="56">
        <f t="shared" si="262"/>
        <v>-0.05</v>
      </c>
      <c r="CC565" s="57">
        <f t="shared" si="263"/>
        <v>0</v>
      </c>
      <c r="CD565" s="58">
        <f t="shared" ca="1" si="264"/>
        <v>0</v>
      </c>
      <c r="CE565" s="141">
        <f t="shared" ca="1" si="274"/>
        <v>0</v>
      </c>
      <c r="CF565" s="143">
        <f t="shared" ca="1" si="275"/>
        <v>0</v>
      </c>
      <c r="CG565" s="144">
        <f t="shared" ca="1" si="276"/>
        <v>-0.05</v>
      </c>
      <c r="CH565" s="145">
        <f t="shared" ca="1" si="277"/>
        <v>0.04</v>
      </c>
    </row>
    <row r="566" spans="2:86" hidden="1" outlineLevel="1">
      <c r="B566" t="str">
        <f t="shared" ca="1" si="283"/>
        <v>EP1 LP-D0 LP-S0 LP-M4</v>
      </c>
      <c r="C566" s="37">
        <f t="shared" si="284"/>
        <v>1</v>
      </c>
      <c r="D566" s="37">
        <f t="shared" si="284"/>
        <v>0</v>
      </c>
      <c r="E566" s="37">
        <f t="shared" ca="1" si="284"/>
        <v>0</v>
      </c>
      <c r="F566" s="37">
        <f t="shared" ca="1" si="284"/>
        <v>0</v>
      </c>
      <c r="G566" s="37">
        <f t="shared" ca="1" si="284"/>
        <v>3</v>
      </c>
      <c r="H566" s="37">
        <f t="shared" ca="1" si="284"/>
        <v>1</v>
      </c>
      <c r="I566" s="37">
        <f t="shared" ca="1" si="284"/>
        <v>4</v>
      </c>
      <c r="BM566">
        <v>116</v>
      </c>
      <c r="BN566" s="56">
        <f t="shared" si="257"/>
        <v>-0.05</v>
      </c>
      <c r="BO566" s="57">
        <f t="shared" si="258"/>
        <v>0</v>
      </c>
      <c r="BP566" s="58">
        <f t="shared" ca="1" si="265"/>
        <v>0</v>
      </c>
      <c r="BQ566" s="141">
        <f t="shared" ca="1" si="266"/>
        <v>0</v>
      </c>
      <c r="BR566" s="143">
        <f t="shared" ca="1" si="267"/>
        <v>0</v>
      </c>
      <c r="BS566" s="144">
        <f t="shared" ca="1" si="268"/>
        <v>-0.05</v>
      </c>
      <c r="BT566" s="145">
        <f t="shared" ca="1" si="269"/>
        <v>0.08</v>
      </c>
      <c r="BU566" s="56">
        <f t="shared" si="259"/>
        <v>-0.05</v>
      </c>
      <c r="BV566" s="57">
        <f t="shared" si="260"/>
        <v>0</v>
      </c>
      <c r="BW566" s="58">
        <f t="shared" ca="1" si="261"/>
        <v>0</v>
      </c>
      <c r="BX566" s="141">
        <f t="shared" ca="1" si="270"/>
        <v>0</v>
      </c>
      <c r="BY566" s="143">
        <f t="shared" ca="1" si="271"/>
        <v>0</v>
      </c>
      <c r="BZ566" s="144">
        <f t="shared" ca="1" si="272"/>
        <v>-0.05</v>
      </c>
      <c r="CA566" s="145">
        <f t="shared" ca="1" si="273"/>
        <v>0.08</v>
      </c>
      <c r="CB566" s="56">
        <f t="shared" si="262"/>
        <v>-0.05</v>
      </c>
      <c r="CC566" s="57">
        <f t="shared" si="263"/>
        <v>0</v>
      </c>
      <c r="CD566" s="58">
        <f t="shared" ca="1" si="264"/>
        <v>0</v>
      </c>
      <c r="CE566" s="141">
        <f t="shared" ca="1" si="274"/>
        <v>0</v>
      </c>
      <c r="CF566" s="143">
        <f t="shared" ca="1" si="275"/>
        <v>0</v>
      </c>
      <c r="CG566" s="144">
        <f t="shared" ca="1" si="276"/>
        <v>-0.05</v>
      </c>
      <c r="CH566" s="145">
        <f t="shared" ca="1" si="277"/>
        <v>0.08</v>
      </c>
    </row>
    <row r="567" spans="2:86" hidden="1" outlineLevel="1">
      <c r="B567" t="str">
        <f t="shared" ca="1" si="283"/>
        <v>EP1 LP-D0 LP-S0 LP-M1</v>
      </c>
      <c r="C567" s="37">
        <f t="shared" si="284"/>
        <v>1</v>
      </c>
      <c r="D567" s="37">
        <f t="shared" si="284"/>
        <v>0</v>
      </c>
      <c r="E567" s="37">
        <f t="shared" ca="1" si="284"/>
        <v>0</v>
      </c>
      <c r="F567" s="37">
        <f t="shared" ca="1" si="284"/>
        <v>0</v>
      </c>
      <c r="G567" s="37">
        <f t="shared" ca="1" si="284"/>
        <v>3</v>
      </c>
      <c r="H567" s="37">
        <f t="shared" ca="1" si="284"/>
        <v>2</v>
      </c>
      <c r="I567" s="37">
        <f t="shared" ca="1" si="284"/>
        <v>1</v>
      </c>
      <c r="BM567">
        <v>117</v>
      </c>
      <c r="BN567" s="56">
        <f t="shared" si="257"/>
        <v>-0.05</v>
      </c>
      <c r="BO567" s="57">
        <f t="shared" si="258"/>
        <v>0</v>
      </c>
      <c r="BP567" s="58">
        <f t="shared" ca="1" si="265"/>
        <v>0</v>
      </c>
      <c r="BQ567" s="141">
        <f t="shared" ca="1" si="266"/>
        <v>0</v>
      </c>
      <c r="BR567" s="143">
        <f t="shared" ca="1" si="267"/>
        <v>0</v>
      </c>
      <c r="BS567" s="144">
        <f t="shared" ca="1" si="268"/>
        <v>0</v>
      </c>
      <c r="BT567" s="145">
        <f t="shared" ca="1" si="269"/>
        <v>-0.05</v>
      </c>
      <c r="BU567" s="56">
        <f t="shared" si="259"/>
        <v>-0.05</v>
      </c>
      <c r="BV567" s="57">
        <f t="shared" si="260"/>
        <v>0</v>
      </c>
      <c r="BW567" s="58">
        <f t="shared" ca="1" si="261"/>
        <v>0</v>
      </c>
      <c r="BX567" s="141">
        <f t="shared" ca="1" si="270"/>
        <v>0</v>
      </c>
      <c r="BY567" s="143">
        <f t="shared" ca="1" si="271"/>
        <v>0</v>
      </c>
      <c r="BZ567" s="144">
        <f t="shared" ca="1" si="272"/>
        <v>0</v>
      </c>
      <c r="CA567" s="145">
        <f t="shared" ca="1" si="273"/>
        <v>-0.05</v>
      </c>
      <c r="CB567" s="56">
        <f t="shared" si="262"/>
        <v>-0.05</v>
      </c>
      <c r="CC567" s="57">
        <f t="shared" si="263"/>
        <v>0</v>
      </c>
      <c r="CD567" s="58">
        <f t="shared" ca="1" si="264"/>
        <v>0</v>
      </c>
      <c r="CE567" s="141">
        <f t="shared" ca="1" si="274"/>
        <v>0</v>
      </c>
      <c r="CF567" s="143">
        <f t="shared" ca="1" si="275"/>
        <v>0</v>
      </c>
      <c r="CG567" s="144">
        <f t="shared" ca="1" si="276"/>
        <v>0</v>
      </c>
      <c r="CH567" s="145">
        <f t="shared" ca="1" si="277"/>
        <v>-0.05</v>
      </c>
    </row>
    <row r="568" spans="2:86" hidden="1" outlineLevel="1">
      <c r="B568" t="str">
        <f t="shared" ca="1" si="283"/>
        <v>EP1 LP-D0 LP-S0 LP-M2</v>
      </c>
      <c r="C568" s="37">
        <f t="shared" si="284"/>
        <v>1</v>
      </c>
      <c r="D568" s="37">
        <f t="shared" si="284"/>
        <v>0</v>
      </c>
      <c r="E568" s="37">
        <f t="shared" ca="1" si="284"/>
        <v>0</v>
      </c>
      <c r="F568" s="37">
        <f t="shared" ca="1" si="284"/>
        <v>0</v>
      </c>
      <c r="G568" s="37">
        <f t="shared" ca="1" si="284"/>
        <v>3</v>
      </c>
      <c r="H568" s="37">
        <f t="shared" ca="1" si="284"/>
        <v>2</v>
      </c>
      <c r="I568" s="37">
        <f t="shared" ca="1" si="284"/>
        <v>2</v>
      </c>
      <c r="BM568">
        <v>118</v>
      </c>
      <c r="BN568" s="56">
        <f t="shared" si="257"/>
        <v>-0.05</v>
      </c>
      <c r="BO568" s="57">
        <f t="shared" si="258"/>
        <v>0</v>
      </c>
      <c r="BP568" s="58">
        <f t="shared" ca="1" si="265"/>
        <v>0</v>
      </c>
      <c r="BQ568" s="141">
        <f t="shared" ca="1" si="266"/>
        <v>0</v>
      </c>
      <c r="BR568" s="143">
        <f t="shared" ca="1" si="267"/>
        <v>0</v>
      </c>
      <c r="BS568" s="144">
        <f t="shared" ca="1" si="268"/>
        <v>0</v>
      </c>
      <c r="BT568" s="145">
        <f t="shared" ca="1" si="269"/>
        <v>0</v>
      </c>
      <c r="BU568" s="56">
        <f t="shared" si="259"/>
        <v>-0.05</v>
      </c>
      <c r="BV568" s="57">
        <f t="shared" si="260"/>
        <v>0</v>
      </c>
      <c r="BW568" s="58">
        <f t="shared" ca="1" si="261"/>
        <v>0</v>
      </c>
      <c r="BX568" s="141">
        <f t="shared" ca="1" si="270"/>
        <v>0</v>
      </c>
      <c r="BY568" s="143">
        <f t="shared" ca="1" si="271"/>
        <v>0</v>
      </c>
      <c r="BZ568" s="144">
        <f t="shared" ca="1" si="272"/>
        <v>0</v>
      </c>
      <c r="CA568" s="145">
        <f t="shared" ca="1" si="273"/>
        <v>0</v>
      </c>
      <c r="CB568" s="56">
        <f t="shared" si="262"/>
        <v>-0.05</v>
      </c>
      <c r="CC568" s="57">
        <f t="shared" si="263"/>
        <v>0</v>
      </c>
      <c r="CD568" s="58">
        <f t="shared" ca="1" si="264"/>
        <v>0</v>
      </c>
      <c r="CE568" s="141">
        <f t="shared" ca="1" si="274"/>
        <v>0</v>
      </c>
      <c r="CF568" s="143">
        <f t="shared" ca="1" si="275"/>
        <v>0</v>
      </c>
      <c r="CG568" s="144">
        <f t="shared" ca="1" si="276"/>
        <v>0</v>
      </c>
      <c r="CH568" s="145">
        <f t="shared" ca="1" si="277"/>
        <v>0</v>
      </c>
    </row>
    <row r="569" spans="2:86" hidden="1" outlineLevel="1">
      <c r="B569" t="str">
        <f t="shared" ca="1" si="283"/>
        <v>EP1 LP-D0 LP-S0 LP-M3</v>
      </c>
      <c r="C569" s="37">
        <f t="shared" si="284"/>
        <v>1</v>
      </c>
      <c r="D569" s="37">
        <f t="shared" si="284"/>
        <v>0</v>
      </c>
      <c r="E569" s="37">
        <f t="shared" ca="1" si="284"/>
        <v>0</v>
      </c>
      <c r="F569" s="37">
        <f t="shared" ca="1" si="284"/>
        <v>0</v>
      </c>
      <c r="G569" s="37">
        <f t="shared" ca="1" si="284"/>
        <v>3</v>
      </c>
      <c r="H569" s="37">
        <f t="shared" ca="1" si="284"/>
        <v>2</v>
      </c>
      <c r="I569" s="37">
        <f t="shared" ca="1" si="284"/>
        <v>3</v>
      </c>
      <c r="BM569">
        <v>119</v>
      </c>
      <c r="BN569" s="56">
        <f t="shared" si="257"/>
        <v>-0.05</v>
      </c>
      <c r="BO569" s="57">
        <f t="shared" si="258"/>
        <v>0</v>
      </c>
      <c r="BP569" s="58">
        <f t="shared" ca="1" si="265"/>
        <v>0</v>
      </c>
      <c r="BQ569" s="141">
        <f t="shared" ca="1" si="266"/>
        <v>0</v>
      </c>
      <c r="BR569" s="143">
        <f t="shared" ca="1" si="267"/>
        <v>0</v>
      </c>
      <c r="BS569" s="144">
        <f t="shared" ca="1" si="268"/>
        <v>0</v>
      </c>
      <c r="BT569" s="145">
        <f t="shared" ca="1" si="269"/>
        <v>0.04</v>
      </c>
      <c r="BU569" s="56">
        <f t="shared" si="259"/>
        <v>-0.05</v>
      </c>
      <c r="BV569" s="57">
        <f t="shared" si="260"/>
        <v>0</v>
      </c>
      <c r="BW569" s="58">
        <f t="shared" ca="1" si="261"/>
        <v>0</v>
      </c>
      <c r="BX569" s="141">
        <f t="shared" ca="1" si="270"/>
        <v>0</v>
      </c>
      <c r="BY569" s="143">
        <f t="shared" ca="1" si="271"/>
        <v>0</v>
      </c>
      <c r="BZ569" s="144">
        <f t="shared" ca="1" si="272"/>
        <v>0</v>
      </c>
      <c r="CA569" s="145">
        <f t="shared" ca="1" si="273"/>
        <v>0.04</v>
      </c>
      <c r="CB569" s="56">
        <f t="shared" si="262"/>
        <v>-0.05</v>
      </c>
      <c r="CC569" s="57">
        <f t="shared" si="263"/>
        <v>0</v>
      </c>
      <c r="CD569" s="58">
        <f t="shared" ca="1" si="264"/>
        <v>0</v>
      </c>
      <c r="CE569" s="141">
        <f t="shared" ca="1" si="274"/>
        <v>0</v>
      </c>
      <c r="CF569" s="143">
        <f t="shared" ca="1" si="275"/>
        <v>0</v>
      </c>
      <c r="CG569" s="144">
        <f t="shared" ca="1" si="276"/>
        <v>0</v>
      </c>
      <c r="CH569" s="145">
        <f t="shared" ca="1" si="277"/>
        <v>0.04</v>
      </c>
    </row>
    <row r="570" spans="2:86" hidden="1" outlineLevel="1">
      <c r="B570" t="str">
        <f t="shared" ca="1" si="283"/>
        <v>EP1 LP-D0 LP-S0 LP-M4</v>
      </c>
      <c r="C570" s="37">
        <f t="shared" si="284"/>
        <v>1</v>
      </c>
      <c r="D570" s="37">
        <f t="shared" si="284"/>
        <v>0</v>
      </c>
      <c r="E570" s="37">
        <f t="shared" ca="1" si="284"/>
        <v>0</v>
      </c>
      <c r="F570" s="37">
        <f t="shared" ca="1" si="284"/>
        <v>0</v>
      </c>
      <c r="G570" s="37">
        <f t="shared" ca="1" si="284"/>
        <v>3</v>
      </c>
      <c r="H570" s="37">
        <f t="shared" ca="1" si="284"/>
        <v>2</v>
      </c>
      <c r="I570" s="37">
        <f t="shared" ca="1" si="284"/>
        <v>4</v>
      </c>
      <c r="BM570">
        <v>120</v>
      </c>
      <c r="BN570" s="56">
        <f t="shared" si="257"/>
        <v>-0.05</v>
      </c>
      <c r="BO570" s="57">
        <f t="shared" si="258"/>
        <v>0</v>
      </c>
      <c r="BP570" s="58">
        <f t="shared" ca="1" si="265"/>
        <v>0</v>
      </c>
      <c r="BQ570" s="141">
        <f t="shared" ca="1" si="266"/>
        <v>0</v>
      </c>
      <c r="BR570" s="143">
        <f t="shared" ca="1" si="267"/>
        <v>0</v>
      </c>
      <c r="BS570" s="144">
        <f t="shared" ca="1" si="268"/>
        <v>0</v>
      </c>
      <c r="BT570" s="145">
        <f t="shared" ca="1" si="269"/>
        <v>0.08</v>
      </c>
      <c r="BU570" s="56">
        <f t="shared" si="259"/>
        <v>-0.05</v>
      </c>
      <c r="BV570" s="57">
        <f t="shared" si="260"/>
        <v>0</v>
      </c>
      <c r="BW570" s="58">
        <f t="shared" ca="1" si="261"/>
        <v>0</v>
      </c>
      <c r="BX570" s="141">
        <f t="shared" ca="1" si="270"/>
        <v>0</v>
      </c>
      <c r="BY570" s="143">
        <f t="shared" ca="1" si="271"/>
        <v>0</v>
      </c>
      <c r="BZ570" s="144">
        <f t="shared" ca="1" si="272"/>
        <v>0</v>
      </c>
      <c r="CA570" s="145">
        <f t="shared" ca="1" si="273"/>
        <v>0.08</v>
      </c>
      <c r="CB570" s="56">
        <f t="shared" si="262"/>
        <v>-0.05</v>
      </c>
      <c r="CC570" s="57">
        <f t="shared" si="263"/>
        <v>0</v>
      </c>
      <c r="CD570" s="58">
        <f t="shared" ca="1" si="264"/>
        <v>0</v>
      </c>
      <c r="CE570" s="141">
        <f t="shared" ca="1" si="274"/>
        <v>0</v>
      </c>
      <c r="CF570" s="143">
        <f t="shared" ca="1" si="275"/>
        <v>0</v>
      </c>
      <c r="CG570" s="144">
        <f t="shared" ca="1" si="276"/>
        <v>0</v>
      </c>
      <c r="CH570" s="145">
        <f t="shared" ca="1" si="277"/>
        <v>0.08</v>
      </c>
    </row>
    <row r="571" spans="2:86" hidden="1" outlineLevel="1">
      <c r="B571" t="str">
        <f t="shared" ca="1" si="283"/>
        <v>EP1 LP-D0 LP-S0 LP-M1</v>
      </c>
      <c r="C571" s="37">
        <f t="shared" ref="C571:I580" si="285">C171</f>
        <v>1</v>
      </c>
      <c r="D571" s="37">
        <f t="shared" si="285"/>
        <v>0</v>
      </c>
      <c r="E571" s="37">
        <f t="shared" ca="1" si="285"/>
        <v>0</v>
      </c>
      <c r="F571" s="37">
        <f t="shared" ca="1" si="285"/>
        <v>0</v>
      </c>
      <c r="G571" s="37">
        <f t="shared" ca="1" si="285"/>
        <v>3</v>
      </c>
      <c r="H571" s="37">
        <f t="shared" ca="1" si="285"/>
        <v>3</v>
      </c>
      <c r="I571" s="37">
        <f t="shared" ca="1" si="285"/>
        <v>1</v>
      </c>
      <c r="BM571">
        <v>121</v>
      </c>
      <c r="BN571" s="56">
        <f t="shared" si="257"/>
        <v>-0.05</v>
      </c>
      <c r="BO571" s="57">
        <f t="shared" si="258"/>
        <v>0</v>
      </c>
      <c r="BP571" s="58">
        <f t="shared" ca="1" si="265"/>
        <v>0</v>
      </c>
      <c r="BQ571" s="141">
        <f t="shared" ca="1" si="266"/>
        <v>0</v>
      </c>
      <c r="BR571" s="143">
        <f t="shared" ca="1" si="267"/>
        <v>0</v>
      </c>
      <c r="BS571" s="144">
        <f t="shared" ca="1" si="268"/>
        <v>0.04</v>
      </c>
      <c r="BT571" s="145">
        <f t="shared" ca="1" si="269"/>
        <v>-0.05</v>
      </c>
      <c r="BU571" s="56">
        <f t="shared" si="259"/>
        <v>-0.05</v>
      </c>
      <c r="BV571" s="57">
        <f t="shared" si="260"/>
        <v>0</v>
      </c>
      <c r="BW571" s="58">
        <f t="shared" ca="1" si="261"/>
        <v>0</v>
      </c>
      <c r="BX571" s="141">
        <f t="shared" ca="1" si="270"/>
        <v>0</v>
      </c>
      <c r="BY571" s="143">
        <f t="shared" ca="1" si="271"/>
        <v>0</v>
      </c>
      <c r="BZ571" s="144">
        <f t="shared" ca="1" si="272"/>
        <v>0.04</v>
      </c>
      <c r="CA571" s="145">
        <f t="shared" ca="1" si="273"/>
        <v>-0.05</v>
      </c>
      <c r="CB571" s="56">
        <f t="shared" si="262"/>
        <v>-0.05</v>
      </c>
      <c r="CC571" s="57">
        <f t="shared" si="263"/>
        <v>0</v>
      </c>
      <c r="CD571" s="58">
        <f t="shared" ca="1" si="264"/>
        <v>0</v>
      </c>
      <c r="CE571" s="141">
        <f t="shared" ca="1" si="274"/>
        <v>0</v>
      </c>
      <c r="CF571" s="143">
        <f t="shared" ca="1" si="275"/>
        <v>0</v>
      </c>
      <c r="CG571" s="144">
        <f t="shared" ca="1" si="276"/>
        <v>0.04</v>
      </c>
      <c r="CH571" s="145">
        <f t="shared" ca="1" si="277"/>
        <v>-0.05</v>
      </c>
    </row>
    <row r="572" spans="2:86" hidden="1" outlineLevel="1">
      <c r="B572" t="str">
        <f t="shared" ca="1" si="283"/>
        <v>EP1 LP-D0 LP-S0 LP-M2</v>
      </c>
      <c r="C572" s="37">
        <f t="shared" si="285"/>
        <v>1</v>
      </c>
      <c r="D572" s="37">
        <f t="shared" si="285"/>
        <v>0</v>
      </c>
      <c r="E572" s="37">
        <f t="shared" ca="1" si="285"/>
        <v>0</v>
      </c>
      <c r="F572" s="37">
        <f t="shared" ca="1" si="285"/>
        <v>0</v>
      </c>
      <c r="G572" s="37">
        <f t="shared" ca="1" si="285"/>
        <v>3</v>
      </c>
      <c r="H572" s="37">
        <f t="shared" ca="1" si="285"/>
        <v>3</v>
      </c>
      <c r="I572" s="37">
        <f t="shared" ca="1" si="285"/>
        <v>2</v>
      </c>
      <c r="BM572">
        <v>122</v>
      </c>
      <c r="BN572" s="56">
        <f t="shared" si="257"/>
        <v>-0.05</v>
      </c>
      <c r="BO572" s="57">
        <f t="shared" si="258"/>
        <v>0</v>
      </c>
      <c r="BP572" s="58">
        <f t="shared" ca="1" si="265"/>
        <v>0</v>
      </c>
      <c r="BQ572" s="141">
        <f t="shared" ca="1" si="266"/>
        <v>0</v>
      </c>
      <c r="BR572" s="143">
        <f t="shared" ca="1" si="267"/>
        <v>0</v>
      </c>
      <c r="BS572" s="144">
        <f t="shared" ca="1" si="268"/>
        <v>0.04</v>
      </c>
      <c r="BT572" s="145">
        <f t="shared" ca="1" si="269"/>
        <v>0</v>
      </c>
      <c r="BU572" s="56">
        <f t="shared" si="259"/>
        <v>-0.05</v>
      </c>
      <c r="BV572" s="57">
        <f t="shared" si="260"/>
        <v>0</v>
      </c>
      <c r="BW572" s="58">
        <f t="shared" ca="1" si="261"/>
        <v>0</v>
      </c>
      <c r="BX572" s="141">
        <f t="shared" ca="1" si="270"/>
        <v>0</v>
      </c>
      <c r="BY572" s="143">
        <f t="shared" ca="1" si="271"/>
        <v>0</v>
      </c>
      <c r="BZ572" s="144">
        <f t="shared" ca="1" si="272"/>
        <v>0.04</v>
      </c>
      <c r="CA572" s="145">
        <f t="shared" ca="1" si="273"/>
        <v>0</v>
      </c>
      <c r="CB572" s="56">
        <f t="shared" si="262"/>
        <v>-0.05</v>
      </c>
      <c r="CC572" s="57">
        <f t="shared" si="263"/>
        <v>0</v>
      </c>
      <c r="CD572" s="58">
        <f t="shared" ca="1" si="264"/>
        <v>0</v>
      </c>
      <c r="CE572" s="141">
        <f t="shared" ca="1" si="274"/>
        <v>0</v>
      </c>
      <c r="CF572" s="143">
        <f t="shared" ca="1" si="275"/>
        <v>0</v>
      </c>
      <c r="CG572" s="144">
        <f t="shared" ca="1" si="276"/>
        <v>0.04</v>
      </c>
      <c r="CH572" s="145">
        <f t="shared" ca="1" si="277"/>
        <v>0</v>
      </c>
    </row>
    <row r="573" spans="2:86" hidden="1" outlineLevel="1">
      <c r="B573" t="str">
        <f t="shared" ca="1" si="283"/>
        <v>EP1 LP-D0 LP-S0 LP-M3</v>
      </c>
      <c r="C573" s="37">
        <f t="shared" si="285"/>
        <v>1</v>
      </c>
      <c r="D573" s="37">
        <f t="shared" si="285"/>
        <v>0</v>
      </c>
      <c r="E573" s="37">
        <f t="shared" ca="1" si="285"/>
        <v>0</v>
      </c>
      <c r="F573" s="37">
        <f t="shared" ca="1" si="285"/>
        <v>0</v>
      </c>
      <c r="G573" s="37">
        <f t="shared" ca="1" si="285"/>
        <v>3</v>
      </c>
      <c r="H573" s="37">
        <f t="shared" ca="1" si="285"/>
        <v>3</v>
      </c>
      <c r="I573" s="37">
        <f t="shared" ca="1" si="285"/>
        <v>3</v>
      </c>
      <c r="BM573">
        <v>123</v>
      </c>
      <c r="BN573" s="56">
        <f t="shared" si="257"/>
        <v>-0.05</v>
      </c>
      <c r="BO573" s="57">
        <f t="shared" si="258"/>
        <v>0</v>
      </c>
      <c r="BP573" s="58">
        <f t="shared" ca="1" si="265"/>
        <v>0</v>
      </c>
      <c r="BQ573" s="141">
        <f t="shared" ca="1" si="266"/>
        <v>0</v>
      </c>
      <c r="BR573" s="143">
        <f t="shared" ca="1" si="267"/>
        <v>0</v>
      </c>
      <c r="BS573" s="144">
        <f t="shared" ca="1" si="268"/>
        <v>0.04</v>
      </c>
      <c r="BT573" s="145">
        <f t="shared" ca="1" si="269"/>
        <v>0.04</v>
      </c>
      <c r="BU573" s="56">
        <f t="shared" si="259"/>
        <v>-0.05</v>
      </c>
      <c r="BV573" s="57">
        <f t="shared" si="260"/>
        <v>0</v>
      </c>
      <c r="BW573" s="58">
        <f t="shared" ca="1" si="261"/>
        <v>0</v>
      </c>
      <c r="BX573" s="141">
        <f t="shared" ca="1" si="270"/>
        <v>0</v>
      </c>
      <c r="BY573" s="143">
        <f t="shared" ca="1" si="271"/>
        <v>0</v>
      </c>
      <c r="BZ573" s="144">
        <f t="shared" ca="1" si="272"/>
        <v>0.04</v>
      </c>
      <c r="CA573" s="145">
        <f t="shared" ca="1" si="273"/>
        <v>0.04</v>
      </c>
      <c r="CB573" s="56">
        <f t="shared" si="262"/>
        <v>-0.05</v>
      </c>
      <c r="CC573" s="57">
        <f t="shared" si="263"/>
        <v>0</v>
      </c>
      <c r="CD573" s="58">
        <f t="shared" ca="1" si="264"/>
        <v>0</v>
      </c>
      <c r="CE573" s="141">
        <f t="shared" ca="1" si="274"/>
        <v>0</v>
      </c>
      <c r="CF573" s="143">
        <f t="shared" ca="1" si="275"/>
        <v>0</v>
      </c>
      <c r="CG573" s="144">
        <f t="shared" ca="1" si="276"/>
        <v>0.04</v>
      </c>
      <c r="CH573" s="145">
        <f t="shared" ca="1" si="277"/>
        <v>0.04</v>
      </c>
    </row>
    <row r="574" spans="2:86" hidden="1" outlineLevel="1">
      <c r="B574" t="str">
        <f t="shared" ca="1" si="283"/>
        <v>EP1 LP-D0 LP-S0 LP-M4</v>
      </c>
      <c r="C574" s="37">
        <f t="shared" si="285"/>
        <v>1</v>
      </c>
      <c r="D574" s="37">
        <f t="shared" si="285"/>
        <v>0</v>
      </c>
      <c r="E574" s="37">
        <f t="shared" ca="1" si="285"/>
        <v>0</v>
      </c>
      <c r="F574" s="37">
        <f t="shared" ca="1" si="285"/>
        <v>0</v>
      </c>
      <c r="G574" s="37">
        <f t="shared" ca="1" si="285"/>
        <v>3</v>
      </c>
      <c r="H574" s="37">
        <f t="shared" ca="1" si="285"/>
        <v>3</v>
      </c>
      <c r="I574" s="37">
        <f t="shared" ca="1" si="285"/>
        <v>4</v>
      </c>
      <c r="BM574">
        <v>124</v>
      </c>
      <c r="BN574" s="56">
        <f t="shared" si="257"/>
        <v>-0.05</v>
      </c>
      <c r="BO574" s="57">
        <f t="shared" si="258"/>
        <v>0</v>
      </c>
      <c r="BP574" s="58">
        <f t="shared" ca="1" si="265"/>
        <v>0</v>
      </c>
      <c r="BQ574" s="141">
        <f t="shared" ca="1" si="266"/>
        <v>0</v>
      </c>
      <c r="BR574" s="143">
        <f t="shared" ca="1" si="267"/>
        <v>0</v>
      </c>
      <c r="BS574" s="144">
        <f t="shared" ca="1" si="268"/>
        <v>0.04</v>
      </c>
      <c r="BT574" s="145">
        <f t="shared" ca="1" si="269"/>
        <v>0.08</v>
      </c>
      <c r="BU574" s="56">
        <f t="shared" si="259"/>
        <v>-0.05</v>
      </c>
      <c r="BV574" s="57">
        <f t="shared" si="260"/>
        <v>0</v>
      </c>
      <c r="BW574" s="58">
        <f t="shared" ca="1" si="261"/>
        <v>0</v>
      </c>
      <c r="BX574" s="141">
        <f t="shared" ca="1" si="270"/>
        <v>0</v>
      </c>
      <c r="BY574" s="143">
        <f t="shared" ca="1" si="271"/>
        <v>0</v>
      </c>
      <c r="BZ574" s="144">
        <f t="shared" ca="1" si="272"/>
        <v>0.04</v>
      </c>
      <c r="CA574" s="145">
        <f t="shared" ca="1" si="273"/>
        <v>0.08</v>
      </c>
      <c r="CB574" s="56">
        <f t="shared" si="262"/>
        <v>-0.05</v>
      </c>
      <c r="CC574" s="57">
        <f t="shared" si="263"/>
        <v>0</v>
      </c>
      <c r="CD574" s="58">
        <f t="shared" ca="1" si="264"/>
        <v>0</v>
      </c>
      <c r="CE574" s="141">
        <f t="shared" ca="1" si="274"/>
        <v>0</v>
      </c>
      <c r="CF574" s="143">
        <f t="shared" ca="1" si="275"/>
        <v>0</v>
      </c>
      <c r="CG574" s="144">
        <f t="shared" ca="1" si="276"/>
        <v>0.04</v>
      </c>
      <c r="CH574" s="145">
        <f t="shared" ca="1" si="277"/>
        <v>0.08</v>
      </c>
    </row>
    <row r="575" spans="2:86" hidden="1" outlineLevel="1">
      <c r="B575" t="str">
        <f t="shared" ca="1" si="283"/>
        <v>EP1 LP-D0 LP-S0 LP-M1</v>
      </c>
      <c r="C575" s="37">
        <f t="shared" si="285"/>
        <v>1</v>
      </c>
      <c r="D575" s="37">
        <f t="shared" si="285"/>
        <v>0</v>
      </c>
      <c r="E575" s="37">
        <f t="shared" ca="1" si="285"/>
        <v>0</v>
      </c>
      <c r="F575" s="37">
        <f t="shared" ca="1" si="285"/>
        <v>0</v>
      </c>
      <c r="G575" s="37">
        <f t="shared" ca="1" si="285"/>
        <v>3</v>
      </c>
      <c r="H575" s="37">
        <f t="shared" ca="1" si="285"/>
        <v>4</v>
      </c>
      <c r="I575" s="37">
        <f t="shared" ca="1" si="285"/>
        <v>1</v>
      </c>
      <c r="BM575">
        <v>125</v>
      </c>
      <c r="BN575" s="56">
        <f t="shared" si="257"/>
        <v>-0.05</v>
      </c>
      <c r="BO575" s="57">
        <f t="shared" si="258"/>
        <v>0</v>
      </c>
      <c r="BP575" s="58">
        <f t="shared" ca="1" si="265"/>
        <v>0</v>
      </c>
      <c r="BQ575" s="141">
        <f t="shared" ca="1" si="266"/>
        <v>0</v>
      </c>
      <c r="BR575" s="143">
        <f t="shared" ca="1" si="267"/>
        <v>0</v>
      </c>
      <c r="BS575" s="144">
        <f t="shared" ca="1" si="268"/>
        <v>0.08</v>
      </c>
      <c r="BT575" s="145">
        <f t="shared" ca="1" si="269"/>
        <v>-0.05</v>
      </c>
      <c r="BU575" s="56">
        <f t="shared" si="259"/>
        <v>-0.05</v>
      </c>
      <c r="BV575" s="57">
        <f t="shared" si="260"/>
        <v>0</v>
      </c>
      <c r="BW575" s="58">
        <f t="shared" ca="1" si="261"/>
        <v>0</v>
      </c>
      <c r="BX575" s="141">
        <f t="shared" ca="1" si="270"/>
        <v>0</v>
      </c>
      <c r="BY575" s="143">
        <f t="shared" ca="1" si="271"/>
        <v>0</v>
      </c>
      <c r="BZ575" s="144">
        <f t="shared" ca="1" si="272"/>
        <v>0.08</v>
      </c>
      <c r="CA575" s="145">
        <f t="shared" ca="1" si="273"/>
        <v>-0.05</v>
      </c>
      <c r="CB575" s="56">
        <f t="shared" si="262"/>
        <v>-0.05</v>
      </c>
      <c r="CC575" s="57">
        <f t="shared" si="263"/>
        <v>0</v>
      </c>
      <c r="CD575" s="58">
        <f t="shared" ca="1" si="264"/>
        <v>0</v>
      </c>
      <c r="CE575" s="141">
        <f t="shared" ca="1" si="274"/>
        <v>0</v>
      </c>
      <c r="CF575" s="143">
        <f t="shared" ca="1" si="275"/>
        <v>0</v>
      </c>
      <c r="CG575" s="144">
        <f t="shared" ca="1" si="276"/>
        <v>0.08</v>
      </c>
      <c r="CH575" s="145">
        <f t="shared" ca="1" si="277"/>
        <v>-0.05</v>
      </c>
    </row>
    <row r="576" spans="2:86" hidden="1" outlineLevel="1">
      <c r="B576" t="str">
        <f t="shared" ca="1" si="283"/>
        <v>EP1 LP-D0 LP-S0 LP-M2</v>
      </c>
      <c r="C576" s="37">
        <f t="shared" si="285"/>
        <v>1</v>
      </c>
      <c r="D576" s="37">
        <f t="shared" si="285"/>
        <v>0</v>
      </c>
      <c r="E576" s="37">
        <f t="shared" ca="1" si="285"/>
        <v>0</v>
      </c>
      <c r="F576" s="37">
        <f t="shared" ca="1" si="285"/>
        <v>0</v>
      </c>
      <c r="G576" s="37">
        <f t="shared" ca="1" si="285"/>
        <v>3</v>
      </c>
      <c r="H576" s="37">
        <f t="shared" ca="1" si="285"/>
        <v>4</v>
      </c>
      <c r="I576" s="37">
        <f t="shared" ca="1" si="285"/>
        <v>2</v>
      </c>
      <c r="BM576">
        <v>126</v>
      </c>
      <c r="BN576" s="56">
        <f t="shared" si="257"/>
        <v>-0.05</v>
      </c>
      <c r="BO576" s="57">
        <f t="shared" si="258"/>
        <v>0</v>
      </c>
      <c r="BP576" s="58">
        <f t="shared" ca="1" si="265"/>
        <v>0</v>
      </c>
      <c r="BQ576" s="141">
        <f t="shared" ca="1" si="266"/>
        <v>0</v>
      </c>
      <c r="BR576" s="143">
        <f t="shared" ca="1" si="267"/>
        <v>0</v>
      </c>
      <c r="BS576" s="144">
        <f t="shared" ca="1" si="268"/>
        <v>0.08</v>
      </c>
      <c r="BT576" s="145">
        <f t="shared" ca="1" si="269"/>
        <v>0</v>
      </c>
      <c r="BU576" s="56">
        <f t="shared" si="259"/>
        <v>-0.05</v>
      </c>
      <c r="BV576" s="57">
        <f t="shared" si="260"/>
        <v>0</v>
      </c>
      <c r="BW576" s="58">
        <f t="shared" ca="1" si="261"/>
        <v>0</v>
      </c>
      <c r="BX576" s="141">
        <f t="shared" ca="1" si="270"/>
        <v>0</v>
      </c>
      <c r="BY576" s="143">
        <f t="shared" ca="1" si="271"/>
        <v>0</v>
      </c>
      <c r="BZ576" s="144">
        <f t="shared" ca="1" si="272"/>
        <v>0.08</v>
      </c>
      <c r="CA576" s="145">
        <f t="shared" ca="1" si="273"/>
        <v>0</v>
      </c>
      <c r="CB576" s="56">
        <f t="shared" si="262"/>
        <v>-0.05</v>
      </c>
      <c r="CC576" s="57">
        <f t="shared" si="263"/>
        <v>0</v>
      </c>
      <c r="CD576" s="58">
        <f t="shared" ca="1" si="264"/>
        <v>0</v>
      </c>
      <c r="CE576" s="141">
        <f t="shared" ca="1" si="274"/>
        <v>0</v>
      </c>
      <c r="CF576" s="143">
        <f t="shared" ca="1" si="275"/>
        <v>0</v>
      </c>
      <c r="CG576" s="144">
        <f t="shared" ca="1" si="276"/>
        <v>0.08</v>
      </c>
      <c r="CH576" s="145">
        <f t="shared" ca="1" si="277"/>
        <v>0</v>
      </c>
    </row>
    <row r="577" spans="2:86" hidden="1" outlineLevel="1">
      <c r="B577" t="str">
        <f t="shared" ca="1" si="283"/>
        <v>EP1 LP-D0 LP-S0 LP-M3</v>
      </c>
      <c r="C577" s="37">
        <f t="shared" si="285"/>
        <v>1</v>
      </c>
      <c r="D577" s="37">
        <f t="shared" si="285"/>
        <v>0</v>
      </c>
      <c r="E577" s="37">
        <f t="shared" ca="1" si="285"/>
        <v>0</v>
      </c>
      <c r="F577" s="37">
        <f t="shared" ca="1" si="285"/>
        <v>0</v>
      </c>
      <c r="G577" s="37">
        <f t="shared" ca="1" si="285"/>
        <v>3</v>
      </c>
      <c r="H577" s="37">
        <f t="shared" ca="1" si="285"/>
        <v>4</v>
      </c>
      <c r="I577" s="37">
        <f t="shared" ca="1" si="285"/>
        <v>3</v>
      </c>
      <c r="BM577">
        <v>127</v>
      </c>
      <c r="BN577" s="56">
        <f t="shared" si="257"/>
        <v>-0.05</v>
      </c>
      <c r="BO577" s="57">
        <f t="shared" si="258"/>
        <v>0</v>
      </c>
      <c r="BP577" s="58">
        <f t="shared" ca="1" si="265"/>
        <v>0</v>
      </c>
      <c r="BQ577" s="141">
        <f t="shared" ca="1" si="266"/>
        <v>0</v>
      </c>
      <c r="BR577" s="143">
        <f t="shared" ca="1" si="267"/>
        <v>0</v>
      </c>
      <c r="BS577" s="144">
        <f t="shared" ca="1" si="268"/>
        <v>0.08</v>
      </c>
      <c r="BT577" s="145">
        <f t="shared" ca="1" si="269"/>
        <v>0.04</v>
      </c>
      <c r="BU577" s="56">
        <f t="shared" si="259"/>
        <v>-0.05</v>
      </c>
      <c r="BV577" s="57">
        <f t="shared" si="260"/>
        <v>0</v>
      </c>
      <c r="BW577" s="58">
        <f t="shared" ca="1" si="261"/>
        <v>0</v>
      </c>
      <c r="BX577" s="141">
        <f t="shared" ca="1" si="270"/>
        <v>0</v>
      </c>
      <c r="BY577" s="143">
        <f t="shared" ca="1" si="271"/>
        <v>0</v>
      </c>
      <c r="BZ577" s="144">
        <f t="shared" ca="1" si="272"/>
        <v>0.08</v>
      </c>
      <c r="CA577" s="145">
        <f t="shared" ca="1" si="273"/>
        <v>0.04</v>
      </c>
      <c r="CB577" s="56">
        <f t="shared" si="262"/>
        <v>-0.05</v>
      </c>
      <c r="CC577" s="57">
        <f t="shared" si="263"/>
        <v>0</v>
      </c>
      <c r="CD577" s="58">
        <f t="shared" ca="1" si="264"/>
        <v>0</v>
      </c>
      <c r="CE577" s="141">
        <f t="shared" ca="1" si="274"/>
        <v>0</v>
      </c>
      <c r="CF577" s="143">
        <f t="shared" ca="1" si="275"/>
        <v>0</v>
      </c>
      <c r="CG577" s="144">
        <f t="shared" ca="1" si="276"/>
        <v>0.08</v>
      </c>
      <c r="CH577" s="145">
        <f t="shared" ca="1" si="277"/>
        <v>0.04</v>
      </c>
    </row>
    <row r="578" spans="2:86" hidden="1" outlineLevel="1">
      <c r="B578" t="str">
        <f t="shared" ca="1" si="283"/>
        <v>EP1 LP-D0 LP-S0 LP-M4</v>
      </c>
      <c r="C578" s="37">
        <f t="shared" si="285"/>
        <v>1</v>
      </c>
      <c r="D578" s="37">
        <f t="shared" si="285"/>
        <v>0</v>
      </c>
      <c r="E578" s="37">
        <f t="shared" ca="1" si="285"/>
        <v>0</v>
      </c>
      <c r="F578" s="37">
        <f t="shared" ca="1" si="285"/>
        <v>0</v>
      </c>
      <c r="G578" s="37">
        <f t="shared" ca="1" si="285"/>
        <v>3</v>
      </c>
      <c r="H578" s="37">
        <f t="shared" ca="1" si="285"/>
        <v>4</v>
      </c>
      <c r="I578" s="37">
        <f t="shared" ca="1" si="285"/>
        <v>4</v>
      </c>
      <c r="BM578">
        <v>128</v>
      </c>
      <c r="BN578" s="56">
        <f t="shared" si="257"/>
        <v>-0.05</v>
      </c>
      <c r="BO578" s="57">
        <f t="shared" si="258"/>
        <v>0</v>
      </c>
      <c r="BP578" s="58">
        <f t="shared" ca="1" si="265"/>
        <v>0</v>
      </c>
      <c r="BQ578" s="141">
        <f t="shared" ca="1" si="266"/>
        <v>0</v>
      </c>
      <c r="BR578" s="143">
        <f t="shared" ca="1" si="267"/>
        <v>0</v>
      </c>
      <c r="BS578" s="144">
        <f t="shared" ca="1" si="268"/>
        <v>0.08</v>
      </c>
      <c r="BT578" s="145">
        <f t="shared" ca="1" si="269"/>
        <v>0.08</v>
      </c>
      <c r="BU578" s="56">
        <f t="shared" si="259"/>
        <v>-0.05</v>
      </c>
      <c r="BV578" s="57">
        <f t="shared" si="260"/>
        <v>0</v>
      </c>
      <c r="BW578" s="58">
        <f t="shared" ca="1" si="261"/>
        <v>0</v>
      </c>
      <c r="BX578" s="141">
        <f t="shared" ca="1" si="270"/>
        <v>0</v>
      </c>
      <c r="BY578" s="143">
        <f t="shared" ca="1" si="271"/>
        <v>0</v>
      </c>
      <c r="BZ578" s="144">
        <f t="shared" ca="1" si="272"/>
        <v>0.08</v>
      </c>
      <c r="CA578" s="145">
        <f t="shared" ca="1" si="273"/>
        <v>0.08</v>
      </c>
      <c r="CB578" s="56">
        <f t="shared" si="262"/>
        <v>-0.05</v>
      </c>
      <c r="CC578" s="57">
        <f t="shared" si="263"/>
        <v>0</v>
      </c>
      <c r="CD578" s="58">
        <f t="shared" ca="1" si="264"/>
        <v>0</v>
      </c>
      <c r="CE578" s="141">
        <f t="shared" ca="1" si="274"/>
        <v>0</v>
      </c>
      <c r="CF578" s="143">
        <f t="shared" ca="1" si="275"/>
        <v>0</v>
      </c>
      <c r="CG578" s="144">
        <f t="shared" ca="1" si="276"/>
        <v>0.08</v>
      </c>
      <c r="CH578" s="145">
        <f t="shared" ca="1" si="277"/>
        <v>0.08</v>
      </c>
    </row>
    <row r="579" spans="2:86" hidden="1" outlineLevel="1">
      <c r="B579" t="str">
        <f t="shared" ca="1" si="283"/>
        <v>EP1 LP-D0 LP-S0 LP-M1</v>
      </c>
      <c r="C579" s="37">
        <f t="shared" si="285"/>
        <v>1</v>
      </c>
      <c r="D579" s="37">
        <f t="shared" si="285"/>
        <v>0</v>
      </c>
      <c r="E579" s="37">
        <f t="shared" ca="1" si="285"/>
        <v>0</v>
      </c>
      <c r="F579" s="37">
        <f t="shared" ca="1" si="285"/>
        <v>0</v>
      </c>
      <c r="G579" s="37">
        <f t="shared" ca="1" si="285"/>
        <v>4</v>
      </c>
      <c r="H579" s="37">
        <f t="shared" ca="1" si="285"/>
        <v>1</v>
      </c>
      <c r="I579" s="37">
        <f t="shared" ca="1" si="285"/>
        <v>1</v>
      </c>
      <c r="BM579">
        <v>129</v>
      </c>
      <c r="BN579" s="56">
        <f t="shared" ref="BN579:BN642" si="286">IF($C579=0,0,INDEX($M$451:$M$454,$C579,1))</f>
        <v>-0.05</v>
      </c>
      <c r="BO579" s="57">
        <f t="shared" ref="BO579:BO642" si="287">IF($D579=0,0,INDEX($N$451:$N$454,$D579,1))</f>
        <v>0</v>
      </c>
      <c r="BP579" s="58">
        <f t="shared" ca="1" si="265"/>
        <v>0</v>
      </c>
      <c r="BQ579" s="141">
        <f t="shared" ca="1" si="266"/>
        <v>0</v>
      </c>
      <c r="BR579" s="143">
        <f t="shared" ca="1" si="267"/>
        <v>0.05</v>
      </c>
      <c r="BS579" s="144">
        <f t="shared" ca="1" si="268"/>
        <v>-0.05</v>
      </c>
      <c r="BT579" s="145">
        <f t="shared" ca="1" si="269"/>
        <v>-0.05</v>
      </c>
      <c r="BU579" s="56">
        <f t="shared" ref="BU579:BU642" si="288">IF($C579=0,0,INDEX($M$451:$M$454,$C579,1))</f>
        <v>-0.05</v>
      </c>
      <c r="BV579" s="57">
        <f t="shared" ref="BV579:BV642" si="289">IF($D579=0,0,INDEX($N$451:$N$454,$D579,1))</f>
        <v>0</v>
      </c>
      <c r="BW579" s="58">
        <f t="shared" ref="BW579:BW642" ca="1" si="290">IF($E579=0,BV579,INDEX($O$451:$O$454,$E579,1))</f>
        <v>0</v>
      </c>
      <c r="BX579" s="141">
        <f t="shared" ca="1" si="270"/>
        <v>0</v>
      </c>
      <c r="BY579" s="143">
        <f t="shared" ca="1" si="271"/>
        <v>0.05</v>
      </c>
      <c r="BZ579" s="144">
        <f t="shared" ca="1" si="272"/>
        <v>-0.05</v>
      </c>
      <c r="CA579" s="145">
        <f t="shared" ca="1" si="273"/>
        <v>-0.05</v>
      </c>
      <c r="CB579" s="56">
        <f t="shared" ref="CB579:CB642" si="291">IF($C579=0,0,INDEX($M$451:$M$454,$C579,1))</f>
        <v>-0.05</v>
      </c>
      <c r="CC579" s="57">
        <f t="shared" ref="CC579:CC642" si="292">IF($D579=0,0,INDEX($N$451:$N$454,$D579,1))</f>
        <v>0</v>
      </c>
      <c r="CD579" s="58">
        <f t="shared" ref="CD579:CD642" ca="1" si="293">IF($E579=0,CC579,INDEX($O$451:$O$454,$E579,1))</f>
        <v>0</v>
      </c>
      <c r="CE579" s="141">
        <f t="shared" ca="1" si="274"/>
        <v>0</v>
      </c>
      <c r="CF579" s="143">
        <f t="shared" ca="1" si="275"/>
        <v>0.05</v>
      </c>
      <c r="CG579" s="144">
        <f t="shared" ca="1" si="276"/>
        <v>-0.05</v>
      </c>
      <c r="CH579" s="145">
        <f t="shared" ca="1" si="277"/>
        <v>-0.05</v>
      </c>
    </row>
    <row r="580" spans="2:86" hidden="1" outlineLevel="1">
      <c r="B580" t="str">
        <f t="shared" ca="1" si="283"/>
        <v>EP1 LP-D0 LP-S0 LP-M2</v>
      </c>
      <c r="C580" s="37">
        <f t="shared" si="285"/>
        <v>1</v>
      </c>
      <c r="D580" s="37">
        <f t="shared" si="285"/>
        <v>0</v>
      </c>
      <c r="E580" s="37">
        <f t="shared" ca="1" si="285"/>
        <v>0</v>
      </c>
      <c r="F580" s="37">
        <f t="shared" ca="1" si="285"/>
        <v>0</v>
      </c>
      <c r="G580" s="37">
        <f t="shared" ca="1" si="285"/>
        <v>4</v>
      </c>
      <c r="H580" s="37">
        <f t="shared" ca="1" si="285"/>
        <v>1</v>
      </c>
      <c r="I580" s="37">
        <f t="shared" ca="1" si="285"/>
        <v>2</v>
      </c>
      <c r="BM580">
        <v>130</v>
      </c>
      <c r="BN580" s="56">
        <f t="shared" si="286"/>
        <v>-0.05</v>
      </c>
      <c r="BO580" s="57">
        <f t="shared" si="287"/>
        <v>0</v>
      </c>
      <c r="BP580" s="58">
        <f t="shared" ref="BP580:BP643" ca="1" si="294">IF($E580=0,BO580,INDEX($O$451:$O$454,$E580,1))</f>
        <v>0</v>
      </c>
      <c r="BQ580" s="141">
        <f t="shared" ref="BQ580:BQ643" ca="1" si="295">IF($F580=0,BO580,INDEX($P$451:$P$454,$F580,1))</f>
        <v>0</v>
      </c>
      <c r="BR580" s="143">
        <f t="shared" ref="BR580:BR643" ca="1" si="296">IF($G580=0,BP580,INDEX($O$451:$O$454,$G580,1))</f>
        <v>0.05</v>
      </c>
      <c r="BS580" s="144">
        <f t="shared" ref="BS580:BS643" ca="1" si="297">IF($H580=0,BQ580,INDEX($P$451:$P$454,$H580,1))</f>
        <v>-0.05</v>
      </c>
      <c r="BT580" s="145">
        <f t="shared" ref="BT580:BT643" ca="1" si="298">IF($I580=0,BQ580,INDEX($Q$451:$Q$454,$I580,1))</f>
        <v>0</v>
      </c>
      <c r="BU580" s="56">
        <f t="shared" si="288"/>
        <v>-0.05</v>
      </c>
      <c r="BV580" s="57">
        <f t="shared" si="289"/>
        <v>0</v>
      </c>
      <c r="BW580" s="58">
        <f t="shared" ca="1" si="290"/>
        <v>0</v>
      </c>
      <c r="BX580" s="141">
        <f t="shared" ref="BX580:BX643" ca="1" si="299">IF($F580=0,BV580,INDEX($P$451:$P$454,$F580,1))</f>
        <v>0</v>
      </c>
      <c r="BY580" s="143">
        <f t="shared" ref="BY580:BY643" ca="1" si="300">IF($G580=0,BW580,INDEX($O$451:$O$454,$G580,1))</f>
        <v>0.05</v>
      </c>
      <c r="BZ580" s="144">
        <f t="shared" ref="BZ580:BZ643" ca="1" si="301">IF($H580=0,BX580,INDEX($P$451:$P$454,$H580,1))</f>
        <v>-0.05</v>
      </c>
      <c r="CA580" s="145">
        <f t="shared" ref="CA580:CA643" ca="1" si="302">IF($I580=0,BX580,INDEX($Q$451:$Q$454,$I580,1))</f>
        <v>0</v>
      </c>
      <c r="CB580" s="56">
        <f t="shared" si="291"/>
        <v>-0.05</v>
      </c>
      <c r="CC580" s="57">
        <f t="shared" si="292"/>
        <v>0</v>
      </c>
      <c r="CD580" s="58">
        <f t="shared" ca="1" si="293"/>
        <v>0</v>
      </c>
      <c r="CE580" s="141">
        <f t="shared" ref="CE580:CE643" ca="1" si="303">IF($F580=0,CC580,INDEX($P$451:$P$454,$F580,1))</f>
        <v>0</v>
      </c>
      <c r="CF580" s="143">
        <f t="shared" ref="CF580:CF643" ca="1" si="304">IF($G580=0,CD580,INDEX($O$451:$O$454,$G580,1))</f>
        <v>0.05</v>
      </c>
      <c r="CG580" s="144">
        <f t="shared" ref="CG580:CG643" ca="1" si="305">IF($H580=0,CE580,INDEX($P$451:$P$454,$H580,1))</f>
        <v>-0.05</v>
      </c>
      <c r="CH580" s="145">
        <f t="shared" ref="CH580:CH643" ca="1" si="306">IF($I580=0,CE580,INDEX($Q$451:$Q$454,$I580,1))</f>
        <v>0</v>
      </c>
    </row>
    <row r="581" spans="2:86" hidden="1" outlineLevel="1">
      <c r="B581" t="str">
        <f t="shared" ca="1" si="283"/>
        <v>EP1 LP-D0 LP-S0 LP-M3</v>
      </c>
      <c r="C581" s="37">
        <f t="shared" ref="C581:I590" si="307">C181</f>
        <v>1</v>
      </c>
      <c r="D581" s="37">
        <f t="shared" si="307"/>
        <v>0</v>
      </c>
      <c r="E581" s="37">
        <f t="shared" ca="1" si="307"/>
        <v>0</v>
      </c>
      <c r="F581" s="37">
        <f t="shared" ca="1" si="307"/>
        <v>0</v>
      </c>
      <c r="G581" s="37">
        <f t="shared" ca="1" si="307"/>
        <v>4</v>
      </c>
      <c r="H581" s="37">
        <f t="shared" ca="1" si="307"/>
        <v>1</v>
      </c>
      <c r="I581" s="37">
        <f t="shared" ca="1" si="307"/>
        <v>3</v>
      </c>
      <c r="BM581">
        <v>131</v>
      </c>
      <c r="BN581" s="56">
        <f t="shared" si="286"/>
        <v>-0.05</v>
      </c>
      <c r="BO581" s="57">
        <f t="shared" si="287"/>
        <v>0</v>
      </c>
      <c r="BP581" s="58">
        <f t="shared" ca="1" si="294"/>
        <v>0</v>
      </c>
      <c r="BQ581" s="141">
        <f t="shared" ca="1" si="295"/>
        <v>0</v>
      </c>
      <c r="BR581" s="143">
        <f t="shared" ca="1" si="296"/>
        <v>0.05</v>
      </c>
      <c r="BS581" s="144">
        <f t="shared" ca="1" si="297"/>
        <v>-0.05</v>
      </c>
      <c r="BT581" s="145">
        <f t="shared" ca="1" si="298"/>
        <v>0.04</v>
      </c>
      <c r="BU581" s="56">
        <f t="shared" si="288"/>
        <v>-0.05</v>
      </c>
      <c r="BV581" s="57">
        <f t="shared" si="289"/>
        <v>0</v>
      </c>
      <c r="BW581" s="58">
        <f t="shared" ca="1" si="290"/>
        <v>0</v>
      </c>
      <c r="BX581" s="141">
        <f t="shared" ca="1" si="299"/>
        <v>0</v>
      </c>
      <c r="BY581" s="143">
        <f t="shared" ca="1" si="300"/>
        <v>0.05</v>
      </c>
      <c r="BZ581" s="144">
        <f t="shared" ca="1" si="301"/>
        <v>-0.05</v>
      </c>
      <c r="CA581" s="145">
        <f t="shared" ca="1" si="302"/>
        <v>0.04</v>
      </c>
      <c r="CB581" s="56">
        <f t="shared" si="291"/>
        <v>-0.05</v>
      </c>
      <c r="CC581" s="57">
        <f t="shared" si="292"/>
        <v>0</v>
      </c>
      <c r="CD581" s="58">
        <f t="shared" ca="1" si="293"/>
        <v>0</v>
      </c>
      <c r="CE581" s="141">
        <f t="shared" ca="1" si="303"/>
        <v>0</v>
      </c>
      <c r="CF581" s="143">
        <f t="shared" ca="1" si="304"/>
        <v>0.05</v>
      </c>
      <c r="CG581" s="144">
        <f t="shared" ca="1" si="305"/>
        <v>-0.05</v>
      </c>
      <c r="CH581" s="145">
        <f t="shared" ca="1" si="306"/>
        <v>0.04</v>
      </c>
    </row>
    <row r="582" spans="2:86" hidden="1" outlineLevel="1">
      <c r="B582" t="str">
        <f t="shared" ca="1" si="283"/>
        <v>EP1 LP-D0 LP-S0 LP-M4</v>
      </c>
      <c r="C582" s="37">
        <f t="shared" si="307"/>
        <v>1</v>
      </c>
      <c r="D582" s="37">
        <f t="shared" si="307"/>
        <v>0</v>
      </c>
      <c r="E582" s="37">
        <f t="shared" ca="1" si="307"/>
        <v>0</v>
      </c>
      <c r="F582" s="37">
        <f t="shared" ca="1" si="307"/>
        <v>0</v>
      </c>
      <c r="G582" s="37">
        <f t="shared" ca="1" si="307"/>
        <v>4</v>
      </c>
      <c r="H582" s="37">
        <f t="shared" ca="1" si="307"/>
        <v>1</v>
      </c>
      <c r="I582" s="37">
        <f t="shared" ca="1" si="307"/>
        <v>4</v>
      </c>
      <c r="BM582">
        <v>132</v>
      </c>
      <c r="BN582" s="56">
        <f t="shared" si="286"/>
        <v>-0.05</v>
      </c>
      <c r="BO582" s="57">
        <f t="shared" si="287"/>
        <v>0</v>
      </c>
      <c r="BP582" s="58">
        <f t="shared" ca="1" si="294"/>
        <v>0</v>
      </c>
      <c r="BQ582" s="141">
        <f t="shared" ca="1" si="295"/>
        <v>0</v>
      </c>
      <c r="BR582" s="143">
        <f t="shared" ca="1" si="296"/>
        <v>0.05</v>
      </c>
      <c r="BS582" s="144">
        <f t="shared" ca="1" si="297"/>
        <v>-0.05</v>
      </c>
      <c r="BT582" s="145">
        <f t="shared" ca="1" si="298"/>
        <v>0.08</v>
      </c>
      <c r="BU582" s="56">
        <f t="shared" si="288"/>
        <v>-0.05</v>
      </c>
      <c r="BV582" s="57">
        <f t="shared" si="289"/>
        <v>0</v>
      </c>
      <c r="BW582" s="58">
        <f t="shared" ca="1" si="290"/>
        <v>0</v>
      </c>
      <c r="BX582" s="141">
        <f t="shared" ca="1" si="299"/>
        <v>0</v>
      </c>
      <c r="BY582" s="143">
        <f t="shared" ca="1" si="300"/>
        <v>0.05</v>
      </c>
      <c r="BZ582" s="144">
        <f t="shared" ca="1" si="301"/>
        <v>-0.05</v>
      </c>
      <c r="CA582" s="145">
        <f t="shared" ca="1" si="302"/>
        <v>0.08</v>
      </c>
      <c r="CB582" s="56">
        <f t="shared" si="291"/>
        <v>-0.05</v>
      </c>
      <c r="CC582" s="57">
        <f t="shared" si="292"/>
        <v>0</v>
      </c>
      <c r="CD582" s="58">
        <f t="shared" ca="1" si="293"/>
        <v>0</v>
      </c>
      <c r="CE582" s="141">
        <f t="shared" ca="1" si="303"/>
        <v>0</v>
      </c>
      <c r="CF582" s="143">
        <f t="shared" ca="1" si="304"/>
        <v>0.05</v>
      </c>
      <c r="CG582" s="144">
        <f t="shared" ca="1" si="305"/>
        <v>-0.05</v>
      </c>
      <c r="CH582" s="145">
        <f t="shared" ca="1" si="306"/>
        <v>0.08</v>
      </c>
    </row>
    <row r="583" spans="2:86" hidden="1" outlineLevel="1">
      <c r="B583" t="str">
        <f t="shared" ca="1" si="283"/>
        <v>EP1 LP-D0 LP-S0 LP-M1</v>
      </c>
      <c r="C583" s="37">
        <f t="shared" si="307"/>
        <v>1</v>
      </c>
      <c r="D583" s="37">
        <f t="shared" si="307"/>
        <v>0</v>
      </c>
      <c r="E583" s="37">
        <f t="shared" ca="1" si="307"/>
        <v>0</v>
      </c>
      <c r="F583" s="37">
        <f t="shared" ca="1" si="307"/>
        <v>0</v>
      </c>
      <c r="G583" s="37">
        <f t="shared" ca="1" si="307"/>
        <v>4</v>
      </c>
      <c r="H583" s="37">
        <f t="shared" ca="1" si="307"/>
        <v>2</v>
      </c>
      <c r="I583" s="37">
        <f t="shared" ca="1" si="307"/>
        <v>1</v>
      </c>
      <c r="BM583">
        <v>133</v>
      </c>
      <c r="BN583" s="56">
        <f t="shared" si="286"/>
        <v>-0.05</v>
      </c>
      <c r="BO583" s="57">
        <f t="shared" si="287"/>
        <v>0</v>
      </c>
      <c r="BP583" s="58">
        <f t="shared" ca="1" si="294"/>
        <v>0</v>
      </c>
      <c r="BQ583" s="141">
        <f t="shared" ca="1" si="295"/>
        <v>0</v>
      </c>
      <c r="BR583" s="143">
        <f t="shared" ca="1" si="296"/>
        <v>0.05</v>
      </c>
      <c r="BS583" s="144">
        <f t="shared" ca="1" si="297"/>
        <v>0</v>
      </c>
      <c r="BT583" s="145">
        <f t="shared" ca="1" si="298"/>
        <v>-0.05</v>
      </c>
      <c r="BU583" s="56">
        <f t="shared" si="288"/>
        <v>-0.05</v>
      </c>
      <c r="BV583" s="57">
        <f t="shared" si="289"/>
        <v>0</v>
      </c>
      <c r="BW583" s="58">
        <f t="shared" ca="1" si="290"/>
        <v>0</v>
      </c>
      <c r="BX583" s="141">
        <f t="shared" ca="1" si="299"/>
        <v>0</v>
      </c>
      <c r="BY583" s="143">
        <f t="shared" ca="1" si="300"/>
        <v>0.05</v>
      </c>
      <c r="BZ583" s="144">
        <f t="shared" ca="1" si="301"/>
        <v>0</v>
      </c>
      <c r="CA583" s="145">
        <f t="shared" ca="1" si="302"/>
        <v>-0.05</v>
      </c>
      <c r="CB583" s="56">
        <f t="shared" si="291"/>
        <v>-0.05</v>
      </c>
      <c r="CC583" s="57">
        <f t="shared" si="292"/>
        <v>0</v>
      </c>
      <c r="CD583" s="58">
        <f t="shared" ca="1" si="293"/>
        <v>0</v>
      </c>
      <c r="CE583" s="141">
        <f t="shared" ca="1" si="303"/>
        <v>0</v>
      </c>
      <c r="CF583" s="143">
        <f t="shared" ca="1" si="304"/>
        <v>0.05</v>
      </c>
      <c r="CG583" s="144">
        <f t="shared" ca="1" si="305"/>
        <v>0</v>
      </c>
      <c r="CH583" s="145">
        <f t="shared" ca="1" si="306"/>
        <v>-0.05</v>
      </c>
    </row>
    <row r="584" spans="2:86" hidden="1" outlineLevel="1">
      <c r="B584" t="str">
        <f t="shared" ca="1" si="283"/>
        <v>EP1 LP-D0 LP-S0 LP-M2</v>
      </c>
      <c r="C584" s="37">
        <f t="shared" si="307"/>
        <v>1</v>
      </c>
      <c r="D584" s="37">
        <f t="shared" si="307"/>
        <v>0</v>
      </c>
      <c r="E584" s="37">
        <f t="shared" ca="1" si="307"/>
        <v>0</v>
      </c>
      <c r="F584" s="37">
        <f t="shared" ca="1" si="307"/>
        <v>0</v>
      </c>
      <c r="G584" s="37">
        <f t="shared" ca="1" si="307"/>
        <v>4</v>
      </c>
      <c r="H584" s="37">
        <f t="shared" ca="1" si="307"/>
        <v>2</v>
      </c>
      <c r="I584" s="37">
        <f t="shared" ca="1" si="307"/>
        <v>2</v>
      </c>
      <c r="BM584">
        <v>134</v>
      </c>
      <c r="BN584" s="56">
        <f t="shared" si="286"/>
        <v>-0.05</v>
      </c>
      <c r="BO584" s="57">
        <f t="shared" si="287"/>
        <v>0</v>
      </c>
      <c r="BP584" s="58">
        <f t="shared" ca="1" si="294"/>
        <v>0</v>
      </c>
      <c r="BQ584" s="141">
        <f t="shared" ca="1" si="295"/>
        <v>0</v>
      </c>
      <c r="BR584" s="143">
        <f t="shared" ca="1" si="296"/>
        <v>0.05</v>
      </c>
      <c r="BS584" s="144">
        <f t="shared" ca="1" si="297"/>
        <v>0</v>
      </c>
      <c r="BT584" s="145">
        <f t="shared" ca="1" si="298"/>
        <v>0</v>
      </c>
      <c r="BU584" s="56">
        <f t="shared" si="288"/>
        <v>-0.05</v>
      </c>
      <c r="BV584" s="57">
        <f t="shared" si="289"/>
        <v>0</v>
      </c>
      <c r="BW584" s="58">
        <f t="shared" ca="1" si="290"/>
        <v>0</v>
      </c>
      <c r="BX584" s="141">
        <f t="shared" ca="1" si="299"/>
        <v>0</v>
      </c>
      <c r="BY584" s="143">
        <f t="shared" ca="1" si="300"/>
        <v>0.05</v>
      </c>
      <c r="BZ584" s="144">
        <f t="shared" ca="1" si="301"/>
        <v>0</v>
      </c>
      <c r="CA584" s="145">
        <f t="shared" ca="1" si="302"/>
        <v>0</v>
      </c>
      <c r="CB584" s="56">
        <f t="shared" si="291"/>
        <v>-0.05</v>
      </c>
      <c r="CC584" s="57">
        <f t="shared" si="292"/>
        <v>0</v>
      </c>
      <c r="CD584" s="58">
        <f t="shared" ca="1" si="293"/>
        <v>0</v>
      </c>
      <c r="CE584" s="141">
        <f t="shared" ca="1" si="303"/>
        <v>0</v>
      </c>
      <c r="CF584" s="143">
        <f t="shared" ca="1" si="304"/>
        <v>0.05</v>
      </c>
      <c r="CG584" s="144">
        <f t="shared" ca="1" si="305"/>
        <v>0</v>
      </c>
      <c r="CH584" s="145">
        <f t="shared" ca="1" si="306"/>
        <v>0</v>
      </c>
    </row>
    <row r="585" spans="2:86" hidden="1" outlineLevel="1">
      <c r="B585" t="str">
        <f t="shared" ca="1" si="283"/>
        <v>EP1 LP-D0 LP-S0 LP-M3</v>
      </c>
      <c r="C585" s="37">
        <f t="shared" si="307"/>
        <v>1</v>
      </c>
      <c r="D585" s="37">
        <f t="shared" si="307"/>
        <v>0</v>
      </c>
      <c r="E585" s="37">
        <f t="shared" ca="1" si="307"/>
        <v>0</v>
      </c>
      <c r="F585" s="37">
        <f t="shared" ca="1" si="307"/>
        <v>0</v>
      </c>
      <c r="G585" s="37">
        <f t="shared" ca="1" si="307"/>
        <v>4</v>
      </c>
      <c r="H585" s="37">
        <f t="shared" ca="1" si="307"/>
        <v>2</v>
      </c>
      <c r="I585" s="37">
        <f t="shared" ca="1" si="307"/>
        <v>3</v>
      </c>
      <c r="BM585">
        <v>135</v>
      </c>
      <c r="BN585" s="56">
        <f t="shared" si="286"/>
        <v>-0.05</v>
      </c>
      <c r="BO585" s="57">
        <f t="shared" si="287"/>
        <v>0</v>
      </c>
      <c r="BP585" s="58">
        <f t="shared" ca="1" si="294"/>
        <v>0</v>
      </c>
      <c r="BQ585" s="141">
        <f t="shared" ca="1" si="295"/>
        <v>0</v>
      </c>
      <c r="BR585" s="143">
        <f t="shared" ca="1" si="296"/>
        <v>0.05</v>
      </c>
      <c r="BS585" s="144">
        <f t="shared" ca="1" si="297"/>
        <v>0</v>
      </c>
      <c r="BT585" s="145">
        <f t="shared" ca="1" si="298"/>
        <v>0.04</v>
      </c>
      <c r="BU585" s="56">
        <f t="shared" si="288"/>
        <v>-0.05</v>
      </c>
      <c r="BV585" s="57">
        <f t="shared" si="289"/>
        <v>0</v>
      </c>
      <c r="BW585" s="58">
        <f t="shared" ca="1" si="290"/>
        <v>0</v>
      </c>
      <c r="BX585" s="141">
        <f t="shared" ca="1" si="299"/>
        <v>0</v>
      </c>
      <c r="BY585" s="143">
        <f t="shared" ca="1" si="300"/>
        <v>0.05</v>
      </c>
      <c r="BZ585" s="144">
        <f t="shared" ca="1" si="301"/>
        <v>0</v>
      </c>
      <c r="CA585" s="145">
        <f t="shared" ca="1" si="302"/>
        <v>0.04</v>
      </c>
      <c r="CB585" s="56">
        <f t="shared" si="291"/>
        <v>-0.05</v>
      </c>
      <c r="CC585" s="57">
        <f t="shared" si="292"/>
        <v>0</v>
      </c>
      <c r="CD585" s="58">
        <f t="shared" ca="1" si="293"/>
        <v>0</v>
      </c>
      <c r="CE585" s="141">
        <f t="shared" ca="1" si="303"/>
        <v>0</v>
      </c>
      <c r="CF585" s="143">
        <f t="shared" ca="1" si="304"/>
        <v>0.05</v>
      </c>
      <c r="CG585" s="144">
        <f t="shared" ca="1" si="305"/>
        <v>0</v>
      </c>
      <c r="CH585" s="145">
        <f t="shared" ca="1" si="306"/>
        <v>0.04</v>
      </c>
    </row>
    <row r="586" spans="2:86" hidden="1" outlineLevel="1">
      <c r="B586" t="str">
        <f t="shared" ca="1" si="283"/>
        <v>EP1 LP-D0 LP-S0 LP-M4</v>
      </c>
      <c r="C586" s="37">
        <f t="shared" si="307"/>
        <v>1</v>
      </c>
      <c r="D586" s="37">
        <f t="shared" si="307"/>
        <v>0</v>
      </c>
      <c r="E586" s="37">
        <f t="shared" ca="1" si="307"/>
        <v>0</v>
      </c>
      <c r="F586" s="37">
        <f t="shared" ca="1" si="307"/>
        <v>0</v>
      </c>
      <c r="G586" s="37">
        <f t="shared" ca="1" si="307"/>
        <v>4</v>
      </c>
      <c r="H586" s="37">
        <f t="shared" ca="1" si="307"/>
        <v>2</v>
      </c>
      <c r="I586" s="37">
        <f t="shared" ca="1" si="307"/>
        <v>4</v>
      </c>
      <c r="BM586">
        <v>136</v>
      </c>
      <c r="BN586" s="56">
        <f t="shared" si="286"/>
        <v>-0.05</v>
      </c>
      <c r="BO586" s="57">
        <f t="shared" si="287"/>
        <v>0</v>
      </c>
      <c r="BP586" s="58">
        <f t="shared" ca="1" si="294"/>
        <v>0</v>
      </c>
      <c r="BQ586" s="141">
        <f t="shared" ca="1" si="295"/>
        <v>0</v>
      </c>
      <c r="BR586" s="143">
        <f t="shared" ca="1" si="296"/>
        <v>0.05</v>
      </c>
      <c r="BS586" s="144">
        <f t="shared" ca="1" si="297"/>
        <v>0</v>
      </c>
      <c r="BT586" s="145">
        <f t="shared" ca="1" si="298"/>
        <v>0.08</v>
      </c>
      <c r="BU586" s="56">
        <f t="shared" si="288"/>
        <v>-0.05</v>
      </c>
      <c r="BV586" s="57">
        <f t="shared" si="289"/>
        <v>0</v>
      </c>
      <c r="BW586" s="58">
        <f t="shared" ca="1" si="290"/>
        <v>0</v>
      </c>
      <c r="BX586" s="141">
        <f t="shared" ca="1" si="299"/>
        <v>0</v>
      </c>
      <c r="BY586" s="143">
        <f t="shared" ca="1" si="300"/>
        <v>0.05</v>
      </c>
      <c r="BZ586" s="144">
        <f t="shared" ca="1" si="301"/>
        <v>0</v>
      </c>
      <c r="CA586" s="145">
        <f t="shared" ca="1" si="302"/>
        <v>0.08</v>
      </c>
      <c r="CB586" s="56">
        <f t="shared" si="291"/>
        <v>-0.05</v>
      </c>
      <c r="CC586" s="57">
        <f t="shared" si="292"/>
        <v>0</v>
      </c>
      <c r="CD586" s="58">
        <f t="shared" ca="1" si="293"/>
        <v>0</v>
      </c>
      <c r="CE586" s="141">
        <f t="shared" ca="1" si="303"/>
        <v>0</v>
      </c>
      <c r="CF586" s="143">
        <f t="shared" ca="1" si="304"/>
        <v>0.05</v>
      </c>
      <c r="CG586" s="144">
        <f t="shared" ca="1" si="305"/>
        <v>0</v>
      </c>
      <c r="CH586" s="145">
        <f t="shared" ca="1" si="306"/>
        <v>0.08</v>
      </c>
    </row>
    <row r="587" spans="2:86" hidden="1" outlineLevel="1">
      <c r="B587" t="str">
        <f t="shared" ca="1" si="283"/>
        <v>EP1 LP-D0 LP-S0 LP-M1</v>
      </c>
      <c r="C587" s="37">
        <f t="shared" si="307"/>
        <v>1</v>
      </c>
      <c r="D587" s="37">
        <f t="shared" si="307"/>
        <v>0</v>
      </c>
      <c r="E587" s="37">
        <f t="shared" ca="1" si="307"/>
        <v>0</v>
      </c>
      <c r="F587" s="37">
        <f t="shared" ca="1" si="307"/>
        <v>0</v>
      </c>
      <c r="G587" s="37">
        <f t="shared" ca="1" si="307"/>
        <v>4</v>
      </c>
      <c r="H587" s="37">
        <f t="shared" ca="1" si="307"/>
        <v>3</v>
      </c>
      <c r="I587" s="37">
        <f t="shared" ca="1" si="307"/>
        <v>1</v>
      </c>
      <c r="BM587">
        <v>137</v>
      </c>
      <c r="BN587" s="56">
        <f t="shared" si="286"/>
        <v>-0.05</v>
      </c>
      <c r="BO587" s="57">
        <f t="shared" si="287"/>
        <v>0</v>
      </c>
      <c r="BP587" s="58">
        <f t="shared" ca="1" si="294"/>
        <v>0</v>
      </c>
      <c r="BQ587" s="141">
        <f t="shared" ca="1" si="295"/>
        <v>0</v>
      </c>
      <c r="BR587" s="143">
        <f t="shared" ca="1" si="296"/>
        <v>0.05</v>
      </c>
      <c r="BS587" s="144">
        <f t="shared" ca="1" si="297"/>
        <v>0.04</v>
      </c>
      <c r="BT587" s="145">
        <f t="shared" ca="1" si="298"/>
        <v>-0.05</v>
      </c>
      <c r="BU587" s="56">
        <f t="shared" si="288"/>
        <v>-0.05</v>
      </c>
      <c r="BV587" s="57">
        <f t="shared" si="289"/>
        <v>0</v>
      </c>
      <c r="BW587" s="58">
        <f t="shared" ca="1" si="290"/>
        <v>0</v>
      </c>
      <c r="BX587" s="141">
        <f t="shared" ca="1" si="299"/>
        <v>0</v>
      </c>
      <c r="BY587" s="143">
        <f t="shared" ca="1" si="300"/>
        <v>0.05</v>
      </c>
      <c r="BZ587" s="144">
        <f t="shared" ca="1" si="301"/>
        <v>0.04</v>
      </c>
      <c r="CA587" s="145">
        <f t="shared" ca="1" si="302"/>
        <v>-0.05</v>
      </c>
      <c r="CB587" s="56">
        <f t="shared" si="291"/>
        <v>-0.05</v>
      </c>
      <c r="CC587" s="57">
        <f t="shared" si="292"/>
        <v>0</v>
      </c>
      <c r="CD587" s="58">
        <f t="shared" ca="1" si="293"/>
        <v>0</v>
      </c>
      <c r="CE587" s="141">
        <f t="shared" ca="1" si="303"/>
        <v>0</v>
      </c>
      <c r="CF587" s="143">
        <f t="shared" ca="1" si="304"/>
        <v>0.05</v>
      </c>
      <c r="CG587" s="144">
        <f t="shared" ca="1" si="305"/>
        <v>0.04</v>
      </c>
      <c r="CH587" s="145">
        <f t="shared" ca="1" si="306"/>
        <v>-0.05</v>
      </c>
    </row>
    <row r="588" spans="2:86" hidden="1" outlineLevel="1">
      <c r="B588" t="str">
        <f t="shared" ca="1" si="283"/>
        <v>EP1 LP-D0 LP-S0 LP-M2</v>
      </c>
      <c r="C588" s="37">
        <f t="shared" si="307"/>
        <v>1</v>
      </c>
      <c r="D588" s="37">
        <f t="shared" si="307"/>
        <v>0</v>
      </c>
      <c r="E588" s="37">
        <f t="shared" ca="1" si="307"/>
        <v>0</v>
      </c>
      <c r="F588" s="37">
        <f t="shared" ca="1" si="307"/>
        <v>0</v>
      </c>
      <c r="G588" s="37">
        <f t="shared" ca="1" si="307"/>
        <v>4</v>
      </c>
      <c r="H588" s="37">
        <f t="shared" ca="1" si="307"/>
        <v>3</v>
      </c>
      <c r="I588" s="37">
        <f t="shared" ca="1" si="307"/>
        <v>2</v>
      </c>
      <c r="BM588">
        <v>138</v>
      </c>
      <c r="BN588" s="56">
        <f t="shared" si="286"/>
        <v>-0.05</v>
      </c>
      <c r="BO588" s="57">
        <f t="shared" si="287"/>
        <v>0</v>
      </c>
      <c r="BP588" s="58">
        <f t="shared" ca="1" si="294"/>
        <v>0</v>
      </c>
      <c r="BQ588" s="141">
        <f t="shared" ca="1" si="295"/>
        <v>0</v>
      </c>
      <c r="BR588" s="143">
        <f t="shared" ca="1" si="296"/>
        <v>0.05</v>
      </c>
      <c r="BS588" s="144">
        <f t="shared" ca="1" si="297"/>
        <v>0.04</v>
      </c>
      <c r="BT588" s="145">
        <f t="shared" ca="1" si="298"/>
        <v>0</v>
      </c>
      <c r="BU588" s="56">
        <f t="shared" si="288"/>
        <v>-0.05</v>
      </c>
      <c r="BV588" s="57">
        <f t="shared" si="289"/>
        <v>0</v>
      </c>
      <c r="BW588" s="58">
        <f t="shared" ca="1" si="290"/>
        <v>0</v>
      </c>
      <c r="BX588" s="141">
        <f t="shared" ca="1" si="299"/>
        <v>0</v>
      </c>
      <c r="BY588" s="143">
        <f t="shared" ca="1" si="300"/>
        <v>0.05</v>
      </c>
      <c r="BZ588" s="144">
        <f t="shared" ca="1" si="301"/>
        <v>0.04</v>
      </c>
      <c r="CA588" s="145">
        <f t="shared" ca="1" si="302"/>
        <v>0</v>
      </c>
      <c r="CB588" s="56">
        <f t="shared" si="291"/>
        <v>-0.05</v>
      </c>
      <c r="CC588" s="57">
        <f t="shared" si="292"/>
        <v>0</v>
      </c>
      <c r="CD588" s="58">
        <f t="shared" ca="1" si="293"/>
        <v>0</v>
      </c>
      <c r="CE588" s="141">
        <f t="shared" ca="1" si="303"/>
        <v>0</v>
      </c>
      <c r="CF588" s="143">
        <f t="shared" ca="1" si="304"/>
        <v>0.05</v>
      </c>
      <c r="CG588" s="144">
        <f t="shared" ca="1" si="305"/>
        <v>0.04</v>
      </c>
      <c r="CH588" s="145">
        <f t="shared" ca="1" si="306"/>
        <v>0</v>
      </c>
    </row>
    <row r="589" spans="2:86" hidden="1" outlineLevel="1">
      <c r="B589" t="str">
        <f t="shared" ca="1" si="283"/>
        <v>EP1 LP-D0 LP-S0 LP-M3</v>
      </c>
      <c r="C589" s="37">
        <f t="shared" si="307"/>
        <v>1</v>
      </c>
      <c r="D589" s="37">
        <f t="shared" si="307"/>
        <v>0</v>
      </c>
      <c r="E589" s="37">
        <f t="shared" ca="1" si="307"/>
        <v>0</v>
      </c>
      <c r="F589" s="37">
        <f t="shared" ca="1" si="307"/>
        <v>0</v>
      </c>
      <c r="G589" s="37">
        <f t="shared" ca="1" si="307"/>
        <v>4</v>
      </c>
      <c r="H589" s="37">
        <f t="shared" ca="1" si="307"/>
        <v>3</v>
      </c>
      <c r="I589" s="37">
        <f t="shared" ca="1" si="307"/>
        <v>3</v>
      </c>
      <c r="BM589">
        <v>139</v>
      </c>
      <c r="BN589" s="56">
        <f t="shared" si="286"/>
        <v>-0.05</v>
      </c>
      <c r="BO589" s="57">
        <f t="shared" si="287"/>
        <v>0</v>
      </c>
      <c r="BP589" s="58">
        <f t="shared" ca="1" si="294"/>
        <v>0</v>
      </c>
      <c r="BQ589" s="141">
        <f t="shared" ca="1" si="295"/>
        <v>0</v>
      </c>
      <c r="BR589" s="143">
        <f t="shared" ca="1" si="296"/>
        <v>0.05</v>
      </c>
      <c r="BS589" s="144">
        <f t="shared" ca="1" si="297"/>
        <v>0.04</v>
      </c>
      <c r="BT589" s="145">
        <f t="shared" ca="1" si="298"/>
        <v>0.04</v>
      </c>
      <c r="BU589" s="56">
        <f t="shared" si="288"/>
        <v>-0.05</v>
      </c>
      <c r="BV589" s="57">
        <f t="shared" si="289"/>
        <v>0</v>
      </c>
      <c r="BW589" s="58">
        <f t="shared" ca="1" si="290"/>
        <v>0</v>
      </c>
      <c r="BX589" s="141">
        <f t="shared" ca="1" si="299"/>
        <v>0</v>
      </c>
      <c r="BY589" s="143">
        <f t="shared" ca="1" si="300"/>
        <v>0.05</v>
      </c>
      <c r="BZ589" s="144">
        <f t="shared" ca="1" si="301"/>
        <v>0.04</v>
      </c>
      <c r="CA589" s="145">
        <f t="shared" ca="1" si="302"/>
        <v>0.04</v>
      </c>
      <c r="CB589" s="56">
        <f t="shared" si="291"/>
        <v>-0.05</v>
      </c>
      <c r="CC589" s="57">
        <f t="shared" si="292"/>
        <v>0</v>
      </c>
      <c r="CD589" s="58">
        <f t="shared" ca="1" si="293"/>
        <v>0</v>
      </c>
      <c r="CE589" s="141">
        <f t="shared" ca="1" si="303"/>
        <v>0</v>
      </c>
      <c r="CF589" s="143">
        <f t="shared" ca="1" si="304"/>
        <v>0.05</v>
      </c>
      <c r="CG589" s="144">
        <f t="shared" ca="1" si="305"/>
        <v>0.04</v>
      </c>
      <c r="CH589" s="145">
        <f t="shared" ca="1" si="306"/>
        <v>0.04</v>
      </c>
    </row>
    <row r="590" spans="2:86" hidden="1" outlineLevel="1">
      <c r="B590" t="str">
        <f t="shared" ca="1" si="283"/>
        <v>EP1 LP-D0 LP-S0 LP-M4</v>
      </c>
      <c r="C590" s="37">
        <f t="shared" si="307"/>
        <v>1</v>
      </c>
      <c r="D590" s="37">
        <f t="shared" si="307"/>
        <v>0</v>
      </c>
      <c r="E590" s="37">
        <f t="shared" ca="1" si="307"/>
        <v>0</v>
      </c>
      <c r="F590" s="37">
        <f t="shared" ca="1" si="307"/>
        <v>0</v>
      </c>
      <c r="G590" s="37">
        <f t="shared" ca="1" si="307"/>
        <v>4</v>
      </c>
      <c r="H590" s="37">
        <f t="shared" ca="1" si="307"/>
        <v>3</v>
      </c>
      <c r="I590" s="37">
        <f t="shared" ca="1" si="307"/>
        <v>4</v>
      </c>
      <c r="BM590">
        <v>140</v>
      </c>
      <c r="BN590" s="56">
        <f t="shared" si="286"/>
        <v>-0.05</v>
      </c>
      <c r="BO590" s="57">
        <f t="shared" si="287"/>
        <v>0</v>
      </c>
      <c r="BP590" s="58">
        <f t="shared" ca="1" si="294"/>
        <v>0</v>
      </c>
      <c r="BQ590" s="141">
        <f t="shared" ca="1" si="295"/>
        <v>0</v>
      </c>
      <c r="BR590" s="143">
        <f t="shared" ca="1" si="296"/>
        <v>0.05</v>
      </c>
      <c r="BS590" s="144">
        <f t="shared" ca="1" si="297"/>
        <v>0.04</v>
      </c>
      <c r="BT590" s="145">
        <f t="shared" ca="1" si="298"/>
        <v>0.08</v>
      </c>
      <c r="BU590" s="56">
        <f t="shared" si="288"/>
        <v>-0.05</v>
      </c>
      <c r="BV590" s="57">
        <f t="shared" si="289"/>
        <v>0</v>
      </c>
      <c r="BW590" s="58">
        <f t="shared" ca="1" si="290"/>
        <v>0</v>
      </c>
      <c r="BX590" s="141">
        <f t="shared" ca="1" si="299"/>
        <v>0</v>
      </c>
      <c r="BY590" s="143">
        <f t="shared" ca="1" si="300"/>
        <v>0.05</v>
      </c>
      <c r="BZ590" s="144">
        <f t="shared" ca="1" si="301"/>
        <v>0.04</v>
      </c>
      <c r="CA590" s="145">
        <f t="shared" ca="1" si="302"/>
        <v>0.08</v>
      </c>
      <c r="CB590" s="56">
        <f t="shared" si="291"/>
        <v>-0.05</v>
      </c>
      <c r="CC590" s="57">
        <f t="shared" si="292"/>
        <v>0</v>
      </c>
      <c r="CD590" s="58">
        <f t="shared" ca="1" si="293"/>
        <v>0</v>
      </c>
      <c r="CE590" s="141">
        <f t="shared" ca="1" si="303"/>
        <v>0</v>
      </c>
      <c r="CF590" s="143">
        <f t="shared" ca="1" si="304"/>
        <v>0.05</v>
      </c>
      <c r="CG590" s="144">
        <f t="shared" ca="1" si="305"/>
        <v>0.04</v>
      </c>
      <c r="CH590" s="145">
        <f t="shared" ca="1" si="306"/>
        <v>0.08</v>
      </c>
    </row>
    <row r="591" spans="2:86" hidden="1" outlineLevel="1">
      <c r="B591" t="str">
        <f t="shared" ca="1" si="283"/>
        <v>EP1 LP-D0 LP-S0 LP-M1</v>
      </c>
      <c r="C591" s="37">
        <f t="shared" ref="C591:I600" si="308">C191</f>
        <v>1</v>
      </c>
      <c r="D591" s="37">
        <f t="shared" si="308"/>
        <v>0</v>
      </c>
      <c r="E591" s="37">
        <f t="shared" ca="1" si="308"/>
        <v>0</v>
      </c>
      <c r="F591" s="37">
        <f t="shared" ca="1" si="308"/>
        <v>0</v>
      </c>
      <c r="G591" s="37">
        <f t="shared" ca="1" si="308"/>
        <v>4</v>
      </c>
      <c r="H591" s="37">
        <f t="shared" ca="1" si="308"/>
        <v>4</v>
      </c>
      <c r="I591" s="37">
        <f t="shared" ca="1" si="308"/>
        <v>1</v>
      </c>
      <c r="BM591">
        <v>141</v>
      </c>
      <c r="BN591" s="56">
        <f t="shared" si="286"/>
        <v>-0.05</v>
      </c>
      <c r="BO591" s="57">
        <f t="shared" si="287"/>
        <v>0</v>
      </c>
      <c r="BP591" s="58">
        <f t="shared" ca="1" si="294"/>
        <v>0</v>
      </c>
      <c r="BQ591" s="141">
        <f t="shared" ca="1" si="295"/>
        <v>0</v>
      </c>
      <c r="BR591" s="143">
        <f t="shared" ca="1" si="296"/>
        <v>0.05</v>
      </c>
      <c r="BS591" s="144">
        <f t="shared" ca="1" si="297"/>
        <v>0.08</v>
      </c>
      <c r="BT591" s="145">
        <f t="shared" ca="1" si="298"/>
        <v>-0.05</v>
      </c>
      <c r="BU591" s="56">
        <f t="shared" si="288"/>
        <v>-0.05</v>
      </c>
      <c r="BV591" s="57">
        <f t="shared" si="289"/>
        <v>0</v>
      </c>
      <c r="BW591" s="58">
        <f t="shared" ca="1" si="290"/>
        <v>0</v>
      </c>
      <c r="BX591" s="141">
        <f t="shared" ca="1" si="299"/>
        <v>0</v>
      </c>
      <c r="BY591" s="143">
        <f t="shared" ca="1" si="300"/>
        <v>0.05</v>
      </c>
      <c r="BZ591" s="144">
        <f t="shared" ca="1" si="301"/>
        <v>0.08</v>
      </c>
      <c r="CA591" s="145">
        <f t="shared" ca="1" si="302"/>
        <v>-0.05</v>
      </c>
      <c r="CB591" s="56">
        <f t="shared" si="291"/>
        <v>-0.05</v>
      </c>
      <c r="CC591" s="57">
        <f t="shared" si="292"/>
        <v>0</v>
      </c>
      <c r="CD591" s="58">
        <f t="shared" ca="1" si="293"/>
        <v>0</v>
      </c>
      <c r="CE591" s="141">
        <f t="shared" ca="1" si="303"/>
        <v>0</v>
      </c>
      <c r="CF591" s="143">
        <f t="shared" ca="1" si="304"/>
        <v>0.05</v>
      </c>
      <c r="CG591" s="144">
        <f t="shared" ca="1" si="305"/>
        <v>0.08</v>
      </c>
      <c r="CH591" s="145">
        <f t="shared" ca="1" si="306"/>
        <v>-0.05</v>
      </c>
    </row>
    <row r="592" spans="2:86" hidden="1" outlineLevel="1">
      <c r="B592" t="str">
        <f t="shared" ca="1" si="283"/>
        <v>EP1 LP-D0 LP-S0 LP-M2</v>
      </c>
      <c r="C592" s="37">
        <f t="shared" si="308"/>
        <v>1</v>
      </c>
      <c r="D592" s="37">
        <f t="shared" si="308"/>
        <v>0</v>
      </c>
      <c r="E592" s="37">
        <f t="shared" ca="1" si="308"/>
        <v>0</v>
      </c>
      <c r="F592" s="37">
        <f t="shared" ca="1" si="308"/>
        <v>0</v>
      </c>
      <c r="G592" s="37">
        <f t="shared" ca="1" si="308"/>
        <v>4</v>
      </c>
      <c r="H592" s="37">
        <f t="shared" ca="1" si="308"/>
        <v>4</v>
      </c>
      <c r="I592" s="37">
        <f t="shared" ca="1" si="308"/>
        <v>2</v>
      </c>
      <c r="BM592">
        <v>142</v>
      </c>
      <c r="BN592" s="56">
        <f t="shared" si="286"/>
        <v>-0.05</v>
      </c>
      <c r="BO592" s="57">
        <f t="shared" si="287"/>
        <v>0</v>
      </c>
      <c r="BP592" s="58">
        <f t="shared" ca="1" si="294"/>
        <v>0</v>
      </c>
      <c r="BQ592" s="141">
        <f t="shared" ca="1" si="295"/>
        <v>0</v>
      </c>
      <c r="BR592" s="143">
        <f t="shared" ca="1" si="296"/>
        <v>0.05</v>
      </c>
      <c r="BS592" s="144">
        <f t="shared" ca="1" si="297"/>
        <v>0.08</v>
      </c>
      <c r="BT592" s="145">
        <f t="shared" ca="1" si="298"/>
        <v>0</v>
      </c>
      <c r="BU592" s="56">
        <f t="shared" si="288"/>
        <v>-0.05</v>
      </c>
      <c r="BV592" s="57">
        <f t="shared" si="289"/>
        <v>0</v>
      </c>
      <c r="BW592" s="58">
        <f t="shared" ca="1" si="290"/>
        <v>0</v>
      </c>
      <c r="BX592" s="141">
        <f t="shared" ca="1" si="299"/>
        <v>0</v>
      </c>
      <c r="BY592" s="143">
        <f t="shared" ca="1" si="300"/>
        <v>0.05</v>
      </c>
      <c r="BZ592" s="144">
        <f t="shared" ca="1" si="301"/>
        <v>0.08</v>
      </c>
      <c r="CA592" s="145">
        <f t="shared" ca="1" si="302"/>
        <v>0</v>
      </c>
      <c r="CB592" s="56">
        <f t="shared" si="291"/>
        <v>-0.05</v>
      </c>
      <c r="CC592" s="57">
        <f t="shared" si="292"/>
        <v>0</v>
      </c>
      <c r="CD592" s="58">
        <f t="shared" ca="1" si="293"/>
        <v>0</v>
      </c>
      <c r="CE592" s="141">
        <f t="shared" ca="1" si="303"/>
        <v>0</v>
      </c>
      <c r="CF592" s="143">
        <f t="shared" ca="1" si="304"/>
        <v>0.05</v>
      </c>
      <c r="CG592" s="144">
        <f t="shared" ca="1" si="305"/>
        <v>0.08</v>
      </c>
      <c r="CH592" s="145">
        <f t="shared" ca="1" si="306"/>
        <v>0</v>
      </c>
    </row>
    <row r="593" spans="2:86" hidden="1" outlineLevel="1">
      <c r="B593" t="str">
        <f t="shared" ca="1" si="283"/>
        <v>EP1 LP-D0 LP-S0 LP-M3</v>
      </c>
      <c r="C593" s="37">
        <f t="shared" si="308"/>
        <v>1</v>
      </c>
      <c r="D593" s="37">
        <f t="shared" si="308"/>
        <v>0</v>
      </c>
      <c r="E593" s="37">
        <f t="shared" ca="1" si="308"/>
        <v>0</v>
      </c>
      <c r="F593" s="37">
        <f t="shared" ca="1" si="308"/>
        <v>0</v>
      </c>
      <c r="G593" s="37">
        <f t="shared" ca="1" si="308"/>
        <v>4</v>
      </c>
      <c r="H593" s="37">
        <f t="shared" ca="1" si="308"/>
        <v>4</v>
      </c>
      <c r="I593" s="37">
        <f t="shared" ca="1" si="308"/>
        <v>3</v>
      </c>
      <c r="BM593">
        <v>143</v>
      </c>
      <c r="BN593" s="56">
        <f t="shared" si="286"/>
        <v>-0.05</v>
      </c>
      <c r="BO593" s="57">
        <f t="shared" si="287"/>
        <v>0</v>
      </c>
      <c r="BP593" s="58">
        <f t="shared" ca="1" si="294"/>
        <v>0</v>
      </c>
      <c r="BQ593" s="141">
        <f t="shared" ca="1" si="295"/>
        <v>0</v>
      </c>
      <c r="BR593" s="143">
        <f t="shared" ca="1" si="296"/>
        <v>0.05</v>
      </c>
      <c r="BS593" s="144">
        <f t="shared" ca="1" si="297"/>
        <v>0.08</v>
      </c>
      <c r="BT593" s="145">
        <f t="shared" ca="1" si="298"/>
        <v>0.04</v>
      </c>
      <c r="BU593" s="56">
        <f t="shared" si="288"/>
        <v>-0.05</v>
      </c>
      <c r="BV593" s="57">
        <f t="shared" si="289"/>
        <v>0</v>
      </c>
      <c r="BW593" s="58">
        <f t="shared" ca="1" si="290"/>
        <v>0</v>
      </c>
      <c r="BX593" s="141">
        <f t="shared" ca="1" si="299"/>
        <v>0</v>
      </c>
      <c r="BY593" s="143">
        <f t="shared" ca="1" si="300"/>
        <v>0.05</v>
      </c>
      <c r="BZ593" s="144">
        <f t="shared" ca="1" si="301"/>
        <v>0.08</v>
      </c>
      <c r="CA593" s="145">
        <f t="shared" ca="1" si="302"/>
        <v>0.04</v>
      </c>
      <c r="CB593" s="56">
        <f t="shared" si="291"/>
        <v>-0.05</v>
      </c>
      <c r="CC593" s="57">
        <f t="shared" si="292"/>
        <v>0</v>
      </c>
      <c r="CD593" s="58">
        <f t="shared" ca="1" si="293"/>
        <v>0</v>
      </c>
      <c r="CE593" s="141">
        <f t="shared" ca="1" si="303"/>
        <v>0</v>
      </c>
      <c r="CF593" s="143">
        <f t="shared" ca="1" si="304"/>
        <v>0.05</v>
      </c>
      <c r="CG593" s="144">
        <f t="shared" ca="1" si="305"/>
        <v>0.08</v>
      </c>
      <c r="CH593" s="145">
        <f t="shared" ca="1" si="306"/>
        <v>0.04</v>
      </c>
    </row>
    <row r="594" spans="2:86" hidden="1" outlineLevel="1">
      <c r="B594" t="str">
        <f t="shared" ca="1" si="283"/>
        <v>EP1 LP-D0 LP-S0 LP-M4</v>
      </c>
      <c r="C594" s="37">
        <f t="shared" si="308"/>
        <v>1</v>
      </c>
      <c r="D594" s="37">
        <f t="shared" si="308"/>
        <v>0</v>
      </c>
      <c r="E594" s="37">
        <f t="shared" ca="1" si="308"/>
        <v>0</v>
      </c>
      <c r="F594" s="37">
        <f t="shared" ca="1" si="308"/>
        <v>0</v>
      </c>
      <c r="G594" s="37">
        <f t="shared" ca="1" si="308"/>
        <v>4</v>
      </c>
      <c r="H594" s="37">
        <f t="shared" ca="1" si="308"/>
        <v>4</v>
      </c>
      <c r="I594" s="37">
        <f t="shared" ca="1" si="308"/>
        <v>4</v>
      </c>
      <c r="BM594">
        <v>144</v>
      </c>
      <c r="BN594" s="56">
        <f t="shared" si="286"/>
        <v>-0.05</v>
      </c>
      <c r="BO594" s="57">
        <f t="shared" si="287"/>
        <v>0</v>
      </c>
      <c r="BP594" s="58">
        <f t="shared" ca="1" si="294"/>
        <v>0</v>
      </c>
      <c r="BQ594" s="141">
        <f t="shared" ca="1" si="295"/>
        <v>0</v>
      </c>
      <c r="BR594" s="143">
        <f t="shared" ca="1" si="296"/>
        <v>0.05</v>
      </c>
      <c r="BS594" s="144">
        <f t="shared" ca="1" si="297"/>
        <v>0.08</v>
      </c>
      <c r="BT594" s="145">
        <f t="shared" ca="1" si="298"/>
        <v>0.08</v>
      </c>
      <c r="BU594" s="56">
        <f t="shared" si="288"/>
        <v>-0.05</v>
      </c>
      <c r="BV594" s="57">
        <f t="shared" si="289"/>
        <v>0</v>
      </c>
      <c r="BW594" s="58">
        <f t="shared" ca="1" si="290"/>
        <v>0</v>
      </c>
      <c r="BX594" s="141">
        <f t="shared" ca="1" si="299"/>
        <v>0</v>
      </c>
      <c r="BY594" s="143">
        <f t="shared" ca="1" si="300"/>
        <v>0.05</v>
      </c>
      <c r="BZ594" s="144">
        <f t="shared" ca="1" si="301"/>
        <v>0.08</v>
      </c>
      <c r="CA594" s="145">
        <f t="shared" ca="1" si="302"/>
        <v>0.08</v>
      </c>
      <c r="CB594" s="56">
        <f t="shared" si="291"/>
        <v>-0.05</v>
      </c>
      <c r="CC594" s="57">
        <f t="shared" si="292"/>
        <v>0</v>
      </c>
      <c r="CD594" s="58">
        <f t="shared" ca="1" si="293"/>
        <v>0</v>
      </c>
      <c r="CE594" s="141">
        <f t="shared" ca="1" si="303"/>
        <v>0</v>
      </c>
      <c r="CF594" s="143">
        <f t="shared" ca="1" si="304"/>
        <v>0.05</v>
      </c>
      <c r="CG594" s="144">
        <f t="shared" ca="1" si="305"/>
        <v>0.08</v>
      </c>
      <c r="CH594" s="145">
        <f t="shared" ca="1" si="306"/>
        <v>0.08</v>
      </c>
    </row>
    <row r="595" spans="2:86" hidden="1" outlineLevel="1">
      <c r="B595" t="str">
        <f t="shared" ref="B595:B623" ca="1" si="309">"EP"&amp;$C595&amp;" LP-D"&amp;$E595&amp;" LP-S"&amp;$F595&amp;" LP-M"&amp;$I595</f>
        <v>EP2 LP-D0 LP-S0 LP-M1</v>
      </c>
      <c r="C595" s="37">
        <f t="shared" si="308"/>
        <v>2</v>
      </c>
      <c r="D595" s="37">
        <f t="shared" si="308"/>
        <v>0</v>
      </c>
      <c r="E595" s="37">
        <f t="shared" ca="1" si="308"/>
        <v>0</v>
      </c>
      <c r="F595" s="37">
        <f t="shared" ca="1" si="308"/>
        <v>0</v>
      </c>
      <c r="G595" s="37">
        <f t="shared" ca="1" si="308"/>
        <v>1</v>
      </c>
      <c r="H595" s="37">
        <f t="shared" ca="1" si="308"/>
        <v>1</v>
      </c>
      <c r="I595" s="37">
        <f t="shared" ca="1" si="308"/>
        <v>1</v>
      </c>
      <c r="BM595">
        <v>145</v>
      </c>
      <c r="BN595" s="56">
        <f t="shared" si="286"/>
        <v>0</v>
      </c>
      <c r="BO595" s="57">
        <f t="shared" si="287"/>
        <v>0</v>
      </c>
      <c r="BP595" s="58">
        <f t="shared" ca="1" si="294"/>
        <v>0</v>
      </c>
      <c r="BQ595" s="141">
        <f t="shared" ca="1" si="295"/>
        <v>0</v>
      </c>
      <c r="BR595" s="143">
        <f t="shared" ca="1" si="296"/>
        <v>-0.08</v>
      </c>
      <c r="BS595" s="144">
        <f t="shared" ca="1" si="297"/>
        <v>-0.05</v>
      </c>
      <c r="BT595" s="145">
        <f t="shared" ca="1" si="298"/>
        <v>-0.05</v>
      </c>
      <c r="BU595" s="56">
        <f t="shared" si="288"/>
        <v>0</v>
      </c>
      <c r="BV595" s="57">
        <f t="shared" si="289"/>
        <v>0</v>
      </c>
      <c r="BW595" s="58">
        <f t="shared" ca="1" si="290"/>
        <v>0</v>
      </c>
      <c r="BX595" s="141">
        <f t="shared" ca="1" si="299"/>
        <v>0</v>
      </c>
      <c r="BY595" s="143">
        <f t="shared" ca="1" si="300"/>
        <v>-0.08</v>
      </c>
      <c r="BZ595" s="144">
        <f t="shared" ca="1" si="301"/>
        <v>-0.05</v>
      </c>
      <c r="CA595" s="145">
        <f t="shared" ca="1" si="302"/>
        <v>-0.05</v>
      </c>
      <c r="CB595" s="56">
        <f t="shared" si="291"/>
        <v>0</v>
      </c>
      <c r="CC595" s="57">
        <f t="shared" si="292"/>
        <v>0</v>
      </c>
      <c r="CD595" s="58">
        <f t="shared" ca="1" si="293"/>
        <v>0</v>
      </c>
      <c r="CE595" s="141">
        <f t="shared" ca="1" si="303"/>
        <v>0</v>
      </c>
      <c r="CF595" s="143">
        <f t="shared" ca="1" si="304"/>
        <v>-0.08</v>
      </c>
      <c r="CG595" s="144">
        <f t="shared" ca="1" si="305"/>
        <v>-0.05</v>
      </c>
      <c r="CH595" s="145">
        <f t="shared" ca="1" si="306"/>
        <v>-0.05</v>
      </c>
    </row>
    <row r="596" spans="2:86" hidden="1" outlineLevel="1">
      <c r="B596" t="str">
        <f t="shared" ca="1" si="309"/>
        <v>EP2 LP-D0 LP-S0 LP-M2</v>
      </c>
      <c r="C596" s="37">
        <f t="shared" si="308"/>
        <v>2</v>
      </c>
      <c r="D596" s="37">
        <f t="shared" si="308"/>
        <v>0</v>
      </c>
      <c r="E596" s="37">
        <f t="shared" ca="1" si="308"/>
        <v>0</v>
      </c>
      <c r="F596" s="37">
        <f t="shared" ca="1" si="308"/>
        <v>0</v>
      </c>
      <c r="G596" s="37">
        <f t="shared" ca="1" si="308"/>
        <v>1</v>
      </c>
      <c r="H596" s="37">
        <f t="shared" ca="1" si="308"/>
        <v>1</v>
      </c>
      <c r="I596" s="37">
        <f t="shared" ca="1" si="308"/>
        <v>2</v>
      </c>
      <c r="BM596">
        <v>146</v>
      </c>
      <c r="BN596" s="56">
        <f t="shared" si="286"/>
        <v>0</v>
      </c>
      <c r="BO596" s="57">
        <f t="shared" si="287"/>
        <v>0</v>
      </c>
      <c r="BP596" s="58">
        <f t="shared" ca="1" si="294"/>
        <v>0</v>
      </c>
      <c r="BQ596" s="141">
        <f t="shared" ca="1" si="295"/>
        <v>0</v>
      </c>
      <c r="BR596" s="143">
        <f t="shared" ca="1" si="296"/>
        <v>-0.08</v>
      </c>
      <c r="BS596" s="144">
        <f t="shared" ca="1" si="297"/>
        <v>-0.05</v>
      </c>
      <c r="BT596" s="145">
        <f t="shared" ca="1" si="298"/>
        <v>0</v>
      </c>
      <c r="BU596" s="56">
        <f t="shared" si="288"/>
        <v>0</v>
      </c>
      <c r="BV596" s="57">
        <f t="shared" si="289"/>
        <v>0</v>
      </c>
      <c r="BW596" s="58">
        <f t="shared" ca="1" si="290"/>
        <v>0</v>
      </c>
      <c r="BX596" s="141">
        <f t="shared" ca="1" si="299"/>
        <v>0</v>
      </c>
      <c r="BY596" s="143">
        <f t="shared" ca="1" si="300"/>
        <v>-0.08</v>
      </c>
      <c r="BZ596" s="144">
        <f t="shared" ca="1" si="301"/>
        <v>-0.05</v>
      </c>
      <c r="CA596" s="145">
        <f t="shared" ca="1" si="302"/>
        <v>0</v>
      </c>
      <c r="CB596" s="56">
        <f t="shared" si="291"/>
        <v>0</v>
      </c>
      <c r="CC596" s="57">
        <f t="shared" si="292"/>
        <v>0</v>
      </c>
      <c r="CD596" s="58">
        <f t="shared" ca="1" si="293"/>
        <v>0</v>
      </c>
      <c r="CE596" s="141">
        <f t="shared" ca="1" si="303"/>
        <v>0</v>
      </c>
      <c r="CF596" s="143">
        <f t="shared" ca="1" si="304"/>
        <v>-0.08</v>
      </c>
      <c r="CG596" s="144">
        <f t="shared" ca="1" si="305"/>
        <v>-0.05</v>
      </c>
      <c r="CH596" s="145">
        <f t="shared" ca="1" si="306"/>
        <v>0</v>
      </c>
    </row>
    <row r="597" spans="2:86" hidden="1" outlineLevel="1">
      <c r="B597" t="str">
        <f t="shared" ca="1" si="309"/>
        <v>EP2 LP-D0 LP-S0 LP-M3</v>
      </c>
      <c r="C597" s="37">
        <f t="shared" si="308"/>
        <v>2</v>
      </c>
      <c r="D597" s="37">
        <f t="shared" si="308"/>
        <v>0</v>
      </c>
      <c r="E597" s="37">
        <f t="shared" ca="1" si="308"/>
        <v>0</v>
      </c>
      <c r="F597" s="37">
        <f t="shared" ca="1" si="308"/>
        <v>0</v>
      </c>
      <c r="G597" s="37">
        <f t="shared" ca="1" si="308"/>
        <v>1</v>
      </c>
      <c r="H597" s="37">
        <f t="shared" ca="1" si="308"/>
        <v>1</v>
      </c>
      <c r="I597" s="37">
        <f t="shared" ca="1" si="308"/>
        <v>3</v>
      </c>
      <c r="BM597">
        <v>147</v>
      </c>
      <c r="BN597" s="56">
        <f t="shared" si="286"/>
        <v>0</v>
      </c>
      <c r="BO597" s="57">
        <f t="shared" si="287"/>
        <v>0</v>
      </c>
      <c r="BP597" s="58">
        <f t="shared" ca="1" si="294"/>
        <v>0</v>
      </c>
      <c r="BQ597" s="141">
        <f t="shared" ca="1" si="295"/>
        <v>0</v>
      </c>
      <c r="BR597" s="143">
        <f t="shared" ca="1" si="296"/>
        <v>-0.08</v>
      </c>
      <c r="BS597" s="144">
        <f t="shared" ca="1" si="297"/>
        <v>-0.05</v>
      </c>
      <c r="BT597" s="145">
        <f t="shared" ca="1" si="298"/>
        <v>0.04</v>
      </c>
      <c r="BU597" s="56">
        <f t="shared" si="288"/>
        <v>0</v>
      </c>
      <c r="BV597" s="57">
        <f t="shared" si="289"/>
        <v>0</v>
      </c>
      <c r="BW597" s="58">
        <f t="shared" ca="1" si="290"/>
        <v>0</v>
      </c>
      <c r="BX597" s="141">
        <f t="shared" ca="1" si="299"/>
        <v>0</v>
      </c>
      <c r="BY597" s="143">
        <f t="shared" ca="1" si="300"/>
        <v>-0.08</v>
      </c>
      <c r="BZ597" s="144">
        <f t="shared" ca="1" si="301"/>
        <v>-0.05</v>
      </c>
      <c r="CA597" s="145">
        <f t="shared" ca="1" si="302"/>
        <v>0.04</v>
      </c>
      <c r="CB597" s="56">
        <f t="shared" si="291"/>
        <v>0</v>
      </c>
      <c r="CC597" s="57">
        <f t="shared" si="292"/>
        <v>0</v>
      </c>
      <c r="CD597" s="58">
        <f t="shared" ca="1" si="293"/>
        <v>0</v>
      </c>
      <c r="CE597" s="141">
        <f t="shared" ca="1" si="303"/>
        <v>0</v>
      </c>
      <c r="CF597" s="143">
        <f t="shared" ca="1" si="304"/>
        <v>-0.08</v>
      </c>
      <c r="CG597" s="144">
        <f t="shared" ca="1" si="305"/>
        <v>-0.05</v>
      </c>
      <c r="CH597" s="145">
        <f t="shared" ca="1" si="306"/>
        <v>0.04</v>
      </c>
    </row>
    <row r="598" spans="2:86" hidden="1" outlineLevel="1">
      <c r="B598" t="str">
        <f t="shared" ca="1" si="309"/>
        <v>EP2 LP-D0 LP-S0 LP-M4</v>
      </c>
      <c r="C598" s="37">
        <f t="shared" si="308"/>
        <v>2</v>
      </c>
      <c r="D598" s="37">
        <f t="shared" si="308"/>
        <v>0</v>
      </c>
      <c r="E598" s="37">
        <f t="shared" ca="1" si="308"/>
        <v>0</v>
      </c>
      <c r="F598" s="37">
        <f t="shared" ca="1" si="308"/>
        <v>0</v>
      </c>
      <c r="G598" s="37">
        <f t="shared" ca="1" si="308"/>
        <v>1</v>
      </c>
      <c r="H598" s="37">
        <f t="shared" ca="1" si="308"/>
        <v>1</v>
      </c>
      <c r="I598" s="37">
        <f t="shared" ca="1" si="308"/>
        <v>4</v>
      </c>
      <c r="BM598">
        <v>148</v>
      </c>
      <c r="BN598" s="56">
        <f t="shared" si="286"/>
        <v>0</v>
      </c>
      <c r="BO598" s="57">
        <f t="shared" si="287"/>
        <v>0</v>
      </c>
      <c r="BP598" s="58">
        <f t="shared" ca="1" si="294"/>
        <v>0</v>
      </c>
      <c r="BQ598" s="141">
        <f t="shared" ca="1" si="295"/>
        <v>0</v>
      </c>
      <c r="BR598" s="143">
        <f t="shared" ca="1" si="296"/>
        <v>-0.08</v>
      </c>
      <c r="BS598" s="144">
        <f t="shared" ca="1" si="297"/>
        <v>-0.05</v>
      </c>
      <c r="BT598" s="145">
        <f t="shared" ca="1" si="298"/>
        <v>0.08</v>
      </c>
      <c r="BU598" s="56">
        <f t="shared" si="288"/>
        <v>0</v>
      </c>
      <c r="BV598" s="57">
        <f t="shared" si="289"/>
        <v>0</v>
      </c>
      <c r="BW598" s="58">
        <f t="shared" ca="1" si="290"/>
        <v>0</v>
      </c>
      <c r="BX598" s="141">
        <f t="shared" ca="1" si="299"/>
        <v>0</v>
      </c>
      <c r="BY598" s="143">
        <f t="shared" ca="1" si="300"/>
        <v>-0.08</v>
      </c>
      <c r="BZ598" s="144">
        <f t="shared" ca="1" si="301"/>
        <v>-0.05</v>
      </c>
      <c r="CA598" s="145">
        <f t="shared" ca="1" si="302"/>
        <v>0.08</v>
      </c>
      <c r="CB598" s="56">
        <f t="shared" si="291"/>
        <v>0</v>
      </c>
      <c r="CC598" s="57">
        <f t="shared" si="292"/>
        <v>0</v>
      </c>
      <c r="CD598" s="58">
        <f t="shared" ca="1" si="293"/>
        <v>0</v>
      </c>
      <c r="CE598" s="141">
        <f t="shared" ca="1" si="303"/>
        <v>0</v>
      </c>
      <c r="CF598" s="143">
        <f t="shared" ca="1" si="304"/>
        <v>-0.08</v>
      </c>
      <c r="CG598" s="144">
        <f t="shared" ca="1" si="305"/>
        <v>-0.05</v>
      </c>
      <c r="CH598" s="145">
        <f t="shared" ca="1" si="306"/>
        <v>0.08</v>
      </c>
    </row>
    <row r="599" spans="2:86" hidden="1" outlineLevel="1">
      <c r="B599" t="str">
        <f t="shared" ca="1" si="309"/>
        <v>EP2 LP-D0 LP-S0 LP-M1</v>
      </c>
      <c r="C599" s="37">
        <f t="shared" si="308"/>
        <v>2</v>
      </c>
      <c r="D599" s="37">
        <f t="shared" si="308"/>
        <v>0</v>
      </c>
      <c r="E599" s="37">
        <f t="shared" ca="1" si="308"/>
        <v>0</v>
      </c>
      <c r="F599" s="37">
        <f t="shared" ca="1" si="308"/>
        <v>0</v>
      </c>
      <c r="G599" s="37">
        <f t="shared" ca="1" si="308"/>
        <v>1</v>
      </c>
      <c r="H599" s="37">
        <f t="shared" ca="1" si="308"/>
        <v>2</v>
      </c>
      <c r="I599" s="37">
        <f t="shared" ca="1" si="308"/>
        <v>1</v>
      </c>
      <c r="BM599">
        <v>149</v>
      </c>
      <c r="BN599" s="56">
        <f t="shared" si="286"/>
        <v>0</v>
      </c>
      <c r="BO599" s="57">
        <f t="shared" si="287"/>
        <v>0</v>
      </c>
      <c r="BP599" s="58">
        <f t="shared" ca="1" si="294"/>
        <v>0</v>
      </c>
      <c r="BQ599" s="141">
        <f t="shared" ca="1" si="295"/>
        <v>0</v>
      </c>
      <c r="BR599" s="143">
        <f t="shared" ca="1" si="296"/>
        <v>-0.08</v>
      </c>
      <c r="BS599" s="144">
        <f t="shared" ca="1" si="297"/>
        <v>0</v>
      </c>
      <c r="BT599" s="145">
        <f t="shared" ca="1" si="298"/>
        <v>-0.05</v>
      </c>
      <c r="BU599" s="56">
        <f t="shared" si="288"/>
        <v>0</v>
      </c>
      <c r="BV599" s="57">
        <f t="shared" si="289"/>
        <v>0</v>
      </c>
      <c r="BW599" s="58">
        <f t="shared" ca="1" si="290"/>
        <v>0</v>
      </c>
      <c r="BX599" s="141">
        <f t="shared" ca="1" si="299"/>
        <v>0</v>
      </c>
      <c r="BY599" s="143">
        <f t="shared" ca="1" si="300"/>
        <v>-0.08</v>
      </c>
      <c r="BZ599" s="144">
        <f t="shared" ca="1" si="301"/>
        <v>0</v>
      </c>
      <c r="CA599" s="145">
        <f t="shared" ca="1" si="302"/>
        <v>-0.05</v>
      </c>
      <c r="CB599" s="56">
        <f t="shared" si="291"/>
        <v>0</v>
      </c>
      <c r="CC599" s="57">
        <f t="shared" si="292"/>
        <v>0</v>
      </c>
      <c r="CD599" s="58">
        <f t="shared" ca="1" si="293"/>
        <v>0</v>
      </c>
      <c r="CE599" s="141">
        <f t="shared" ca="1" si="303"/>
        <v>0</v>
      </c>
      <c r="CF599" s="143">
        <f t="shared" ca="1" si="304"/>
        <v>-0.08</v>
      </c>
      <c r="CG599" s="144">
        <f t="shared" ca="1" si="305"/>
        <v>0</v>
      </c>
      <c r="CH599" s="145">
        <f t="shared" ca="1" si="306"/>
        <v>-0.05</v>
      </c>
    </row>
    <row r="600" spans="2:86" hidden="1" outlineLevel="1">
      <c r="B600" t="str">
        <f t="shared" ca="1" si="309"/>
        <v>EP2 LP-D0 LP-S0 LP-M2</v>
      </c>
      <c r="C600" s="37">
        <f t="shared" si="308"/>
        <v>2</v>
      </c>
      <c r="D600" s="37">
        <f t="shared" si="308"/>
        <v>0</v>
      </c>
      <c r="E600" s="37">
        <f t="shared" ca="1" si="308"/>
        <v>0</v>
      </c>
      <c r="F600" s="37">
        <f t="shared" ca="1" si="308"/>
        <v>0</v>
      </c>
      <c r="G600" s="37">
        <f t="shared" ca="1" si="308"/>
        <v>1</v>
      </c>
      <c r="H600" s="37">
        <f t="shared" ca="1" si="308"/>
        <v>2</v>
      </c>
      <c r="I600" s="37">
        <f t="shared" ca="1" si="308"/>
        <v>2</v>
      </c>
      <c r="BM600">
        <v>150</v>
      </c>
      <c r="BN600" s="56">
        <f t="shared" si="286"/>
        <v>0</v>
      </c>
      <c r="BO600" s="57">
        <f t="shared" si="287"/>
        <v>0</v>
      </c>
      <c r="BP600" s="58">
        <f t="shared" ca="1" si="294"/>
        <v>0</v>
      </c>
      <c r="BQ600" s="141">
        <f t="shared" ca="1" si="295"/>
        <v>0</v>
      </c>
      <c r="BR600" s="143">
        <f t="shared" ca="1" si="296"/>
        <v>-0.08</v>
      </c>
      <c r="BS600" s="144">
        <f t="shared" ca="1" si="297"/>
        <v>0</v>
      </c>
      <c r="BT600" s="145">
        <f t="shared" ca="1" si="298"/>
        <v>0</v>
      </c>
      <c r="BU600" s="56">
        <f t="shared" si="288"/>
        <v>0</v>
      </c>
      <c r="BV600" s="57">
        <f t="shared" si="289"/>
        <v>0</v>
      </c>
      <c r="BW600" s="58">
        <f t="shared" ca="1" si="290"/>
        <v>0</v>
      </c>
      <c r="BX600" s="141">
        <f t="shared" ca="1" si="299"/>
        <v>0</v>
      </c>
      <c r="BY600" s="143">
        <f t="shared" ca="1" si="300"/>
        <v>-0.08</v>
      </c>
      <c r="BZ600" s="144">
        <f t="shared" ca="1" si="301"/>
        <v>0</v>
      </c>
      <c r="CA600" s="145">
        <f t="shared" ca="1" si="302"/>
        <v>0</v>
      </c>
      <c r="CB600" s="56">
        <f t="shared" si="291"/>
        <v>0</v>
      </c>
      <c r="CC600" s="57">
        <f t="shared" si="292"/>
        <v>0</v>
      </c>
      <c r="CD600" s="58">
        <f t="shared" ca="1" si="293"/>
        <v>0</v>
      </c>
      <c r="CE600" s="141">
        <f t="shared" ca="1" si="303"/>
        <v>0</v>
      </c>
      <c r="CF600" s="143">
        <f t="shared" ca="1" si="304"/>
        <v>-0.08</v>
      </c>
      <c r="CG600" s="144">
        <f t="shared" ca="1" si="305"/>
        <v>0</v>
      </c>
      <c r="CH600" s="145">
        <f t="shared" ca="1" si="306"/>
        <v>0</v>
      </c>
    </row>
    <row r="601" spans="2:86" hidden="1" outlineLevel="1">
      <c r="B601" t="str">
        <f t="shared" ca="1" si="309"/>
        <v>EP2 LP-D0 LP-S0 LP-M3</v>
      </c>
      <c r="C601" s="37">
        <f t="shared" ref="C601:I610" si="310">C201</f>
        <v>2</v>
      </c>
      <c r="D601" s="37">
        <f t="shared" si="310"/>
        <v>0</v>
      </c>
      <c r="E601" s="37">
        <f t="shared" ca="1" si="310"/>
        <v>0</v>
      </c>
      <c r="F601" s="37">
        <f t="shared" ca="1" si="310"/>
        <v>0</v>
      </c>
      <c r="G601" s="37">
        <f t="shared" ca="1" si="310"/>
        <v>1</v>
      </c>
      <c r="H601" s="37">
        <f t="shared" ca="1" si="310"/>
        <v>2</v>
      </c>
      <c r="I601" s="37">
        <f t="shared" ca="1" si="310"/>
        <v>3</v>
      </c>
      <c r="BM601">
        <v>151</v>
      </c>
      <c r="BN601" s="56">
        <f t="shared" si="286"/>
        <v>0</v>
      </c>
      <c r="BO601" s="57">
        <f t="shared" si="287"/>
        <v>0</v>
      </c>
      <c r="BP601" s="58">
        <f t="shared" ca="1" si="294"/>
        <v>0</v>
      </c>
      <c r="BQ601" s="141">
        <f t="shared" ca="1" si="295"/>
        <v>0</v>
      </c>
      <c r="BR601" s="143">
        <f t="shared" ca="1" si="296"/>
        <v>-0.08</v>
      </c>
      <c r="BS601" s="144">
        <f t="shared" ca="1" si="297"/>
        <v>0</v>
      </c>
      <c r="BT601" s="145">
        <f t="shared" ca="1" si="298"/>
        <v>0.04</v>
      </c>
      <c r="BU601" s="56">
        <f t="shared" si="288"/>
        <v>0</v>
      </c>
      <c r="BV601" s="57">
        <f t="shared" si="289"/>
        <v>0</v>
      </c>
      <c r="BW601" s="58">
        <f t="shared" ca="1" si="290"/>
        <v>0</v>
      </c>
      <c r="BX601" s="141">
        <f t="shared" ca="1" si="299"/>
        <v>0</v>
      </c>
      <c r="BY601" s="143">
        <f t="shared" ca="1" si="300"/>
        <v>-0.08</v>
      </c>
      <c r="BZ601" s="144">
        <f t="shared" ca="1" si="301"/>
        <v>0</v>
      </c>
      <c r="CA601" s="145">
        <f t="shared" ca="1" si="302"/>
        <v>0.04</v>
      </c>
      <c r="CB601" s="56">
        <f t="shared" si="291"/>
        <v>0</v>
      </c>
      <c r="CC601" s="57">
        <f t="shared" si="292"/>
        <v>0</v>
      </c>
      <c r="CD601" s="58">
        <f t="shared" ca="1" si="293"/>
        <v>0</v>
      </c>
      <c r="CE601" s="141">
        <f t="shared" ca="1" si="303"/>
        <v>0</v>
      </c>
      <c r="CF601" s="143">
        <f t="shared" ca="1" si="304"/>
        <v>-0.08</v>
      </c>
      <c r="CG601" s="144">
        <f t="shared" ca="1" si="305"/>
        <v>0</v>
      </c>
      <c r="CH601" s="145">
        <f t="shared" ca="1" si="306"/>
        <v>0.04</v>
      </c>
    </row>
    <row r="602" spans="2:86" hidden="1" outlineLevel="1">
      <c r="B602" t="str">
        <f t="shared" ca="1" si="309"/>
        <v>EP2 LP-D0 LP-S0 LP-M4</v>
      </c>
      <c r="C602" s="37">
        <f t="shared" si="310"/>
        <v>2</v>
      </c>
      <c r="D602" s="37">
        <f t="shared" si="310"/>
        <v>0</v>
      </c>
      <c r="E602" s="37">
        <f t="shared" ca="1" si="310"/>
        <v>0</v>
      </c>
      <c r="F602" s="37">
        <f t="shared" ca="1" si="310"/>
        <v>0</v>
      </c>
      <c r="G602" s="37">
        <f t="shared" ca="1" si="310"/>
        <v>1</v>
      </c>
      <c r="H602" s="37">
        <f t="shared" ca="1" si="310"/>
        <v>2</v>
      </c>
      <c r="I602" s="37">
        <f t="shared" ca="1" si="310"/>
        <v>4</v>
      </c>
      <c r="BM602">
        <v>152</v>
      </c>
      <c r="BN602" s="56">
        <f t="shared" si="286"/>
        <v>0</v>
      </c>
      <c r="BO602" s="57">
        <f t="shared" si="287"/>
        <v>0</v>
      </c>
      <c r="BP602" s="58">
        <f t="shared" ca="1" si="294"/>
        <v>0</v>
      </c>
      <c r="BQ602" s="141">
        <f t="shared" ca="1" si="295"/>
        <v>0</v>
      </c>
      <c r="BR602" s="143">
        <f t="shared" ca="1" si="296"/>
        <v>-0.08</v>
      </c>
      <c r="BS602" s="144">
        <f t="shared" ca="1" si="297"/>
        <v>0</v>
      </c>
      <c r="BT602" s="145">
        <f t="shared" ca="1" si="298"/>
        <v>0.08</v>
      </c>
      <c r="BU602" s="56">
        <f t="shared" si="288"/>
        <v>0</v>
      </c>
      <c r="BV602" s="57">
        <f t="shared" si="289"/>
        <v>0</v>
      </c>
      <c r="BW602" s="58">
        <f t="shared" ca="1" si="290"/>
        <v>0</v>
      </c>
      <c r="BX602" s="141">
        <f t="shared" ca="1" si="299"/>
        <v>0</v>
      </c>
      <c r="BY602" s="143">
        <f t="shared" ca="1" si="300"/>
        <v>-0.08</v>
      </c>
      <c r="BZ602" s="144">
        <f t="shared" ca="1" si="301"/>
        <v>0</v>
      </c>
      <c r="CA602" s="145">
        <f t="shared" ca="1" si="302"/>
        <v>0.08</v>
      </c>
      <c r="CB602" s="56">
        <f t="shared" si="291"/>
        <v>0</v>
      </c>
      <c r="CC602" s="57">
        <f t="shared" si="292"/>
        <v>0</v>
      </c>
      <c r="CD602" s="58">
        <f t="shared" ca="1" si="293"/>
        <v>0</v>
      </c>
      <c r="CE602" s="141">
        <f t="shared" ca="1" si="303"/>
        <v>0</v>
      </c>
      <c r="CF602" s="143">
        <f t="shared" ca="1" si="304"/>
        <v>-0.08</v>
      </c>
      <c r="CG602" s="144">
        <f t="shared" ca="1" si="305"/>
        <v>0</v>
      </c>
      <c r="CH602" s="145">
        <f t="shared" ca="1" si="306"/>
        <v>0.08</v>
      </c>
    </row>
    <row r="603" spans="2:86" hidden="1" outlineLevel="1">
      <c r="B603" t="str">
        <f t="shared" ca="1" si="309"/>
        <v>EP2 LP-D0 LP-S0 LP-M1</v>
      </c>
      <c r="C603" s="37">
        <f t="shared" si="310"/>
        <v>2</v>
      </c>
      <c r="D603" s="37">
        <f t="shared" si="310"/>
        <v>0</v>
      </c>
      <c r="E603" s="37">
        <f t="shared" ca="1" si="310"/>
        <v>0</v>
      </c>
      <c r="F603" s="37">
        <f t="shared" ca="1" si="310"/>
        <v>0</v>
      </c>
      <c r="G603" s="37">
        <f t="shared" ca="1" si="310"/>
        <v>1</v>
      </c>
      <c r="H603" s="37">
        <f t="shared" ca="1" si="310"/>
        <v>3</v>
      </c>
      <c r="I603" s="37">
        <f t="shared" ca="1" si="310"/>
        <v>1</v>
      </c>
      <c r="BM603">
        <v>153</v>
      </c>
      <c r="BN603" s="56">
        <f t="shared" si="286"/>
        <v>0</v>
      </c>
      <c r="BO603" s="57">
        <f t="shared" si="287"/>
        <v>0</v>
      </c>
      <c r="BP603" s="58">
        <f t="shared" ca="1" si="294"/>
        <v>0</v>
      </c>
      <c r="BQ603" s="141">
        <f t="shared" ca="1" si="295"/>
        <v>0</v>
      </c>
      <c r="BR603" s="143">
        <f t="shared" ca="1" si="296"/>
        <v>-0.08</v>
      </c>
      <c r="BS603" s="144">
        <f t="shared" ca="1" si="297"/>
        <v>0.04</v>
      </c>
      <c r="BT603" s="145">
        <f t="shared" ca="1" si="298"/>
        <v>-0.05</v>
      </c>
      <c r="BU603" s="56">
        <f t="shared" si="288"/>
        <v>0</v>
      </c>
      <c r="BV603" s="57">
        <f t="shared" si="289"/>
        <v>0</v>
      </c>
      <c r="BW603" s="58">
        <f t="shared" ca="1" si="290"/>
        <v>0</v>
      </c>
      <c r="BX603" s="141">
        <f t="shared" ca="1" si="299"/>
        <v>0</v>
      </c>
      <c r="BY603" s="143">
        <f t="shared" ca="1" si="300"/>
        <v>-0.08</v>
      </c>
      <c r="BZ603" s="144">
        <f t="shared" ca="1" si="301"/>
        <v>0.04</v>
      </c>
      <c r="CA603" s="145">
        <f t="shared" ca="1" si="302"/>
        <v>-0.05</v>
      </c>
      <c r="CB603" s="56">
        <f t="shared" si="291"/>
        <v>0</v>
      </c>
      <c r="CC603" s="57">
        <f t="shared" si="292"/>
        <v>0</v>
      </c>
      <c r="CD603" s="58">
        <f t="shared" ca="1" si="293"/>
        <v>0</v>
      </c>
      <c r="CE603" s="141">
        <f t="shared" ca="1" si="303"/>
        <v>0</v>
      </c>
      <c r="CF603" s="143">
        <f t="shared" ca="1" si="304"/>
        <v>-0.08</v>
      </c>
      <c r="CG603" s="144">
        <f t="shared" ca="1" si="305"/>
        <v>0.04</v>
      </c>
      <c r="CH603" s="145">
        <f t="shared" ca="1" si="306"/>
        <v>-0.05</v>
      </c>
    </row>
    <row r="604" spans="2:86" hidden="1" outlineLevel="1">
      <c r="B604" t="str">
        <f t="shared" ca="1" si="309"/>
        <v>EP2 LP-D0 LP-S0 LP-M2</v>
      </c>
      <c r="C604" s="37">
        <f t="shared" si="310"/>
        <v>2</v>
      </c>
      <c r="D604" s="37">
        <f t="shared" si="310"/>
        <v>0</v>
      </c>
      <c r="E604" s="37">
        <f t="shared" ca="1" si="310"/>
        <v>0</v>
      </c>
      <c r="F604" s="37">
        <f t="shared" ca="1" si="310"/>
        <v>0</v>
      </c>
      <c r="G604" s="37">
        <f t="shared" ca="1" si="310"/>
        <v>1</v>
      </c>
      <c r="H604" s="37">
        <f t="shared" ca="1" si="310"/>
        <v>3</v>
      </c>
      <c r="I604" s="37">
        <f t="shared" ca="1" si="310"/>
        <v>2</v>
      </c>
      <c r="BM604">
        <v>154</v>
      </c>
      <c r="BN604" s="56">
        <f t="shared" si="286"/>
        <v>0</v>
      </c>
      <c r="BO604" s="57">
        <f t="shared" si="287"/>
        <v>0</v>
      </c>
      <c r="BP604" s="58">
        <f t="shared" ca="1" si="294"/>
        <v>0</v>
      </c>
      <c r="BQ604" s="141">
        <f t="shared" ca="1" si="295"/>
        <v>0</v>
      </c>
      <c r="BR604" s="143">
        <f t="shared" ca="1" si="296"/>
        <v>-0.08</v>
      </c>
      <c r="BS604" s="144">
        <f t="shared" ca="1" si="297"/>
        <v>0.04</v>
      </c>
      <c r="BT604" s="145">
        <f t="shared" ca="1" si="298"/>
        <v>0</v>
      </c>
      <c r="BU604" s="56">
        <f t="shared" si="288"/>
        <v>0</v>
      </c>
      <c r="BV604" s="57">
        <f t="shared" si="289"/>
        <v>0</v>
      </c>
      <c r="BW604" s="58">
        <f t="shared" ca="1" si="290"/>
        <v>0</v>
      </c>
      <c r="BX604" s="141">
        <f t="shared" ca="1" si="299"/>
        <v>0</v>
      </c>
      <c r="BY604" s="143">
        <f t="shared" ca="1" si="300"/>
        <v>-0.08</v>
      </c>
      <c r="BZ604" s="144">
        <f t="shared" ca="1" si="301"/>
        <v>0.04</v>
      </c>
      <c r="CA604" s="145">
        <f t="shared" ca="1" si="302"/>
        <v>0</v>
      </c>
      <c r="CB604" s="56">
        <f t="shared" si="291"/>
        <v>0</v>
      </c>
      <c r="CC604" s="57">
        <f t="shared" si="292"/>
        <v>0</v>
      </c>
      <c r="CD604" s="58">
        <f t="shared" ca="1" si="293"/>
        <v>0</v>
      </c>
      <c r="CE604" s="141">
        <f t="shared" ca="1" si="303"/>
        <v>0</v>
      </c>
      <c r="CF604" s="143">
        <f t="shared" ca="1" si="304"/>
        <v>-0.08</v>
      </c>
      <c r="CG604" s="144">
        <f t="shared" ca="1" si="305"/>
        <v>0.04</v>
      </c>
      <c r="CH604" s="145">
        <f t="shared" ca="1" si="306"/>
        <v>0</v>
      </c>
    </row>
    <row r="605" spans="2:86" hidden="1" outlineLevel="1">
      <c r="B605" t="str">
        <f t="shared" ca="1" si="309"/>
        <v>EP2 LP-D0 LP-S0 LP-M3</v>
      </c>
      <c r="C605" s="37">
        <f t="shared" si="310"/>
        <v>2</v>
      </c>
      <c r="D605" s="37">
        <f t="shared" si="310"/>
        <v>0</v>
      </c>
      <c r="E605" s="37">
        <f t="shared" ca="1" si="310"/>
        <v>0</v>
      </c>
      <c r="F605" s="37">
        <f t="shared" ca="1" si="310"/>
        <v>0</v>
      </c>
      <c r="G605" s="37">
        <f t="shared" ca="1" si="310"/>
        <v>1</v>
      </c>
      <c r="H605" s="37">
        <f t="shared" ca="1" si="310"/>
        <v>3</v>
      </c>
      <c r="I605" s="37">
        <f t="shared" ca="1" si="310"/>
        <v>3</v>
      </c>
      <c r="BM605">
        <v>155</v>
      </c>
      <c r="BN605" s="56">
        <f t="shared" si="286"/>
        <v>0</v>
      </c>
      <c r="BO605" s="57">
        <f t="shared" si="287"/>
        <v>0</v>
      </c>
      <c r="BP605" s="58">
        <f t="shared" ca="1" si="294"/>
        <v>0</v>
      </c>
      <c r="BQ605" s="141">
        <f t="shared" ca="1" si="295"/>
        <v>0</v>
      </c>
      <c r="BR605" s="143">
        <f t="shared" ca="1" si="296"/>
        <v>-0.08</v>
      </c>
      <c r="BS605" s="144">
        <f t="shared" ca="1" si="297"/>
        <v>0.04</v>
      </c>
      <c r="BT605" s="145">
        <f t="shared" ca="1" si="298"/>
        <v>0.04</v>
      </c>
      <c r="BU605" s="56">
        <f t="shared" si="288"/>
        <v>0</v>
      </c>
      <c r="BV605" s="57">
        <f t="shared" si="289"/>
        <v>0</v>
      </c>
      <c r="BW605" s="58">
        <f t="shared" ca="1" si="290"/>
        <v>0</v>
      </c>
      <c r="BX605" s="141">
        <f t="shared" ca="1" si="299"/>
        <v>0</v>
      </c>
      <c r="BY605" s="143">
        <f t="shared" ca="1" si="300"/>
        <v>-0.08</v>
      </c>
      <c r="BZ605" s="144">
        <f t="shared" ca="1" si="301"/>
        <v>0.04</v>
      </c>
      <c r="CA605" s="145">
        <f t="shared" ca="1" si="302"/>
        <v>0.04</v>
      </c>
      <c r="CB605" s="56">
        <f t="shared" si="291"/>
        <v>0</v>
      </c>
      <c r="CC605" s="57">
        <f t="shared" si="292"/>
        <v>0</v>
      </c>
      <c r="CD605" s="58">
        <f t="shared" ca="1" si="293"/>
        <v>0</v>
      </c>
      <c r="CE605" s="141">
        <f t="shared" ca="1" si="303"/>
        <v>0</v>
      </c>
      <c r="CF605" s="143">
        <f t="shared" ca="1" si="304"/>
        <v>-0.08</v>
      </c>
      <c r="CG605" s="144">
        <f t="shared" ca="1" si="305"/>
        <v>0.04</v>
      </c>
      <c r="CH605" s="145">
        <f t="shared" ca="1" si="306"/>
        <v>0.04</v>
      </c>
    </row>
    <row r="606" spans="2:86" hidden="1" outlineLevel="1">
      <c r="B606" t="str">
        <f t="shared" ca="1" si="309"/>
        <v>EP2 LP-D0 LP-S0 LP-M4</v>
      </c>
      <c r="C606" s="37">
        <f t="shared" si="310"/>
        <v>2</v>
      </c>
      <c r="D606" s="37">
        <f t="shared" si="310"/>
        <v>0</v>
      </c>
      <c r="E606" s="37">
        <f t="shared" ca="1" si="310"/>
        <v>0</v>
      </c>
      <c r="F606" s="37">
        <f t="shared" ca="1" si="310"/>
        <v>0</v>
      </c>
      <c r="G606" s="37">
        <f t="shared" ca="1" si="310"/>
        <v>1</v>
      </c>
      <c r="H606" s="37">
        <f t="shared" ca="1" si="310"/>
        <v>3</v>
      </c>
      <c r="I606" s="37">
        <f t="shared" ca="1" si="310"/>
        <v>4</v>
      </c>
      <c r="BM606">
        <v>156</v>
      </c>
      <c r="BN606" s="56">
        <f t="shared" si="286"/>
        <v>0</v>
      </c>
      <c r="BO606" s="57">
        <f t="shared" si="287"/>
        <v>0</v>
      </c>
      <c r="BP606" s="58">
        <f t="shared" ca="1" si="294"/>
        <v>0</v>
      </c>
      <c r="BQ606" s="141">
        <f t="shared" ca="1" si="295"/>
        <v>0</v>
      </c>
      <c r="BR606" s="143">
        <f t="shared" ca="1" si="296"/>
        <v>-0.08</v>
      </c>
      <c r="BS606" s="144">
        <f t="shared" ca="1" si="297"/>
        <v>0.04</v>
      </c>
      <c r="BT606" s="145">
        <f t="shared" ca="1" si="298"/>
        <v>0.08</v>
      </c>
      <c r="BU606" s="56">
        <f t="shared" si="288"/>
        <v>0</v>
      </c>
      <c r="BV606" s="57">
        <f t="shared" si="289"/>
        <v>0</v>
      </c>
      <c r="BW606" s="58">
        <f t="shared" ca="1" si="290"/>
        <v>0</v>
      </c>
      <c r="BX606" s="141">
        <f t="shared" ca="1" si="299"/>
        <v>0</v>
      </c>
      <c r="BY606" s="143">
        <f t="shared" ca="1" si="300"/>
        <v>-0.08</v>
      </c>
      <c r="BZ606" s="144">
        <f t="shared" ca="1" si="301"/>
        <v>0.04</v>
      </c>
      <c r="CA606" s="145">
        <f t="shared" ca="1" si="302"/>
        <v>0.08</v>
      </c>
      <c r="CB606" s="56">
        <f t="shared" si="291"/>
        <v>0</v>
      </c>
      <c r="CC606" s="57">
        <f t="shared" si="292"/>
        <v>0</v>
      </c>
      <c r="CD606" s="58">
        <f t="shared" ca="1" si="293"/>
        <v>0</v>
      </c>
      <c r="CE606" s="141">
        <f t="shared" ca="1" si="303"/>
        <v>0</v>
      </c>
      <c r="CF606" s="143">
        <f t="shared" ca="1" si="304"/>
        <v>-0.08</v>
      </c>
      <c r="CG606" s="144">
        <f t="shared" ca="1" si="305"/>
        <v>0.04</v>
      </c>
      <c r="CH606" s="145">
        <f t="shared" ca="1" si="306"/>
        <v>0.08</v>
      </c>
    </row>
    <row r="607" spans="2:86" hidden="1" outlineLevel="1">
      <c r="B607" t="str">
        <f t="shared" ca="1" si="309"/>
        <v>EP2 LP-D0 LP-S0 LP-M1</v>
      </c>
      <c r="C607" s="37">
        <f t="shared" si="310"/>
        <v>2</v>
      </c>
      <c r="D607" s="37">
        <f t="shared" si="310"/>
        <v>0</v>
      </c>
      <c r="E607" s="37">
        <f t="shared" ca="1" si="310"/>
        <v>0</v>
      </c>
      <c r="F607" s="37">
        <f t="shared" ca="1" si="310"/>
        <v>0</v>
      </c>
      <c r="G607" s="37">
        <f t="shared" ca="1" si="310"/>
        <v>1</v>
      </c>
      <c r="H607" s="37">
        <f t="shared" ca="1" si="310"/>
        <v>4</v>
      </c>
      <c r="I607" s="37">
        <f t="shared" ca="1" si="310"/>
        <v>1</v>
      </c>
      <c r="BM607">
        <v>157</v>
      </c>
      <c r="BN607" s="56">
        <f t="shared" si="286"/>
        <v>0</v>
      </c>
      <c r="BO607" s="57">
        <f t="shared" si="287"/>
        <v>0</v>
      </c>
      <c r="BP607" s="58">
        <f t="shared" ca="1" si="294"/>
        <v>0</v>
      </c>
      <c r="BQ607" s="141">
        <f t="shared" ca="1" si="295"/>
        <v>0</v>
      </c>
      <c r="BR607" s="143">
        <f t="shared" ca="1" si="296"/>
        <v>-0.08</v>
      </c>
      <c r="BS607" s="144">
        <f t="shared" ca="1" si="297"/>
        <v>0.08</v>
      </c>
      <c r="BT607" s="145">
        <f t="shared" ca="1" si="298"/>
        <v>-0.05</v>
      </c>
      <c r="BU607" s="56">
        <f t="shared" si="288"/>
        <v>0</v>
      </c>
      <c r="BV607" s="57">
        <f t="shared" si="289"/>
        <v>0</v>
      </c>
      <c r="BW607" s="58">
        <f t="shared" ca="1" si="290"/>
        <v>0</v>
      </c>
      <c r="BX607" s="141">
        <f t="shared" ca="1" si="299"/>
        <v>0</v>
      </c>
      <c r="BY607" s="143">
        <f t="shared" ca="1" si="300"/>
        <v>-0.08</v>
      </c>
      <c r="BZ607" s="144">
        <f t="shared" ca="1" si="301"/>
        <v>0.08</v>
      </c>
      <c r="CA607" s="145">
        <f t="shared" ca="1" si="302"/>
        <v>-0.05</v>
      </c>
      <c r="CB607" s="56">
        <f t="shared" si="291"/>
        <v>0</v>
      </c>
      <c r="CC607" s="57">
        <f t="shared" si="292"/>
        <v>0</v>
      </c>
      <c r="CD607" s="58">
        <f t="shared" ca="1" si="293"/>
        <v>0</v>
      </c>
      <c r="CE607" s="141">
        <f t="shared" ca="1" si="303"/>
        <v>0</v>
      </c>
      <c r="CF607" s="143">
        <f t="shared" ca="1" si="304"/>
        <v>-0.08</v>
      </c>
      <c r="CG607" s="144">
        <f t="shared" ca="1" si="305"/>
        <v>0.08</v>
      </c>
      <c r="CH607" s="145">
        <f t="shared" ca="1" si="306"/>
        <v>-0.05</v>
      </c>
    </row>
    <row r="608" spans="2:86" hidden="1" outlineLevel="1">
      <c r="B608" t="str">
        <f t="shared" ca="1" si="309"/>
        <v>EP2 LP-D0 LP-S0 LP-M2</v>
      </c>
      <c r="C608" s="37">
        <f t="shared" si="310"/>
        <v>2</v>
      </c>
      <c r="D608" s="37">
        <f t="shared" si="310"/>
        <v>0</v>
      </c>
      <c r="E608" s="37">
        <f t="shared" ca="1" si="310"/>
        <v>0</v>
      </c>
      <c r="F608" s="37">
        <f t="shared" ca="1" si="310"/>
        <v>0</v>
      </c>
      <c r="G608" s="37">
        <f t="shared" ca="1" si="310"/>
        <v>1</v>
      </c>
      <c r="H608" s="37">
        <f t="shared" ca="1" si="310"/>
        <v>4</v>
      </c>
      <c r="I608" s="37">
        <f t="shared" ca="1" si="310"/>
        <v>2</v>
      </c>
      <c r="BM608">
        <v>158</v>
      </c>
      <c r="BN608" s="56">
        <f t="shared" si="286"/>
        <v>0</v>
      </c>
      <c r="BO608" s="57">
        <f t="shared" si="287"/>
        <v>0</v>
      </c>
      <c r="BP608" s="58">
        <f t="shared" ca="1" si="294"/>
        <v>0</v>
      </c>
      <c r="BQ608" s="141">
        <f t="shared" ca="1" si="295"/>
        <v>0</v>
      </c>
      <c r="BR608" s="143">
        <f t="shared" ca="1" si="296"/>
        <v>-0.08</v>
      </c>
      <c r="BS608" s="144">
        <f t="shared" ca="1" si="297"/>
        <v>0.08</v>
      </c>
      <c r="BT608" s="145">
        <f t="shared" ca="1" si="298"/>
        <v>0</v>
      </c>
      <c r="BU608" s="56">
        <f t="shared" si="288"/>
        <v>0</v>
      </c>
      <c r="BV608" s="57">
        <f t="shared" si="289"/>
        <v>0</v>
      </c>
      <c r="BW608" s="58">
        <f t="shared" ca="1" si="290"/>
        <v>0</v>
      </c>
      <c r="BX608" s="141">
        <f t="shared" ca="1" si="299"/>
        <v>0</v>
      </c>
      <c r="BY608" s="143">
        <f t="shared" ca="1" si="300"/>
        <v>-0.08</v>
      </c>
      <c r="BZ608" s="144">
        <f t="shared" ca="1" si="301"/>
        <v>0.08</v>
      </c>
      <c r="CA608" s="145">
        <f t="shared" ca="1" si="302"/>
        <v>0</v>
      </c>
      <c r="CB608" s="56">
        <f t="shared" si="291"/>
        <v>0</v>
      </c>
      <c r="CC608" s="57">
        <f t="shared" si="292"/>
        <v>0</v>
      </c>
      <c r="CD608" s="58">
        <f t="shared" ca="1" si="293"/>
        <v>0</v>
      </c>
      <c r="CE608" s="141">
        <f t="shared" ca="1" si="303"/>
        <v>0</v>
      </c>
      <c r="CF608" s="143">
        <f t="shared" ca="1" si="304"/>
        <v>-0.08</v>
      </c>
      <c r="CG608" s="144">
        <f t="shared" ca="1" si="305"/>
        <v>0.08</v>
      </c>
      <c r="CH608" s="145">
        <f t="shared" ca="1" si="306"/>
        <v>0</v>
      </c>
    </row>
    <row r="609" spans="2:86" hidden="1" outlineLevel="1">
      <c r="B609" t="str">
        <f t="shared" ca="1" si="309"/>
        <v>EP2 LP-D0 LP-S0 LP-M3</v>
      </c>
      <c r="C609" s="37">
        <f t="shared" si="310"/>
        <v>2</v>
      </c>
      <c r="D609" s="37">
        <f t="shared" si="310"/>
        <v>0</v>
      </c>
      <c r="E609" s="37">
        <f t="shared" ca="1" si="310"/>
        <v>0</v>
      </c>
      <c r="F609" s="37">
        <f t="shared" ca="1" si="310"/>
        <v>0</v>
      </c>
      <c r="G609" s="37">
        <f t="shared" ca="1" si="310"/>
        <v>1</v>
      </c>
      <c r="H609" s="37">
        <f t="shared" ca="1" si="310"/>
        <v>4</v>
      </c>
      <c r="I609" s="37">
        <f t="shared" ca="1" si="310"/>
        <v>3</v>
      </c>
      <c r="BM609">
        <v>159</v>
      </c>
      <c r="BN609" s="56">
        <f t="shared" si="286"/>
        <v>0</v>
      </c>
      <c r="BO609" s="57">
        <f t="shared" si="287"/>
        <v>0</v>
      </c>
      <c r="BP609" s="58">
        <f t="shared" ca="1" si="294"/>
        <v>0</v>
      </c>
      <c r="BQ609" s="141">
        <f t="shared" ca="1" si="295"/>
        <v>0</v>
      </c>
      <c r="BR609" s="143">
        <f t="shared" ca="1" si="296"/>
        <v>-0.08</v>
      </c>
      <c r="BS609" s="144">
        <f t="shared" ca="1" si="297"/>
        <v>0.08</v>
      </c>
      <c r="BT609" s="145">
        <f t="shared" ca="1" si="298"/>
        <v>0.04</v>
      </c>
      <c r="BU609" s="56">
        <f t="shared" si="288"/>
        <v>0</v>
      </c>
      <c r="BV609" s="57">
        <f t="shared" si="289"/>
        <v>0</v>
      </c>
      <c r="BW609" s="58">
        <f t="shared" ca="1" si="290"/>
        <v>0</v>
      </c>
      <c r="BX609" s="141">
        <f t="shared" ca="1" si="299"/>
        <v>0</v>
      </c>
      <c r="BY609" s="143">
        <f t="shared" ca="1" si="300"/>
        <v>-0.08</v>
      </c>
      <c r="BZ609" s="144">
        <f t="shared" ca="1" si="301"/>
        <v>0.08</v>
      </c>
      <c r="CA609" s="145">
        <f t="shared" ca="1" si="302"/>
        <v>0.04</v>
      </c>
      <c r="CB609" s="56">
        <f t="shared" si="291"/>
        <v>0</v>
      </c>
      <c r="CC609" s="57">
        <f t="shared" si="292"/>
        <v>0</v>
      </c>
      <c r="CD609" s="58">
        <f t="shared" ca="1" si="293"/>
        <v>0</v>
      </c>
      <c r="CE609" s="141">
        <f t="shared" ca="1" si="303"/>
        <v>0</v>
      </c>
      <c r="CF609" s="143">
        <f t="shared" ca="1" si="304"/>
        <v>-0.08</v>
      </c>
      <c r="CG609" s="144">
        <f t="shared" ca="1" si="305"/>
        <v>0.08</v>
      </c>
      <c r="CH609" s="145">
        <f t="shared" ca="1" si="306"/>
        <v>0.04</v>
      </c>
    </row>
    <row r="610" spans="2:86" hidden="1" outlineLevel="1">
      <c r="B610" t="str">
        <f t="shared" ca="1" si="309"/>
        <v>EP2 LP-D0 LP-S0 LP-M4</v>
      </c>
      <c r="C610" s="37">
        <f t="shared" si="310"/>
        <v>2</v>
      </c>
      <c r="D610" s="37">
        <f t="shared" si="310"/>
        <v>0</v>
      </c>
      <c r="E610" s="37">
        <f t="shared" ca="1" si="310"/>
        <v>0</v>
      </c>
      <c r="F610" s="37">
        <f t="shared" ca="1" si="310"/>
        <v>0</v>
      </c>
      <c r="G610" s="37">
        <f t="shared" ca="1" si="310"/>
        <v>1</v>
      </c>
      <c r="H610" s="37">
        <f t="shared" ca="1" si="310"/>
        <v>4</v>
      </c>
      <c r="I610" s="37">
        <f t="shared" ca="1" si="310"/>
        <v>4</v>
      </c>
      <c r="BM610">
        <v>160</v>
      </c>
      <c r="BN610" s="56">
        <f t="shared" si="286"/>
        <v>0</v>
      </c>
      <c r="BO610" s="57">
        <f t="shared" si="287"/>
        <v>0</v>
      </c>
      <c r="BP610" s="58">
        <f t="shared" ca="1" si="294"/>
        <v>0</v>
      </c>
      <c r="BQ610" s="141">
        <f t="shared" ca="1" si="295"/>
        <v>0</v>
      </c>
      <c r="BR610" s="143">
        <f t="shared" ca="1" si="296"/>
        <v>-0.08</v>
      </c>
      <c r="BS610" s="144">
        <f t="shared" ca="1" si="297"/>
        <v>0.08</v>
      </c>
      <c r="BT610" s="145">
        <f t="shared" ca="1" si="298"/>
        <v>0.08</v>
      </c>
      <c r="BU610" s="56">
        <f t="shared" si="288"/>
        <v>0</v>
      </c>
      <c r="BV610" s="57">
        <f t="shared" si="289"/>
        <v>0</v>
      </c>
      <c r="BW610" s="58">
        <f t="shared" ca="1" si="290"/>
        <v>0</v>
      </c>
      <c r="BX610" s="141">
        <f t="shared" ca="1" si="299"/>
        <v>0</v>
      </c>
      <c r="BY610" s="143">
        <f t="shared" ca="1" si="300"/>
        <v>-0.08</v>
      </c>
      <c r="BZ610" s="144">
        <f t="shared" ca="1" si="301"/>
        <v>0.08</v>
      </c>
      <c r="CA610" s="145">
        <f t="shared" ca="1" si="302"/>
        <v>0.08</v>
      </c>
      <c r="CB610" s="56">
        <f t="shared" si="291"/>
        <v>0</v>
      </c>
      <c r="CC610" s="57">
        <f t="shared" si="292"/>
        <v>0</v>
      </c>
      <c r="CD610" s="58">
        <f t="shared" ca="1" si="293"/>
        <v>0</v>
      </c>
      <c r="CE610" s="141">
        <f t="shared" ca="1" si="303"/>
        <v>0</v>
      </c>
      <c r="CF610" s="143">
        <f t="shared" ca="1" si="304"/>
        <v>-0.08</v>
      </c>
      <c r="CG610" s="144">
        <f t="shared" ca="1" si="305"/>
        <v>0.08</v>
      </c>
      <c r="CH610" s="145">
        <f t="shared" ca="1" si="306"/>
        <v>0.08</v>
      </c>
    </row>
    <row r="611" spans="2:86" hidden="1" outlineLevel="1">
      <c r="B611" t="str">
        <f t="shared" ca="1" si="309"/>
        <v>EP2 LP-D0 LP-S0 LP-M1</v>
      </c>
      <c r="C611" s="37">
        <f t="shared" ref="C611:I620" si="311">C211</f>
        <v>2</v>
      </c>
      <c r="D611" s="37">
        <f t="shared" si="311"/>
        <v>0</v>
      </c>
      <c r="E611" s="37">
        <f t="shared" ca="1" si="311"/>
        <v>0</v>
      </c>
      <c r="F611" s="37">
        <f t="shared" ca="1" si="311"/>
        <v>0</v>
      </c>
      <c r="G611" s="37">
        <f t="shared" ca="1" si="311"/>
        <v>2</v>
      </c>
      <c r="H611" s="37">
        <f t="shared" ca="1" si="311"/>
        <v>1</v>
      </c>
      <c r="I611" s="37">
        <f t="shared" ca="1" si="311"/>
        <v>1</v>
      </c>
      <c r="BM611">
        <v>161</v>
      </c>
      <c r="BN611" s="56">
        <f t="shared" si="286"/>
        <v>0</v>
      </c>
      <c r="BO611" s="57">
        <f t="shared" si="287"/>
        <v>0</v>
      </c>
      <c r="BP611" s="58">
        <f t="shared" ca="1" si="294"/>
        <v>0</v>
      </c>
      <c r="BQ611" s="141">
        <f t="shared" ca="1" si="295"/>
        <v>0</v>
      </c>
      <c r="BR611" s="143">
        <f t="shared" ca="1" si="296"/>
        <v>-0.04</v>
      </c>
      <c r="BS611" s="144">
        <f t="shared" ca="1" si="297"/>
        <v>-0.05</v>
      </c>
      <c r="BT611" s="145">
        <f t="shared" ca="1" si="298"/>
        <v>-0.05</v>
      </c>
      <c r="BU611" s="56">
        <f t="shared" si="288"/>
        <v>0</v>
      </c>
      <c r="BV611" s="57">
        <f t="shared" si="289"/>
        <v>0</v>
      </c>
      <c r="BW611" s="58">
        <f t="shared" ca="1" si="290"/>
        <v>0</v>
      </c>
      <c r="BX611" s="141">
        <f t="shared" ca="1" si="299"/>
        <v>0</v>
      </c>
      <c r="BY611" s="143">
        <f t="shared" ca="1" si="300"/>
        <v>-0.04</v>
      </c>
      <c r="BZ611" s="144">
        <f t="shared" ca="1" si="301"/>
        <v>-0.05</v>
      </c>
      <c r="CA611" s="145">
        <f t="shared" ca="1" si="302"/>
        <v>-0.05</v>
      </c>
      <c r="CB611" s="56">
        <f t="shared" si="291"/>
        <v>0</v>
      </c>
      <c r="CC611" s="57">
        <f t="shared" si="292"/>
        <v>0</v>
      </c>
      <c r="CD611" s="58">
        <f t="shared" ca="1" si="293"/>
        <v>0</v>
      </c>
      <c r="CE611" s="141">
        <f t="shared" ca="1" si="303"/>
        <v>0</v>
      </c>
      <c r="CF611" s="143">
        <f t="shared" ca="1" si="304"/>
        <v>-0.04</v>
      </c>
      <c r="CG611" s="144">
        <f t="shared" ca="1" si="305"/>
        <v>-0.05</v>
      </c>
      <c r="CH611" s="145">
        <f t="shared" ca="1" si="306"/>
        <v>-0.05</v>
      </c>
    </row>
    <row r="612" spans="2:86" hidden="1" outlineLevel="1">
      <c r="B612" t="str">
        <f t="shared" ca="1" si="309"/>
        <v>EP2 LP-D0 LP-S0 LP-M2</v>
      </c>
      <c r="C612" s="37">
        <f t="shared" si="311"/>
        <v>2</v>
      </c>
      <c r="D612" s="37">
        <f t="shared" si="311"/>
        <v>0</v>
      </c>
      <c r="E612" s="37">
        <f t="shared" ca="1" si="311"/>
        <v>0</v>
      </c>
      <c r="F612" s="37">
        <f t="shared" ca="1" si="311"/>
        <v>0</v>
      </c>
      <c r="G612" s="37">
        <f t="shared" ca="1" si="311"/>
        <v>2</v>
      </c>
      <c r="H612" s="37">
        <f t="shared" ca="1" si="311"/>
        <v>1</v>
      </c>
      <c r="I612" s="37">
        <f t="shared" ca="1" si="311"/>
        <v>2</v>
      </c>
      <c r="BM612">
        <v>162</v>
      </c>
      <c r="BN612" s="56">
        <f t="shared" si="286"/>
        <v>0</v>
      </c>
      <c r="BO612" s="57">
        <f t="shared" si="287"/>
        <v>0</v>
      </c>
      <c r="BP612" s="58">
        <f t="shared" ca="1" si="294"/>
        <v>0</v>
      </c>
      <c r="BQ612" s="141">
        <f t="shared" ca="1" si="295"/>
        <v>0</v>
      </c>
      <c r="BR612" s="143">
        <f t="shared" ca="1" si="296"/>
        <v>-0.04</v>
      </c>
      <c r="BS612" s="144">
        <f t="shared" ca="1" si="297"/>
        <v>-0.05</v>
      </c>
      <c r="BT612" s="145">
        <f t="shared" ca="1" si="298"/>
        <v>0</v>
      </c>
      <c r="BU612" s="56">
        <f t="shared" si="288"/>
        <v>0</v>
      </c>
      <c r="BV612" s="57">
        <f t="shared" si="289"/>
        <v>0</v>
      </c>
      <c r="BW612" s="58">
        <f t="shared" ca="1" si="290"/>
        <v>0</v>
      </c>
      <c r="BX612" s="141">
        <f t="shared" ca="1" si="299"/>
        <v>0</v>
      </c>
      <c r="BY612" s="143">
        <f t="shared" ca="1" si="300"/>
        <v>-0.04</v>
      </c>
      <c r="BZ612" s="144">
        <f t="shared" ca="1" si="301"/>
        <v>-0.05</v>
      </c>
      <c r="CA612" s="145">
        <f t="shared" ca="1" si="302"/>
        <v>0</v>
      </c>
      <c r="CB612" s="56">
        <f t="shared" si="291"/>
        <v>0</v>
      </c>
      <c r="CC612" s="57">
        <f t="shared" si="292"/>
        <v>0</v>
      </c>
      <c r="CD612" s="58">
        <f t="shared" ca="1" si="293"/>
        <v>0</v>
      </c>
      <c r="CE612" s="141">
        <f t="shared" ca="1" si="303"/>
        <v>0</v>
      </c>
      <c r="CF612" s="143">
        <f t="shared" ca="1" si="304"/>
        <v>-0.04</v>
      </c>
      <c r="CG612" s="144">
        <f t="shared" ca="1" si="305"/>
        <v>-0.05</v>
      </c>
      <c r="CH612" s="145">
        <f t="shared" ca="1" si="306"/>
        <v>0</v>
      </c>
    </row>
    <row r="613" spans="2:86" hidden="1" outlineLevel="1">
      <c r="B613" t="str">
        <f t="shared" ca="1" si="309"/>
        <v>EP2 LP-D0 LP-S0 LP-M3</v>
      </c>
      <c r="C613" s="37">
        <f t="shared" si="311"/>
        <v>2</v>
      </c>
      <c r="D613" s="37">
        <f t="shared" si="311"/>
        <v>0</v>
      </c>
      <c r="E613" s="37">
        <f t="shared" ca="1" si="311"/>
        <v>0</v>
      </c>
      <c r="F613" s="37">
        <f t="shared" ca="1" si="311"/>
        <v>0</v>
      </c>
      <c r="G613" s="37">
        <f t="shared" ca="1" si="311"/>
        <v>2</v>
      </c>
      <c r="H613" s="37">
        <f t="shared" ca="1" si="311"/>
        <v>1</v>
      </c>
      <c r="I613" s="37">
        <f t="shared" ca="1" si="311"/>
        <v>3</v>
      </c>
      <c r="BM613">
        <v>163</v>
      </c>
      <c r="BN613" s="56">
        <f t="shared" si="286"/>
        <v>0</v>
      </c>
      <c r="BO613" s="57">
        <f t="shared" si="287"/>
        <v>0</v>
      </c>
      <c r="BP613" s="58">
        <f t="shared" ca="1" si="294"/>
        <v>0</v>
      </c>
      <c r="BQ613" s="141">
        <f t="shared" ca="1" si="295"/>
        <v>0</v>
      </c>
      <c r="BR613" s="143">
        <f t="shared" ca="1" si="296"/>
        <v>-0.04</v>
      </c>
      <c r="BS613" s="144">
        <f t="shared" ca="1" si="297"/>
        <v>-0.05</v>
      </c>
      <c r="BT613" s="145">
        <f t="shared" ca="1" si="298"/>
        <v>0.04</v>
      </c>
      <c r="BU613" s="56">
        <f t="shared" si="288"/>
        <v>0</v>
      </c>
      <c r="BV613" s="57">
        <f t="shared" si="289"/>
        <v>0</v>
      </c>
      <c r="BW613" s="58">
        <f t="shared" ca="1" si="290"/>
        <v>0</v>
      </c>
      <c r="BX613" s="141">
        <f t="shared" ca="1" si="299"/>
        <v>0</v>
      </c>
      <c r="BY613" s="143">
        <f t="shared" ca="1" si="300"/>
        <v>-0.04</v>
      </c>
      <c r="BZ613" s="144">
        <f t="shared" ca="1" si="301"/>
        <v>-0.05</v>
      </c>
      <c r="CA613" s="145">
        <f t="shared" ca="1" si="302"/>
        <v>0.04</v>
      </c>
      <c r="CB613" s="56">
        <f t="shared" si="291"/>
        <v>0</v>
      </c>
      <c r="CC613" s="57">
        <f t="shared" si="292"/>
        <v>0</v>
      </c>
      <c r="CD613" s="58">
        <f t="shared" ca="1" si="293"/>
        <v>0</v>
      </c>
      <c r="CE613" s="141">
        <f t="shared" ca="1" si="303"/>
        <v>0</v>
      </c>
      <c r="CF613" s="143">
        <f t="shared" ca="1" si="304"/>
        <v>-0.04</v>
      </c>
      <c r="CG613" s="144">
        <f t="shared" ca="1" si="305"/>
        <v>-0.05</v>
      </c>
      <c r="CH613" s="145">
        <f t="shared" ca="1" si="306"/>
        <v>0.04</v>
      </c>
    </row>
    <row r="614" spans="2:86" hidden="1" outlineLevel="1">
      <c r="B614" t="str">
        <f t="shared" ca="1" si="309"/>
        <v>EP2 LP-D0 LP-S0 LP-M4</v>
      </c>
      <c r="C614" s="37">
        <f t="shared" si="311"/>
        <v>2</v>
      </c>
      <c r="D614" s="37">
        <f t="shared" si="311"/>
        <v>0</v>
      </c>
      <c r="E614" s="37">
        <f t="shared" ca="1" si="311"/>
        <v>0</v>
      </c>
      <c r="F614" s="37">
        <f t="shared" ca="1" si="311"/>
        <v>0</v>
      </c>
      <c r="G614" s="37">
        <f t="shared" ca="1" si="311"/>
        <v>2</v>
      </c>
      <c r="H614" s="37">
        <f t="shared" ca="1" si="311"/>
        <v>1</v>
      </c>
      <c r="I614" s="37">
        <f t="shared" ca="1" si="311"/>
        <v>4</v>
      </c>
      <c r="BM614">
        <v>164</v>
      </c>
      <c r="BN614" s="56">
        <f t="shared" si="286"/>
        <v>0</v>
      </c>
      <c r="BO614" s="57">
        <f t="shared" si="287"/>
        <v>0</v>
      </c>
      <c r="BP614" s="58">
        <f t="shared" ca="1" si="294"/>
        <v>0</v>
      </c>
      <c r="BQ614" s="141">
        <f t="shared" ca="1" si="295"/>
        <v>0</v>
      </c>
      <c r="BR614" s="143">
        <f t="shared" ca="1" si="296"/>
        <v>-0.04</v>
      </c>
      <c r="BS614" s="144">
        <f t="shared" ca="1" si="297"/>
        <v>-0.05</v>
      </c>
      <c r="BT614" s="145">
        <f t="shared" ca="1" si="298"/>
        <v>0.08</v>
      </c>
      <c r="BU614" s="56">
        <f t="shared" si="288"/>
        <v>0</v>
      </c>
      <c r="BV614" s="57">
        <f t="shared" si="289"/>
        <v>0</v>
      </c>
      <c r="BW614" s="58">
        <f t="shared" ca="1" si="290"/>
        <v>0</v>
      </c>
      <c r="BX614" s="141">
        <f t="shared" ca="1" si="299"/>
        <v>0</v>
      </c>
      <c r="BY614" s="143">
        <f t="shared" ca="1" si="300"/>
        <v>-0.04</v>
      </c>
      <c r="BZ614" s="144">
        <f t="shared" ca="1" si="301"/>
        <v>-0.05</v>
      </c>
      <c r="CA614" s="145">
        <f t="shared" ca="1" si="302"/>
        <v>0.08</v>
      </c>
      <c r="CB614" s="56">
        <f t="shared" si="291"/>
        <v>0</v>
      </c>
      <c r="CC614" s="57">
        <f t="shared" si="292"/>
        <v>0</v>
      </c>
      <c r="CD614" s="58">
        <f t="shared" ca="1" si="293"/>
        <v>0</v>
      </c>
      <c r="CE614" s="141">
        <f t="shared" ca="1" si="303"/>
        <v>0</v>
      </c>
      <c r="CF614" s="143">
        <f t="shared" ca="1" si="304"/>
        <v>-0.04</v>
      </c>
      <c r="CG614" s="144">
        <f t="shared" ca="1" si="305"/>
        <v>-0.05</v>
      </c>
      <c r="CH614" s="145">
        <f t="shared" ca="1" si="306"/>
        <v>0.08</v>
      </c>
    </row>
    <row r="615" spans="2:86" hidden="1" outlineLevel="1">
      <c r="B615" t="str">
        <f t="shared" ca="1" si="309"/>
        <v>EP2 LP-D0 LP-S0 LP-M1</v>
      </c>
      <c r="C615" s="37">
        <f t="shared" si="311"/>
        <v>2</v>
      </c>
      <c r="D615" s="37">
        <f t="shared" si="311"/>
        <v>0</v>
      </c>
      <c r="E615" s="37">
        <f t="shared" ca="1" si="311"/>
        <v>0</v>
      </c>
      <c r="F615" s="37">
        <f t="shared" ca="1" si="311"/>
        <v>0</v>
      </c>
      <c r="G615" s="37">
        <f t="shared" ca="1" si="311"/>
        <v>2</v>
      </c>
      <c r="H615" s="37">
        <f t="shared" ca="1" si="311"/>
        <v>2</v>
      </c>
      <c r="I615" s="37">
        <f t="shared" ca="1" si="311"/>
        <v>1</v>
      </c>
      <c r="BM615">
        <v>165</v>
      </c>
      <c r="BN615" s="56">
        <f t="shared" si="286"/>
        <v>0</v>
      </c>
      <c r="BO615" s="57">
        <f t="shared" si="287"/>
        <v>0</v>
      </c>
      <c r="BP615" s="58">
        <f t="shared" ca="1" si="294"/>
        <v>0</v>
      </c>
      <c r="BQ615" s="141">
        <f t="shared" ca="1" si="295"/>
        <v>0</v>
      </c>
      <c r="BR615" s="143">
        <f t="shared" ca="1" si="296"/>
        <v>-0.04</v>
      </c>
      <c r="BS615" s="144">
        <f t="shared" ca="1" si="297"/>
        <v>0</v>
      </c>
      <c r="BT615" s="145">
        <f t="shared" ca="1" si="298"/>
        <v>-0.05</v>
      </c>
      <c r="BU615" s="56">
        <f t="shared" si="288"/>
        <v>0</v>
      </c>
      <c r="BV615" s="57">
        <f t="shared" si="289"/>
        <v>0</v>
      </c>
      <c r="BW615" s="58">
        <f t="shared" ca="1" si="290"/>
        <v>0</v>
      </c>
      <c r="BX615" s="141">
        <f t="shared" ca="1" si="299"/>
        <v>0</v>
      </c>
      <c r="BY615" s="143">
        <f t="shared" ca="1" si="300"/>
        <v>-0.04</v>
      </c>
      <c r="BZ615" s="144">
        <f t="shared" ca="1" si="301"/>
        <v>0</v>
      </c>
      <c r="CA615" s="145">
        <f t="shared" ca="1" si="302"/>
        <v>-0.05</v>
      </c>
      <c r="CB615" s="56">
        <f t="shared" si="291"/>
        <v>0</v>
      </c>
      <c r="CC615" s="57">
        <f t="shared" si="292"/>
        <v>0</v>
      </c>
      <c r="CD615" s="58">
        <f t="shared" ca="1" si="293"/>
        <v>0</v>
      </c>
      <c r="CE615" s="141">
        <f t="shared" ca="1" si="303"/>
        <v>0</v>
      </c>
      <c r="CF615" s="143">
        <f t="shared" ca="1" si="304"/>
        <v>-0.04</v>
      </c>
      <c r="CG615" s="144">
        <f t="shared" ca="1" si="305"/>
        <v>0</v>
      </c>
      <c r="CH615" s="145">
        <f t="shared" ca="1" si="306"/>
        <v>-0.05</v>
      </c>
    </row>
    <row r="616" spans="2:86" hidden="1" outlineLevel="1">
      <c r="B616" t="str">
        <f t="shared" ca="1" si="309"/>
        <v>EP2 LP-D0 LP-S0 LP-M2</v>
      </c>
      <c r="C616" s="37">
        <f t="shared" si="311"/>
        <v>2</v>
      </c>
      <c r="D616" s="37">
        <f t="shared" si="311"/>
        <v>0</v>
      </c>
      <c r="E616" s="37">
        <f t="shared" ca="1" si="311"/>
        <v>0</v>
      </c>
      <c r="F616" s="37">
        <f t="shared" ca="1" si="311"/>
        <v>0</v>
      </c>
      <c r="G616" s="37">
        <f t="shared" ca="1" si="311"/>
        <v>2</v>
      </c>
      <c r="H616" s="37">
        <f t="shared" ca="1" si="311"/>
        <v>2</v>
      </c>
      <c r="I616" s="37">
        <f t="shared" ca="1" si="311"/>
        <v>2</v>
      </c>
      <c r="BM616">
        <v>166</v>
      </c>
      <c r="BN616" s="56">
        <f t="shared" si="286"/>
        <v>0</v>
      </c>
      <c r="BO616" s="57">
        <f t="shared" si="287"/>
        <v>0</v>
      </c>
      <c r="BP616" s="58">
        <f t="shared" ca="1" si="294"/>
        <v>0</v>
      </c>
      <c r="BQ616" s="141">
        <f t="shared" ca="1" si="295"/>
        <v>0</v>
      </c>
      <c r="BR616" s="143">
        <f t="shared" ca="1" si="296"/>
        <v>-0.04</v>
      </c>
      <c r="BS616" s="144">
        <f t="shared" ca="1" si="297"/>
        <v>0</v>
      </c>
      <c r="BT616" s="145">
        <f t="shared" ca="1" si="298"/>
        <v>0</v>
      </c>
      <c r="BU616" s="56">
        <f t="shared" si="288"/>
        <v>0</v>
      </c>
      <c r="BV616" s="57">
        <f t="shared" si="289"/>
        <v>0</v>
      </c>
      <c r="BW616" s="58">
        <f t="shared" ca="1" si="290"/>
        <v>0</v>
      </c>
      <c r="BX616" s="141">
        <f t="shared" ca="1" si="299"/>
        <v>0</v>
      </c>
      <c r="BY616" s="143">
        <f t="shared" ca="1" si="300"/>
        <v>-0.04</v>
      </c>
      <c r="BZ616" s="144">
        <f t="shared" ca="1" si="301"/>
        <v>0</v>
      </c>
      <c r="CA616" s="145">
        <f t="shared" ca="1" si="302"/>
        <v>0</v>
      </c>
      <c r="CB616" s="56">
        <f t="shared" si="291"/>
        <v>0</v>
      </c>
      <c r="CC616" s="57">
        <f t="shared" si="292"/>
        <v>0</v>
      </c>
      <c r="CD616" s="58">
        <f t="shared" ca="1" si="293"/>
        <v>0</v>
      </c>
      <c r="CE616" s="141">
        <f t="shared" ca="1" si="303"/>
        <v>0</v>
      </c>
      <c r="CF616" s="143">
        <f t="shared" ca="1" si="304"/>
        <v>-0.04</v>
      </c>
      <c r="CG616" s="144">
        <f t="shared" ca="1" si="305"/>
        <v>0</v>
      </c>
      <c r="CH616" s="145">
        <f t="shared" ca="1" si="306"/>
        <v>0</v>
      </c>
    </row>
    <row r="617" spans="2:86" hidden="1" outlineLevel="1">
      <c r="B617" t="str">
        <f t="shared" ca="1" si="309"/>
        <v>EP2 LP-D0 LP-S0 LP-M3</v>
      </c>
      <c r="C617" s="37">
        <f t="shared" si="311"/>
        <v>2</v>
      </c>
      <c r="D617" s="37">
        <f t="shared" si="311"/>
        <v>0</v>
      </c>
      <c r="E617" s="37">
        <f t="shared" ca="1" si="311"/>
        <v>0</v>
      </c>
      <c r="F617" s="37">
        <f t="shared" ca="1" si="311"/>
        <v>0</v>
      </c>
      <c r="G617" s="37">
        <f t="shared" ca="1" si="311"/>
        <v>2</v>
      </c>
      <c r="H617" s="37">
        <f t="shared" ca="1" si="311"/>
        <v>2</v>
      </c>
      <c r="I617" s="37">
        <f t="shared" ca="1" si="311"/>
        <v>3</v>
      </c>
      <c r="BM617">
        <v>167</v>
      </c>
      <c r="BN617" s="56">
        <f t="shared" si="286"/>
        <v>0</v>
      </c>
      <c r="BO617" s="57">
        <f t="shared" si="287"/>
        <v>0</v>
      </c>
      <c r="BP617" s="58">
        <f t="shared" ca="1" si="294"/>
        <v>0</v>
      </c>
      <c r="BQ617" s="141">
        <f t="shared" ca="1" si="295"/>
        <v>0</v>
      </c>
      <c r="BR617" s="143">
        <f t="shared" ca="1" si="296"/>
        <v>-0.04</v>
      </c>
      <c r="BS617" s="144">
        <f t="shared" ca="1" si="297"/>
        <v>0</v>
      </c>
      <c r="BT617" s="145">
        <f t="shared" ca="1" si="298"/>
        <v>0.04</v>
      </c>
      <c r="BU617" s="56">
        <f t="shared" si="288"/>
        <v>0</v>
      </c>
      <c r="BV617" s="57">
        <f t="shared" si="289"/>
        <v>0</v>
      </c>
      <c r="BW617" s="58">
        <f t="shared" ca="1" si="290"/>
        <v>0</v>
      </c>
      <c r="BX617" s="141">
        <f t="shared" ca="1" si="299"/>
        <v>0</v>
      </c>
      <c r="BY617" s="143">
        <f t="shared" ca="1" si="300"/>
        <v>-0.04</v>
      </c>
      <c r="BZ617" s="144">
        <f t="shared" ca="1" si="301"/>
        <v>0</v>
      </c>
      <c r="CA617" s="145">
        <f t="shared" ca="1" si="302"/>
        <v>0.04</v>
      </c>
      <c r="CB617" s="56">
        <f t="shared" si="291"/>
        <v>0</v>
      </c>
      <c r="CC617" s="57">
        <f t="shared" si="292"/>
        <v>0</v>
      </c>
      <c r="CD617" s="58">
        <f t="shared" ca="1" si="293"/>
        <v>0</v>
      </c>
      <c r="CE617" s="141">
        <f t="shared" ca="1" si="303"/>
        <v>0</v>
      </c>
      <c r="CF617" s="143">
        <f t="shared" ca="1" si="304"/>
        <v>-0.04</v>
      </c>
      <c r="CG617" s="144">
        <f t="shared" ca="1" si="305"/>
        <v>0</v>
      </c>
      <c r="CH617" s="145">
        <f t="shared" ca="1" si="306"/>
        <v>0.04</v>
      </c>
    </row>
    <row r="618" spans="2:86" hidden="1" outlineLevel="1">
      <c r="B618" t="str">
        <f t="shared" ca="1" si="309"/>
        <v>EP2 LP-D0 LP-S0 LP-M4</v>
      </c>
      <c r="C618" s="37">
        <f t="shared" si="311"/>
        <v>2</v>
      </c>
      <c r="D618" s="37">
        <f t="shared" si="311"/>
        <v>0</v>
      </c>
      <c r="E618" s="37">
        <f t="shared" ca="1" si="311"/>
        <v>0</v>
      </c>
      <c r="F618" s="37">
        <f t="shared" ca="1" si="311"/>
        <v>0</v>
      </c>
      <c r="G618" s="37">
        <f t="shared" ca="1" si="311"/>
        <v>2</v>
      </c>
      <c r="H618" s="37">
        <f t="shared" ca="1" si="311"/>
        <v>2</v>
      </c>
      <c r="I618" s="37">
        <f t="shared" ca="1" si="311"/>
        <v>4</v>
      </c>
      <c r="BM618">
        <v>168</v>
      </c>
      <c r="BN618" s="56">
        <f t="shared" si="286"/>
        <v>0</v>
      </c>
      <c r="BO618" s="57">
        <f t="shared" si="287"/>
        <v>0</v>
      </c>
      <c r="BP618" s="58">
        <f t="shared" ca="1" si="294"/>
        <v>0</v>
      </c>
      <c r="BQ618" s="141">
        <f t="shared" ca="1" si="295"/>
        <v>0</v>
      </c>
      <c r="BR618" s="143">
        <f t="shared" ca="1" si="296"/>
        <v>-0.04</v>
      </c>
      <c r="BS618" s="144">
        <f t="shared" ca="1" si="297"/>
        <v>0</v>
      </c>
      <c r="BT618" s="145">
        <f t="shared" ca="1" si="298"/>
        <v>0.08</v>
      </c>
      <c r="BU618" s="56">
        <f t="shared" si="288"/>
        <v>0</v>
      </c>
      <c r="BV618" s="57">
        <f t="shared" si="289"/>
        <v>0</v>
      </c>
      <c r="BW618" s="58">
        <f t="shared" ca="1" si="290"/>
        <v>0</v>
      </c>
      <c r="BX618" s="141">
        <f t="shared" ca="1" si="299"/>
        <v>0</v>
      </c>
      <c r="BY618" s="143">
        <f t="shared" ca="1" si="300"/>
        <v>-0.04</v>
      </c>
      <c r="BZ618" s="144">
        <f t="shared" ca="1" si="301"/>
        <v>0</v>
      </c>
      <c r="CA618" s="145">
        <f t="shared" ca="1" si="302"/>
        <v>0.08</v>
      </c>
      <c r="CB618" s="56">
        <f t="shared" si="291"/>
        <v>0</v>
      </c>
      <c r="CC618" s="57">
        <f t="shared" si="292"/>
        <v>0</v>
      </c>
      <c r="CD618" s="58">
        <f t="shared" ca="1" si="293"/>
        <v>0</v>
      </c>
      <c r="CE618" s="141">
        <f t="shared" ca="1" si="303"/>
        <v>0</v>
      </c>
      <c r="CF618" s="143">
        <f t="shared" ca="1" si="304"/>
        <v>-0.04</v>
      </c>
      <c r="CG618" s="144">
        <f t="shared" ca="1" si="305"/>
        <v>0</v>
      </c>
      <c r="CH618" s="145">
        <f t="shared" ca="1" si="306"/>
        <v>0.08</v>
      </c>
    </row>
    <row r="619" spans="2:86" hidden="1" outlineLevel="1">
      <c r="B619" t="str">
        <f t="shared" ca="1" si="309"/>
        <v>EP2 LP-D0 LP-S0 LP-M1</v>
      </c>
      <c r="C619" s="37">
        <f t="shared" si="311"/>
        <v>2</v>
      </c>
      <c r="D619" s="37">
        <f t="shared" si="311"/>
        <v>0</v>
      </c>
      <c r="E619" s="37">
        <f t="shared" ca="1" si="311"/>
        <v>0</v>
      </c>
      <c r="F619" s="37">
        <f t="shared" ca="1" si="311"/>
        <v>0</v>
      </c>
      <c r="G619" s="37">
        <f t="shared" ca="1" si="311"/>
        <v>2</v>
      </c>
      <c r="H619" s="37">
        <f t="shared" ca="1" si="311"/>
        <v>3</v>
      </c>
      <c r="I619" s="37">
        <f t="shared" ca="1" si="311"/>
        <v>1</v>
      </c>
      <c r="BM619">
        <v>169</v>
      </c>
      <c r="BN619" s="56">
        <f t="shared" si="286"/>
        <v>0</v>
      </c>
      <c r="BO619" s="57">
        <f t="shared" si="287"/>
        <v>0</v>
      </c>
      <c r="BP619" s="58">
        <f t="shared" ca="1" si="294"/>
        <v>0</v>
      </c>
      <c r="BQ619" s="141">
        <f t="shared" ca="1" si="295"/>
        <v>0</v>
      </c>
      <c r="BR619" s="143">
        <f t="shared" ca="1" si="296"/>
        <v>-0.04</v>
      </c>
      <c r="BS619" s="144">
        <f t="shared" ca="1" si="297"/>
        <v>0.04</v>
      </c>
      <c r="BT619" s="145">
        <f t="shared" ca="1" si="298"/>
        <v>-0.05</v>
      </c>
      <c r="BU619" s="56">
        <f t="shared" si="288"/>
        <v>0</v>
      </c>
      <c r="BV619" s="57">
        <f t="shared" si="289"/>
        <v>0</v>
      </c>
      <c r="BW619" s="58">
        <f t="shared" ca="1" si="290"/>
        <v>0</v>
      </c>
      <c r="BX619" s="141">
        <f t="shared" ca="1" si="299"/>
        <v>0</v>
      </c>
      <c r="BY619" s="143">
        <f t="shared" ca="1" si="300"/>
        <v>-0.04</v>
      </c>
      <c r="BZ619" s="144">
        <f t="shared" ca="1" si="301"/>
        <v>0.04</v>
      </c>
      <c r="CA619" s="145">
        <f t="shared" ca="1" si="302"/>
        <v>-0.05</v>
      </c>
      <c r="CB619" s="56">
        <f t="shared" si="291"/>
        <v>0</v>
      </c>
      <c r="CC619" s="57">
        <f t="shared" si="292"/>
        <v>0</v>
      </c>
      <c r="CD619" s="58">
        <f t="shared" ca="1" si="293"/>
        <v>0</v>
      </c>
      <c r="CE619" s="141">
        <f t="shared" ca="1" si="303"/>
        <v>0</v>
      </c>
      <c r="CF619" s="143">
        <f t="shared" ca="1" si="304"/>
        <v>-0.04</v>
      </c>
      <c r="CG619" s="144">
        <f t="shared" ca="1" si="305"/>
        <v>0.04</v>
      </c>
      <c r="CH619" s="145">
        <f t="shared" ca="1" si="306"/>
        <v>-0.05</v>
      </c>
    </row>
    <row r="620" spans="2:86" hidden="1" outlineLevel="1">
      <c r="B620" t="str">
        <f t="shared" ca="1" si="309"/>
        <v>EP2 LP-D0 LP-S0 LP-M2</v>
      </c>
      <c r="C620" s="37">
        <f t="shared" si="311"/>
        <v>2</v>
      </c>
      <c r="D620" s="37">
        <f t="shared" si="311"/>
        <v>0</v>
      </c>
      <c r="E620" s="37">
        <f t="shared" ca="1" si="311"/>
        <v>0</v>
      </c>
      <c r="F620" s="37">
        <f t="shared" ca="1" si="311"/>
        <v>0</v>
      </c>
      <c r="G620" s="37">
        <f t="shared" ca="1" si="311"/>
        <v>2</v>
      </c>
      <c r="H620" s="37">
        <f t="shared" ca="1" si="311"/>
        <v>3</v>
      </c>
      <c r="I620" s="37">
        <f t="shared" ca="1" si="311"/>
        <v>2</v>
      </c>
      <c r="BM620">
        <v>170</v>
      </c>
      <c r="BN620" s="56">
        <f t="shared" si="286"/>
        <v>0</v>
      </c>
      <c r="BO620" s="57">
        <f t="shared" si="287"/>
        <v>0</v>
      </c>
      <c r="BP620" s="58">
        <f t="shared" ca="1" si="294"/>
        <v>0</v>
      </c>
      <c r="BQ620" s="141">
        <f t="shared" ca="1" si="295"/>
        <v>0</v>
      </c>
      <c r="BR620" s="143">
        <f t="shared" ca="1" si="296"/>
        <v>-0.04</v>
      </c>
      <c r="BS620" s="144">
        <f t="shared" ca="1" si="297"/>
        <v>0.04</v>
      </c>
      <c r="BT620" s="145">
        <f t="shared" ca="1" si="298"/>
        <v>0</v>
      </c>
      <c r="BU620" s="56">
        <f t="shared" si="288"/>
        <v>0</v>
      </c>
      <c r="BV620" s="57">
        <f t="shared" si="289"/>
        <v>0</v>
      </c>
      <c r="BW620" s="58">
        <f t="shared" ca="1" si="290"/>
        <v>0</v>
      </c>
      <c r="BX620" s="141">
        <f t="shared" ca="1" si="299"/>
        <v>0</v>
      </c>
      <c r="BY620" s="143">
        <f t="shared" ca="1" si="300"/>
        <v>-0.04</v>
      </c>
      <c r="BZ620" s="144">
        <f t="shared" ca="1" si="301"/>
        <v>0.04</v>
      </c>
      <c r="CA620" s="145">
        <f t="shared" ca="1" si="302"/>
        <v>0</v>
      </c>
      <c r="CB620" s="56">
        <f t="shared" si="291"/>
        <v>0</v>
      </c>
      <c r="CC620" s="57">
        <f t="shared" si="292"/>
        <v>0</v>
      </c>
      <c r="CD620" s="58">
        <f t="shared" ca="1" si="293"/>
        <v>0</v>
      </c>
      <c r="CE620" s="141">
        <f t="shared" ca="1" si="303"/>
        <v>0</v>
      </c>
      <c r="CF620" s="143">
        <f t="shared" ca="1" si="304"/>
        <v>-0.04</v>
      </c>
      <c r="CG620" s="144">
        <f t="shared" ca="1" si="305"/>
        <v>0.04</v>
      </c>
      <c r="CH620" s="145">
        <f t="shared" ca="1" si="306"/>
        <v>0</v>
      </c>
    </row>
    <row r="621" spans="2:86" hidden="1" outlineLevel="1">
      <c r="B621" t="str">
        <f t="shared" ca="1" si="309"/>
        <v>EP2 LP-D0 LP-S0 LP-M3</v>
      </c>
      <c r="C621" s="37">
        <f t="shared" ref="C621:I630" si="312">C221</f>
        <v>2</v>
      </c>
      <c r="D621" s="37">
        <f t="shared" si="312"/>
        <v>0</v>
      </c>
      <c r="E621" s="37">
        <f t="shared" ca="1" si="312"/>
        <v>0</v>
      </c>
      <c r="F621" s="37">
        <f t="shared" ca="1" si="312"/>
        <v>0</v>
      </c>
      <c r="G621" s="37">
        <f t="shared" ca="1" si="312"/>
        <v>2</v>
      </c>
      <c r="H621" s="37">
        <f t="shared" ca="1" si="312"/>
        <v>3</v>
      </c>
      <c r="I621" s="37">
        <f t="shared" ca="1" si="312"/>
        <v>3</v>
      </c>
      <c r="BM621">
        <v>171</v>
      </c>
      <c r="BN621" s="56">
        <f t="shared" si="286"/>
        <v>0</v>
      </c>
      <c r="BO621" s="57">
        <f t="shared" si="287"/>
        <v>0</v>
      </c>
      <c r="BP621" s="58">
        <f t="shared" ca="1" si="294"/>
        <v>0</v>
      </c>
      <c r="BQ621" s="141">
        <f t="shared" ca="1" si="295"/>
        <v>0</v>
      </c>
      <c r="BR621" s="143">
        <f t="shared" ca="1" si="296"/>
        <v>-0.04</v>
      </c>
      <c r="BS621" s="144">
        <f t="shared" ca="1" si="297"/>
        <v>0.04</v>
      </c>
      <c r="BT621" s="145">
        <f t="shared" ca="1" si="298"/>
        <v>0.04</v>
      </c>
      <c r="BU621" s="56">
        <f t="shared" si="288"/>
        <v>0</v>
      </c>
      <c r="BV621" s="57">
        <f t="shared" si="289"/>
        <v>0</v>
      </c>
      <c r="BW621" s="58">
        <f t="shared" ca="1" si="290"/>
        <v>0</v>
      </c>
      <c r="BX621" s="141">
        <f t="shared" ca="1" si="299"/>
        <v>0</v>
      </c>
      <c r="BY621" s="143">
        <f t="shared" ca="1" si="300"/>
        <v>-0.04</v>
      </c>
      <c r="BZ621" s="144">
        <f t="shared" ca="1" si="301"/>
        <v>0.04</v>
      </c>
      <c r="CA621" s="145">
        <f t="shared" ca="1" si="302"/>
        <v>0.04</v>
      </c>
      <c r="CB621" s="56">
        <f t="shared" si="291"/>
        <v>0</v>
      </c>
      <c r="CC621" s="57">
        <f t="shared" si="292"/>
        <v>0</v>
      </c>
      <c r="CD621" s="58">
        <f t="shared" ca="1" si="293"/>
        <v>0</v>
      </c>
      <c r="CE621" s="141">
        <f t="shared" ca="1" si="303"/>
        <v>0</v>
      </c>
      <c r="CF621" s="143">
        <f t="shared" ca="1" si="304"/>
        <v>-0.04</v>
      </c>
      <c r="CG621" s="144">
        <f t="shared" ca="1" si="305"/>
        <v>0.04</v>
      </c>
      <c r="CH621" s="145">
        <f t="shared" ca="1" si="306"/>
        <v>0.04</v>
      </c>
    </row>
    <row r="622" spans="2:86" hidden="1" outlineLevel="1">
      <c r="B622" t="str">
        <f t="shared" ca="1" si="309"/>
        <v>EP2 LP-D0 LP-S0 LP-M4</v>
      </c>
      <c r="C622" s="37">
        <f t="shared" si="312"/>
        <v>2</v>
      </c>
      <c r="D622" s="37">
        <f t="shared" si="312"/>
        <v>0</v>
      </c>
      <c r="E622" s="37">
        <f t="shared" ca="1" si="312"/>
        <v>0</v>
      </c>
      <c r="F622" s="37">
        <f t="shared" ca="1" si="312"/>
        <v>0</v>
      </c>
      <c r="G622" s="37">
        <f t="shared" ca="1" si="312"/>
        <v>2</v>
      </c>
      <c r="H622" s="37">
        <f t="shared" ca="1" si="312"/>
        <v>3</v>
      </c>
      <c r="I622" s="37">
        <f t="shared" ca="1" si="312"/>
        <v>4</v>
      </c>
      <c r="BM622">
        <v>172</v>
      </c>
      <c r="BN622" s="56">
        <f t="shared" si="286"/>
        <v>0</v>
      </c>
      <c r="BO622" s="57">
        <f t="shared" si="287"/>
        <v>0</v>
      </c>
      <c r="BP622" s="58">
        <f t="shared" ca="1" si="294"/>
        <v>0</v>
      </c>
      <c r="BQ622" s="141">
        <f t="shared" ca="1" si="295"/>
        <v>0</v>
      </c>
      <c r="BR622" s="143">
        <f t="shared" ca="1" si="296"/>
        <v>-0.04</v>
      </c>
      <c r="BS622" s="144">
        <f t="shared" ca="1" si="297"/>
        <v>0.04</v>
      </c>
      <c r="BT622" s="145">
        <f t="shared" ca="1" si="298"/>
        <v>0.08</v>
      </c>
      <c r="BU622" s="56">
        <f t="shared" si="288"/>
        <v>0</v>
      </c>
      <c r="BV622" s="57">
        <f t="shared" si="289"/>
        <v>0</v>
      </c>
      <c r="BW622" s="58">
        <f t="shared" ca="1" si="290"/>
        <v>0</v>
      </c>
      <c r="BX622" s="141">
        <f t="shared" ca="1" si="299"/>
        <v>0</v>
      </c>
      <c r="BY622" s="143">
        <f t="shared" ca="1" si="300"/>
        <v>-0.04</v>
      </c>
      <c r="BZ622" s="144">
        <f t="shared" ca="1" si="301"/>
        <v>0.04</v>
      </c>
      <c r="CA622" s="145">
        <f t="shared" ca="1" si="302"/>
        <v>0.08</v>
      </c>
      <c r="CB622" s="56">
        <f t="shared" si="291"/>
        <v>0</v>
      </c>
      <c r="CC622" s="57">
        <f t="shared" si="292"/>
        <v>0</v>
      </c>
      <c r="CD622" s="58">
        <f t="shared" ca="1" si="293"/>
        <v>0</v>
      </c>
      <c r="CE622" s="141">
        <f t="shared" ca="1" si="303"/>
        <v>0</v>
      </c>
      <c r="CF622" s="143">
        <f t="shared" ca="1" si="304"/>
        <v>-0.04</v>
      </c>
      <c r="CG622" s="144">
        <f t="shared" ca="1" si="305"/>
        <v>0.04</v>
      </c>
      <c r="CH622" s="145">
        <f t="shared" ca="1" si="306"/>
        <v>0.08</v>
      </c>
    </row>
    <row r="623" spans="2:86" hidden="1" outlineLevel="1">
      <c r="B623" t="str">
        <f t="shared" ca="1" si="309"/>
        <v>EP2 LP-D0 LP-S0 LP-M1</v>
      </c>
      <c r="C623" s="37">
        <f t="shared" si="312"/>
        <v>2</v>
      </c>
      <c r="D623" s="37">
        <f t="shared" si="312"/>
        <v>0</v>
      </c>
      <c r="E623" s="37">
        <f t="shared" ca="1" si="312"/>
        <v>0</v>
      </c>
      <c r="F623" s="37">
        <f t="shared" ca="1" si="312"/>
        <v>0</v>
      </c>
      <c r="G623" s="37">
        <f t="shared" ca="1" si="312"/>
        <v>2</v>
      </c>
      <c r="H623" s="37">
        <f t="shared" ca="1" si="312"/>
        <v>4</v>
      </c>
      <c r="I623" s="37">
        <f t="shared" ca="1" si="312"/>
        <v>1</v>
      </c>
      <c r="BM623">
        <v>173</v>
      </c>
      <c r="BN623" s="56">
        <f t="shared" si="286"/>
        <v>0</v>
      </c>
      <c r="BO623" s="57">
        <f t="shared" si="287"/>
        <v>0</v>
      </c>
      <c r="BP623" s="58">
        <f t="shared" ca="1" si="294"/>
        <v>0</v>
      </c>
      <c r="BQ623" s="141">
        <f t="shared" ca="1" si="295"/>
        <v>0</v>
      </c>
      <c r="BR623" s="143">
        <f t="shared" ca="1" si="296"/>
        <v>-0.04</v>
      </c>
      <c r="BS623" s="144">
        <f t="shared" ca="1" si="297"/>
        <v>0.08</v>
      </c>
      <c r="BT623" s="145">
        <f t="shared" ca="1" si="298"/>
        <v>-0.05</v>
      </c>
      <c r="BU623" s="56">
        <f t="shared" si="288"/>
        <v>0</v>
      </c>
      <c r="BV623" s="57">
        <f t="shared" si="289"/>
        <v>0</v>
      </c>
      <c r="BW623" s="58">
        <f t="shared" ca="1" si="290"/>
        <v>0</v>
      </c>
      <c r="BX623" s="141">
        <f t="shared" ca="1" si="299"/>
        <v>0</v>
      </c>
      <c r="BY623" s="143">
        <f t="shared" ca="1" si="300"/>
        <v>-0.04</v>
      </c>
      <c r="BZ623" s="144">
        <f t="shared" ca="1" si="301"/>
        <v>0.08</v>
      </c>
      <c r="CA623" s="145">
        <f t="shared" ca="1" si="302"/>
        <v>-0.05</v>
      </c>
      <c r="CB623" s="56">
        <f t="shared" si="291"/>
        <v>0</v>
      </c>
      <c r="CC623" s="57">
        <f t="shared" si="292"/>
        <v>0</v>
      </c>
      <c r="CD623" s="58">
        <f t="shared" ca="1" si="293"/>
        <v>0</v>
      </c>
      <c r="CE623" s="141">
        <f t="shared" ca="1" si="303"/>
        <v>0</v>
      </c>
      <c r="CF623" s="143">
        <f t="shared" ca="1" si="304"/>
        <v>-0.04</v>
      </c>
      <c r="CG623" s="144">
        <f t="shared" ca="1" si="305"/>
        <v>0.08</v>
      </c>
      <c r="CH623" s="145">
        <f t="shared" ca="1" si="306"/>
        <v>-0.05</v>
      </c>
    </row>
    <row r="624" spans="2:86" hidden="1" outlineLevel="1">
      <c r="B624" t="str">
        <f t="shared" ref="B624:B658" ca="1" si="313">"EP"&amp;$C624&amp;" LP-D"&amp;$E624&amp;" LP-S"&amp;$F624&amp;" LP-M"&amp;$I624</f>
        <v>EP2 LP-D0 LP-S0 LP-M2</v>
      </c>
      <c r="C624" s="37">
        <f t="shared" si="312"/>
        <v>2</v>
      </c>
      <c r="D624" s="37">
        <f t="shared" si="312"/>
        <v>0</v>
      </c>
      <c r="E624" s="37">
        <f t="shared" ca="1" si="312"/>
        <v>0</v>
      </c>
      <c r="F624" s="37">
        <f t="shared" ca="1" si="312"/>
        <v>0</v>
      </c>
      <c r="G624" s="37">
        <f t="shared" ca="1" si="312"/>
        <v>2</v>
      </c>
      <c r="H624" s="37">
        <f t="shared" ca="1" si="312"/>
        <v>4</v>
      </c>
      <c r="I624" s="37">
        <f t="shared" ca="1" si="312"/>
        <v>2</v>
      </c>
      <c r="BM624">
        <v>174</v>
      </c>
      <c r="BN624" s="56">
        <f t="shared" si="286"/>
        <v>0</v>
      </c>
      <c r="BO624" s="57">
        <f t="shared" si="287"/>
        <v>0</v>
      </c>
      <c r="BP624" s="58">
        <f t="shared" ca="1" si="294"/>
        <v>0</v>
      </c>
      <c r="BQ624" s="141">
        <f t="shared" ca="1" si="295"/>
        <v>0</v>
      </c>
      <c r="BR624" s="143">
        <f t="shared" ca="1" si="296"/>
        <v>-0.04</v>
      </c>
      <c r="BS624" s="144">
        <f t="shared" ca="1" si="297"/>
        <v>0.08</v>
      </c>
      <c r="BT624" s="145">
        <f t="shared" ca="1" si="298"/>
        <v>0</v>
      </c>
      <c r="BU624" s="56">
        <f t="shared" si="288"/>
        <v>0</v>
      </c>
      <c r="BV624" s="57">
        <f t="shared" si="289"/>
        <v>0</v>
      </c>
      <c r="BW624" s="58">
        <f t="shared" ca="1" si="290"/>
        <v>0</v>
      </c>
      <c r="BX624" s="141">
        <f t="shared" ca="1" si="299"/>
        <v>0</v>
      </c>
      <c r="BY624" s="143">
        <f t="shared" ca="1" si="300"/>
        <v>-0.04</v>
      </c>
      <c r="BZ624" s="144">
        <f t="shared" ca="1" si="301"/>
        <v>0.08</v>
      </c>
      <c r="CA624" s="145">
        <f t="shared" ca="1" si="302"/>
        <v>0</v>
      </c>
      <c r="CB624" s="56">
        <f t="shared" si="291"/>
        <v>0</v>
      </c>
      <c r="CC624" s="57">
        <f t="shared" si="292"/>
        <v>0</v>
      </c>
      <c r="CD624" s="58">
        <f t="shared" ca="1" si="293"/>
        <v>0</v>
      </c>
      <c r="CE624" s="141">
        <f t="shared" ca="1" si="303"/>
        <v>0</v>
      </c>
      <c r="CF624" s="143">
        <f t="shared" ca="1" si="304"/>
        <v>-0.04</v>
      </c>
      <c r="CG624" s="144">
        <f t="shared" ca="1" si="305"/>
        <v>0.08</v>
      </c>
      <c r="CH624" s="145">
        <f t="shared" ca="1" si="306"/>
        <v>0</v>
      </c>
    </row>
    <row r="625" spans="2:86" hidden="1" outlineLevel="1">
      <c r="B625" t="str">
        <f t="shared" ca="1" si="313"/>
        <v>EP2 LP-D0 LP-S0 LP-M3</v>
      </c>
      <c r="C625" s="37">
        <f t="shared" si="312"/>
        <v>2</v>
      </c>
      <c r="D625" s="37">
        <f t="shared" si="312"/>
        <v>0</v>
      </c>
      <c r="E625" s="37">
        <f t="shared" ca="1" si="312"/>
        <v>0</v>
      </c>
      <c r="F625" s="37">
        <f t="shared" ca="1" si="312"/>
        <v>0</v>
      </c>
      <c r="G625" s="37">
        <f t="shared" ca="1" si="312"/>
        <v>2</v>
      </c>
      <c r="H625" s="37">
        <f t="shared" ca="1" si="312"/>
        <v>4</v>
      </c>
      <c r="I625" s="37">
        <f t="shared" ca="1" si="312"/>
        <v>3</v>
      </c>
      <c r="BM625">
        <v>175</v>
      </c>
      <c r="BN625" s="56">
        <f t="shared" si="286"/>
        <v>0</v>
      </c>
      <c r="BO625" s="57">
        <f t="shared" si="287"/>
        <v>0</v>
      </c>
      <c r="BP625" s="58">
        <f t="shared" ca="1" si="294"/>
        <v>0</v>
      </c>
      <c r="BQ625" s="141">
        <f t="shared" ca="1" si="295"/>
        <v>0</v>
      </c>
      <c r="BR625" s="143">
        <f t="shared" ca="1" si="296"/>
        <v>-0.04</v>
      </c>
      <c r="BS625" s="144">
        <f t="shared" ca="1" si="297"/>
        <v>0.08</v>
      </c>
      <c r="BT625" s="145">
        <f t="shared" ca="1" si="298"/>
        <v>0.04</v>
      </c>
      <c r="BU625" s="56">
        <f t="shared" si="288"/>
        <v>0</v>
      </c>
      <c r="BV625" s="57">
        <f t="shared" si="289"/>
        <v>0</v>
      </c>
      <c r="BW625" s="58">
        <f t="shared" ca="1" si="290"/>
        <v>0</v>
      </c>
      <c r="BX625" s="141">
        <f t="shared" ca="1" si="299"/>
        <v>0</v>
      </c>
      <c r="BY625" s="143">
        <f t="shared" ca="1" si="300"/>
        <v>-0.04</v>
      </c>
      <c r="BZ625" s="144">
        <f t="shared" ca="1" si="301"/>
        <v>0.08</v>
      </c>
      <c r="CA625" s="145">
        <f t="shared" ca="1" si="302"/>
        <v>0.04</v>
      </c>
      <c r="CB625" s="56">
        <f t="shared" si="291"/>
        <v>0</v>
      </c>
      <c r="CC625" s="57">
        <f t="shared" si="292"/>
        <v>0</v>
      </c>
      <c r="CD625" s="58">
        <f t="shared" ca="1" si="293"/>
        <v>0</v>
      </c>
      <c r="CE625" s="141">
        <f t="shared" ca="1" si="303"/>
        <v>0</v>
      </c>
      <c r="CF625" s="143">
        <f t="shared" ca="1" si="304"/>
        <v>-0.04</v>
      </c>
      <c r="CG625" s="144">
        <f t="shared" ca="1" si="305"/>
        <v>0.08</v>
      </c>
      <c r="CH625" s="145">
        <f t="shared" ca="1" si="306"/>
        <v>0.04</v>
      </c>
    </row>
    <row r="626" spans="2:86" hidden="1" outlineLevel="1">
      <c r="B626" t="str">
        <f t="shared" ca="1" si="313"/>
        <v>EP2 LP-D0 LP-S0 LP-M4</v>
      </c>
      <c r="C626" s="37">
        <f t="shared" si="312"/>
        <v>2</v>
      </c>
      <c r="D626" s="37">
        <f t="shared" si="312"/>
        <v>0</v>
      </c>
      <c r="E626" s="37">
        <f t="shared" ca="1" si="312"/>
        <v>0</v>
      </c>
      <c r="F626" s="37">
        <f t="shared" ca="1" si="312"/>
        <v>0</v>
      </c>
      <c r="G626" s="37">
        <f t="shared" ca="1" si="312"/>
        <v>2</v>
      </c>
      <c r="H626" s="37">
        <f t="shared" ca="1" si="312"/>
        <v>4</v>
      </c>
      <c r="I626" s="37">
        <f t="shared" ca="1" si="312"/>
        <v>4</v>
      </c>
      <c r="BM626">
        <v>176</v>
      </c>
      <c r="BN626" s="56">
        <f t="shared" si="286"/>
        <v>0</v>
      </c>
      <c r="BO626" s="57">
        <f t="shared" si="287"/>
        <v>0</v>
      </c>
      <c r="BP626" s="58">
        <f t="shared" ca="1" si="294"/>
        <v>0</v>
      </c>
      <c r="BQ626" s="141">
        <f t="shared" ca="1" si="295"/>
        <v>0</v>
      </c>
      <c r="BR626" s="143">
        <f t="shared" ca="1" si="296"/>
        <v>-0.04</v>
      </c>
      <c r="BS626" s="144">
        <f t="shared" ca="1" si="297"/>
        <v>0.08</v>
      </c>
      <c r="BT626" s="145">
        <f t="shared" ca="1" si="298"/>
        <v>0.08</v>
      </c>
      <c r="BU626" s="56">
        <f t="shared" si="288"/>
        <v>0</v>
      </c>
      <c r="BV626" s="57">
        <f t="shared" si="289"/>
        <v>0</v>
      </c>
      <c r="BW626" s="58">
        <f t="shared" ca="1" si="290"/>
        <v>0</v>
      </c>
      <c r="BX626" s="141">
        <f t="shared" ca="1" si="299"/>
        <v>0</v>
      </c>
      <c r="BY626" s="143">
        <f t="shared" ca="1" si="300"/>
        <v>-0.04</v>
      </c>
      <c r="BZ626" s="144">
        <f t="shared" ca="1" si="301"/>
        <v>0.08</v>
      </c>
      <c r="CA626" s="145">
        <f t="shared" ca="1" si="302"/>
        <v>0.08</v>
      </c>
      <c r="CB626" s="56">
        <f t="shared" si="291"/>
        <v>0</v>
      </c>
      <c r="CC626" s="57">
        <f t="shared" si="292"/>
        <v>0</v>
      </c>
      <c r="CD626" s="58">
        <f t="shared" ca="1" si="293"/>
        <v>0</v>
      </c>
      <c r="CE626" s="141">
        <f t="shared" ca="1" si="303"/>
        <v>0</v>
      </c>
      <c r="CF626" s="143">
        <f t="shared" ca="1" si="304"/>
        <v>-0.04</v>
      </c>
      <c r="CG626" s="144">
        <f t="shared" ca="1" si="305"/>
        <v>0.08</v>
      </c>
      <c r="CH626" s="145">
        <f t="shared" ca="1" si="306"/>
        <v>0.08</v>
      </c>
    </row>
    <row r="627" spans="2:86" hidden="1" outlineLevel="1">
      <c r="B627" t="str">
        <f t="shared" ca="1" si="313"/>
        <v>EP2 LP-D0 LP-S0 LP-M1</v>
      </c>
      <c r="C627" s="37">
        <f t="shared" si="312"/>
        <v>2</v>
      </c>
      <c r="D627" s="37">
        <f t="shared" si="312"/>
        <v>0</v>
      </c>
      <c r="E627" s="37">
        <f t="shared" ca="1" si="312"/>
        <v>0</v>
      </c>
      <c r="F627" s="37">
        <f t="shared" ca="1" si="312"/>
        <v>0</v>
      </c>
      <c r="G627" s="37">
        <f t="shared" ca="1" si="312"/>
        <v>3</v>
      </c>
      <c r="H627" s="37">
        <f t="shared" ca="1" si="312"/>
        <v>1</v>
      </c>
      <c r="I627" s="37">
        <f t="shared" ca="1" si="312"/>
        <v>1</v>
      </c>
      <c r="BM627">
        <v>177</v>
      </c>
      <c r="BN627" s="56">
        <f t="shared" si="286"/>
        <v>0</v>
      </c>
      <c r="BO627" s="57">
        <f t="shared" si="287"/>
        <v>0</v>
      </c>
      <c r="BP627" s="58">
        <f t="shared" ca="1" si="294"/>
        <v>0</v>
      </c>
      <c r="BQ627" s="141">
        <f t="shared" ca="1" si="295"/>
        <v>0</v>
      </c>
      <c r="BR627" s="143">
        <f t="shared" ca="1" si="296"/>
        <v>0</v>
      </c>
      <c r="BS627" s="144">
        <f t="shared" ca="1" si="297"/>
        <v>-0.05</v>
      </c>
      <c r="BT627" s="145">
        <f t="shared" ca="1" si="298"/>
        <v>-0.05</v>
      </c>
      <c r="BU627" s="56">
        <f t="shared" si="288"/>
        <v>0</v>
      </c>
      <c r="BV627" s="57">
        <f t="shared" si="289"/>
        <v>0</v>
      </c>
      <c r="BW627" s="58">
        <f t="shared" ca="1" si="290"/>
        <v>0</v>
      </c>
      <c r="BX627" s="141">
        <f t="shared" ca="1" si="299"/>
        <v>0</v>
      </c>
      <c r="BY627" s="143">
        <f t="shared" ca="1" si="300"/>
        <v>0</v>
      </c>
      <c r="BZ627" s="144">
        <f t="shared" ca="1" si="301"/>
        <v>-0.05</v>
      </c>
      <c r="CA627" s="145">
        <f t="shared" ca="1" si="302"/>
        <v>-0.05</v>
      </c>
      <c r="CB627" s="56">
        <f t="shared" si="291"/>
        <v>0</v>
      </c>
      <c r="CC627" s="57">
        <f t="shared" si="292"/>
        <v>0</v>
      </c>
      <c r="CD627" s="58">
        <f t="shared" ca="1" si="293"/>
        <v>0</v>
      </c>
      <c r="CE627" s="141">
        <f t="shared" ca="1" si="303"/>
        <v>0</v>
      </c>
      <c r="CF627" s="143">
        <f t="shared" ca="1" si="304"/>
        <v>0</v>
      </c>
      <c r="CG627" s="144">
        <f t="shared" ca="1" si="305"/>
        <v>-0.05</v>
      </c>
      <c r="CH627" s="145">
        <f t="shared" ca="1" si="306"/>
        <v>-0.05</v>
      </c>
    </row>
    <row r="628" spans="2:86" hidden="1" outlineLevel="1">
      <c r="B628" t="str">
        <f t="shared" ca="1" si="313"/>
        <v>EP2 LP-D0 LP-S0 LP-M2</v>
      </c>
      <c r="C628" s="37">
        <f t="shared" si="312"/>
        <v>2</v>
      </c>
      <c r="D628" s="37">
        <f t="shared" si="312"/>
        <v>0</v>
      </c>
      <c r="E628" s="37">
        <f t="shared" ca="1" si="312"/>
        <v>0</v>
      </c>
      <c r="F628" s="37">
        <f t="shared" ca="1" si="312"/>
        <v>0</v>
      </c>
      <c r="G628" s="37">
        <f t="shared" ca="1" si="312"/>
        <v>3</v>
      </c>
      <c r="H628" s="37">
        <f t="shared" ca="1" si="312"/>
        <v>1</v>
      </c>
      <c r="I628" s="37">
        <f t="shared" ca="1" si="312"/>
        <v>2</v>
      </c>
      <c r="BM628">
        <v>178</v>
      </c>
      <c r="BN628" s="56">
        <f t="shared" si="286"/>
        <v>0</v>
      </c>
      <c r="BO628" s="57">
        <f t="shared" si="287"/>
        <v>0</v>
      </c>
      <c r="BP628" s="58">
        <f t="shared" ca="1" si="294"/>
        <v>0</v>
      </c>
      <c r="BQ628" s="141">
        <f t="shared" ca="1" si="295"/>
        <v>0</v>
      </c>
      <c r="BR628" s="143">
        <f t="shared" ca="1" si="296"/>
        <v>0</v>
      </c>
      <c r="BS628" s="144">
        <f t="shared" ca="1" si="297"/>
        <v>-0.05</v>
      </c>
      <c r="BT628" s="145">
        <f t="shared" ca="1" si="298"/>
        <v>0</v>
      </c>
      <c r="BU628" s="56">
        <f t="shared" si="288"/>
        <v>0</v>
      </c>
      <c r="BV628" s="57">
        <f t="shared" si="289"/>
        <v>0</v>
      </c>
      <c r="BW628" s="58">
        <f t="shared" ca="1" si="290"/>
        <v>0</v>
      </c>
      <c r="BX628" s="141">
        <f t="shared" ca="1" si="299"/>
        <v>0</v>
      </c>
      <c r="BY628" s="143">
        <f t="shared" ca="1" si="300"/>
        <v>0</v>
      </c>
      <c r="BZ628" s="144">
        <f t="shared" ca="1" si="301"/>
        <v>-0.05</v>
      </c>
      <c r="CA628" s="145">
        <f t="shared" ca="1" si="302"/>
        <v>0</v>
      </c>
      <c r="CB628" s="56">
        <f t="shared" si="291"/>
        <v>0</v>
      </c>
      <c r="CC628" s="57">
        <f t="shared" si="292"/>
        <v>0</v>
      </c>
      <c r="CD628" s="58">
        <f t="shared" ca="1" si="293"/>
        <v>0</v>
      </c>
      <c r="CE628" s="141">
        <f t="shared" ca="1" si="303"/>
        <v>0</v>
      </c>
      <c r="CF628" s="143">
        <f t="shared" ca="1" si="304"/>
        <v>0</v>
      </c>
      <c r="CG628" s="144">
        <f t="shared" ca="1" si="305"/>
        <v>-0.05</v>
      </c>
      <c r="CH628" s="145">
        <f t="shared" ca="1" si="306"/>
        <v>0</v>
      </c>
    </row>
    <row r="629" spans="2:86" hidden="1" outlineLevel="1">
      <c r="B629" t="str">
        <f t="shared" ca="1" si="313"/>
        <v>EP2 LP-D0 LP-S0 LP-M3</v>
      </c>
      <c r="C629" s="37">
        <f t="shared" si="312"/>
        <v>2</v>
      </c>
      <c r="D629" s="37">
        <f t="shared" si="312"/>
        <v>0</v>
      </c>
      <c r="E629" s="37">
        <f t="shared" ca="1" si="312"/>
        <v>0</v>
      </c>
      <c r="F629" s="37">
        <f t="shared" ca="1" si="312"/>
        <v>0</v>
      </c>
      <c r="G629" s="37">
        <f t="shared" ca="1" si="312"/>
        <v>3</v>
      </c>
      <c r="H629" s="37">
        <f t="shared" ca="1" si="312"/>
        <v>1</v>
      </c>
      <c r="I629" s="37">
        <f t="shared" ca="1" si="312"/>
        <v>3</v>
      </c>
      <c r="BM629">
        <v>179</v>
      </c>
      <c r="BN629" s="56">
        <f t="shared" si="286"/>
        <v>0</v>
      </c>
      <c r="BO629" s="57">
        <f t="shared" si="287"/>
        <v>0</v>
      </c>
      <c r="BP629" s="58">
        <f t="shared" ca="1" si="294"/>
        <v>0</v>
      </c>
      <c r="BQ629" s="141">
        <f t="shared" ca="1" si="295"/>
        <v>0</v>
      </c>
      <c r="BR629" s="143">
        <f t="shared" ca="1" si="296"/>
        <v>0</v>
      </c>
      <c r="BS629" s="144">
        <f t="shared" ca="1" si="297"/>
        <v>-0.05</v>
      </c>
      <c r="BT629" s="145">
        <f t="shared" ca="1" si="298"/>
        <v>0.04</v>
      </c>
      <c r="BU629" s="56">
        <f t="shared" si="288"/>
        <v>0</v>
      </c>
      <c r="BV629" s="57">
        <f t="shared" si="289"/>
        <v>0</v>
      </c>
      <c r="BW629" s="58">
        <f t="shared" ca="1" si="290"/>
        <v>0</v>
      </c>
      <c r="BX629" s="141">
        <f t="shared" ca="1" si="299"/>
        <v>0</v>
      </c>
      <c r="BY629" s="143">
        <f t="shared" ca="1" si="300"/>
        <v>0</v>
      </c>
      <c r="BZ629" s="144">
        <f t="shared" ca="1" si="301"/>
        <v>-0.05</v>
      </c>
      <c r="CA629" s="145">
        <f t="shared" ca="1" si="302"/>
        <v>0.04</v>
      </c>
      <c r="CB629" s="56">
        <f t="shared" si="291"/>
        <v>0</v>
      </c>
      <c r="CC629" s="57">
        <f t="shared" si="292"/>
        <v>0</v>
      </c>
      <c r="CD629" s="58">
        <f t="shared" ca="1" si="293"/>
        <v>0</v>
      </c>
      <c r="CE629" s="141">
        <f t="shared" ca="1" si="303"/>
        <v>0</v>
      </c>
      <c r="CF629" s="143">
        <f t="shared" ca="1" si="304"/>
        <v>0</v>
      </c>
      <c r="CG629" s="144">
        <f t="shared" ca="1" si="305"/>
        <v>-0.05</v>
      </c>
      <c r="CH629" s="145">
        <f t="shared" ca="1" si="306"/>
        <v>0.04</v>
      </c>
    </row>
    <row r="630" spans="2:86" hidden="1" outlineLevel="1">
      <c r="B630" t="str">
        <f t="shared" ca="1" si="313"/>
        <v>EP2 LP-D0 LP-S0 LP-M4</v>
      </c>
      <c r="C630" s="37">
        <f t="shared" si="312"/>
        <v>2</v>
      </c>
      <c r="D630" s="37">
        <f t="shared" si="312"/>
        <v>0</v>
      </c>
      <c r="E630" s="37">
        <f t="shared" ca="1" si="312"/>
        <v>0</v>
      </c>
      <c r="F630" s="37">
        <f t="shared" ca="1" si="312"/>
        <v>0</v>
      </c>
      <c r="G630" s="37">
        <f t="shared" ca="1" si="312"/>
        <v>3</v>
      </c>
      <c r="H630" s="37">
        <f t="shared" ca="1" si="312"/>
        <v>1</v>
      </c>
      <c r="I630" s="37">
        <f t="shared" ca="1" si="312"/>
        <v>4</v>
      </c>
      <c r="BM630">
        <v>180</v>
      </c>
      <c r="BN630" s="56">
        <f t="shared" si="286"/>
        <v>0</v>
      </c>
      <c r="BO630" s="57">
        <f t="shared" si="287"/>
        <v>0</v>
      </c>
      <c r="BP630" s="58">
        <f t="shared" ca="1" si="294"/>
        <v>0</v>
      </c>
      <c r="BQ630" s="141">
        <f t="shared" ca="1" si="295"/>
        <v>0</v>
      </c>
      <c r="BR630" s="143">
        <f t="shared" ca="1" si="296"/>
        <v>0</v>
      </c>
      <c r="BS630" s="144">
        <f t="shared" ca="1" si="297"/>
        <v>-0.05</v>
      </c>
      <c r="BT630" s="145">
        <f t="shared" ca="1" si="298"/>
        <v>0.08</v>
      </c>
      <c r="BU630" s="56">
        <f t="shared" si="288"/>
        <v>0</v>
      </c>
      <c r="BV630" s="57">
        <f t="shared" si="289"/>
        <v>0</v>
      </c>
      <c r="BW630" s="58">
        <f t="shared" ca="1" si="290"/>
        <v>0</v>
      </c>
      <c r="BX630" s="141">
        <f t="shared" ca="1" si="299"/>
        <v>0</v>
      </c>
      <c r="BY630" s="143">
        <f t="shared" ca="1" si="300"/>
        <v>0</v>
      </c>
      <c r="BZ630" s="144">
        <f t="shared" ca="1" si="301"/>
        <v>-0.05</v>
      </c>
      <c r="CA630" s="145">
        <f t="shared" ca="1" si="302"/>
        <v>0.08</v>
      </c>
      <c r="CB630" s="56">
        <f t="shared" si="291"/>
        <v>0</v>
      </c>
      <c r="CC630" s="57">
        <f t="shared" si="292"/>
        <v>0</v>
      </c>
      <c r="CD630" s="58">
        <f t="shared" ca="1" si="293"/>
        <v>0</v>
      </c>
      <c r="CE630" s="141">
        <f t="shared" ca="1" si="303"/>
        <v>0</v>
      </c>
      <c r="CF630" s="143">
        <f t="shared" ca="1" si="304"/>
        <v>0</v>
      </c>
      <c r="CG630" s="144">
        <f t="shared" ca="1" si="305"/>
        <v>-0.05</v>
      </c>
      <c r="CH630" s="145">
        <f t="shared" ca="1" si="306"/>
        <v>0.08</v>
      </c>
    </row>
    <row r="631" spans="2:86" hidden="1" outlineLevel="1">
      <c r="B631" t="str">
        <f t="shared" ca="1" si="313"/>
        <v>EP2 LP-D0 LP-S0 LP-M1</v>
      </c>
      <c r="C631" s="37">
        <f t="shared" ref="C631:I640" si="314">C231</f>
        <v>2</v>
      </c>
      <c r="D631" s="37">
        <f t="shared" si="314"/>
        <v>0</v>
      </c>
      <c r="E631" s="37">
        <f t="shared" ca="1" si="314"/>
        <v>0</v>
      </c>
      <c r="F631" s="37">
        <f t="shared" ca="1" si="314"/>
        <v>0</v>
      </c>
      <c r="G631" s="37">
        <f t="shared" ca="1" si="314"/>
        <v>3</v>
      </c>
      <c r="H631" s="37">
        <f t="shared" ca="1" si="314"/>
        <v>2</v>
      </c>
      <c r="I631" s="37">
        <f t="shared" ca="1" si="314"/>
        <v>1</v>
      </c>
      <c r="BM631">
        <v>181</v>
      </c>
      <c r="BN631" s="56">
        <f t="shared" si="286"/>
        <v>0</v>
      </c>
      <c r="BO631" s="57">
        <f t="shared" si="287"/>
        <v>0</v>
      </c>
      <c r="BP631" s="58">
        <f t="shared" ca="1" si="294"/>
        <v>0</v>
      </c>
      <c r="BQ631" s="141">
        <f t="shared" ca="1" si="295"/>
        <v>0</v>
      </c>
      <c r="BR631" s="143">
        <f t="shared" ca="1" si="296"/>
        <v>0</v>
      </c>
      <c r="BS631" s="144">
        <f t="shared" ca="1" si="297"/>
        <v>0</v>
      </c>
      <c r="BT631" s="145">
        <f t="shared" ca="1" si="298"/>
        <v>-0.05</v>
      </c>
      <c r="BU631" s="56">
        <f t="shared" si="288"/>
        <v>0</v>
      </c>
      <c r="BV631" s="57">
        <f t="shared" si="289"/>
        <v>0</v>
      </c>
      <c r="BW631" s="58">
        <f t="shared" ca="1" si="290"/>
        <v>0</v>
      </c>
      <c r="BX631" s="141">
        <f t="shared" ca="1" si="299"/>
        <v>0</v>
      </c>
      <c r="BY631" s="143">
        <f t="shared" ca="1" si="300"/>
        <v>0</v>
      </c>
      <c r="BZ631" s="144">
        <f t="shared" ca="1" si="301"/>
        <v>0</v>
      </c>
      <c r="CA631" s="145">
        <f t="shared" ca="1" si="302"/>
        <v>-0.05</v>
      </c>
      <c r="CB631" s="56">
        <f t="shared" si="291"/>
        <v>0</v>
      </c>
      <c r="CC631" s="57">
        <f t="shared" si="292"/>
        <v>0</v>
      </c>
      <c r="CD631" s="58">
        <f t="shared" ca="1" si="293"/>
        <v>0</v>
      </c>
      <c r="CE631" s="141">
        <f t="shared" ca="1" si="303"/>
        <v>0</v>
      </c>
      <c r="CF631" s="143">
        <f t="shared" ca="1" si="304"/>
        <v>0</v>
      </c>
      <c r="CG631" s="144">
        <f t="shared" ca="1" si="305"/>
        <v>0</v>
      </c>
      <c r="CH631" s="145">
        <f t="shared" ca="1" si="306"/>
        <v>-0.05</v>
      </c>
    </row>
    <row r="632" spans="2:86" hidden="1" outlineLevel="1">
      <c r="B632" t="str">
        <f t="shared" ca="1" si="313"/>
        <v>EP2 LP-D0 LP-S0 LP-M2</v>
      </c>
      <c r="C632" s="37">
        <f t="shared" si="314"/>
        <v>2</v>
      </c>
      <c r="D632" s="37">
        <f t="shared" si="314"/>
        <v>0</v>
      </c>
      <c r="E632" s="37">
        <f t="shared" ca="1" si="314"/>
        <v>0</v>
      </c>
      <c r="F632" s="37">
        <f t="shared" ca="1" si="314"/>
        <v>0</v>
      </c>
      <c r="G632" s="37">
        <f t="shared" ca="1" si="314"/>
        <v>3</v>
      </c>
      <c r="H632" s="37">
        <f t="shared" ca="1" si="314"/>
        <v>2</v>
      </c>
      <c r="I632" s="37">
        <f t="shared" ca="1" si="314"/>
        <v>2</v>
      </c>
      <c r="BM632">
        <v>182</v>
      </c>
      <c r="BN632" s="56">
        <f t="shared" si="286"/>
        <v>0</v>
      </c>
      <c r="BO632" s="57">
        <f t="shared" si="287"/>
        <v>0</v>
      </c>
      <c r="BP632" s="58">
        <f t="shared" ca="1" si="294"/>
        <v>0</v>
      </c>
      <c r="BQ632" s="141">
        <f t="shared" ca="1" si="295"/>
        <v>0</v>
      </c>
      <c r="BR632" s="143">
        <f t="shared" ca="1" si="296"/>
        <v>0</v>
      </c>
      <c r="BS632" s="144">
        <f t="shared" ca="1" si="297"/>
        <v>0</v>
      </c>
      <c r="BT632" s="145">
        <f t="shared" ca="1" si="298"/>
        <v>0</v>
      </c>
      <c r="BU632" s="56">
        <f t="shared" si="288"/>
        <v>0</v>
      </c>
      <c r="BV632" s="57">
        <f t="shared" si="289"/>
        <v>0</v>
      </c>
      <c r="BW632" s="58">
        <f t="shared" ca="1" si="290"/>
        <v>0</v>
      </c>
      <c r="BX632" s="141">
        <f t="shared" ca="1" si="299"/>
        <v>0</v>
      </c>
      <c r="BY632" s="143">
        <f t="shared" ca="1" si="300"/>
        <v>0</v>
      </c>
      <c r="BZ632" s="144">
        <f t="shared" ca="1" si="301"/>
        <v>0</v>
      </c>
      <c r="CA632" s="145">
        <f t="shared" ca="1" si="302"/>
        <v>0</v>
      </c>
      <c r="CB632" s="56">
        <f t="shared" si="291"/>
        <v>0</v>
      </c>
      <c r="CC632" s="57">
        <f t="shared" si="292"/>
        <v>0</v>
      </c>
      <c r="CD632" s="58">
        <f t="shared" ca="1" si="293"/>
        <v>0</v>
      </c>
      <c r="CE632" s="141">
        <f t="shared" ca="1" si="303"/>
        <v>0</v>
      </c>
      <c r="CF632" s="143">
        <f t="shared" ca="1" si="304"/>
        <v>0</v>
      </c>
      <c r="CG632" s="144">
        <f t="shared" ca="1" si="305"/>
        <v>0</v>
      </c>
      <c r="CH632" s="145">
        <f t="shared" ca="1" si="306"/>
        <v>0</v>
      </c>
    </row>
    <row r="633" spans="2:86" hidden="1" outlineLevel="1">
      <c r="B633" t="str">
        <f t="shared" ca="1" si="313"/>
        <v>EP2 LP-D0 LP-S0 LP-M3</v>
      </c>
      <c r="C633" s="37">
        <f t="shared" si="314"/>
        <v>2</v>
      </c>
      <c r="D633" s="37">
        <f t="shared" si="314"/>
        <v>0</v>
      </c>
      <c r="E633" s="37">
        <f t="shared" ca="1" si="314"/>
        <v>0</v>
      </c>
      <c r="F633" s="37">
        <f t="shared" ca="1" si="314"/>
        <v>0</v>
      </c>
      <c r="G633" s="37">
        <f t="shared" ca="1" si="314"/>
        <v>3</v>
      </c>
      <c r="H633" s="37">
        <f t="shared" ca="1" si="314"/>
        <v>2</v>
      </c>
      <c r="I633" s="37">
        <f t="shared" ca="1" si="314"/>
        <v>3</v>
      </c>
      <c r="BM633">
        <v>183</v>
      </c>
      <c r="BN633" s="56">
        <f t="shared" si="286"/>
        <v>0</v>
      </c>
      <c r="BO633" s="57">
        <f t="shared" si="287"/>
        <v>0</v>
      </c>
      <c r="BP633" s="58">
        <f t="shared" ca="1" si="294"/>
        <v>0</v>
      </c>
      <c r="BQ633" s="141">
        <f t="shared" ca="1" si="295"/>
        <v>0</v>
      </c>
      <c r="BR633" s="143">
        <f t="shared" ca="1" si="296"/>
        <v>0</v>
      </c>
      <c r="BS633" s="144">
        <f t="shared" ca="1" si="297"/>
        <v>0</v>
      </c>
      <c r="BT633" s="145">
        <f t="shared" ca="1" si="298"/>
        <v>0.04</v>
      </c>
      <c r="BU633" s="56">
        <f t="shared" si="288"/>
        <v>0</v>
      </c>
      <c r="BV633" s="57">
        <f t="shared" si="289"/>
        <v>0</v>
      </c>
      <c r="BW633" s="58">
        <f t="shared" ca="1" si="290"/>
        <v>0</v>
      </c>
      <c r="BX633" s="141">
        <f t="shared" ca="1" si="299"/>
        <v>0</v>
      </c>
      <c r="BY633" s="143">
        <f t="shared" ca="1" si="300"/>
        <v>0</v>
      </c>
      <c r="BZ633" s="144">
        <f t="shared" ca="1" si="301"/>
        <v>0</v>
      </c>
      <c r="CA633" s="145">
        <f t="shared" ca="1" si="302"/>
        <v>0.04</v>
      </c>
      <c r="CB633" s="56">
        <f t="shared" si="291"/>
        <v>0</v>
      </c>
      <c r="CC633" s="57">
        <f t="shared" si="292"/>
        <v>0</v>
      </c>
      <c r="CD633" s="58">
        <f t="shared" ca="1" si="293"/>
        <v>0</v>
      </c>
      <c r="CE633" s="141">
        <f t="shared" ca="1" si="303"/>
        <v>0</v>
      </c>
      <c r="CF633" s="143">
        <f t="shared" ca="1" si="304"/>
        <v>0</v>
      </c>
      <c r="CG633" s="144">
        <f t="shared" ca="1" si="305"/>
        <v>0</v>
      </c>
      <c r="CH633" s="145">
        <f t="shared" ca="1" si="306"/>
        <v>0.04</v>
      </c>
    </row>
    <row r="634" spans="2:86" hidden="1" outlineLevel="1">
      <c r="B634" t="str">
        <f t="shared" ca="1" si="313"/>
        <v>EP2 LP-D0 LP-S0 LP-M4</v>
      </c>
      <c r="C634" s="37">
        <f t="shared" si="314"/>
        <v>2</v>
      </c>
      <c r="D634" s="37">
        <f t="shared" si="314"/>
        <v>0</v>
      </c>
      <c r="E634" s="37">
        <f t="shared" ca="1" si="314"/>
        <v>0</v>
      </c>
      <c r="F634" s="37">
        <f t="shared" ca="1" si="314"/>
        <v>0</v>
      </c>
      <c r="G634" s="37">
        <f t="shared" ca="1" si="314"/>
        <v>3</v>
      </c>
      <c r="H634" s="37">
        <f t="shared" ca="1" si="314"/>
        <v>2</v>
      </c>
      <c r="I634" s="37">
        <f t="shared" ca="1" si="314"/>
        <v>4</v>
      </c>
      <c r="BM634">
        <v>184</v>
      </c>
      <c r="BN634" s="56">
        <f t="shared" si="286"/>
        <v>0</v>
      </c>
      <c r="BO634" s="57">
        <f t="shared" si="287"/>
        <v>0</v>
      </c>
      <c r="BP634" s="58">
        <f t="shared" ca="1" si="294"/>
        <v>0</v>
      </c>
      <c r="BQ634" s="141">
        <f t="shared" ca="1" si="295"/>
        <v>0</v>
      </c>
      <c r="BR634" s="143">
        <f t="shared" ca="1" si="296"/>
        <v>0</v>
      </c>
      <c r="BS634" s="144">
        <f t="shared" ca="1" si="297"/>
        <v>0</v>
      </c>
      <c r="BT634" s="145">
        <f t="shared" ca="1" si="298"/>
        <v>0.08</v>
      </c>
      <c r="BU634" s="56">
        <f t="shared" si="288"/>
        <v>0</v>
      </c>
      <c r="BV634" s="57">
        <f t="shared" si="289"/>
        <v>0</v>
      </c>
      <c r="BW634" s="58">
        <f t="shared" ca="1" si="290"/>
        <v>0</v>
      </c>
      <c r="BX634" s="141">
        <f t="shared" ca="1" si="299"/>
        <v>0</v>
      </c>
      <c r="BY634" s="143">
        <f t="shared" ca="1" si="300"/>
        <v>0</v>
      </c>
      <c r="BZ634" s="144">
        <f t="shared" ca="1" si="301"/>
        <v>0</v>
      </c>
      <c r="CA634" s="145">
        <f t="shared" ca="1" si="302"/>
        <v>0.08</v>
      </c>
      <c r="CB634" s="56">
        <f t="shared" si="291"/>
        <v>0</v>
      </c>
      <c r="CC634" s="57">
        <f t="shared" si="292"/>
        <v>0</v>
      </c>
      <c r="CD634" s="58">
        <f t="shared" ca="1" si="293"/>
        <v>0</v>
      </c>
      <c r="CE634" s="141">
        <f t="shared" ca="1" si="303"/>
        <v>0</v>
      </c>
      <c r="CF634" s="143">
        <f t="shared" ca="1" si="304"/>
        <v>0</v>
      </c>
      <c r="CG634" s="144">
        <f t="shared" ca="1" si="305"/>
        <v>0</v>
      </c>
      <c r="CH634" s="145">
        <f t="shared" ca="1" si="306"/>
        <v>0.08</v>
      </c>
    </row>
    <row r="635" spans="2:86" hidden="1" outlineLevel="1">
      <c r="B635" t="str">
        <f t="shared" ca="1" si="313"/>
        <v>EP2 LP-D0 LP-S0 LP-M1</v>
      </c>
      <c r="C635" s="37">
        <f t="shared" si="314"/>
        <v>2</v>
      </c>
      <c r="D635" s="37">
        <f t="shared" si="314"/>
        <v>0</v>
      </c>
      <c r="E635" s="37">
        <f t="shared" ca="1" si="314"/>
        <v>0</v>
      </c>
      <c r="F635" s="37">
        <f t="shared" ca="1" si="314"/>
        <v>0</v>
      </c>
      <c r="G635" s="37">
        <f t="shared" ca="1" si="314"/>
        <v>3</v>
      </c>
      <c r="H635" s="37">
        <f t="shared" ca="1" si="314"/>
        <v>3</v>
      </c>
      <c r="I635" s="37">
        <f t="shared" ca="1" si="314"/>
        <v>1</v>
      </c>
      <c r="BM635">
        <v>185</v>
      </c>
      <c r="BN635" s="56">
        <f t="shared" si="286"/>
        <v>0</v>
      </c>
      <c r="BO635" s="57">
        <f t="shared" si="287"/>
        <v>0</v>
      </c>
      <c r="BP635" s="58">
        <f t="shared" ca="1" si="294"/>
        <v>0</v>
      </c>
      <c r="BQ635" s="141">
        <f t="shared" ca="1" si="295"/>
        <v>0</v>
      </c>
      <c r="BR635" s="143">
        <f t="shared" ca="1" si="296"/>
        <v>0</v>
      </c>
      <c r="BS635" s="144">
        <f t="shared" ca="1" si="297"/>
        <v>0.04</v>
      </c>
      <c r="BT635" s="145">
        <f t="shared" ca="1" si="298"/>
        <v>-0.05</v>
      </c>
      <c r="BU635" s="56">
        <f t="shared" si="288"/>
        <v>0</v>
      </c>
      <c r="BV635" s="57">
        <f t="shared" si="289"/>
        <v>0</v>
      </c>
      <c r="BW635" s="58">
        <f t="shared" ca="1" si="290"/>
        <v>0</v>
      </c>
      <c r="BX635" s="141">
        <f t="shared" ca="1" si="299"/>
        <v>0</v>
      </c>
      <c r="BY635" s="143">
        <f t="shared" ca="1" si="300"/>
        <v>0</v>
      </c>
      <c r="BZ635" s="144">
        <f t="shared" ca="1" si="301"/>
        <v>0.04</v>
      </c>
      <c r="CA635" s="145">
        <f t="shared" ca="1" si="302"/>
        <v>-0.05</v>
      </c>
      <c r="CB635" s="56">
        <f t="shared" si="291"/>
        <v>0</v>
      </c>
      <c r="CC635" s="57">
        <f t="shared" si="292"/>
        <v>0</v>
      </c>
      <c r="CD635" s="58">
        <f t="shared" ca="1" si="293"/>
        <v>0</v>
      </c>
      <c r="CE635" s="141">
        <f t="shared" ca="1" si="303"/>
        <v>0</v>
      </c>
      <c r="CF635" s="143">
        <f t="shared" ca="1" si="304"/>
        <v>0</v>
      </c>
      <c r="CG635" s="144">
        <f t="shared" ca="1" si="305"/>
        <v>0.04</v>
      </c>
      <c r="CH635" s="145">
        <f t="shared" ca="1" si="306"/>
        <v>-0.05</v>
      </c>
    </row>
    <row r="636" spans="2:86" hidden="1" outlineLevel="1">
      <c r="B636" t="str">
        <f t="shared" ca="1" si="313"/>
        <v>EP2 LP-D0 LP-S0 LP-M2</v>
      </c>
      <c r="C636" s="37">
        <f t="shared" si="314"/>
        <v>2</v>
      </c>
      <c r="D636" s="37">
        <f t="shared" si="314"/>
        <v>0</v>
      </c>
      <c r="E636" s="37">
        <f t="shared" ca="1" si="314"/>
        <v>0</v>
      </c>
      <c r="F636" s="37">
        <f t="shared" ca="1" si="314"/>
        <v>0</v>
      </c>
      <c r="G636" s="37">
        <f t="shared" ca="1" si="314"/>
        <v>3</v>
      </c>
      <c r="H636" s="37">
        <f t="shared" ca="1" si="314"/>
        <v>3</v>
      </c>
      <c r="I636" s="37">
        <f t="shared" ca="1" si="314"/>
        <v>2</v>
      </c>
      <c r="BM636">
        <v>186</v>
      </c>
      <c r="BN636" s="56">
        <f t="shared" si="286"/>
        <v>0</v>
      </c>
      <c r="BO636" s="57">
        <f t="shared" si="287"/>
        <v>0</v>
      </c>
      <c r="BP636" s="58">
        <f t="shared" ca="1" si="294"/>
        <v>0</v>
      </c>
      <c r="BQ636" s="141">
        <f t="shared" ca="1" si="295"/>
        <v>0</v>
      </c>
      <c r="BR636" s="143">
        <f t="shared" ca="1" si="296"/>
        <v>0</v>
      </c>
      <c r="BS636" s="144">
        <f t="shared" ca="1" si="297"/>
        <v>0.04</v>
      </c>
      <c r="BT636" s="145">
        <f t="shared" ca="1" si="298"/>
        <v>0</v>
      </c>
      <c r="BU636" s="56">
        <f t="shared" si="288"/>
        <v>0</v>
      </c>
      <c r="BV636" s="57">
        <f t="shared" si="289"/>
        <v>0</v>
      </c>
      <c r="BW636" s="58">
        <f t="shared" ca="1" si="290"/>
        <v>0</v>
      </c>
      <c r="BX636" s="141">
        <f t="shared" ca="1" si="299"/>
        <v>0</v>
      </c>
      <c r="BY636" s="143">
        <f t="shared" ca="1" si="300"/>
        <v>0</v>
      </c>
      <c r="BZ636" s="144">
        <f t="shared" ca="1" si="301"/>
        <v>0.04</v>
      </c>
      <c r="CA636" s="145">
        <f t="shared" ca="1" si="302"/>
        <v>0</v>
      </c>
      <c r="CB636" s="56">
        <f t="shared" si="291"/>
        <v>0</v>
      </c>
      <c r="CC636" s="57">
        <f t="shared" si="292"/>
        <v>0</v>
      </c>
      <c r="CD636" s="58">
        <f t="shared" ca="1" si="293"/>
        <v>0</v>
      </c>
      <c r="CE636" s="141">
        <f t="shared" ca="1" si="303"/>
        <v>0</v>
      </c>
      <c r="CF636" s="143">
        <f t="shared" ca="1" si="304"/>
        <v>0</v>
      </c>
      <c r="CG636" s="144">
        <f t="shared" ca="1" si="305"/>
        <v>0.04</v>
      </c>
      <c r="CH636" s="145">
        <f t="shared" ca="1" si="306"/>
        <v>0</v>
      </c>
    </row>
    <row r="637" spans="2:86" hidden="1" outlineLevel="1">
      <c r="B637" t="str">
        <f t="shared" ca="1" si="313"/>
        <v>EP2 LP-D0 LP-S0 LP-M3</v>
      </c>
      <c r="C637" s="37">
        <f t="shared" si="314"/>
        <v>2</v>
      </c>
      <c r="D637" s="37">
        <f t="shared" si="314"/>
        <v>0</v>
      </c>
      <c r="E637" s="37">
        <f t="shared" ca="1" si="314"/>
        <v>0</v>
      </c>
      <c r="F637" s="37">
        <f t="shared" ca="1" si="314"/>
        <v>0</v>
      </c>
      <c r="G637" s="37">
        <f t="shared" ca="1" si="314"/>
        <v>3</v>
      </c>
      <c r="H637" s="37">
        <f t="shared" ca="1" si="314"/>
        <v>3</v>
      </c>
      <c r="I637" s="37">
        <f t="shared" ca="1" si="314"/>
        <v>3</v>
      </c>
      <c r="BM637">
        <v>187</v>
      </c>
      <c r="BN637" s="56">
        <f t="shared" si="286"/>
        <v>0</v>
      </c>
      <c r="BO637" s="57">
        <f t="shared" si="287"/>
        <v>0</v>
      </c>
      <c r="BP637" s="58">
        <f t="shared" ca="1" si="294"/>
        <v>0</v>
      </c>
      <c r="BQ637" s="141">
        <f t="shared" ca="1" si="295"/>
        <v>0</v>
      </c>
      <c r="BR637" s="143">
        <f t="shared" ca="1" si="296"/>
        <v>0</v>
      </c>
      <c r="BS637" s="144">
        <f t="shared" ca="1" si="297"/>
        <v>0.04</v>
      </c>
      <c r="BT637" s="145">
        <f t="shared" ca="1" si="298"/>
        <v>0.04</v>
      </c>
      <c r="BU637" s="56">
        <f t="shared" si="288"/>
        <v>0</v>
      </c>
      <c r="BV637" s="57">
        <f t="shared" si="289"/>
        <v>0</v>
      </c>
      <c r="BW637" s="58">
        <f t="shared" ca="1" si="290"/>
        <v>0</v>
      </c>
      <c r="BX637" s="141">
        <f t="shared" ca="1" si="299"/>
        <v>0</v>
      </c>
      <c r="BY637" s="143">
        <f t="shared" ca="1" si="300"/>
        <v>0</v>
      </c>
      <c r="BZ637" s="144">
        <f t="shared" ca="1" si="301"/>
        <v>0.04</v>
      </c>
      <c r="CA637" s="145">
        <f t="shared" ca="1" si="302"/>
        <v>0.04</v>
      </c>
      <c r="CB637" s="56">
        <f t="shared" si="291"/>
        <v>0</v>
      </c>
      <c r="CC637" s="57">
        <f t="shared" si="292"/>
        <v>0</v>
      </c>
      <c r="CD637" s="58">
        <f t="shared" ca="1" si="293"/>
        <v>0</v>
      </c>
      <c r="CE637" s="141">
        <f t="shared" ca="1" si="303"/>
        <v>0</v>
      </c>
      <c r="CF637" s="143">
        <f t="shared" ca="1" si="304"/>
        <v>0</v>
      </c>
      <c r="CG637" s="144">
        <f t="shared" ca="1" si="305"/>
        <v>0.04</v>
      </c>
      <c r="CH637" s="145">
        <f t="shared" ca="1" si="306"/>
        <v>0.04</v>
      </c>
    </row>
    <row r="638" spans="2:86" hidden="1" outlineLevel="1">
      <c r="B638" t="str">
        <f t="shared" ca="1" si="313"/>
        <v>EP2 LP-D0 LP-S0 LP-M4</v>
      </c>
      <c r="C638" s="37">
        <f t="shared" si="314"/>
        <v>2</v>
      </c>
      <c r="D638" s="37">
        <f t="shared" si="314"/>
        <v>0</v>
      </c>
      <c r="E638" s="37">
        <f t="shared" ca="1" si="314"/>
        <v>0</v>
      </c>
      <c r="F638" s="37">
        <f t="shared" ca="1" si="314"/>
        <v>0</v>
      </c>
      <c r="G638" s="37">
        <f t="shared" ca="1" si="314"/>
        <v>3</v>
      </c>
      <c r="H638" s="37">
        <f t="shared" ca="1" si="314"/>
        <v>3</v>
      </c>
      <c r="I638" s="37">
        <f t="shared" ca="1" si="314"/>
        <v>4</v>
      </c>
      <c r="BM638">
        <v>188</v>
      </c>
      <c r="BN638" s="56">
        <f t="shared" si="286"/>
        <v>0</v>
      </c>
      <c r="BO638" s="57">
        <f t="shared" si="287"/>
        <v>0</v>
      </c>
      <c r="BP638" s="58">
        <f t="shared" ca="1" si="294"/>
        <v>0</v>
      </c>
      <c r="BQ638" s="141">
        <f t="shared" ca="1" si="295"/>
        <v>0</v>
      </c>
      <c r="BR638" s="143">
        <f t="shared" ca="1" si="296"/>
        <v>0</v>
      </c>
      <c r="BS638" s="144">
        <f t="shared" ca="1" si="297"/>
        <v>0.04</v>
      </c>
      <c r="BT638" s="145">
        <f t="shared" ca="1" si="298"/>
        <v>0.08</v>
      </c>
      <c r="BU638" s="56">
        <f t="shared" si="288"/>
        <v>0</v>
      </c>
      <c r="BV638" s="57">
        <f t="shared" si="289"/>
        <v>0</v>
      </c>
      <c r="BW638" s="58">
        <f t="shared" ca="1" si="290"/>
        <v>0</v>
      </c>
      <c r="BX638" s="141">
        <f t="shared" ca="1" si="299"/>
        <v>0</v>
      </c>
      <c r="BY638" s="143">
        <f t="shared" ca="1" si="300"/>
        <v>0</v>
      </c>
      <c r="BZ638" s="144">
        <f t="shared" ca="1" si="301"/>
        <v>0.04</v>
      </c>
      <c r="CA638" s="145">
        <f t="shared" ca="1" si="302"/>
        <v>0.08</v>
      </c>
      <c r="CB638" s="56">
        <f t="shared" si="291"/>
        <v>0</v>
      </c>
      <c r="CC638" s="57">
        <f t="shared" si="292"/>
        <v>0</v>
      </c>
      <c r="CD638" s="58">
        <f t="shared" ca="1" si="293"/>
        <v>0</v>
      </c>
      <c r="CE638" s="141">
        <f t="shared" ca="1" si="303"/>
        <v>0</v>
      </c>
      <c r="CF638" s="143">
        <f t="shared" ca="1" si="304"/>
        <v>0</v>
      </c>
      <c r="CG638" s="144">
        <f t="shared" ca="1" si="305"/>
        <v>0.04</v>
      </c>
      <c r="CH638" s="145">
        <f t="shared" ca="1" si="306"/>
        <v>0.08</v>
      </c>
    </row>
    <row r="639" spans="2:86" hidden="1" outlineLevel="1">
      <c r="B639" t="str">
        <f t="shared" ca="1" si="313"/>
        <v>EP2 LP-D0 LP-S0 LP-M1</v>
      </c>
      <c r="C639" s="37">
        <f t="shared" si="314"/>
        <v>2</v>
      </c>
      <c r="D639" s="37">
        <f t="shared" si="314"/>
        <v>0</v>
      </c>
      <c r="E639" s="37">
        <f t="shared" ca="1" si="314"/>
        <v>0</v>
      </c>
      <c r="F639" s="37">
        <f t="shared" ca="1" si="314"/>
        <v>0</v>
      </c>
      <c r="G639" s="37">
        <f t="shared" ca="1" si="314"/>
        <v>3</v>
      </c>
      <c r="H639" s="37">
        <f t="shared" ca="1" si="314"/>
        <v>4</v>
      </c>
      <c r="I639" s="37">
        <f t="shared" ca="1" si="314"/>
        <v>1</v>
      </c>
      <c r="BM639">
        <v>189</v>
      </c>
      <c r="BN639" s="56">
        <f t="shared" si="286"/>
        <v>0</v>
      </c>
      <c r="BO639" s="57">
        <f t="shared" si="287"/>
        <v>0</v>
      </c>
      <c r="BP639" s="58">
        <f t="shared" ca="1" si="294"/>
        <v>0</v>
      </c>
      <c r="BQ639" s="141">
        <f t="shared" ca="1" si="295"/>
        <v>0</v>
      </c>
      <c r="BR639" s="143">
        <f t="shared" ca="1" si="296"/>
        <v>0</v>
      </c>
      <c r="BS639" s="144">
        <f t="shared" ca="1" si="297"/>
        <v>0.08</v>
      </c>
      <c r="BT639" s="145">
        <f t="shared" ca="1" si="298"/>
        <v>-0.05</v>
      </c>
      <c r="BU639" s="56">
        <f t="shared" si="288"/>
        <v>0</v>
      </c>
      <c r="BV639" s="57">
        <f t="shared" si="289"/>
        <v>0</v>
      </c>
      <c r="BW639" s="58">
        <f t="shared" ca="1" si="290"/>
        <v>0</v>
      </c>
      <c r="BX639" s="141">
        <f t="shared" ca="1" si="299"/>
        <v>0</v>
      </c>
      <c r="BY639" s="143">
        <f t="shared" ca="1" si="300"/>
        <v>0</v>
      </c>
      <c r="BZ639" s="144">
        <f t="shared" ca="1" si="301"/>
        <v>0.08</v>
      </c>
      <c r="CA639" s="145">
        <f t="shared" ca="1" si="302"/>
        <v>-0.05</v>
      </c>
      <c r="CB639" s="56">
        <f t="shared" si="291"/>
        <v>0</v>
      </c>
      <c r="CC639" s="57">
        <f t="shared" si="292"/>
        <v>0</v>
      </c>
      <c r="CD639" s="58">
        <f t="shared" ca="1" si="293"/>
        <v>0</v>
      </c>
      <c r="CE639" s="141">
        <f t="shared" ca="1" si="303"/>
        <v>0</v>
      </c>
      <c r="CF639" s="143">
        <f t="shared" ca="1" si="304"/>
        <v>0</v>
      </c>
      <c r="CG639" s="144">
        <f t="shared" ca="1" si="305"/>
        <v>0.08</v>
      </c>
      <c r="CH639" s="145">
        <f t="shared" ca="1" si="306"/>
        <v>-0.05</v>
      </c>
    </row>
    <row r="640" spans="2:86" hidden="1" outlineLevel="1">
      <c r="B640" t="str">
        <f t="shared" ca="1" si="313"/>
        <v>EP2 LP-D0 LP-S0 LP-M2</v>
      </c>
      <c r="C640" s="37">
        <f t="shared" si="314"/>
        <v>2</v>
      </c>
      <c r="D640" s="37">
        <f t="shared" si="314"/>
        <v>0</v>
      </c>
      <c r="E640" s="37">
        <f t="shared" ca="1" si="314"/>
        <v>0</v>
      </c>
      <c r="F640" s="37">
        <f t="shared" ca="1" si="314"/>
        <v>0</v>
      </c>
      <c r="G640" s="37">
        <f t="shared" ca="1" si="314"/>
        <v>3</v>
      </c>
      <c r="H640" s="37">
        <f t="shared" ca="1" si="314"/>
        <v>4</v>
      </c>
      <c r="I640" s="37">
        <f t="shared" ca="1" si="314"/>
        <v>2</v>
      </c>
      <c r="BM640">
        <v>190</v>
      </c>
      <c r="BN640" s="56">
        <f t="shared" si="286"/>
        <v>0</v>
      </c>
      <c r="BO640" s="57">
        <f t="shared" si="287"/>
        <v>0</v>
      </c>
      <c r="BP640" s="58">
        <f t="shared" ca="1" si="294"/>
        <v>0</v>
      </c>
      <c r="BQ640" s="141">
        <f t="shared" ca="1" si="295"/>
        <v>0</v>
      </c>
      <c r="BR640" s="143">
        <f t="shared" ca="1" si="296"/>
        <v>0</v>
      </c>
      <c r="BS640" s="144">
        <f t="shared" ca="1" si="297"/>
        <v>0.08</v>
      </c>
      <c r="BT640" s="145">
        <f t="shared" ca="1" si="298"/>
        <v>0</v>
      </c>
      <c r="BU640" s="56">
        <f t="shared" si="288"/>
        <v>0</v>
      </c>
      <c r="BV640" s="57">
        <f t="shared" si="289"/>
        <v>0</v>
      </c>
      <c r="BW640" s="58">
        <f t="shared" ca="1" si="290"/>
        <v>0</v>
      </c>
      <c r="BX640" s="141">
        <f t="shared" ca="1" si="299"/>
        <v>0</v>
      </c>
      <c r="BY640" s="143">
        <f t="shared" ca="1" si="300"/>
        <v>0</v>
      </c>
      <c r="BZ640" s="144">
        <f t="shared" ca="1" si="301"/>
        <v>0.08</v>
      </c>
      <c r="CA640" s="145">
        <f t="shared" ca="1" si="302"/>
        <v>0</v>
      </c>
      <c r="CB640" s="56">
        <f t="shared" si="291"/>
        <v>0</v>
      </c>
      <c r="CC640" s="57">
        <f t="shared" si="292"/>
        <v>0</v>
      </c>
      <c r="CD640" s="58">
        <f t="shared" ca="1" si="293"/>
        <v>0</v>
      </c>
      <c r="CE640" s="141">
        <f t="shared" ca="1" si="303"/>
        <v>0</v>
      </c>
      <c r="CF640" s="143">
        <f t="shared" ca="1" si="304"/>
        <v>0</v>
      </c>
      <c r="CG640" s="144">
        <f t="shared" ca="1" si="305"/>
        <v>0.08</v>
      </c>
      <c r="CH640" s="145">
        <f t="shared" ca="1" si="306"/>
        <v>0</v>
      </c>
    </row>
    <row r="641" spans="2:86" hidden="1" outlineLevel="1">
      <c r="B641" t="str">
        <f t="shared" ca="1" si="313"/>
        <v>EP2 LP-D0 LP-S0 LP-M3</v>
      </c>
      <c r="C641" s="37">
        <f t="shared" ref="C641:I650" si="315">C241</f>
        <v>2</v>
      </c>
      <c r="D641" s="37">
        <f t="shared" si="315"/>
        <v>0</v>
      </c>
      <c r="E641" s="37">
        <f t="shared" ca="1" si="315"/>
        <v>0</v>
      </c>
      <c r="F641" s="37">
        <f t="shared" ca="1" si="315"/>
        <v>0</v>
      </c>
      <c r="G641" s="37">
        <f t="shared" ca="1" si="315"/>
        <v>3</v>
      </c>
      <c r="H641" s="37">
        <f t="shared" ca="1" si="315"/>
        <v>4</v>
      </c>
      <c r="I641" s="37">
        <f t="shared" ca="1" si="315"/>
        <v>3</v>
      </c>
      <c r="BM641">
        <v>191</v>
      </c>
      <c r="BN641" s="56">
        <f t="shared" si="286"/>
        <v>0</v>
      </c>
      <c r="BO641" s="57">
        <f t="shared" si="287"/>
        <v>0</v>
      </c>
      <c r="BP641" s="58">
        <f t="shared" ca="1" si="294"/>
        <v>0</v>
      </c>
      <c r="BQ641" s="141">
        <f t="shared" ca="1" si="295"/>
        <v>0</v>
      </c>
      <c r="BR641" s="143">
        <f t="shared" ca="1" si="296"/>
        <v>0</v>
      </c>
      <c r="BS641" s="144">
        <f t="shared" ca="1" si="297"/>
        <v>0.08</v>
      </c>
      <c r="BT641" s="145">
        <f t="shared" ca="1" si="298"/>
        <v>0.04</v>
      </c>
      <c r="BU641" s="56">
        <f t="shared" si="288"/>
        <v>0</v>
      </c>
      <c r="BV641" s="57">
        <f t="shared" si="289"/>
        <v>0</v>
      </c>
      <c r="BW641" s="58">
        <f t="shared" ca="1" si="290"/>
        <v>0</v>
      </c>
      <c r="BX641" s="141">
        <f t="shared" ca="1" si="299"/>
        <v>0</v>
      </c>
      <c r="BY641" s="143">
        <f t="shared" ca="1" si="300"/>
        <v>0</v>
      </c>
      <c r="BZ641" s="144">
        <f t="shared" ca="1" si="301"/>
        <v>0.08</v>
      </c>
      <c r="CA641" s="145">
        <f t="shared" ca="1" si="302"/>
        <v>0.04</v>
      </c>
      <c r="CB641" s="56">
        <f t="shared" si="291"/>
        <v>0</v>
      </c>
      <c r="CC641" s="57">
        <f t="shared" si="292"/>
        <v>0</v>
      </c>
      <c r="CD641" s="58">
        <f t="shared" ca="1" si="293"/>
        <v>0</v>
      </c>
      <c r="CE641" s="141">
        <f t="shared" ca="1" si="303"/>
        <v>0</v>
      </c>
      <c r="CF641" s="143">
        <f t="shared" ca="1" si="304"/>
        <v>0</v>
      </c>
      <c r="CG641" s="144">
        <f t="shared" ca="1" si="305"/>
        <v>0.08</v>
      </c>
      <c r="CH641" s="145">
        <f t="shared" ca="1" si="306"/>
        <v>0.04</v>
      </c>
    </row>
    <row r="642" spans="2:86" hidden="1" outlineLevel="1">
      <c r="B642" t="str">
        <f t="shared" ca="1" si="313"/>
        <v>EP2 LP-D0 LP-S0 LP-M4</v>
      </c>
      <c r="C642" s="37">
        <f t="shared" si="315"/>
        <v>2</v>
      </c>
      <c r="D642" s="37">
        <f t="shared" si="315"/>
        <v>0</v>
      </c>
      <c r="E642" s="37">
        <f t="shared" ca="1" si="315"/>
        <v>0</v>
      </c>
      <c r="F642" s="37">
        <f t="shared" ca="1" si="315"/>
        <v>0</v>
      </c>
      <c r="G642" s="37">
        <f t="shared" ca="1" si="315"/>
        <v>3</v>
      </c>
      <c r="H642" s="37">
        <f t="shared" ca="1" si="315"/>
        <v>4</v>
      </c>
      <c r="I642" s="37">
        <f t="shared" ca="1" si="315"/>
        <v>4</v>
      </c>
      <c r="BM642">
        <v>192</v>
      </c>
      <c r="BN642" s="56">
        <f t="shared" si="286"/>
        <v>0</v>
      </c>
      <c r="BO642" s="57">
        <f t="shared" si="287"/>
        <v>0</v>
      </c>
      <c r="BP642" s="58">
        <f t="shared" ca="1" si="294"/>
        <v>0</v>
      </c>
      <c r="BQ642" s="141">
        <f t="shared" ca="1" si="295"/>
        <v>0</v>
      </c>
      <c r="BR642" s="143">
        <f t="shared" ca="1" si="296"/>
        <v>0</v>
      </c>
      <c r="BS642" s="144">
        <f t="shared" ca="1" si="297"/>
        <v>0.08</v>
      </c>
      <c r="BT642" s="145">
        <f t="shared" ca="1" si="298"/>
        <v>0.08</v>
      </c>
      <c r="BU642" s="56">
        <f t="shared" si="288"/>
        <v>0</v>
      </c>
      <c r="BV642" s="57">
        <f t="shared" si="289"/>
        <v>0</v>
      </c>
      <c r="BW642" s="58">
        <f t="shared" ca="1" si="290"/>
        <v>0</v>
      </c>
      <c r="BX642" s="141">
        <f t="shared" ca="1" si="299"/>
        <v>0</v>
      </c>
      <c r="BY642" s="143">
        <f t="shared" ca="1" si="300"/>
        <v>0</v>
      </c>
      <c r="BZ642" s="144">
        <f t="shared" ca="1" si="301"/>
        <v>0.08</v>
      </c>
      <c r="CA642" s="145">
        <f t="shared" ca="1" si="302"/>
        <v>0.08</v>
      </c>
      <c r="CB642" s="56">
        <f t="shared" si="291"/>
        <v>0</v>
      </c>
      <c r="CC642" s="57">
        <f t="shared" si="292"/>
        <v>0</v>
      </c>
      <c r="CD642" s="58">
        <f t="shared" ca="1" si="293"/>
        <v>0</v>
      </c>
      <c r="CE642" s="141">
        <f t="shared" ca="1" si="303"/>
        <v>0</v>
      </c>
      <c r="CF642" s="143">
        <f t="shared" ca="1" si="304"/>
        <v>0</v>
      </c>
      <c r="CG642" s="144">
        <f t="shared" ca="1" si="305"/>
        <v>0.08</v>
      </c>
      <c r="CH642" s="145">
        <f t="shared" ca="1" si="306"/>
        <v>0.08</v>
      </c>
    </row>
    <row r="643" spans="2:86" hidden="1" outlineLevel="1">
      <c r="B643" t="str">
        <f t="shared" ca="1" si="313"/>
        <v>EP2 LP-D0 LP-S0 LP-M1</v>
      </c>
      <c r="C643" s="37">
        <f t="shared" si="315"/>
        <v>2</v>
      </c>
      <c r="D643" s="37">
        <f t="shared" si="315"/>
        <v>0</v>
      </c>
      <c r="E643" s="37">
        <f t="shared" ca="1" si="315"/>
        <v>0</v>
      </c>
      <c r="F643" s="37">
        <f t="shared" ca="1" si="315"/>
        <v>0</v>
      </c>
      <c r="G643" s="37">
        <f t="shared" ca="1" si="315"/>
        <v>4</v>
      </c>
      <c r="H643" s="37">
        <f t="shared" ca="1" si="315"/>
        <v>1</v>
      </c>
      <c r="I643" s="37">
        <f t="shared" ca="1" si="315"/>
        <v>1</v>
      </c>
      <c r="BM643">
        <v>193</v>
      </c>
      <c r="BN643" s="56">
        <f t="shared" ref="BN643:BN706" si="316">IF($C643=0,0,INDEX($M$451:$M$454,$C643,1))</f>
        <v>0</v>
      </c>
      <c r="BO643" s="57">
        <f t="shared" ref="BO643:BO706" si="317">IF($D643=0,0,INDEX($N$451:$N$454,$D643,1))</f>
        <v>0</v>
      </c>
      <c r="BP643" s="58">
        <f t="shared" ca="1" si="294"/>
        <v>0</v>
      </c>
      <c r="BQ643" s="141">
        <f t="shared" ca="1" si="295"/>
        <v>0</v>
      </c>
      <c r="BR643" s="143">
        <f t="shared" ca="1" si="296"/>
        <v>0.05</v>
      </c>
      <c r="BS643" s="144">
        <f t="shared" ca="1" si="297"/>
        <v>-0.05</v>
      </c>
      <c r="BT643" s="145">
        <f t="shared" ca="1" si="298"/>
        <v>-0.05</v>
      </c>
      <c r="BU643" s="56">
        <f t="shared" ref="BU643:BU706" si="318">IF($C643=0,0,INDEX($M$451:$M$454,$C643,1))</f>
        <v>0</v>
      </c>
      <c r="BV643" s="57">
        <f t="shared" ref="BV643:BV706" si="319">IF($D643=0,0,INDEX($N$451:$N$454,$D643,1))</f>
        <v>0</v>
      </c>
      <c r="BW643" s="58">
        <f t="shared" ref="BW643:BW706" ca="1" si="320">IF($E643=0,BV643,INDEX($O$451:$O$454,$E643,1))</f>
        <v>0</v>
      </c>
      <c r="BX643" s="141">
        <f t="shared" ca="1" si="299"/>
        <v>0</v>
      </c>
      <c r="BY643" s="143">
        <f t="shared" ca="1" si="300"/>
        <v>0.05</v>
      </c>
      <c r="BZ643" s="144">
        <f t="shared" ca="1" si="301"/>
        <v>-0.05</v>
      </c>
      <c r="CA643" s="145">
        <f t="shared" ca="1" si="302"/>
        <v>-0.05</v>
      </c>
      <c r="CB643" s="56">
        <f t="shared" ref="CB643:CB706" si="321">IF($C643=0,0,INDEX($M$451:$M$454,$C643,1))</f>
        <v>0</v>
      </c>
      <c r="CC643" s="57">
        <f t="shared" ref="CC643:CC706" si="322">IF($D643=0,0,INDEX($N$451:$N$454,$D643,1))</f>
        <v>0</v>
      </c>
      <c r="CD643" s="58">
        <f t="shared" ref="CD643:CD706" ca="1" si="323">IF($E643=0,CC643,INDEX($O$451:$O$454,$E643,1))</f>
        <v>0</v>
      </c>
      <c r="CE643" s="141">
        <f t="shared" ca="1" si="303"/>
        <v>0</v>
      </c>
      <c r="CF643" s="143">
        <f t="shared" ca="1" si="304"/>
        <v>0.05</v>
      </c>
      <c r="CG643" s="144">
        <f t="shared" ca="1" si="305"/>
        <v>-0.05</v>
      </c>
      <c r="CH643" s="145">
        <f t="shared" ca="1" si="306"/>
        <v>-0.05</v>
      </c>
    </row>
    <row r="644" spans="2:86" hidden="1" outlineLevel="1">
      <c r="B644" t="str">
        <f t="shared" ca="1" si="313"/>
        <v>EP2 LP-D0 LP-S0 LP-M2</v>
      </c>
      <c r="C644" s="37">
        <f t="shared" si="315"/>
        <v>2</v>
      </c>
      <c r="D644" s="37">
        <f t="shared" si="315"/>
        <v>0</v>
      </c>
      <c r="E644" s="37">
        <f t="shared" ca="1" si="315"/>
        <v>0</v>
      </c>
      <c r="F644" s="37">
        <f t="shared" ca="1" si="315"/>
        <v>0</v>
      </c>
      <c r="G644" s="37">
        <f t="shared" ca="1" si="315"/>
        <v>4</v>
      </c>
      <c r="H644" s="37">
        <f t="shared" ca="1" si="315"/>
        <v>1</v>
      </c>
      <c r="I644" s="37">
        <f t="shared" ca="1" si="315"/>
        <v>2</v>
      </c>
      <c r="BM644">
        <v>194</v>
      </c>
      <c r="BN644" s="56">
        <f t="shared" si="316"/>
        <v>0</v>
      </c>
      <c r="BO644" s="57">
        <f t="shared" si="317"/>
        <v>0</v>
      </c>
      <c r="BP644" s="58">
        <f t="shared" ref="BP644:BP707" ca="1" si="324">IF($E644=0,BO644,INDEX($O$451:$O$454,$E644,1))</f>
        <v>0</v>
      </c>
      <c r="BQ644" s="141">
        <f t="shared" ref="BQ644:BQ707" ca="1" si="325">IF($F644=0,BO644,INDEX($P$451:$P$454,$F644,1))</f>
        <v>0</v>
      </c>
      <c r="BR644" s="143">
        <f t="shared" ref="BR644:BR707" ca="1" si="326">IF($G644=0,BP644,INDEX($O$451:$O$454,$G644,1))</f>
        <v>0.05</v>
      </c>
      <c r="BS644" s="144">
        <f t="shared" ref="BS644:BS707" ca="1" si="327">IF($H644=0,BQ644,INDEX($P$451:$P$454,$H644,1))</f>
        <v>-0.05</v>
      </c>
      <c r="BT644" s="145">
        <f t="shared" ref="BT644:BT707" ca="1" si="328">IF($I644=0,BQ644,INDEX($Q$451:$Q$454,$I644,1))</f>
        <v>0</v>
      </c>
      <c r="BU644" s="56">
        <f t="shared" si="318"/>
        <v>0</v>
      </c>
      <c r="BV644" s="57">
        <f t="shared" si="319"/>
        <v>0</v>
      </c>
      <c r="BW644" s="58">
        <f t="shared" ca="1" si="320"/>
        <v>0</v>
      </c>
      <c r="BX644" s="141">
        <f t="shared" ref="BX644:BX707" ca="1" si="329">IF($F644=0,BV644,INDEX($P$451:$P$454,$F644,1))</f>
        <v>0</v>
      </c>
      <c r="BY644" s="143">
        <f t="shared" ref="BY644:BY707" ca="1" si="330">IF($G644=0,BW644,INDEX($O$451:$O$454,$G644,1))</f>
        <v>0.05</v>
      </c>
      <c r="BZ644" s="144">
        <f t="shared" ref="BZ644:BZ707" ca="1" si="331">IF($H644=0,BX644,INDEX($P$451:$P$454,$H644,1))</f>
        <v>-0.05</v>
      </c>
      <c r="CA644" s="145">
        <f t="shared" ref="CA644:CA707" ca="1" si="332">IF($I644=0,BX644,INDEX($Q$451:$Q$454,$I644,1))</f>
        <v>0</v>
      </c>
      <c r="CB644" s="56">
        <f t="shared" si="321"/>
        <v>0</v>
      </c>
      <c r="CC644" s="57">
        <f t="shared" si="322"/>
        <v>0</v>
      </c>
      <c r="CD644" s="58">
        <f t="shared" ca="1" si="323"/>
        <v>0</v>
      </c>
      <c r="CE644" s="141">
        <f t="shared" ref="CE644:CE707" ca="1" si="333">IF($F644=0,CC644,INDEX($P$451:$P$454,$F644,1))</f>
        <v>0</v>
      </c>
      <c r="CF644" s="143">
        <f t="shared" ref="CF644:CF707" ca="1" si="334">IF($G644=0,CD644,INDEX($O$451:$O$454,$G644,1))</f>
        <v>0.05</v>
      </c>
      <c r="CG644" s="144">
        <f t="shared" ref="CG644:CG707" ca="1" si="335">IF($H644=0,CE644,INDEX($P$451:$P$454,$H644,1))</f>
        <v>-0.05</v>
      </c>
      <c r="CH644" s="145">
        <f t="shared" ref="CH644:CH707" ca="1" si="336">IF($I644=0,CE644,INDEX($Q$451:$Q$454,$I644,1))</f>
        <v>0</v>
      </c>
    </row>
    <row r="645" spans="2:86" hidden="1" outlineLevel="1">
      <c r="B645" t="str">
        <f t="shared" ca="1" si="313"/>
        <v>EP2 LP-D0 LP-S0 LP-M3</v>
      </c>
      <c r="C645" s="37">
        <f t="shared" si="315"/>
        <v>2</v>
      </c>
      <c r="D645" s="37">
        <f t="shared" si="315"/>
        <v>0</v>
      </c>
      <c r="E645" s="37">
        <f t="shared" ca="1" si="315"/>
        <v>0</v>
      </c>
      <c r="F645" s="37">
        <f t="shared" ca="1" si="315"/>
        <v>0</v>
      </c>
      <c r="G645" s="37">
        <f t="shared" ca="1" si="315"/>
        <v>4</v>
      </c>
      <c r="H645" s="37">
        <f t="shared" ca="1" si="315"/>
        <v>1</v>
      </c>
      <c r="I645" s="37">
        <f t="shared" ca="1" si="315"/>
        <v>3</v>
      </c>
      <c r="BM645">
        <v>195</v>
      </c>
      <c r="BN645" s="56">
        <f t="shared" si="316"/>
        <v>0</v>
      </c>
      <c r="BO645" s="57">
        <f t="shared" si="317"/>
        <v>0</v>
      </c>
      <c r="BP645" s="58">
        <f t="shared" ca="1" si="324"/>
        <v>0</v>
      </c>
      <c r="BQ645" s="141">
        <f t="shared" ca="1" si="325"/>
        <v>0</v>
      </c>
      <c r="BR645" s="143">
        <f t="shared" ca="1" si="326"/>
        <v>0.05</v>
      </c>
      <c r="BS645" s="144">
        <f t="shared" ca="1" si="327"/>
        <v>-0.05</v>
      </c>
      <c r="BT645" s="145">
        <f t="shared" ca="1" si="328"/>
        <v>0.04</v>
      </c>
      <c r="BU645" s="56">
        <f t="shared" si="318"/>
        <v>0</v>
      </c>
      <c r="BV645" s="57">
        <f t="shared" si="319"/>
        <v>0</v>
      </c>
      <c r="BW645" s="58">
        <f t="shared" ca="1" si="320"/>
        <v>0</v>
      </c>
      <c r="BX645" s="141">
        <f t="shared" ca="1" si="329"/>
        <v>0</v>
      </c>
      <c r="BY645" s="143">
        <f t="shared" ca="1" si="330"/>
        <v>0.05</v>
      </c>
      <c r="BZ645" s="144">
        <f t="shared" ca="1" si="331"/>
        <v>-0.05</v>
      </c>
      <c r="CA645" s="145">
        <f t="shared" ca="1" si="332"/>
        <v>0.04</v>
      </c>
      <c r="CB645" s="56">
        <f t="shared" si="321"/>
        <v>0</v>
      </c>
      <c r="CC645" s="57">
        <f t="shared" si="322"/>
        <v>0</v>
      </c>
      <c r="CD645" s="58">
        <f t="shared" ca="1" si="323"/>
        <v>0</v>
      </c>
      <c r="CE645" s="141">
        <f t="shared" ca="1" si="333"/>
        <v>0</v>
      </c>
      <c r="CF645" s="143">
        <f t="shared" ca="1" si="334"/>
        <v>0.05</v>
      </c>
      <c r="CG645" s="144">
        <f t="shared" ca="1" si="335"/>
        <v>-0.05</v>
      </c>
      <c r="CH645" s="145">
        <f t="shared" ca="1" si="336"/>
        <v>0.04</v>
      </c>
    </row>
    <row r="646" spans="2:86" hidden="1" outlineLevel="1">
      <c r="B646" t="str">
        <f t="shared" ca="1" si="313"/>
        <v>EP2 LP-D0 LP-S0 LP-M4</v>
      </c>
      <c r="C646" s="37">
        <f t="shared" si="315"/>
        <v>2</v>
      </c>
      <c r="D646" s="37">
        <f t="shared" si="315"/>
        <v>0</v>
      </c>
      <c r="E646" s="37">
        <f t="shared" ca="1" si="315"/>
        <v>0</v>
      </c>
      <c r="F646" s="37">
        <f t="shared" ca="1" si="315"/>
        <v>0</v>
      </c>
      <c r="G646" s="37">
        <f t="shared" ca="1" si="315"/>
        <v>4</v>
      </c>
      <c r="H646" s="37">
        <f t="shared" ca="1" si="315"/>
        <v>1</v>
      </c>
      <c r="I646" s="37">
        <f t="shared" ca="1" si="315"/>
        <v>4</v>
      </c>
      <c r="BM646">
        <v>196</v>
      </c>
      <c r="BN646" s="56">
        <f t="shared" si="316"/>
        <v>0</v>
      </c>
      <c r="BO646" s="57">
        <f t="shared" si="317"/>
        <v>0</v>
      </c>
      <c r="BP646" s="58">
        <f t="shared" ca="1" si="324"/>
        <v>0</v>
      </c>
      <c r="BQ646" s="141">
        <f t="shared" ca="1" si="325"/>
        <v>0</v>
      </c>
      <c r="BR646" s="143">
        <f t="shared" ca="1" si="326"/>
        <v>0.05</v>
      </c>
      <c r="BS646" s="144">
        <f t="shared" ca="1" si="327"/>
        <v>-0.05</v>
      </c>
      <c r="BT646" s="145">
        <f t="shared" ca="1" si="328"/>
        <v>0.08</v>
      </c>
      <c r="BU646" s="56">
        <f t="shared" si="318"/>
        <v>0</v>
      </c>
      <c r="BV646" s="57">
        <f t="shared" si="319"/>
        <v>0</v>
      </c>
      <c r="BW646" s="58">
        <f t="shared" ca="1" si="320"/>
        <v>0</v>
      </c>
      <c r="BX646" s="141">
        <f t="shared" ca="1" si="329"/>
        <v>0</v>
      </c>
      <c r="BY646" s="143">
        <f t="shared" ca="1" si="330"/>
        <v>0.05</v>
      </c>
      <c r="BZ646" s="144">
        <f t="shared" ca="1" si="331"/>
        <v>-0.05</v>
      </c>
      <c r="CA646" s="145">
        <f t="shared" ca="1" si="332"/>
        <v>0.08</v>
      </c>
      <c r="CB646" s="56">
        <f t="shared" si="321"/>
        <v>0</v>
      </c>
      <c r="CC646" s="57">
        <f t="shared" si="322"/>
        <v>0</v>
      </c>
      <c r="CD646" s="58">
        <f t="shared" ca="1" si="323"/>
        <v>0</v>
      </c>
      <c r="CE646" s="141">
        <f t="shared" ca="1" si="333"/>
        <v>0</v>
      </c>
      <c r="CF646" s="143">
        <f t="shared" ca="1" si="334"/>
        <v>0.05</v>
      </c>
      <c r="CG646" s="144">
        <f t="shared" ca="1" si="335"/>
        <v>-0.05</v>
      </c>
      <c r="CH646" s="145">
        <f t="shared" ca="1" si="336"/>
        <v>0.08</v>
      </c>
    </row>
    <row r="647" spans="2:86" hidden="1" outlineLevel="1">
      <c r="B647" t="str">
        <f t="shared" ca="1" si="313"/>
        <v>EP2 LP-D0 LP-S0 LP-M1</v>
      </c>
      <c r="C647" s="37">
        <f t="shared" si="315"/>
        <v>2</v>
      </c>
      <c r="D647" s="37">
        <f t="shared" si="315"/>
        <v>0</v>
      </c>
      <c r="E647" s="37">
        <f t="shared" ca="1" si="315"/>
        <v>0</v>
      </c>
      <c r="F647" s="37">
        <f t="shared" ca="1" si="315"/>
        <v>0</v>
      </c>
      <c r="G647" s="37">
        <f t="shared" ca="1" si="315"/>
        <v>4</v>
      </c>
      <c r="H647" s="37">
        <f t="shared" ca="1" si="315"/>
        <v>2</v>
      </c>
      <c r="I647" s="37">
        <f t="shared" ca="1" si="315"/>
        <v>1</v>
      </c>
      <c r="BM647">
        <v>197</v>
      </c>
      <c r="BN647" s="56">
        <f t="shared" si="316"/>
        <v>0</v>
      </c>
      <c r="BO647" s="57">
        <f t="shared" si="317"/>
        <v>0</v>
      </c>
      <c r="BP647" s="58">
        <f t="shared" ca="1" si="324"/>
        <v>0</v>
      </c>
      <c r="BQ647" s="141">
        <f t="shared" ca="1" si="325"/>
        <v>0</v>
      </c>
      <c r="BR647" s="143">
        <f t="shared" ca="1" si="326"/>
        <v>0.05</v>
      </c>
      <c r="BS647" s="144">
        <f t="shared" ca="1" si="327"/>
        <v>0</v>
      </c>
      <c r="BT647" s="145">
        <f t="shared" ca="1" si="328"/>
        <v>-0.05</v>
      </c>
      <c r="BU647" s="56">
        <f t="shared" si="318"/>
        <v>0</v>
      </c>
      <c r="BV647" s="57">
        <f t="shared" si="319"/>
        <v>0</v>
      </c>
      <c r="BW647" s="58">
        <f t="shared" ca="1" si="320"/>
        <v>0</v>
      </c>
      <c r="BX647" s="141">
        <f t="shared" ca="1" si="329"/>
        <v>0</v>
      </c>
      <c r="BY647" s="143">
        <f t="shared" ca="1" si="330"/>
        <v>0.05</v>
      </c>
      <c r="BZ647" s="144">
        <f t="shared" ca="1" si="331"/>
        <v>0</v>
      </c>
      <c r="CA647" s="145">
        <f t="shared" ca="1" si="332"/>
        <v>-0.05</v>
      </c>
      <c r="CB647" s="56">
        <f t="shared" si="321"/>
        <v>0</v>
      </c>
      <c r="CC647" s="57">
        <f t="shared" si="322"/>
        <v>0</v>
      </c>
      <c r="CD647" s="58">
        <f t="shared" ca="1" si="323"/>
        <v>0</v>
      </c>
      <c r="CE647" s="141">
        <f t="shared" ca="1" si="333"/>
        <v>0</v>
      </c>
      <c r="CF647" s="143">
        <f t="shared" ca="1" si="334"/>
        <v>0.05</v>
      </c>
      <c r="CG647" s="144">
        <f t="shared" ca="1" si="335"/>
        <v>0</v>
      </c>
      <c r="CH647" s="145">
        <f t="shared" ca="1" si="336"/>
        <v>-0.05</v>
      </c>
    </row>
    <row r="648" spans="2:86" hidden="1" outlineLevel="1">
      <c r="B648" t="str">
        <f t="shared" ca="1" si="313"/>
        <v>EP2 LP-D0 LP-S0 LP-M2</v>
      </c>
      <c r="C648" s="37">
        <f t="shared" si="315"/>
        <v>2</v>
      </c>
      <c r="D648" s="37">
        <f t="shared" si="315"/>
        <v>0</v>
      </c>
      <c r="E648" s="37">
        <f t="shared" ca="1" si="315"/>
        <v>0</v>
      </c>
      <c r="F648" s="37">
        <f t="shared" ca="1" si="315"/>
        <v>0</v>
      </c>
      <c r="G648" s="37">
        <f t="shared" ca="1" si="315"/>
        <v>4</v>
      </c>
      <c r="H648" s="37">
        <f t="shared" ca="1" si="315"/>
        <v>2</v>
      </c>
      <c r="I648" s="37">
        <f t="shared" ca="1" si="315"/>
        <v>2</v>
      </c>
      <c r="BM648">
        <v>198</v>
      </c>
      <c r="BN648" s="56">
        <f t="shared" si="316"/>
        <v>0</v>
      </c>
      <c r="BO648" s="57">
        <f t="shared" si="317"/>
        <v>0</v>
      </c>
      <c r="BP648" s="58">
        <f t="shared" ca="1" si="324"/>
        <v>0</v>
      </c>
      <c r="BQ648" s="141">
        <f t="shared" ca="1" si="325"/>
        <v>0</v>
      </c>
      <c r="BR648" s="143">
        <f t="shared" ca="1" si="326"/>
        <v>0.05</v>
      </c>
      <c r="BS648" s="144">
        <f t="shared" ca="1" si="327"/>
        <v>0</v>
      </c>
      <c r="BT648" s="145">
        <f t="shared" ca="1" si="328"/>
        <v>0</v>
      </c>
      <c r="BU648" s="56">
        <f t="shared" si="318"/>
        <v>0</v>
      </c>
      <c r="BV648" s="57">
        <f t="shared" si="319"/>
        <v>0</v>
      </c>
      <c r="BW648" s="58">
        <f t="shared" ca="1" si="320"/>
        <v>0</v>
      </c>
      <c r="BX648" s="141">
        <f t="shared" ca="1" si="329"/>
        <v>0</v>
      </c>
      <c r="BY648" s="143">
        <f t="shared" ca="1" si="330"/>
        <v>0.05</v>
      </c>
      <c r="BZ648" s="144">
        <f t="shared" ca="1" si="331"/>
        <v>0</v>
      </c>
      <c r="CA648" s="145">
        <f t="shared" ca="1" si="332"/>
        <v>0</v>
      </c>
      <c r="CB648" s="56">
        <f t="shared" si="321"/>
        <v>0</v>
      </c>
      <c r="CC648" s="57">
        <f t="shared" si="322"/>
        <v>0</v>
      </c>
      <c r="CD648" s="58">
        <f t="shared" ca="1" si="323"/>
        <v>0</v>
      </c>
      <c r="CE648" s="141">
        <f t="shared" ca="1" si="333"/>
        <v>0</v>
      </c>
      <c r="CF648" s="143">
        <f t="shared" ca="1" si="334"/>
        <v>0.05</v>
      </c>
      <c r="CG648" s="144">
        <f t="shared" ca="1" si="335"/>
        <v>0</v>
      </c>
      <c r="CH648" s="145">
        <f t="shared" ca="1" si="336"/>
        <v>0</v>
      </c>
    </row>
    <row r="649" spans="2:86" hidden="1" outlineLevel="1">
      <c r="B649" t="str">
        <f t="shared" ca="1" si="313"/>
        <v>EP2 LP-D0 LP-S0 LP-M3</v>
      </c>
      <c r="C649" s="37">
        <f t="shared" si="315"/>
        <v>2</v>
      </c>
      <c r="D649" s="37">
        <f t="shared" si="315"/>
        <v>0</v>
      </c>
      <c r="E649" s="37">
        <f t="shared" ca="1" si="315"/>
        <v>0</v>
      </c>
      <c r="F649" s="37">
        <f t="shared" ca="1" si="315"/>
        <v>0</v>
      </c>
      <c r="G649" s="37">
        <f t="shared" ca="1" si="315"/>
        <v>4</v>
      </c>
      <c r="H649" s="37">
        <f t="shared" ca="1" si="315"/>
        <v>2</v>
      </c>
      <c r="I649" s="37">
        <f t="shared" ca="1" si="315"/>
        <v>3</v>
      </c>
      <c r="BM649">
        <v>199</v>
      </c>
      <c r="BN649" s="56">
        <f t="shared" si="316"/>
        <v>0</v>
      </c>
      <c r="BO649" s="57">
        <f t="shared" si="317"/>
        <v>0</v>
      </c>
      <c r="BP649" s="58">
        <f t="shared" ca="1" si="324"/>
        <v>0</v>
      </c>
      <c r="BQ649" s="141">
        <f t="shared" ca="1" si="325"/>
        <v>0</v>
      </c>
      <c r="BR649" s="143">
        <f t="shared" ca="1" si="326"/>
        <v>0.05</v>
      </c>
      <c r="BS649" s="144">
        <f t="shared" ca="1" si="327"/>
        <v>0</v>
      </c>
      <c r="BT649" s="145">
        <f t="shared" ca="1" si="328"/>
        <v>0.04</v>
      </c>
      <c r="BU649" s="56">
        <f t="shared" si="318"/>
        <v>0</v>
      </c>
      <c r="BV649" s="57">
        <f t="shared" si="319"/>
        <v>0</v>
      </c>
      <c r="BW649" s="58">
        <f t="shared" ca="1" si="320"/>
        <v>0</v>
      </c>
      <c r="BX649" s="141">
        <f t="shared" ca="1" si="329"/>
        <v>0</v>
      </c>
      <c r="BY649" s="143">
        <f t="shared" ca="1" si="330"/>
        <v>0.05</v>
      </c>
      <c r="BZ649" s="144">
        <f t="shared" ca="1" si="331"/>
        <v>0</v>
      </c>
      <c r="CA649" s="145">
        <f t="shared" ca="1" si="332"/>
        <v>0.04</v>
      </c>
      <c r="CB649" s="56">
        <f t="shared" si="321"/>
        <v>0</v>
      </c>
      <c r="CC649" s="57">
        <f t="shared" si="322"/>
        <v>0</v>
      </c>
      <c r="CD649" s="58">
        <f t="shared" ca="1" si="323"/>
        <v>0</v>
      </c>
      <c r="CE649" s="141">
        <f t="shared" ca="1" si="333"/>
        <v>0</v>
      </c>
      <c r="CF649" s="143">
        <f t="shared" ca="1" si="334"/>
        <v>0.05</v>
      </c>
      <c r="CG649" s="144">
        <f t="shared" ca="1" si="335"/>
        <v>0</v>
      </c>
      <c r="CH649" s="145">
        <f t="shared" ca="1" si="336"/>
        <v>0.04</v>
      </c>
    </row>
    <row r="650" spans="2:86" hidden="1" outlineLevel="1">
      <c r="B650" t="str">
        <f t="shared" ca="1" si="313"/>
        <v>EP2 LP-D0 LP-S0 LP-M4</v>
      </c>
      <c r="C650" s="37">
        <f t="shared" si="315"/>
        <v>2</v>
      </c>
      <c r="D650" s="37">
        <f t="shared" si="315"/>
        <v>0</v>
      </c>
      <c r="E650" s="37">
        <f t="shared" ca="1" si="315"/>
        <v>0</v>
      </c>
      <c r="F650" s="37">
        <f t="shared" ca="1" si="315"/>
        <v>0</v>
      </c>
      <c r="G650" s="37">
        <f t="shared" ca="1" si="315"/>
        <v>4</v>
      </c>
      <c r="H650" s="37">
        <f t="shared" ca="1" si="315"/>
        <v>2</v>
      </c>
      <c r="I650" s="37">
        <f t="shared" ca="1" si="315"/>
        <v>4</v>
      </c>
      <c r="BM650">
        <v>200</v>
      </c>
      <c r="BN650" s="56">
        <f t="shared" si="316"/>
        <v>0</v>
      </c>
      <c r="BO650" s="57">
        <f t="shared" si="317"/>
        <v>0</v>
      </c>
      <c r="BP650" s="58">
        <f t="shared" ca="1" si="324"/>
        <v>0</v>
      </c>
      <c r="BQ650" s="141">
        <f t="shared" ca="1" si="325"/>
        <v>0</v>
      </c>
      <c r="BR650" s="143">
        <f t="shared" ca="1" si="326"/>
        <v>0.05</v>
      </c>
      <c r="BS650" s="144">
        <f t="shared" ca="1" si="327"/>
        <v>0</v>
      </c>
      <c r="BT650" s="145">
        <f t="shared" ca="1" si="328"/>
        <v>0.08</v>
      </c>
      <c r="BU650" s="56">
        <f t="shared" si="318"/>
        <v>0</v>
      </c>
      <c r="BV650" s="57">
        <f t="shared" si="319"/>
        <v>0</v>
      </c>
      <c r="BW650" s="58">
        <f t="shared" ca="1" si="320"/>
        <v>0</v>
      </c>
      <c r="BX650" s="141">
        <f t="shared" ca="1" si="329"/>
        <v>0</v>
      </c>
      <c r="BY650" s="143">
        <f t="shared" ca="1" si="330"/>
        <v>0.05</v>
      </c>
      <c r="BZ650" s="144">
        <f t="shared" ca="1" si="331"/>
        <v>0</v>
      </c>
      <c r="CA650" s="145">
        <f t="shared" ca="1" si="332"/>
        <v>0.08</v>
      </c>
      <c r="CB650" s="56">
        <f t="shared" si="321"/>
        <v>0</v>
      </c>
      <c r="CC650" s="57">
        <f t="shared" si="322"/>
        <v>0</v>
      </c>
      <c r="CD650" s="58">
        <f t="shared" ca="1" si="323"/>
        <v>0</v>
      </c>
      <c r="CE650" s="141">
        <f t="shared" ca="1" si="333"/>
        <v>0</v>
      </c>
      <c r="CF650" s="143">
        <f t="shared" ca="1" si="334"/>
        <v>0.05</v>
      </c>
      <c r="CG650" s="144">
        <f t="shared" ca="1" si="335"/>
        <v>0</v>
      </c>
      <c r="CH650" s="145">
        <f t="shared" ca="1" si="336"/>
        <v>0.08</v>
      </c>
    </row>
    <row r="651" spans="2:86" hidden="1" outlineLevel="1">
      <c r="B651" t="str">
        <f t="shared" ca="1" si="313"/>
        <v>EP2 LP-D0 LP-S0 LP-M1</v>
      </c>
      <c r="C651" s="37">
        <f t="shared" ref="C651:I660" si="337">C251</f>
        <v>2</v>
      </c>
      <c r="D651" s="37">
        <f t="shared" si="337"/>
        <v>0</v>
      </c>
      <c r="E651" s="37">
        <f t="shared" ca="1" si="337"/>
        <v>0</v>
      </c>
      <c r="F651" s="37">
        <f t="shared" ca="1" si="337"/>
        <v>0</v>
      </c>
      <c r="G651" s="37">
        <f t="shared" ca="1" si="337"/>
        <v>4</v>
      </c>
      <c r="H651" s="37">
        <f t="shared" ca="1" si="337"/>
        <v>3</v>
      </c>
      <c r="I651" s="37">
        <f t="shared" ca="1" si="337"/>
        <v>1</v>
      </c>
      <c r="BM651">
        <v>201</v>
      </c>
      <c r="BN651" s="56">
        <f t="shared" si="316"/>
        <v>0</v>
      </c>
      <c r="BO651" s="57">
        <f t="shared" si="317"/>
        <v>0</v>
      </c>
      <c r="BP651" s="58">
        <f t="shared" ca="1" si="324"/>
        <v>0</v>
      </c>
      <c r="BQ651" s="141">
        <f t="shared" ca="1" si="325"/>
        <v>0</v>
      </c>
      <c r="BR651" s="143">
        <f t="shared" ca="1" si="326"/>
        <v>0.05</v>
      </c>
      <c r="BS651" s="144">
        <f t="shared" ca="1" si="327"/>
        <v>0.04</v>
      </c>
      <c r="BT651" s="145">
        <f t="shared" ca="1" si="328"/>
        <v>-0.05</v>
      </c>
      <c r="BU651" s="56">
        <f t="shared" si="318"/>
        <v>0</v>
      </c>
      <c r="BV651" s="57">
        <f t="shared" si="319"/>
        <v>0</v>
      </c>
      <c r="BW651" s="58">
        <f t="shared" ca="1" si="320"/>
        <v>0</v>
      </c>
      <c r="BX651" s="141">
        <f t="shared" ca="1" si="329"/>
        <v>0</v>
      </c>
      <c r="BY651" s="143">
        <f t="shared" ca="1" si="330"/>
        <v>0.05</v>
      </c>
      <c r="BZ651" s="144">
        <f t="shared" ca="1" si="331"/>
        <v>0.04</v>
      </c>
      <c r="CA651" s="145">
        <f t="shared" ca="1" si="332"/>
        <v>-0.05</v>
      </c>
      <c r="CB651" s="56">
        <f t="shared" si="321"/>
        <v>0</v>
      </c>
      <c r="CC651" s="57">
        <f t="shared" si="322"/>
        <v>0</v>
      </c>
      <c r="CD651" s="58">
        <f t="shared" ca="1" si="323"/>
        <v>0</v>
      </c>
      <c r="CE651" s="141">
        <f t="shared" ca="1" si="333"/>
        <v>0</v>
      </c>
      <c r="CF651" s="143">
        <f t="shared" ca="1" si="334"/>
        <v>0.05</v>
      </c>
      <c r="CG651" s="144">
        <f t="shared" ca="1" si="335"/>
        <v>0.04</v>
      </c>
      <c r="CH651" s="145">
        <f t="shared" ca="1" si="336"/>
        <v>-0.05</v>
      </c>
    </row>
    <row r="652" spans="2:86" hidden="1" outlineLevel="1">
      <c r="B652" t="str">
        <f t="shared" ca="1" si="313"/>
        <v>EP2 LP-D0 LP-S0 LP-M2</v>
      </c>
      <c r="C652" s="37">
        <f t="shared" si="337"/>
        <v>2</v>
      </c>
      <c r="D652" s="37">
        <f t="shared" si="337"/>
        <v>0</v>
      </c>
      <c r="E652" s="37">
        <f t="shared" ca="1" si="337"/>
        <v>0</v>
      </c>
      <c r="F652" s="37">
        <f t="shared" ca="1" si="337"/>
        <v>0</v>
      </c>
      <c r="G652" s="37">
        <f t="shared" ca="1" si="337"/>
        <v>4</v>
      </c>
      <c r="H652" s="37">
        <f t="shared" ca="1" si="337"/>
        <v>3</v>
      </c>
      <c r="I652" s="37">
        <f t="shared" ca="1" si="337"/>
        <v>2</v>
      </c>
      <c r="BM652">
        <v>202</v>
      </c>
      <c r="BN652" s="56">
        <f t="shared" si="316"/>
        <v>0</v>
      </c>
      <c r="BO652" s="57">
        <f t="shared" si="317"/>
        <v>0</v>
      </c>
      <c r="BP652" s="58">
        <f t="shared" ca="1" si="324"/>
        <v>0</v>
      </c>
      <c r="BQ652" s="141">
        <f t="shared" ca="1" si="325"/>
        <v>0</v>
      </c>
      <c r="BR652" s="143">
        <f t="shared" ca="1" si="326"/>
        <v>0.05</v>
      </c>
      <c r="BS652" s="144">
        <f t="shared" ca="1" si="327"/>
        <v>0.04</v>
      </c>
      <c r="BT652" s="145">
        <f t="shared" ca="1" si="328"/>
        <v>0</v>
      </c>
      <c r="BU652" s="56">
        <f t="shared" si="318"/>
        <v>0</v>
      </c>
      <c r="BV652" s="57">
        <f t="shared" si="319"/>
        <v>0</v>
      </c>
      <c r="BW652" s="58">
        <f t="shared" ca="1" si="320"/>
        <v>0</v>
      </c>
      <c r="BX652" s="141">
        <f t="shared" ca="1" si="329"/>
        <v>0</v>
      </c>
      <c r="BY652" s="143">
        <f t="shared" ca="1" si="330"/>
        <v>0.05</v>
      </c>
      <c r="BZ652" s="144">
        <f t="shared" ca="1" si="331"/>
        <v>0.04</v>
      </c>
      <c r="CA652" s="145">
        <f t="shared" ca="1" si="332"/>
        <v>0</v>
      </c>
      <c r="CB652" s="56">
        <f t="shared" si="321"/>
        <v>0</v>
      </c>
      <c r="CC652" s="57">
        <f t="shared" si="322"/>
        <v>0</v>
      </c>
      <c r="CD652" s="58">
        <f t="shared" ca="1" si="323"/>
        <v>0</v>
      </c>
      <c r="CE652" s="141">
        <f t="shared" ca="1" si="333"/>
        <v>0</v>
      </c>
      <c r="CF652" s="143">
        <f t="shared" ca="1" si="334"/>
        <v>0.05</v>
      </c>
      <c r="CG652" s="144">
        <f t="shared" ca="1" si="335"/>
        <v>0.04</v>
      </c>
      <c r="CH652" s="145">
        <f t="shared" ca="1" si="336"/>
        <v>0</v>
      </c>
    </row>
    <row r="653" spans="2:86" hidden="1" outlineLevel="1">
      <c r="B653" t="str">
        <f t="shared" ca="1" si="313"/>
        <v>EP2 LP-D0 LP-S0 LP-M3</v>
      </c>
      <c r="C653" s="37">
        <f t="shared" si="337"/>
        <v>2</v>
      </c>
      <c r="D653" s="37">
        <f t="shared" si="337"/>
        <v>0</v>
      </c>
      <c r="E653" s="37">
        <f t="shared" ca="1" si="337"/>
        <v>0</v>
      </c>
      <c r="F653" s="37">
        <f t="shared" ca="1" si="337"/>
        <v>0</v>
      </c>
      <c r="G653" s="37">
        <f t="shared" ca="1" si="337"/>
        <v>4</v>
      </c>
      <c r="H653" s="37">
        <f t="shared" ca="1" si="337"/>
        <v>3</v>
      </c>
      <c r="I653" s="37">
        <f t="shared" ca="1" si="337"/>
        <v>3</v>
      </c>
      <c r="BM653">
        <v>203</v>
      </c>
      <c r="BN653" s="56">
        <f t="shared" si="316"/>
        <v>0</v>
      </c>
      <c r="BO653" s="57">
        <f t="shared" si="317"/>
        <v>0</v>
      </c>
      <c r="BP653" s="58">
        <f t="shared" ca="1" si="324"/>
        <v>0</v>
      </c>
      <c r="BQ653" s="141">
        <f t="shared" ca="1" si="325"/>
        <v>0</v>
      </c>
      <c r="BR653" s="143">
        <f t="shared" ca="1" si="326"/>
        <v>0.05</v>
      </c>
      <c r="BS653" s="144">
        <f t="shared" ca="1" si="327"/>
        <v>0.04</v>
      </c>
      <c r="BT653" s="145">
        <f t="shared" ca="1" si="328"/>
        <v>0.04</v>
      </c>
      <c r="BU653" s="56">
        <f t="shared" si="318"/>
        <v>0</v>
      </c>
      <c r="BV653" s="57">
        <f t="shared" si="319"/>
        <v>0</v>
      </c>
      <c r="BW653" s="58">
        <f t="shared" ca="1" si="320"/>
        <v>0</v>
      </c>
      <c r="BX653" s="141">
        <f t="shared" ca="1" si="329"/>
        <v>0</v>
      </c>
      <c r="BY653" s="143">
        <f t="shared" ca="1" si="330"/>
        <v>0.05</v>
      </c>
      <c r="BZ653" s="144">
        <f t="shared" ca="1" si="331"/>
        <v>0.04</v>
      </c>
      <c r="CA653" s="145">
        <f t="shared" ca="1" si="332"/>
        <v>0.04</v>
      </c>
      <c r="CB653" s="56">
        <f t="shared" si="321"/>
        <v>0</v>
      </c>
      <c r="CC653" s="57">
        <f t="shared" si="322"/>
        <v>0</v>
      </c>
      <c r="CD653" s="58">
        <f t="shared" ca="1" si="323"/>
        <v>0</v>
      </c>
      <c r="CE653" s="141">
        <f t="shared" ca="1" si="333"/>
        <v>0</v>
      </c>
      <c r="CF653" s="143">
        <f t="shared" ca="1" si="334"/>
        <v>0.05</v>
      </c>
      <c r="CG653" s="144">
        <f t="shared" ca="1" si="335"/>
        <v>0.04</v>
      </c>
      <c r="CH653" s="145">
        <f t="shared" ca="1" si="336"/>
        <v>0.04</v>
      </c>
    </row>
    <row r="654" spans="2:86" hidden="1" outlineLevel="1">
      <c r="B654" t="str">
        <f t="shared" ca="1" si="313"/>
        <v>EP2 LP-D0 LP-S0 LP-M4</v>
      </c>
      <c r="C654" s="37">
        <f t="shared" si="337"/>
        <v>2</v>
      </c>
      <c r="D654" s="37">
        <f t="shared" si="337"/>
        <v>0</v>
      </c>
      <c r="E654" s="37">
        <f t="shared" ca="1" si="337"/>
        <v>0</v>
      </c>
      <c r="F654" s="37">
        <f t="shared" ca="1" si="337"/>
        <v>0</v>
      </c>
      <c r="G654" s="37">
        <f t="shared" ca="1" si="337"/>
        <v>4</v>
      </c>
      <c r="H654" s="37">
        <f t="shared" ca="1" si="337"/>
        <v>3</v>
      </c>
      <c r="I654" s="37">
        <f t="shared" ca="1" si="337"/>
        <v>4</v>
      </c>
      <c r="BM654">
        <v>204</v>
      </c>
      <c r="BN654" s="56">
        <f t="shared" si="316"/>
        <v>0</v>
      </c>
      <c r="BO654" s="57">
        <f t="shared" si="317"/>
        <v>0</v>
      </c>
      <c r="BP654" s="58">
        <f t="shared" ca="1" si="324"/>
        <v>0</v>
      </c>
      <c r="BQ654" s="141">
        <f t="shared" ca="1" si="325"/>
        <v>0</v>
      </c>
      <c r="BR654" s="143">
        <f t="shared" ca="1" si="326"/>
        <v>0.05</v>
      </c>
      <c r="BS654" s="144">
        <f t="shared" ca="1" si="327"/>
        <v>0.04</v>
      </c>
      <c r="BT654" s="145">
        <f t="shared" ca="1" si="328"/>
        <v>0.08</v>
      </c>
      <c r="BU654" s="56">
        <f t="shared" si="318"/>
        <v>0</v>
      </c>
      <c r="BV654" s="57">
        <f t="shared" si="319"/>
        <v>0</v>
      </c>
      <c r="BW654" s="58">
        <f t="shared" ca="1" si="320"/>
        <v>0</v>
      </c>
      <c r="BX654" s="141">
        <f t="shared" ca="1" si="329"/>
        <v>0</v>
      </c>
      <c r="BY654" s="143">
        <f t="shared" ca="1" si="330"/>
        <v>0.05</v>
      </c>
      <c r="BZ654" s="144">
        <f t="shared" ca="1" si="331"/>
        <v>0.04</v>
      </c>
      <c r="CA654" s="145">
        <f t="shared" ca="1" si="332"/>
        <v>0.08</v>
      </c>
      <c r="CB654" s="56">
        <f t="shared" si="321"/>
        <v>0</v>
      </c>
      <c r="CC654" s="57">
        <f t="shared" si="322"/>
        <v>0</v>
      </c>
      <c r="CD654" s="58">
        <f t="shared" ca="1" si="323"/>
        <v>0</v>
      </c>
      <c r="CE654" s="141">
        <f t="shared" ca="1" si="333"/>
        <v>0</v>
      </c>
      <c r="CF654" s="143">
        <f t="shared" ca="1" si="334"/>
        <v>0.05</v>
      </c>
      <c r="CG654" s="144">
        <f t="shared" ca="1" si="335"/>
        <v>0.04</v>
      </c>
      <c r="CH654" s="145">
        <f t="shared" ca="1" si="336"/>
        <v>0.08</v>
      </c>
    </row>
    <row r="655" spans="2:86" hidden="1" outlineLevel="1">
      <c r="B655" t="str">
        <f t="shared" ca="1" si="313"/>
        <v>EP2 LP-D0 LP-S0 LP-M1</v>
      </c>
      <c r="C655" s="37">
        <f t="shared" si="337"/>
        <v>2</v>
      </c>
      <c r="D655" s="37">
        <f t="shared" si="337"/>
        <v>0</v>
      </c>
      <c r="E655" s="37">
        <f t="shared" ca="1" si="337"/>
        <v>0</v>
      </c>
      <c r="F655" s="37">
        <f t="shared" ca="1" si="337"/>
        <v>0</v>
      </c>
      <c r="G655" s="37">
        <f t="shared" ca="1" si="337"/>
        <v>4</v>
      </c>
      <c r="H655" s="37">
        <f t="shared" ca="1" si="337"/>
        <v>4</v>
      </c>
      <c r="I655" s="37">
        <f t="shared" ca="1" si="337"/>
        <v>1</v>
      </c>
      <c r="BM655">
        <v>205</v>
      </c>
      <c r="BN655" s="56">
        <f t="shared" si="316"/>
        <v>0</v>
      </c>
      <c r="BO655" s="57">
        <f t="shared" si="317"/>
        <v>0</v>
      </c>
      <c r="BP655" s="58">
        <f t="shared" ca="1" si="324"/>
        <v>0</v>
      </c>
      <c r="BQ655" s="141">
        <f t="shared" ca="1" si="325"/>
        <v>0</v>
      </c>
      <c r="BR655" s="143">
        <f t="shared" ca="1" si="326"/>
        <v>0.05</v>
      </c>
      <c r="BS655" s="144">
        <f t="shared" ca="1" si="327"/>
        <v>0.08</v>
      </c>
      <c r="BT655" s="145">
        <f t="shared" ca="1" si="328"/>
        <v>-0.05</v>
      </c>
      <c r="BU655" s="56">
        <f t="shared" si="318"/>
        <v>0</v>
      </c>
      <c r="BV655" s="57">
        <f t="shared" si="319"/>
        <v>0</v>
      </c>
      <c r="BW655" s="58">
        <f t="shared" ca="1" si="320"/>
        <v>0</v>
      </c>
      <c r="BX655" s="141">
        <f t="shared" ca="1" si="329"/>
        <v>0</v>
      </c>
      <c r="BY655" s="143">
        <f t="shared" ca="1" si="330"/>
        <v>0.05</v>
      </c>
      <c r="BZ655" s="144">
        <f t="shared" ca="1" si="331"/>
        <v>0.08</v>
      </c>
      <c r="CA655" s="145">
        <f t="shared" ca="1" si="332"/>
        <v>-0.05</v>
      </c>
      <c r="CB655" s="56">
        <f t="shared" si="321"/>
        <v>0</v>
      </c>
      <c r="CC655" s="57">
        <f t="shared" si="322"/>
        <v>0</v>
      </c>
      <c r="CD655" s="58">
        <f t="shared" ca="1" si="323"/>
        <v>0</v>
      </c>
      <c r="CE655" s="141">
        <f t="shared" ca="1" si="333"/>
        <v>0</v>
      </c>
      <c r="CF655" s="143">
        <f t="shared" ca="1" si="334"/>
        <v>0.05</v>
      </c>
      <c r="CG655" s="144">
        <f t="shared" ca="1" si="335"/>
        <v>0.08</v>
      </c>
      <c r="CH655" s="145">
        <f t="shared" ca="1" si="336"/>
        <v>-0.05</v>
      </c>
    </row>
    <row r="656" spans="2:86" hidden="1" outlineLevel="1">
      <c r="B656" t="str">
        <f t="shared" ca="1" si="313"/>
        <v>EP2 LP-D0 LP-S0 LP-M2</v>
      </c>
      <c r="C656" s="37">
        <f t="shared" si="337"/>
        <v>2</v>
      </c>
      <c r="D656" s="37">
        <f t="shared" si="337"/>
        <v>0</v>
      </c>
      <c r="E656" s="37">
        <f t="shared" ca="1" si="337"/>
        <v>0</v>
      </c>
      <c r="F656" s="37">
        <f t="shared" ca="1" si="337"/>
        <v>0</v>
      </c>
      <c r="G656" s="37">
        <f t="shared" ca="1" si="337"/>
        <v>4</v>
      </c>
      <c r="H656" s="37">
        <f t="shared" ca="1" si="337"/>
        <v>4</v>
      </c>
      <c r="I656" s="37">
        <f t="shared" ca="1" si="337"/>
        <v>2</v>
      </c>
      <c r="BM656">
        <v>206</v>
      </c>
      <c r="BN656" s="56">
        <f t="shared" si="316"/>
        <v>0</v>
      </c>
      <c r="BO656" s="57">
        <f t="shared" si="317"/>
        <v>0</v>
      </c>
      <c r="BP656" s="58">
        <f t="shared" ca="1" si="324"/>
        <v>0</v>
      </c>
      <c r="BQ656" s="141">
        <f t="shared" ca="1" si="325"/>
        <v>0</v>
      </c>
      <c r="BR656" s="143">
        <f t="shared" ca="1" si="326"/>
        <v>0.05</v>
      </c>
      <c r="BS656" s="144">
        <f t="shared" ca="1" si="327"/>
        <v>0.08</v>
      </c>
      <c r="BT656" s="145">
        <f t="shared" ca="1" si="328"/>
        <v>0</v>
      </c>
      <c r="BU656" s="56">
        <f t="shared" si="318"/>
        <v>0</v>
      </c>
      <c r="BV656" s="57">
        <f t="shared" si="319"/>
        <v>0</v>
      </c>
      <c r="BW656" s="58">
        <f t="shared" ca="1" si="320"/>
        <v>0</v>
      </c>
      <c r="BX656" s="141">
        <f t="shared" ca="1" si="329"/>
        <v>0</v>
      </c>
      <c r="BY656" s="143">
        <f t="shared" ca="1" si="330"/>
        <v>0.05</v>
      </c>
      <c r="BZ656" s="144">
        <f t="shared" ca="1" si="331"/>
        <v>0.08</v>
      </c>
      <c r="CA656" s="145">
        <f t="shared" ca="1" si="332"/>
        <v>0</v>
      </c>
      <c r="CB656" s="56">
        <f t="shared" si="321"/>
        <v>0</v>
      </c>
      <c r="CC656" s="57">
        <f t="shared" si="322"/>
        <v>0</v>
      </c>
      <c r="CD656" s="58">
        <f t="shared" ca="1" si="323"/>
        <v>0</v>
      </c>
      <c r="CE656" s="141">
        <f t="shared" ca="1" si="333"/>
        <v>0</v>
      </c>
      <c r="CF656" s="143">
        <f t="shared" ca="1" si="334"/>
        <v>0.05</v>
      </c>
      <c r="CG656" s="144">
        <f t="shared" ca="1" si="335"/>
        <v>0.08</v>
      </c>
      <c r="CH656" s="145">
        <f t="shared" ca="1" si="336"/>
        <v>0</v>
      </c>
    </row>
    <row r="657" spans="2:86" hidden="1" outlineLevel="1">
      <c r="B657" t="str">
        <f t="shared" ca="1" si="313"/>
        <v>EP2 LP-D0 LP-S0 LP-M3</v>
      </c>
      <c r="C657" s="37">
        <f t="shared" si="337"/>
        <v>2</v>
      </c>
      <c r="D657" s="37">
        <f t="shared" si="337"/>
        <v>0</v>
      </c>
      <c r="E657" s="37">
        <f t="shared" ca="1" si="337"/>
        <v>0</v>
      </c>
      <c r="F657" s="37">
        <f t="shared" ca="1" si="337"/>
        <v>0</v>
      </c>
      <c r="G657" s="37">
        <f t="shared" ca="1" si="337"/>
        <v>4</v>
      </c>
      <c r="H657" s="37">
        <f t="shared" ca="1" si="337"/>
        <v>4</v>
      </c>
      <c r="I657" s="37">
        <f t="shared" ca="1" si="337"/>
        <v>3</v>
      </c>
      <c r="BM657">
        <v>207</v>
      </c>
      <c r="BN657" s="56">
        <f t="shared" si="316"/>
        <v>0</v>
      </c>
      <c r="BO657" s="57">
        <f t="shared" si="317"/>
        <v>0</v>
      </c>
      <c r="BP657" s="58">
        <f t="shared" ca="1" si="324"/>
        <v>0</v>
      </c>
      <c r="BQ657" s="141">
        <f t="shared" ca="1" si="325"/>
        <v>0</v>
      </c>
      <c r="BR657" s="143">
        <f t="shared" ca="1" si="326"/>
        <v>0.05</v>
      </c>
      <c r="BS657" s="144">
        <f t="shared" ca="1" si="327"/>
        <v>0.08</v>
      </c>
      <c r="BT657" s="145">
        <f t="shared" ca="1" si="328"/>
        <v>0.04</v>
      </c>
      <c r="BU657" s="56">
        <f t="shared" si="318"/>
        <v>0</v>
      </c>
      <c r="BV657" s="57">
        <f t="shared" si="319"/>
        <v>0</v>
      </c>
      <c r="BW657" s="58">
        <f t="shared" ca="1" si="320"/>
        <v>0</v>
      </c>
      <c r="BX657" s="141">
        <f t="shared" ca="1" si="329"/>
        <v>0</v>
      </c>
      <c r="BY657" s="143">
        <f t="shared" ca="1" si="330"/>
        <v>0.05</v>
      </c>
      <c r="BZ657" s="144">
        <f t="shared" ca="1" si="331"/>
        <v>0.08</v>
      </c>
      <c r="CA657" s="145">
        <f t="shared" ca="1" si="332"/>
        <v>0.04</v>
      </c>
      <c r="CB657" s="56">
        <f t="shared" si="321"/>
        <v>0</v>
      </c>
      <c r="CC657" s="57">
        <f t="shared" si="322"/>
        <v>0</v>
      </c>
      <c r="CD657" s="58">
        <f t="shared" ca="1" si="323"/>
        <v>0</v>
      </c>
      <c r="CE657" s="141">
        <f t="shared" ca="1" si="333"/>
        <v>0</v>
      </c>
      <c r="CF657" s="143">
        <f t="shared" ca="1" si="334"/>
        <v>0.05</v>
      </c>
      <c r="CG657" s="144">
        <f t="shared" ca="1" si="335"/>
        <v>0.08</v>
      </c>
      <c r="CH657" s="145">
        <f t="shared" ca="1" si="336"/>
        <v>0.04</v>
      </c>
    </row>
    <row r="658" spans="2:86" hidden="1" outlineLevel="1">
      <c r="B658" t="str">
        <f t="shared" ca="1" si="313"/>
        <v>EP2 LP-D0 LP-S0 LP-M4</v>
      </c>
      <c r="C658" s="37">
        <f t="shared" si="337"/>
        <v>2</v>
      </c>
      <c r="D658" s="37">
        <f t="shared" si="337"/>
        <v>0</v>
      </c>
      <c r="E658" s="37">
        <f t="shared" ca="1" si="337"/>
        <v>0</v>
      </c>
      <c r="F658" s="37">
        <f t="shared" ca="1" si="337"/>
        <v>0</v>
      </c>
      <c r="G658" s="37">
        <f t="shared" ca="1" si="337"/>
        <v>4</v>
      </c>
      <c r="H658" s="37">
        <f t="shared" ca="1" si="337"/>
        <v>4</v>
      </c>
      <c r="I658" s="37">
        <f t="shared" ca="1" si="337"/>
        <v>4</v>
      </c>
      <c r="BM658">
        <v>208</v>
      </c>
      <c r="BN658" s="56">
        <f t="shared" si="316"/>
        <v>0</v>
      </c>
      <c r="BO658" s="57">
        <f t="shared" si="317"/>
        <v>0</v>
      </c>
      <c r="BP658" s="58">
        <f t="shared" ca="1" si="324"/>
        <v>0</v>
      </c>
      <c r="BQ658" s="141">
        <f t="shared" ca="1" si="325"/>
        <v>0</v>
      </c>
      <c r="BR658" s="143">
        <f t="shared" ca="1" si="326"/>
        <v>0.05</v>
      </c>
      <c r="BS658" s="144">
        <f t="shared" ca="1" si="327"/>
        <v>0.08</v>
      </c>
      <c r="BT658" s="145">
        <f t="shared" ca="1" si="328"/>
        <v>0.08</v>
      </c>
      <c r="BU658" s="56">
        <f t="shared" si="318"/>
        <v>0</v>
      </c>
      <c r="BV658" s="57">
        <f t="shared" si="319"/>
        <v>0</v>
      </c>
      <c r="BW658" s="58">
        <f t="shared" ca="1" si="320"/>
        <v>0</v>
      </c>
      <c r="BX658" s="141">
        <f t="shared" ca="1" si="329"/>
        <v>0</v>
      </c>
      <c r="BY658" s="143">
        <f t="shared" ca="1" si="330"/>
        <v>0.05</v>
      </c>
      <c r="BZ658" s="144">
        <f t="shared" ca="1" si="331"/>
        <v>0.08</v>
      </c>
      <c r="CA658" s="145">
        <f t="shared" ca="1" si="332"/>
        <v>0.08</v>
      </c>
      <c r="CB658" s="56">
        <f t="shared" si="321"/>
        <v>0</v>
      </c>
      <c r="CC658" s="57">
        <f t="shared" si="322"/>
        <v>0</v>
      </c>
      <c r="CD658" s="58">
        <f t="shared" ca="1" si="323"/>
        <v>0</v>
      </c>
      <c r="CE658" s="141">
        <f t="shared" ca="1" si="333"/>
        <v>0</v>
      </c>
      <c r="CF658" s="143">
        <f t="shared" ca="1" si="334"/>
        <v>0.05</v>
      </c>
      <c r="CG658" s="144">
        <f t="shared" ca="1" si="335"/>
        <v>0.08</v>
      </c>
      <c r="CH658" s="145">
        <f t="shared" ca="1" si="336"/>
        <v>0.08</v>
      </c>
    </row>
    <row r="659" spans="2:86" hidden="1" outlineLevel="1">
      <c r="B659" t="str">
        <f t="shared" ref="B659:B690" ca="1" si="338">"EP"&amp;$C659&amp;" LP-D"&amp;$E659&amp;" LP-S"&amp;$F659&amp;" LP-M"&amp;$I659</f>
        <v>EP3 LP-D0 LP-S0 LP-M1</v>
      </c>
      <c r="C659" s="37">
        <f t="shared" si="337"/>
        <v>3</v>
      </c>
      <c r="D659" s="37">
        <f t="shared" si="337"/>
        <v>0</v>
      </c>
      <c r="E659" s="37">
        <f t="shared" ca="1" si="337"/>
        <v>0</v>
      </c>
      <c r="F659" s="37">
        <f t="shared" ca="1" si="337"/>
        <v>0</v>
      </c>
      <c r="G659" s="37">
        <f t="shared" ca="1" si="337"/>
        <v>1</v>
      </c>
      <c r="H659" s="37">
        <f t="shared" ca="1" si="337"/>
        <v>1</v>
      </c>
      <c r="I659" s="37">
        <f t="shared" ca="1" si="337"/>
        <v>1</v>
      </c>
      <c r="BM659">
        <v>209</v>
      </c>
      <c r="BN659" s="56">
        <f t="shared" si="316"/>
        <v>0.04</v>
      </c>
      <c r="BO659" s="57">
        <f t="shared" si="317"/>
        <v>0</v>
      </c>
      <c r="BP659" s="58">
        <f t="shared" ca="1" si="324"/>
        <v>0</v>
      </c>
      <c r="BQ659" s="141">
        <f t="shared" ca="1" si="325"/>
        <v>0</v>
      </c>
      <c r="BR659" s="143">
        <f t="shared" ca="1" si="326"/>
        <v>-0.08</v>
      </c>
      <c r="BS659" s="144">
        <f t="shared" ca="1" si="327"/>
        <v>-0.05</v>
      </c>
      <c r="BT659" s="145">
        <f t="shared" ca="1" si="328"/>
        <v>-0.05</v>
      </c>
      <c r="BU659" s="56">
        <f t="shared" si="318"/>
        <v>0.04</v>
      </c>
      <c r="BV659" s="57">
        <f t="shared" si="319"/>
        <v>0</v>
      </c>
      <c r="BW659" s="58">
        <f t="shared" ca="1" si="320"/>
        <v>0</v>
      </c>
      <c r="BX659" s="141">
        <f t="shared" ca="1" si="329"/>
        <v>0</v>
      </c>
      <c r="BY659" s="143">
        <f t="shared" ca="1" si="330"/>
        <v>-0.08</v>
      </c>
      <c r="BZ659" s="144">
        <f t="shared" ca="1" si="331"/>
        <v>-0.05</v>
      </c>
      <c r="CA659" s="145">
        <f t="shared" ca="1" si="332"/>
        <v>-0.05</v>
      </c>
      <c r="CB659" s="56">
        <f t="shared" si="321"/>
        <v>0.04</v>
      </c>
      <c r="CC659" s="57">
        <f t="shared" si="322"/>
        <v>0</v>
      </c>
      <c r="CD659" s="58">
        <f t="shared" ca="1" si="323"/>
        <v>0</v>
      </c>
      <c r="CE659" s="141">
        <f t="shared" ca="1" si="333"/>
        <v>0</v>
      </c>
      <c r="CF659" s="143">
        <f t="shared" ca="1" si="334"/>
        <v>-0.08</v>
      </c>
      <c r="CG659" s="144">
        <f t="shared" ca="1" si="335"/>
        <v>-0.05</v>
      </c>
      <c r="CH659" s="145">
        <f t="shared" ca="1" si="336"/>
        <v>-0.05</v>
      </c>
    </row>
    <row r="660" spans="2:86" hidden="1" outlineLevel="1">
      <c r="B660" t="str">
        <f t="shared" ca="1" si="338"/>
        <v>EP3 LP-D0 LP-S0 LP-M2</v>
      </c>
      <c r="C660" s="37">
        <f t="shared" si="337"/>
        <v>3</v>
      </c>
      <c r="D660" s="37">
        <f t="shared" si="337"/>
        <v>0</v>
      </c>
      <c r="E660" s="37">
        <f t="shared" ca="1" si="337"/>
        <v>0</v>
      </c>
      <c r="F660" s="37">
        <f t="shared" ca="1" si="337"/>
        <v>0</v>
      </c>
      <c r="G660" s="37">
        <f t="shared" ca="1" si="337"/>
        <v>1</v>
      </c>
      <c r="H660" s="37">
        <f t="shared" ca="1" si="337"/>
        <v>1</v>
      </c>
      <c r="I660" s="37">
        <f t="shared" ca="1" si="337"/>
        <v>2</v>
      </c>
      <c r="BM660">
        <v>210</v>
      </c>
      <c r="BN660" s="56">
        <f t="shared" si="316"/>
        <v>0.04</v>
      </c>
      <c r="BO660" s="57">
        <f t="shared" si="317"/>
        <v>0</v>
      </c>
      <c r="BP660" s="58">
        <f t="shared" ca="1" si="324"/>
        <v>0</v>
      </c>
      <c r="BQ660" s="141">
        <f t="shared" ca="1" si="325"/>
        <v>0</v>
      </c>
      <c r="BR660" s="143">
        <f t="shared" ca="1" si="326"/>
        <v>-0.08</v>
      </c>
      <c r="BS660" s="144">
        <f t="shared" ca="1" si="327"/>
        <v>-0.05</v>
      </c>
      <c r="BT660" s="145">
        <f t="shared" ca="1" si="328"/>
        <v>0</v>
      </c>
      <c r="BU660" s="56">
        <f t="shared" si="318"/>
        <v>0.04</v>
      </c>
      <c r="BV660" s="57">
        <f t="shared" si="319"/>
        <v>0</v>
      </c>
      <c r="BW660" s="58">
        <f t="shared" ca="1" si="320"/>
        <v>0</v>
      </c>
      <c r="BX660" s="141">
        <f t="shared" ca="1" si="329"/>
        <v>0</v>
      </c>
      <c r="BY660" s="143">
        <f t="shared" ca="1" si="330"/>
        <v>-0.08</v>
      </c>
      <c r="BZ660" s="144">
        <f t="shared" ca="1" si="331"/>
        <v>-0.05</v>
      </c>
      <c r="CA660" s="145">
        <f t="shared" ca="1" si="332"/>
        <v>0</v>
      </c>
      <c r="CB660" s="56">
        <f t="shared" si="321"/>
        <v>0.04</v>
      </c>
      <c r="CC660" s="57">
        <f t="shared" si="322"/>
        <v>0</v>
      </c>
      <c r="CD660" s="58">
        <f t="shared" ca="1" si="323"/>
        <v>0</v>
      </c>
      <c r="CE660" s="141">
        <f t="shared" ca="1" si="333"/>
        <v>0</v>
      </c>
      <c r="CF660" s="143">
        <f t="shared" ca="1" si="334"/>
        <v>-0.08</v>
      </c>
      <c r="CG660" s="144">
        <f t="shared" ca="1" si="335"/>
        <v>-0.05</v>
      </c>
      <c r="CH660" s="145">
        <f t="shared" ca="1" si="336"/>
        <v>0</v>
      </c>
    </row>
    <row r="661" spans="2:86" hidden="1" outlineLevel="1">
      <c r="B661" t="str">
        <f t="shared" ca="1" si="338"/>
        <v>EP3 LP-D0 LP-S0 LP-M3</v>
      </c>
      <c r="C661" s="37">
        <f t="shared" ref="C661:I670" si="339">C261</f>
        <v>3</v>
      </c>
      <c r="D661" s="37">
        <f t="shared" si="339"/>
        <v>0</v>
      </c>
      <c r="E661" s="37">
        <f t="shared" ca="1" si="339"/>
        <v>0</v>
      </c>
      <c r="F661" s="37">
        <f t="shared" ca="1" si="339"/>
        <v>0</v>
      </c>
      <c r="G661" s="37">
        <f t="shared" ca="1" si="339"/>
        <v>1</v>
      </c>
      <c r="H661" s="37">
        <f t="shared" ca="1" si="339"/>
        <v>1</v>
      </c>
      <c r="I661" s="37">
        <f t="shared" ca="1" si="339"/>
        <v>3</v>
      </c>
      <c r="BM661">
        <v>211</v>
      </c>
      <c r="BN661" s="56">
        <f t="shared" si="316"/>
        <v>0.04</v>
      </c>
      <c r="BO661" s="57">
        <f t="shared" si="317"/>
        <v>0</v>
      </c>
      <c r="BP661" s="58">
        <f t="shared" ca="1" si="324"/>
        <v>0</v>
      </c>
      <c r="BQ661" s="141">
        <f t="shared" ca="1" si="325"/>
        <v>0</v>
      </c>
      <c r="BR661" s="143">
        <f t="shared" ca="1" si="326"/>
        <v>-0.08</v>
      </c>
      <c r="BS661" s="144">
        <f t="shared" ca="1" si="327"/>
        <v>-0.05</v>
      </c>
      <c r="BT661" s="145">
        <f t="shared" ca="1" si="328"/>
        <v>0.04</v>
      </c>
      <c r="BU661" s="56">
        <f t="shared" si="318"/>
        <v>0.04</v>
      </c>
      <c r="BV661" s="57">
        <f t="shared" si="319"/>
        <v>0</v>
      </c>
      <c r="BW661" s="58">
        <f t="shared" ca="1" si="320"/>
        <v>0</v>
      </c>
      <c r="BX661" s="141">
        <f t="shared" ca="1" si="329"/>
        <v>0</v>
      </c>
      <c r="BY661" s="143">
        <f t="shared" ca="1" si="330"/>
        <v>-0.08</v>
      </c>
      <c r="BZ661" s="144">
        <f t="shared" ca="1" si="331"/>
        <v>-0.05</v>
      </c>
      <c r="CA661" s="145">
        <f t="shared" ca="1" si="332"/>
        <v>0.04</v>
      </c>
      <c r="CB661" s="56">
        <f t="shared" si="321"/>
        <v>0.04</v>
      </c>
      <c r="CC661" s="57">
        <f t="shared" si="322"/>
        <v>0</v>
      </c>
      <c r="CD661" s="58">
        <f t="shared" ca="1" si="323"/>
        <v>0</v>
      </c>
      <c r="CE661" s="141">
        <f t="shared" ca="1" si="333"/>
        <v>0</v>
      </c>
      <c r="CF661" s="143">
        <f t="shared" ca="1" si="334"/>
        <v>-0.08</v>
      </c>
      <c r="CG661" s="144">
        <f t="shared" ca="1" si="335"/>
        <v>-0.05</v>
      </c>
      <c r="CH661" s="145">
        <f t="shared" ca="1" si="336"/>
        <v>0.04</v>
      </c>
    </row>
    <row r="662" spans="2:86" hidden="1" outlineLevel="1">
      <c r="B662" t="str">
        <f t="shared" ca="1" si="338"/>
        <v>EP3 LP-D0 LP-S0 LP-M4</v>
      </c>
      <c r="C662" s="37">
        <f t="shared" si="339"/>
        <v>3</v>
      </c>
      <c r="D662" s="37">
        <f t="shared" si="339"/>
        <v>0</v>
      </c>
      <c r="E662" s="37">
        <f t="shared" ca="1" si="339"/>
        <v>0</v>
      </c>
      <c r="F662" s="37">
        <f t="shared" ca="1" si="339"/>
        <v>0</v>
      </c>
      <c r="G662" s="37">
        <f t="shared" ca="1" si="339"/>
        <v>1</v>
      </c>
      <c r="H662" s="37">
        <f t="shared" ca="1" si="339"/>
        <v>1</v>
      </c>
      <c r="I662" s="37">
        <f t="shared" ca="1" si="339"/>
        <v>4</v>
      </c>
      <c r="BM662">
        <v>212</v>
      </c>
      <c r="BN662" s="56">
        <f t="shared" si="316"/>
        <v>0.04</v>
      </c>
      <c r="BO662" s="57">
        <f t="shared" si="317"/>
        <v>0</v>
      </c>
      <c r="BP662" s="58">
        <f t="shared" ca="1" si="324"/>
        <v>0</v>
      </c>
      <c r="BQ662" s="141">
        <f t="shared" ca="1" si="325"/>
        <v>0</v>
      </c>
      <c r="BR662" s="143">
        <f t="shared" ca="1" si="326"/>
        <v>-0.08</v>
      </c>
      <c r="BS662" s="144">
        <f t="shared" ca="1" si="327"/>
        <v>-0.05</v>
      </c>
      <c r="BT662" s="145">
        <f t="shared" ca="1" si="328"/>
        <v>0.08</v>
      </c>
      <c r="BU662" s="56">
        <f t="shared" si="318"/>
        <v>0.04</v>
      </c>
      <c r="BV662" s="57">
        <f t="shared" si="319"/>
        <v>0</v>
      </c>
      <c r="BW662" s="58">
        <f t="shared" ca="1" si="320"/>
        <v>0</v>
      </c>
      <c r="BX662" s="141">
        <f t="shared" ca="1" si="329"/>
        <v>0</v>
      </c>
      <c r="BY662" s="143">
        <f t="shared" ca="1" si="330"/>
        <v>-0.08</v>
      </c>
      <c r="BZ662" s="144">
        <f t="shared" ca="1" si="331"/>
        <v>-0.05</v>
      </c>
      <c r="CA662" s="145">
        <f t="shared" ca="1" si="332"/>
        <v>0.08</v>
      </c>
      <c r="CB662" s="56">
        <f t="shared" si="321"/>
        <v>0.04</v>
      </c>
      <c r="CC662" s="57">
        <f t="shared" si="322"/>
        <v>0</v>
      </c>
      <c r="CD662" s="58">
        <f t="shared" ca="1" si="323"/>
        <v>0</v>
      </c>
      <c r="CE662" s="141">
        <f t="shared" ca="1" si="333"/>
        <v>0</v>
      </c>
      <c r="CF662" s="143">
        <f t="shared" ca="1" si="334"/>
        <v>-0.08</v>
      </c>
      <c r="CG662" s="144">
        <f t="shared" ca="1" si="335"/>
        <v>-0.05</v>
      </c>
      <c r="CH662" s="145">
        <f t="shared" ca="1" si="336"/>
        <v>0.08</v>
      </c>
    </row>
    <row r="663" spans="2:86" hidden="1" outlineLevel="1">
      <c r="B663" t="str">
        <f t="shared" ca="1" si="338"/>
        <v>EP3 LP-D0 LP-S0 LP-M1</v>
      </c>
      <c r="C663" s="37">
        <f t="shared" si="339"/>
        <v>3</v>
      </c>
      <c r="D663" s="37">
        <f t="shared" si="339"/>
        <v>0</v>
      </c>
      <c r="E663" s="37">
        <f t="shared" ca="1" si="339"/>
        <v>0</v>
      </c>
      <c r="F663" s="37">
        <f t="shared" ca="1" si="339"/>
        <v>0</v>
      </c>
      <c r="G663" s="37">
        <f t="shared" ca="1" si="339"/>
        <v>1</v>
      </c>
      <c r="H663" s="37">
        <f t="shared" ca="1" si="339"/>
        <v>2</v>
      </c>
      <c r="I663" s="37">
        <f t="shared" ca="1" si="339"/>
        <v>1</v>
      </c>
      <c r="BM663">
        <v>213</v>
      </c>
      <c r="BN663" s="56">
        <f t="shared" si="316"/>
        <v>0.04</v>
      </c>
      <c r="BO663" s="57">
        <f t="shared" si="317"/>
        <v>0</v>
      </c>
      <c r="BP663" s="58">
        <f t="shared" ca="1" si="324"/>
        <v>0</v>
      </c>
      <c r="BQ663" s="141">
        <f t="shared" ca="1" si="325"/>
        <v>0</v>
      </c>
      <c r="BR663" s="143">
        <f t="shared" ca="1" si="326"/>
        <v>-0.08</v>
      </c>
      <c r="BS663" s="144">
        <f t="shared" ca="1" si="327"/>
        <v>0</v>
      </c>
      <c r="BT663" s="145">
        <f t="shared" ca="1" si="328"/>
        <v>-0.05</v>
      </c>
      <c r="BU663" s="56">
        <f t="shared" si="318"/>
        <v>0.04</v>
      </c>
      <c r="BV663" s="57">
        <f t="shared" si="319"/>
        <v>0</v>
      </c>
      <c r="BW663" s="58">
        <f t="shared" ca="1" si="320"/>
        <v>0</v>
      </c>
      <c r="BX663" s="141">
        <f t="shared" ca="1" si="329"/>
        <v>0</v>
      </c>
      <c r="BY663" s="143">
        <f t="shared" ca="1" si="330"/>
        <v>-0.08</v>
      </c>
      <c r="BZ663" s="144">
        <f t="shared" ca="1" si="331"/>
        <v>0</v>
      </c>
      <c r="CA663" s="145">
        <f t="shared" ca="1" si="332"/>
        <v>-0.05</v>
      </c>
      <c r="CB663" s="56">
        <f t="shared" si="321"/>
        <v>0.04</v>
      </c>
      <c r="CC663" s="57">
        <f t="shared" si="322"/>
        <v>0</v>
      </c>
      <c r="CD663" s="58">
        <f t="shared" ca="1" si="323"/>
        <v>0</v>
      </c>
      <c r="CE663" s="141">
        <f t="shared" ca="1" si="333"/>
        <v>0</v>
      </c>
      <c r="CF663" s="143">
        <f t="shared" ca="1" si="334"/>
        <v>-0.08</v>
      </c>
      <c r="CG663" s="144">
        <f t="shared" ca="1" si="335"/>
        <v>0</v>
      </c>
      <c r="CH663" s="145">
        <f t="shared" ca="1" si="336"/>
        <v>-0.05</v>
      </c>
    </row>
    <row r="664" spans="2:86" hidden="1" outlineLevel="1">
      <c r="B664" t="str">
        <f t="shared" ca="1" si="338"/>
        <v>EP3 LP-D0 LP-S0 LP-M2</v>
      </c>
      <c r="C664" s="37">
        <f t="shared" si="339"/>
        <v>3</v>
      </c>
      <c r="D664" s="37">
        <f t="shared" si="339"/>
        <v>0</v>
      </c>
      <c r="E664" s="37">
        <f t="shared" ca="1" si="339"/>
        <v>0</v>
      </c>
      <c r="F664" s="37">
        <f t="shared" ca="1" si="339"/>
        <v>0</v>
      </c>
      <c r="G664" s="37">
        <f t="shared" ca="1" si="339"/>
        <v>1</v>
      </c>
      <c r="H664" s="37">
        <f t="shared" ca="1" si="339"/>
        <v>2</v>
      </c>
      <c r="I664" s="37">
        <f t="shared" ca="1" si="339"/>
        <v>2</v>
      </c>
      <c r="BM664">
        <v>214</v>
      </c>
      <c r="BN664" s="56">
        <f t="shared" si="316"/>
        <v>0.04</v>
      </c>
      <c r="BO664" s="57">
        <f t="shared" si="317"/>
        <v>0</v>
      </c>
      <c r="BP664" s="58">
        <f t="shared" ca="1" si="324"/>
        <v>0</v>
      </c>
      <c r="BQ664" s="141">
        <f t="shared" ca="1" si="325"/>
        <v>0</v>
      </c>
      <c r="BR664" s="143">
        <f t="shared" ca="1" si="326"/>
        <v>-0.08</v>
      </c>
      <c r="BS664" s="144">
        <f t="shared" ca="1" si="327"/>
        <v>0</v>
      </c>
      <c r="BT664" s="145">
        <f t="shared" ca="1" si="328"/>
        <v>0</v>
      </c>
      <c r="BU664" s="56">
        <f t="shared" si="318"/>
        <v>0.04</v>
      </c>
      <c r="BV664" s="57">
        <f t="shared" si="319"/>
        <v>0</v>
      </c>
      <c r="BW664" s="58">
        <f t="shared" ca="1" si="320"/>
        <v>0</v>
      </c>
      <c r="BX664" s="141">
        <f t="shared" ca="1" si="329"/>
        <v>0</v>
      </c>
      <c r="BY664" s="143">
        <f t="shared" ca="1" si="330"/>
        <v>-0.08</v>
      </c>
      <c r="BZ664" s="144">
        <f t="shared" ca="1" si="331"/>
        <v>0</v>
      </c>
      <c r="CA664" s="145">
        <f t="shared" ca="1" si="332"/>
        <v>0</v>
      </c>
      <c r="CB664" s="56">
        <f t="shared" si="321"/>
        <v>0.04</v>
      </c>
      <c r="CC664" s="57">
        <f t="shared" si="322"/>
        <v>0</v>
      </c>
      <c r="CD664" s="58">
        <f t="shared" ca="1" si="323"/>
        <v>0</v>
      </c>
      <c r="CE664" s="141">
        <f t="shared" ca="1" si="333"/>
        <v>0</v>
      </c>
      <c r="CF664" s="143">
        <f t="shared" ca="1" si="334"/>
        <v>-0.08</v>
      </c>
      <c r="CG664" s="144">
        <f t="shared" ca="1" si="335"/>
        <v>0</v>
      </c>
      <c r="CH664" s="145">
        <f t="shared" ca="1" si="336"/>
        <v>0</v>
      </c>
    </row>
    <row r="665" spans="2:86" hidden="1" outlineLevel="1">
      <c r="B665" t="str">
        <f t="shared" ca="1" si="338"/>
        <v>EP3 LP-D0 LP-S0 LP-M3</v>
      </c>
      <c r="C665" s="37">
        <f t="shared" si="339"/>
        <v>3</v>
      </c>
      <c r="D665" s="37">
        <f t="shared" si="339"/>
        <v>0</v>
      </c>
      <c r="E665" s="37">
        <f t="shared" ca="1" si="339"/>
        <v>0</v>
      </c>
      <c r="F665" s="37">
        <f t="shared" ca="1" si="339"/>
        <v>0</v>
      </c>
      <c r="G665" s="37">
        <f t="shared" ca="1" si="339"/>
        <v>1</v>
      </c>
      <c r="H665" s="37">
        <f t="shared" ca="1" si="339"/>
        <v>2</v>
      </c>
      <c r="I665" s="37">
        <f t="shared" ca="1" si="339"/>
        <v>3</v>
      </c>
      <c r="BM665">
        <v>215</v>
      </c>
      <c r="BN665" s="56">
        <f t="shared" si="316"/>
        <v>0.04</v>
      </c>
      <c r="BO665" s="57">
        <f t="shared" si="317"/>
        <v>0</v>
      </c>
      <c r="BP665" s="58">
        <f t="shared" ca="1" si="324"/>
        <v>0</v>
      </c>
      <c r="BQ665" s="141">
        <f t="shared" ca="1" si="325"/>
        <v>0</v>
      </c>
      <c r="BR665" s="143">
        <f t="shared" ca="1" si="326"/>
        <v>-0.08</v>
      </c>
      <c r="BS665" s="144">
        <f t="shared" ca="1" si="327"/>
        <v>0</v>
      </c>
      <c r="BT665" s="145">
        <f t="shared" ca="1" si="328"/>
        <v>0.04</v>
      </c>
      <c r="BU665" s="56">
        <f t="shared" si="318"/>
        <v>0.04</v>
      </c>
      <c r="BV665" s="57">
        <f t="shared" si="319"/>
        <v>0</v>
      </c>
      <c r="BW665" s="58">
        <f t="shared" ca="1" si="320"/>
        <v>0</v>
      </c>
      <c r="BX665" s="141">
        <f t="shared" ca="1" si="329"/>
        <v>0</v>
      </c>
      <c r="BY665" s="143">
        <f t="shared" ca="1" si="330"/>
        <v>-0.08</v>
      </c>
      <c r="BZ665" s="144">
        <f t="shared" ca="1" si="331"/>
        <v>0</v>
      </c>
      <c r="CA665" s="145">
        <f t="shared" ca="1" si="332"/>
        <v>0.04</v>
      </c>
      <c r="CB665" s="56">
        <f t="shared" si="321"/>
        <v>0.04</v>
      </c>
      <c r="CC665" s="57">
        <f t="shared" si="322"/>
        <v>0</v>
      </c>
      <c r="CD665" s="58">
        <f t="shared" ca="1" si="323"/>
        <v>0</v>
      </c>
      <c r="CE665" s="141">
        <f t="shared" ca="1" si="333"/>
        <v>0</v>
      </c>
      <c r="CF665" s="143">
        <f t="shared" ca="1" si="334"/>
        <v>-0.08</v>
      </c>
      <c r="CG665" s="144">
        <f t="shared" ca="1" si="335"/>
        <v>0</v>
      </c>
      <c r="CH665" s="145">
        <f t="shared" ca="1" si="336"/>
        <v>0.04</v>
      </c>
    </row>
    <row r="666" spans="2:86" hidden="1" outlineLevel="1">
      <c r="B666" t="str">
        <f t="shared" ca="1" si="338"/>
        <v>EP3 LP-D0 LP-S0 LP-M4</v>
      </c>
      <c r="C666" s="37">
        <f t="shared" si="339"/>
        <v>3</v>
      </c>
      <c r="D666" s="37">
        <f t="shared" si="339"/>
        <v>0</v>
      </c>
      <c r="E666" s="37">
        <f t="shared" ca="1" si="339"/>
        <v>0</v>
      </c>
      <c r="F666" s="37">
        <f t="shared" ca="1" si="339"/>
        <v>0</v>
      </c>
      <c r="G666" s="37">
        <f t="shared" ca="1" si="339"/>
        <v>1</v>
      </c>
      <c r="H666" s="37">
        <f t="shared" ca="1" si="339"/>
        <v>2</v>
      </c>
      <c r="I666" s="37">
        <f t="shared" ca="1" si="339"/>
        <v>4</v>
      </c>
      <c r="BM666">
        <v>216</v>
      </c>
      <c r="BN666" s="56">
        <f t="shared" si="316"/>
        <v>0.04</v>
      </c>
      <c r="BO666" s="57">
        <f t="shared" si="317"/>
        <v>0</v>
      </c>
      <c r="BP666" s="58">
        <f t="shared" ca="1" si="324"/>
        <v>0</v>
      </c>
      <c r="BQ666" s="141">
        <f t="shared" ca="1" si="325"/>
        <v>0</v>
      </c>
      <c r="BR666" s="143">
        <f t="shared" ca="1" si="326"/>
        <v>-0.08</v>
      </c>
      <c r="BS666" s="144">
        <f t="shared" ca="1" si="327"/>
        <v>0</v>
      </c>
      <c r="BT666" s="145">
        <f t="shared" ca="1" si="328"/>
        <v>0.08</v>
      </c>
      <c r="BU666" s="56">
        <f t="shared" si="318"/>
        <v>0.04</v>
      </c>
      <c r="BV666" s="57">
        <f t="shared" si="319"/>
        <v>0</v>
      </c>
      <c r="BW666" s="58">
        <f t="shared" ca="1" si="320"/>
        <v>0</v>
      </c>
      <c r="BX666" s="141">
        <f t="shared" ca="1" si="329"/>
        <v>0</v>
      </c>
      <c r="BY666" s="143">
        <f t="shared" ca="1" si="330"/>
        <v>-0.08</v>
      </c>
      <c r="BZ666" s="144">
        <f t="shared" ca="1" si="331"/>
        <v>0</v>
      </c>
      <c r="CA666" s="145">
        <f t="shared" ca="1" si="332"/>
        <v>0.08</v>
      </c>
      <c r="CB666" s="56">
        <f t="shared" si="321"/>
        <v>0.04</v>
      </c>
      <c r="CC666" s="57">
        <f t="shared" si="322"/>
        <v>0</v>
      </c>
      <c r="CD666" s="58">
        <f t="shared" ca="1" si="323"/>
        <v>0</v>
      </c>
      <c r="CE666" s="141">
        <f t="shared" ca="1" si="333"/>
        <v>0</v>
      </c>
      <c r="CF666" s="143">
        <f t="shared" ca="1" si="334"/>
        <v>-0.08</v>
      </c>
      <c r="CG666" s="144">
        <f t="shared" ca="1" si="335"/>
        <v>0</v>
      </c>
      <c r="CH666" s="145">
        <f t="shared" ca="1" si="336"/>
        <v>0.08</v>
      </c>
    </row>
    <row r="667" spans="2:86" hidden="1" outlineLevel="1">
      <c r="B667" t="str">
        <f t="shared" ca="1" si="338"/>
        <v>EP3 LP-D0 LP-S0 LP-M1</v>
      </c>
      <c r="C667" s="37">
        <f t="shared" si="339"/>
        <v>3</v>
      </c>
      <c r="D667" s="37">
        <f t="shared" si="339"/>
        <v>0</v>
      </c>
      <c r="E667" s="37">
        <f t="shared" ca="1" si="339"/>
        <v>0</v>
      </c>
      <c r="F667" s="37">
        <f t="shared" ca="1" si="339"/>
        <v>0</v>
      </c>
      <c r="G667" s="37">
        <f t="shared" ca="1" si="339"/>
        <v>1</v>
      </c>
      <c r="H667" s="37">
        <f t="shared" ca="1" si="339"/>
        <v>3</v>
      </c>
      <c r="I667" s="37">
        <f t="shared" ca="1" si="339"/>
        <v>1</v>
      </c>
      <c r="BM667">
        <v>217</v>
      </c>
      <c r="BN667" s="56">
        <f t="shared" si="316"/>
        <v>0.04</v>
      </c>
      <c r="BO667" s="57">
        <f t="shared" si="317"/>
        <v>0</v>
      </c>
      <c r="BP667" s="58">
        <f t="shared" ca="1" si="324"/>
        <v>0</v>
      </c>
      <c r="BQ667" s="141">
        <f t="shared" ca="1" si="325"/>
        <v>0</v>
      </c>
      <c r="BR667" s="143">
        <f t="shared" ca="1" si="326"/>
        <v>-0.08</v>
      </c>
      <c r="BS667" s="144">
        <f t="shared" ca="1" si="327"/>
        <v>0.04</v>
      </c>
      <c r="BT667" s="145">
        <f t="shared" ca="1" si="328"/>
        <v>-0.05</v>
      </c>
      <c r="BU667" s="56">
        <f t="shared" si="318"/>
        <v>0.04</v>
      </c>
      <c r="BV667" s="57">
        <f t="shared" si="319"/>
        <v>0</v>
      </c>
      <c r="BW667" s="58">
        <f t="shared" ca="1" si="320"/>
        <v>0</v>
      </c>
      <c r="BX667" s="141">
        <f t="shared" ca="1" si="329"/>
        <v>0</v>
      </c>
      <c r="BY667" s="143">
        <f t="shared" ca="1" si="330"/>
        <v>-0.08</v>
      </c>
      <c r="BZ667" s="144">
        <f t="shared" ca="1" si="331"/>
        <v>0.04</v>
      </c>
      <c r="CA667" s="145">
        <f t="shared" ca="1" si="332"/>
        <v>-0.05</v>
      </c>
      <c r="CB667" s="56">
        <f t="shared" si="321"/>
        <v>0.04</v>
      </c>
      <c r="CC667" s="57">
        <f t="shared" si="322"/>
        <v>0</v>
      </c>
      <c r="CD667" s="58">
        <f t="shared" ca="1" si="323"/>
        <v>0</v>
      </c>
      <c r="CE667" s="141">
        <f t="shared" ca="1" si="333"/>
        <v>0</v>
      </c>
      <c r="CF667" s="143">
        <f t="shared" ca="1" si="334"/>
        <v>-0.08</v>
      </c>
      <c r="CG667" s="144">
        <f t="shared" ca="1" si="335"/>
        <v>0.04</v>
      </c>
      <c r="CH667" s="145">
        <f t="shared" ca="1" si="336"/>
        <v>-0.05</v>
      </c>
    </row>
    <row r="668" spans="2:86" hidden="1" outlineLevel="1">
      <c r="B668" t="str">
        <f t="shared" ca="1" si="338"/>
        <v>EP3 LP-D0 LP-S0 LP-M2</v>
      </c>
      <c r="C668" s="37">
        <f t="shared" si="339"/>
        <v>3</v>
      </c>
      <c r="D668" s="37">
        <f t="shared" si="339"/>
        <v>0</v>
      </c>
      <c r="E668" s="37">
        <f t="shared" ca="1" si="339"/>
        <v>0</v>
      </c>
      <c r="F668" s="37">
        <f t="shared" ca="1" si="339"/>
        <v>0</v>
      </c>
      <c r="G668" s="37">
        <f t="shared" ca="1" si="339"/>
        <v>1</v>
      </c>
      <c r="H668" s="37">
        <f t="shared" ca="1" si="339"/>
        <v>3</v>
      </c>
      <c r="I668" s="37">
        <f t="shared" ca="1" si="339"/>
        <v>2</v>
      </c>
      <c r="BM668">
        <v>218</v>
      </c>
      <c r="BN668" s="56">
        <f t="shared" si="316"/>
        <v>0.04</v>
      </c>
      <c r="BO668" s="57">
        <f t="shared" si="317"/>
        <v>0</v>
      </c>
      <c r="BP668" s="58">
        <f t="shared" ca="1" si="324"/>
        <v>0</v>
      </c>
      <c r="BQ668" s="141">
        <f t="shared" ca="1" si="325"/>
        <v>0</v>
      </c>
      <c r="BR668" s="143">
        <f t="shared" ca="1" si="326"/>
        <v>-0.08</v>
      </c>
      <c r="BS668" s="144">
        <f t="shared" ca="1" si="327"/>
        <v>0.04</v>
      </c>
      <c r="BT668" s="145">
        <f t="shared" ca="1" si="328"/>
        <v>0</v>
      </c>
      <c r="BU668" s="56">
        <f t="shared" si="318"/>
        <v>0.04</v>
      </c>
      <c r="BV668" s="57">
        <f t="shared" si="319"/>
        <v>0</v>
      </c>
      <c r="BW668" s="58">
        <f t="shared" ca="1" si="320"/>
        <v>0</v>
      </c>
      <c r="BX668" s="141">
        <f t="shared" ca="1" si="329"/>
        <v>0</v>
      </c>
      <c r="BY668" s="143">
        <f t="shared" ca="1" si="330"/>
        <v>-0.08</v>
      </c>
      <c r="BZ668" s="144">
        <f t="shared" ca="1" si="331"/>
        <v>0.04</v>
      </c>
      <c r="CA668" s="145">
        <f t="shared" ca="1" si="332"/>
        <v>0</v>
      </c>
      <c r="CB668" s="56">
        <f t="shared" si="321"/>
        <v>0.04</v>
      </c>
      <c r="CC668" s="57">
        <f t="shared" si="322"/>
        <v>0</v>
      </c>
      <c r="CD668" s="58">
        <f t="shared" ca="1" si="323"/>
        <v>0</v>
      </c>
      <c r="CE668" s="141">
        <f t="shared" ca="1" si="333"/>
        <v>0</v>
      </c>
      <c r="CF668" s="143">
        <f t="shared" ca="1" si="334"/>
        <v>-0.08</v>
      </c>
      <c r="CG668" s="144">
        <f t="shared" ca="1" si="335"/>
        <v>0.04</v>
      </c>
      <c r="CH668" s="145">
        <f t="shared" ca="1" si="336"/>
        <v>0</v>
      </c>
    </row>
    <row r="669" spans="2:86" hidden="1" outlineLevel="1">
      <c r="B669" t="str">
        <f t="shared" ca="1" si="338"/>
        <v>EP3 LP-D0 LP-S0 LP-M3</v>
      </c>
      <c r="C669" s="37">
        <f t="shared" si="339"/>
        <v>3</v>
      </c>
      <c r="D669" s="37">
        <f t="shared" si="339"/>
        <v>0</v>
      </c>
      <c r="E669" s="37">
        <f t="shared" ca="1" si="339"/>
        <v>0</v>
      </c>
      <c r="F669" s="37">
        <f t="shared" ca="1" si="339"/>
        <v>0</v>
      </c>
      <c r="G669" s="37">
        <f t="shared" ca="1" si="339"/>
        <v>1</v>
      </c>
      <c r="H669" s="37">
        <f t="shared" ca="1" si="339"/>
        <v>3</v>
      </c>
      <c r="I669" s="37">
        <f t="shared" ca="1" si="339"/>
        <v>3</v>
      </c>
      <c r="BM669">
        <v>219</v>
      </c>
      <c r="BN669" s="56">
        <f t="shared" si="316"/>
        <v>0.04</v>
      </c>
      <c r="BO669" s="57">
        <f t="shared" si="317"/>
        <v>0</v>
      </c>
      <c r="BP669" s="58">
        <f t="shared" ca="1" si="324"/>
        <v>0</v>
      </c>
      <c r="BQ669" s="141">
        <f t="shared" ca="1" si="325"/>
        <v>0</v>
      </c>
      <c r="BR669" s="143">
        <f t="shared" ca="1" si="326"/>
        <v>-0.08</v>
      </c>
      <c r="BS669" s="144">
        <f t="shared" ca="1" si="327"/>
        <v>0.04</v>
      </c>
      <c r="BT669" s="145">
        <f t="shared" ca="1" si="328"/>
        <v>0.04</v>
      </c>
      <c r="BU669" s="56">
        <f t="shared" si="318"/>
        <v>0.04</v>
      </c>
      <c r="BV669" s="57">
        <f t="shared" si="319"/>
        <v>0</v>
      </c>
      <c r="BW669" s="58">
        <f t="shared" ca="1" si="320"/>
        <v>0</v>
      </c>
      <c r="BX669" s="141">
        <f t="shared" ca="1" si="329"/>
        <v>0</v>
      </c>
      <c r="BY669" s="143">
        <f t="shared" ca="1" si="330"/>
        <v>-0.08</v>
      </c>
      <c r="BZ669" s="144">
        <f t="shared" ca="1" si="331"/>
        <v>0.04</v>
      </c>
      <c r="CA669" s="145">
        <f t="shared" ca="1" si="332"/>
        <v>0.04</v>
      </c>
      <c r="CB669" s="56">
        <f t="shared" si="321"/>
        <v>0.04</v>
      </c>
      <c r="CC669" s="57">
        <f t="shared" si="322"/>
        <v>0</v>
      </c>
      <c r="CD669" s="58">
        <f t="shared" ca="1" si="323"/>
        <v>0</v>
      </c>
      <c r="CE669" s="141">
        <f t="shared" ca="1" si="333"/>
        <v>0</v>
      </c>
      <c r="CF669" s="143">
        <f t="shared" ca="1" si="334"/>
        <v>-0.08</v>
      </c>
      <c r="CG669" s="144">
        <f t="shared" ca="1" si="335"/>
        <v>0.04</v>
      </c>
      <c r="CH669" s="145">
        <f t="shared" ca="1" si="336"/>
        <v>0.04</v>
      </c>
    </row>
    <row r="670" spans="2:86" hidden="1" outlineLevel="1">
      <c r="B670" t="str">
        <f t="shared" ca="1" si="338"/>
        <v>EP3 LP-D0 LP-S0 LP-M4</v>
      </c>
      <c r="C670" s="37">
        <f t="shared" si="339"/>
        <v>3</v>
      </c>
      <c r="D670" s="37">
        <f t="shared" si="339"/>
        <v>0</v>
      </c>
      <c r="E670" s="37">
        <f t="shared" ca="1" si="339"/>
        <v>0</v>
      </c>
      <c r="F670" s="37">
        <f t="shared" ca="1" si="339"/>
        <v>0</v>
      </c>
      <c r="G670" s="37">
        <f t="shared" ca="1" si="339"/>
        <v>1</v>
      </c>
      <c r="H670" s="37">
        <f t="shared" ca="1" si="339"/>
        <v>3</v>
      </c>
      <c r="I670" s="37">
        <f t="shared" ca="1" si="339"/>
        <v>4</v>
      </c>
      <c r="BM670">
        <v>220</v>
      </c>
      <c r="BN670" s="56">
        <f t="shared" si="316"/>
        <v>0.04</v>
      </c>
      <c r="BO670" s="57">
        <f t="shared" si="317"/>
        <v>0</v>
      </c>
      <c r="BP670" s="58">
        <f t="shared" ca="1" si="324"/>
        <v>0</v>
      </c>
      <c r="BQ670" s="141">
        <f t="shared" ca="1" si="325"/>
        <v>0</v>
      </c>
      <c r="BR670" s="143">
        <f t="shared" ca="1" si="326"/>
        <v>-0.08</v>
      </c>
      <c r="BS670" s="144">
        <f t="shared" ca="1" si="327"/>
        <v>0.04</v>
      </c>
      <c r="BT670" s="145">
        <f t="shared" ca="1" si="328"/>
        <v>0.08</v>
      </c>
      <c r="BU670" s="56">
        <f t="shared" si="318"/>
        <v>0.04</v>
      </c>
      <c r="BV670" s="57">
        <f t="shared" si="319"/>
        <v>0</v>
      </c>
      <c r="BW670" s="58">
        <f t="shared" ca="1" si="320"/>
        <v>0</v>
      </c>
      <c r="BX670" s="141">
        <f t="shared" ca="1" si="329"/>
        <v>0</v>
      </c>
      <c r="BY670" s="143">
        <f t="shared" ca="1" si="330"/>
        <v>-0.08</v>
      </c>
      <c r="BZ670" s="144">
        <f t="shared" ca="1" si="331"/>
        <v>0.04</v>
      </c>
      <c r="CA670" s="145">
        <f t="shared" ca="1" si="332"/>
        <v>0.08</v>
      </c>
      <c r="CB670" s="56">
        <f t="shared" si="321"/>
        <v>0.04</v>
      </c>
      <c r="CC670" s="57">
        <f t="shared" si="322"/>
        <v>0</v>
      </c>
      <c r="CD670" s="58">
        <f t="shared" ca="1" si="323"/>
        <v>0</v>
      </c>
      <c r="CE670" s="141">
        <f t="shared" ca="1" si="333"/>
        <v>0</v>
      </c>
      <c r="CF670" s="143">
        <f t="shared" ca="1" si="334"/>
        <v>-0.08</v>
      </c>
      <c r="CG670" s="144">
        <f t="shared" ca="1" si="335"/>
        <v>0.04</v>
      </c>
      <c r="CH670" s="145">
        <f t="shared" ca="1" si="336"/>
        <v>0.08</v>
      </c>
    </row>
    <row r="671" spans="2:86" hidden="1" outlineLevel="1">
      <c r="B671" t="str">
        <f t="shared" ca="1" si="338"/>
        <v>EP3 LP-D0 LP-S0 LP-M1</v>
      </c>
      <c r="C671" s="37">
        <f t="shared" ref="C671:I680" si="340">C271</f>
        <v>3</v>
      </c>
      <c r="D671" s="37">
        <f t="shared" si="340"/>
        <v>0</v>
      </c>
      <c r="E671" s="37">
        <f t="shared" ca="1" si="340"/>
        <v>0</v>
      </c>
      <c r="F671" s="37">
        <f t="shared" ca="1" si="340"/>
        <v>0</v>
      </c>
      <c r="G671" s="37">
        <f t="shared" ca="1" si="340"/>
        <v>1</v>
      </c>
      <c r="H671" s="37">
        <f t="shared" ca="1" si="340"/>
        <v>4</v>
      </c>
      <c r="I671" s="37">
        <f t="shared" ca="1" si="340"/>
        <v>1</v>
      </c>
      <c r="BM671">
        <v>221</v>
      </c>
      <c r="BN671" s="56">
        <f t="shared" si="316"/>
        <v>0.04</v>
      </c>
      <c r="BO671" s="57">
        <f t="shared" si="317"/>
        <v>0</v>
      </c>
      <c r="BP671" s="58">
        <f t="shared" ca="1" si="324"/>
        <v>0</v>
      </c>
      <c r="BQ671" s="141">
        <f t="shared" ca="1" si="325"/>
        <v>0</v>
      </c>
      <c r="BR671" s="143">
        <f t="shared" ca="1" si="326"/>
        <v>-0.08</v>
      </c>
      <c r="BS671" s="144">
        <f t="shared" ca="1" si="327"/>
        <v>0.08</v>
      </c>
      <c r="BT671" s="145">
        <f t="shared" ca="1" si="328"/>
        <v>-0.05</v>
      </c>
      <c r="BU671" s="56">
        <f t="shared" si="318"/>
        <v>0.04</v>
      </c>
      <c r="BV671" s="57">
        <f t="shared" si="319"/>
        <v>0</v>
      </c>
      <c r="BW671" s="58">
        <f t="shared" ca="1" si="320"/>
        <v>0</v>
      </c>
      <c r="BX671" s="141">
        <f t="shared" ca="1" si="329"/>
        <v>0</v>
      </c>
      <c r="BY671" s="143">
        <f t="shared" ca="1" si="330"/>
        <v>-0.08</v>
      </c>
      <c r="BZ671" s="144">
        <f t="shared" ca="1" si="331"/>
        <v>0.08</v>
      </c>
      <c r="CA671" s="145">
        <f t="shared" ca="1" si="332"/>
        <v>-0.05</v>
      </c>
      <c r="CB671" s="56">
        <f t="shared" si="321"/>
        <v>0.04</v>
      </c>
      <c r="CC671" s="57">
        <f t="shared" si="322"/>
        <v>0</v>
      </c>
      <c r="CD671" s="58">
        <f t="shared" ca="1" si="323"/>
        <v>0</v>
      </c>
      <c r="CE671" s="141">
        <f t="shared" ca="1" si="333"/>
        <v>0</v>
      </c>
      <c r="CF671" s="143">
        <f t="shared" ca="1" si="334"/>
        <v>-0.08</v>
      </c>
      <c r="CG671" s="144">
        <f t="shared" ca="1" si="335"/>
        <v>0.08</v>
      </c>
      <c r="CH671" s="145">
        <f t="shared" ca="1" si="336"/>
        <v>-0.05</v>
      </c>
    </row>
    <row r="672" spans="2:86" hidden="1" outlineLevel="1">
      <c r="B672" t="str">
        <f t="shared" ca="1" si="338"/>
        <v>EP3 LP-D0 LP-S0 LP-M2</v>
      </c>
      <c r="C672" s="37">
        <f t="shared" si="340"/>
        <v>3</v>
      </c>
      <c r="D672" s="37">
        <f t="shared" si="340"/>
        <v>0</v>
      </c>
      <c r="E672" s="37">
        <f t="shared" ca="1" si="340"/>
        <v>0</v>
      </c>
      <c r="F672" s="37">
        <f t="shared" ca="1" si="340"/>
        <v>0</v>
      </c>
      <c r="G672" s="37">
        <f t="shared" ca="1" si="340"/>
        <v>1</v>
      </c>
      <c r="H672" s="37">
        <f t="shared" ca="1" si="340"/>
        <v>4</v>
      </c>
      <c r="I672" s="37">
        <f t="shared" ca="1" si="340"/>
        <v>2</v>
      </c>
      <c r="BM672">
        <v>222</v>
      </c>
      <c r="BN672" s="56">
        <f t="shared" si="316"/>
        <v>0.04</v>
      </c>
      <c r="BO672" s="57">
        <f t="shared" si="317"/>
        <v>0</v>
      </c>
      <c r="BP672" s="58">
        <f t="shared" ca="1" si="324"/>
        <v>0</v>
      </c>
      <c r="BQ672" s="141">
        <f t="shared" ca="1" si="325"/>
        <v>0</v>
      </c>
      <c r="BR672" s="143">
        <f t="shared" ca="1" si="326"/>
        <v>-0.08</v>
      </c>
      <c r="BS672" s="144">
        <f t="shared" ca="1" si="327"/>
        <v>0.08</v>
      </c>
      <c r="BT672" s="145">
        <f t="shared" ca="1" si="328"/>
        <v>0</v>
      </c>
      <c r="BU672" s="56">
        <f t="shared" si="318"/>
        <v>0.04</v>
      </c>
      <c r="BV672" s="57">
        <f t="shared" si="319"/>
        <v>0</v>
      </c>
      <c r="BW672" s="58">
        <f t="shared" ca="1" si="320"/>
        <v>0</v>
      </c>
      <c r="BX672" s="141">
        <f t="shared" ca="1" si="329"/>
        <v>0</v>
      </c>
      <c r="BY672" s="143">
        <f t="shared" ca="1" si="330"/>
        <v>-0.08</v>
      </c>
      <c r="BZ672" s="144">
        <f t="shared" ca="1" si="331"/>
        <v>0.08</v>
      </c>
      <c r="CA672" s="145">
        <f t="shared" ca="1" si="332"/>
        <v>0</v>
      </c>
      <c r="CB672" s="56">
        <f t="shared" si="321"/>
        <v>0.04</v>
      </c>
      <c r="CC672" s="57">
        <f t="shared" si="322"/>
        <v>0</v>
      </c>
      <c r="CD672" s="58">
        <f t="shared" ca="1" si="323"/>
        <v>0</v>
      </c>
      <c r="CE672" s="141">
        <f t="shared" ca="1" si="333"/>
        <v>0</v>
      </c>
      <c r="CF672" s="143">
        <f t="shared" ca="1" si="334"/>
        <v>-0.08</v>
      </c>
      <c r="CG672" s="144">
        <f t="shared" ca="1" si="335"/>
        <v>0.08</v>
      </c>
      <c r="CH672" s="145">
        <f t="shared" ca="1" si="336"/>
        <v>0</v>
      </c>
    </row>
    <row r="673" spans="2:86" hidden="1" outlineLevel="1">
      <c r="B673" t="str">
        <f t="shared" ca="1" si="338"/>
        <v>EP3 LP-D0 LP-S0 LP-M3</v>
      </c>
      <c r="C673" s="37">
        <f t="shared" si="340"/>
        <v>3</v>
      </c>
      <c r="D673" s="37">
        <f t="shared" si="340"/>
        <v>0</v>
      </c>
      <c r="E673" s="37">
        <f t="shared" ca="1" si="340"/>
        <v>0</v>
      </c>
      <c r="F673" s="37">
        <f t="shared" ca="1" si="340"/>
        <v>0</v>
      </c>
      <c r="G673" s="37">
        <f t="shared" ca="1" si="340"/>
        <v>1</v>
      </c>
      <c r="H673" s="37">
        <f t="shared" ca="1" si="340"/>
        <v>4</v>
      </c>
      <c r="I673" s="37">
        <f t="shared" ca="1" si="340"/>
        <v>3</v>
      </c>
      <c r="BM673">
        <v>223</v>
      </c>
      <c r="BN673" s="56">
        <f t="shared" si="316"/>
        <v>0.04</v>
      </c>
      <c r="BO673" s="57">
        <f t="shared" si="317"/>
        <v>0</v>
      </c>
      <c r="BP673" s="58">
        <f t="shared" ca="1" si="324"/>
        <v>0</v>
      </c>
      <c r="BQ673" s="141">
        <f t="shared" ca="1" si="325"/>
        <v>0</v>
      </c>
      <c r="BR673" s="143">
        <f t="shared" ca="1" si="326"/>
        <v>-0.08</v>
      </c>
      <c r="BS673" s="144">
        <f t="shared" ca="1" si="327"/>
        <v>0.08</v>
      </c>
      <c r="BT673" s="145">
        <f t="shared" ca="1" si="328"/>
        <v>0.04</v>
      </c>
      <c r="BU673" s="56">
        <f t="shared" si="318"/>
        <v>0.04</v>
      </c>
      <c r="BV673" s="57">
        <f t="shared" si="319"/>
        <v>0</v>
      </c>
      <c r="BW673" s="58">
        <f t="shared" ca="1" si="320"/>
        <v>0</v>
      </c>
      <c r="BX673" s="141">
        <f t="shared" ca="1" si="329"/>
        <v>0</v>
      </c>
      <c r="BY673" s="143">
        <f t="shared" ca="1" si="330"/>
        <v>-0.08</v>
      </c>
      <c r="BZ673" s="144">
        <f t="shared" ca="1" si="331"/>
        <v>0.08</v>
      </c>
      <c r="CA673" s="145">
        <f t="shared" ca="1" si="332"/>
        <v>0.04</v>
      </c>
      <c r="CB673" s="56">
        <f t="shared" si="321"/>
        <v>0.04</v>
      </c>
      <c r="CC673" s="57">
        <f t="shared" si="322"/>
        <v>0</v>
      </c>
      <c r="CD673" s="58">
        <f t="shared" ca="1" si="323"/>
        <v>0</v>
      </c>
      <c r="CE673" s="141">
        <f t="shared" ca="1" si="333"/>
        <v>0</v>
      </c>
      <c r="CF673" s="143">
        <f t="shared" ca="1" si="334"/>
        <v>-0.08</v>
      </c>
      <c r="CG673" s="144">
        <f t="shared" ca="1" si="335"/>
        <v>0.08</v>
      </c>
      <c r="CH673" s="145">
        <f t="shared" ca="1" si="336"/>
        <v>0.04</v>
      </c>
    </row>
    <row r="674" spans="2:86" hidden="1" outlineLevel="1">
      <c r="B674" t="str">
        <f t="shared" ca="1" si="338"/>
        <v>EP3 LP-D0 LP-S0 LP-M4</v>
      </c>
      <c r="C674" s="37">
        <f t="shared" si="340"/>
        <v>3</v>
      </c>
      <c r="D674" s="37">
        <f t="shared" si="340"/>
        <v>0</v>
      </c>
      <c r="E674" s="37">
        <f t="shared" ca="1" si="340"/>
        <v>0</v>
      </c>
      <c r="F674" s="37">
        <f t="shared" ca="1" si="340"/>
        <v>0</v>
      </c>
      <c r="G674" s="37">
        <f t="shared" ca="1" si="340"/>
        <v>1</v>
      </c>
      <c r="H674" s="37">
        <f t="shared" ca="1" si="340"/>
        <v>4</v>
      </c>
      <c r="I674" s="37">
        <f t="shared" ca="1" si="340"/>
        <v>4</v>
      </c>
      <c r="BM674">
        <v>224</v>
      </c>
      <c r="BN674" s="56">
        <f t="shared" si="316"/>
        <v>0.04</v>
      </c>
      <c r="BO674" s="57">
        <f t="shared" si="317"/>
        <v>0</v>
      </c>
      <c r="BP674" s="58">
        <f t="shared" ca="1" si="324"/>
        <v>0</v>
      </c>
      <c r="BQ674" s="141">
        <f t="shared" ca="1" si="325"/>
        <v>0</v>
      </c>
      <c r="BR674" s="143">
        <f t="shared" ca="1" si="326"/>
        <v>-0.08</v>
      </c>
      <c r="BS674" s="144">
        <f t="shared" ca="1" si="327"/>
        <v>0.08</v>
      </c>
      <c r="BT674" s="145">
        <f t="shared" ca="1" si="328"/>
        <v>0.08</v>
      </c>
      <c r="BU674" s="56">
        <f t="shared" si="318"/>
        <v>0.04</v>
      </c>
      <c r="BV674" s="57">
        <f t="shared" si="319"/>
        <v>0</v>
      </c>
      <c r="BW674" s="58">
        <f t="shared" ca="1" si="320"/>
        <v>0</v>
      </c>
      <c r="BX674" s="141">
        <f t="shared" ca="1" si="329"/>
        <v>0</v>
      </c>
      <c r="BY674" s="143">
        <f t="shared" ca="1" si="330"/>
        <v>-0.08</v>
      </c>
      <c r="BZ674" s="144">
        <f t="shared" ca="1" si="331"/>
        <v>0.08</v>
      </c>
      <c r="CA674" s="145">
        <f t="shared" ca="1" si="332"/>
        <v>0.08</v>
      </c>
      <c r="CB674" s="56">
        <f t="shared" si="321"/>
        <v>0.04</v>
      </c>
      <c r="CC674" s="57">
        <f t="shared" si="322"/>
        <v>0</v>
      </c>
      <c r="CD674" s="58">
        <f t="shared" ca="1" si="323"/>
        <v>0</v>
      </c>
      <c r="CE674" s="141">
        <f t="shared" ca="1" si="333"/>
        <v>0</v>
      </c>
      <c r="CF674" s="143">
        <f t="shared" ca="1" si="334"/>
        <v>-0.08</v>
      </c>
      <c r="CG674" s="144">
        <f t="shared" ca="1" si="335"/>
        <v>0.08</v>
      </c>
      <c r="CH674" s="145">
        <f t="shared" ca="1" si="336"/>
        <v>0.08</v>
      </c>
    </row>
    <row r="675" spans="2:86" hidden="1" outlineLevel="1">
      <c r="B675" t="str">
        <f t="shared" ca="1" si="338"/>
        <v>EP3 LP-D0 LP-S0 LP-M1</v>
      </c>
      <c r="C675" s="37">
        <f t="shared" si="340"/>
        <v>3</v>
      </c>
      <c r="D675" s="37">
        <f t="shared" si="340"/>
        <v>0</v>
      </c>
      <c r="E675" s="37">
        <f t="shared" ca="1" si="340"/>
        <v>0</v>
      </c>
      <c r="F675" s="37">
        <f t="shared" ca="1" si="340"/>
        <v>0</v>
      </c>
      <c r="G675" s="37">
        <f t="shared" ca="1" si="340"/>
        <v>2</v>
      </c>
      <c r="H675" s="37">
        <f t="shared" ca="1" si="340"/>
        <v>1</v>
      </c>
      <c r="I675" s="37">
        <f t="shared" ca="1" si="340"/>
        <v>1</v>
      </c>
      <c r="BM675">
        <v>225</v>
      </c>
      <c r="BN675" s="56">
        <f t="shared" si="316"/>
        <v>0.04</v>
      </c>
      <c r="BO675" s="57">
        <f t="shared" si="317"/>
        <v>0</v>
      </c>
      <c r="BP675" s="58">
        <f t="shared" ca="1" si="324"/>
        <v>0</v>
      </c>
      <c r="BQ675" s="141">
        <f t="shared" ca="1" si="325"/>
        <v>0</v>
      </c>
      <c r="BR675" s="143">
        <f t="shared" ca="1" si="326"/>
        <v>-0.04</v>
      </c>
      <c r="BS675" s="144">
        <f t="shared" ca="1" si="327"/>
        <v>-0.05</v>
      </c>
      <c r="BT675" s="145">
        <f t="shared" ca="1" si="328"/>
        <v>-0.05</v>
      </c>
      <c r="BU675" s="56">
        <f t="shared" si="318"/>
        <v>0.04</v>
      </c>
      <c r="BV675" s="57">
        <f t="shared" si="319"/>
        <v>0</v>
      </c>
      <c r="BW675" s="58">
        <f t="shared" ca="1" si="320"/>
        <v>0</v>
      </c>
      <c r="BX675" s="141">
        <f t="shared" ca="1" si="329"/>
        <v>0</v>
      </c>
      <c r="BY675" s="143">
        <f t="shared" ca="1" si="330"/>
        <v>-0.04</v>
      </c>
      <c r="BZ675" s="144">
        <f t="shared" ca="1" si="331"/>
        <v>-0.05</v>
      </c>
      <c r="CA675" s="145">
        <f t="shared" ca="1" si="332"/>
        <v>-0.05</v>
      </c>
      <c r="CB675" s="56">
        <f t="shared" si="321"/>
        <v>0.04</v>
      </c>
      <c r="CC675" s="57">
        <f t="shared" si="322"/>
        <v>0</v>
      </c>
      <c r="CD675" s="58">
        <f t="shared" ca="1" si="323"/>
        <v>0</v>
      </c>
      <c r="CE675" s="141">
        <f t="shared" ca="1" si="333"/>
        <v>0</v>
      </c>
      <c r="CF675" s="143">
        <f t="shared" ca="1" si="334"/>
        <v>-0.04</v>
      </c>
      <c r="CG675" s="144">
        <f t="shared" ca="1" si="335"/>
        <v>-0.05</v>
      </c>
      <c r="CH675" s="145">
        <f t="shared" ca="1" si="336"/>
        <v>-0.05</v>
      </c>
    </row>
    <row r="676" spans="2:86" hidden="1" outlineLevel="1">
      <c r="B676" t="str">
        <f t="shared" ca="1" si="338"/>
        <v>EP3 LP-D0 LP-S0 LP-M2</v>
      </c>
      <c r="C676" s="37">
        <f t="shared" si="340"/>
        <v>3</v>
      </c>
      <c r="D676" s="37">
        <f t="shared" si="340"/>
        <v>0</v>
      </c>
      <c r="E676" s="37">
        <f t="shared" ca="1" si="340"/>
        <v>0</v>
      </c>
      <c r="F676" s="37">
        <f t="shared" ca="1" si="340"/>
        <v>0</v>
      </c>
      <c r="G676" s="37">
        <f t="shared" ca="1" si="340"/>
        <v>2</v>
      </c>
      <c r="H676" s="37">
        <f t="shared" ca="1" si="340"/>
        <v>1</v>
      </c>
      <c r="I676" s="37">
        <f t="shared" ca="1" si="340"/>
        <v>2</v>
      </c>
      <c r="BM676">
        <v>226</v>
      </c>
      <c r="BN676" s="56">
        <f t="shared" si="316"/>
        <v>0.04</v>
      </c>
      <c r="BO676" s="57">
        <f t="shared" si="317"/>
        <v>0</v>
      </c>
      <c r="BP676" s="58">
        <f t="shared" ca="1" si="324"/>
        <v>0</v>
      </c>
      <c r="BQ676" s="141">
        <f t="shared" ca="1" si="325"/>
        <v>0</v>
      </c>
      <c r="BR676" s="143">
        <f t="shared" ca="1" si="326"/>
        <v>-0.04</v>
      </c>
      <c r="BS676" s="144">
        <f t="shared" ca="1" si="327"/>
        <v>-0.05</v>
      </c>
      <c r="BT676" s="145">
        <f t="shared" ca="1" si="328"/>
        <v>0</v>
      </c>
      <c r="BU676" s="56">
        <f t="shared" si="318"/>
        <v>0.04</v>
      </c>
      <c r="BV676" s="57">
        <f t="shared" si="319"/>
        <v>0</v>
      </c>
      <c r="BW676" s="58">
        <f t="shared" ca="1" si="320"/>
        <v>0</v>
      </c>
      <c r="BX676" s="141">
        <f t="shared" ca="1" si="329"/>
        <v>0</v>
      </c>
      <c r="BY676" s="143">
        <f t="shared" ca="1" si="330"/>
        <v>-0.04</v>
      </c>
      <c r="BZ676" s="144">
        <f t="shared" ca="1" si="331"/>
        <v>-0.05</v>
      </c>
      <c r="CA676" s="145">
        <f t="shared" ca="1" si="332"/>
        <v>0</v>
      </c>
      <c r="CB676" s="56">
        <f t="shared" si="321"/>
        <v>0.04</v>
      </c>
      <c r="CC676" s="57">
        <f t="shared" si="322"/>
        <v>0</v>
      </c>
      <c r="CD676" s="58">
        <f t="shared" ca="1" si="323"/>
        <v>0</v>
      </c>
      <c r="CE676" s="141">
        <f t="shared" ca="1" si="333"/>
        <v>0</v>
      </c>
      <c r="CF676" s="143">
        <f t="shared" ca="1" si="334"/>
        <v>-0.04</v>
      </c>
      <c r="CG676" s="144">
        <f t="shared" ca="1" si="335"/>
        <v>-0.05</v>
      </c>
      <c r="CH676" s="145">
        <f t="shared" ca="1" si="336"/>
        <v>0</v>
      </c>
    </row>
    <row r="677" spans="2:86" hidden="1" outlineLevel="1">
      <c r="B677" t="str">
        <f t="shared" ca="1" si="338"/>
        <v>EP3 LP-D0 LP-S0 LP-M3</v>
      </c>
      <c r="C677" s="37">
        <f t="shared" si="340"/>
        <v>3</v>
      </c>
      <c r="D677" s="37">
        <f t="shared" si="340"/>
        <v>0</v>
      </c>
      <c r="E677" s="37">
        <f t="shared" ca="1" si="340"/>
        <v>0</v>
      </c>
      <c r="F677" s="37">
        <f t="shared" ca="1" si="340"/>
        <v>0</v>
      </c>
      <c r="G677" s="37">
        <f t="shared" ca="1" si="340"/>
        <v>2</v>
      </c>
      <c r="H677" s="37">
        <f t="shared" ca="1" si="340"/>
        <v>1</v>
      </c>
      <c r="I677" s="37">
        <f t="shared" ca="1" si="340"/>
        <v>3</v>
      </c>
      <c r="BM677">
        <v>227</v>
      </c>
      <c r="BN677" s="56">
        <f t="shared" si="316"/>
        <v>0.04</v>
      </c>
      <c r="BO677" s="57">
        <f t="shared" si="317"/>
        <v>0</v>
      </c>
      <c r="BP677" s="58">
        <f t="shared" ca="1" si="324"/>
        <v>0</v>
      </c>
      <c r="BQ677" s="141">
        <f t="shared" ca="1" si="325"/>
        <v>0</v>
      </c>
      <c r="BR677" s="143">
        <f t="shared" ca="1" si="326"/>
        <v>-0.04</v>
      </c>
      <c r="BS677" s="144">
        <f t="shared" ca="1" si="327"/>
        <v>-0.05</v>
      </c>
      <c r="BT677" s="145">
        <f t="shared" ca="1" si="328"/>
        <v>0.04</v>
      </c>
      <c r="BU677" s="56">
        <f t="shared" si="318"/>
        <v>0.04</v>
      </c>
      <c r="BV677" s="57">
        <f t="shared" si="319"/>
        <v>0</v>
      </c>
      <c r="BW677" s="58">
        <f t="shared" ca="1" si="320"/>
        <v>0</v>
      </c>
      <c r="BX677" s="141">
        <f t="shared" ca="1" si="329"/>
        <v>0</v>
      </c>
      <c r="BY677" s="143">
        <f t="shared" ca="1" si="330"/>
        <v>-0.04</v>
      </c>
      <c r="BZ677" s="144">
        <f t="shared" ca="1" si="331"/>
        <v>-0.05</v>
      </c>
      <c r="CA677" s="145">
        <f t="shared" ca="1" si="332"/>
        <v>0.04</v>
      </c>
      <c r="CB677" s="56">
        <f t="shared" si="321"/>
        <v>0.04</v>
      </c>
      <c r="CC677" s="57">
        <f t="shared" si="322"/>
        <v>0</v>
      </c>
      <c r="CD677" s="58">
        <f t="shared" ca="1" si="323"/>
        <v>0</v>
      </c>
      <c r="CE677" s="141">
        <f t="shared" ca="1" si="333"/>
        <v>0</v>
      </c>
      <c r="CF677" s="143">
        <f t="shared" ca="1" si="334"/>
        <v>-0.04</v>
      </c>
      <c r="CG677" s="144">
        <f t="shared" ca="1" si="335"/>
        <v>-0.05</v>
      </c>
      <c r="CH677" s="145">
        <f t="shared" ca="1" si="336"/>
        <v>0.04</v>
      </c>
    </row>
    <row r="678" spans="2:86" hidden="1" outlineLevel="1">
      <c r="B678" t="str">
        <f t="shared" ca="1" si="338"/>
        <v>EP3 LP-D0 LP-S0 LP-M4</v>
      </c>
      <c r="C678" s="37">
        <f t="shared" si="340"/>
        <v>3</v>
      </c>
      <c r="D678" s="37">
        <f t="shared" si="340"/>
        <v>0</v>
      </c>
      <c r="E678" s="37">
        <f t="shared" ca="1" si="340"/>
        <v>0</v>
      </c>
      <c r="F678" s="37">
        <f t="shared" ca="1" si="340"/>
        <v>0</v>
      </c>
      <c r="G678" s="37">
        <f t="shared" ca="1" si="340"/>
        <v>2</v>
      </c>
      <c r="H678" s="37">
        <f t="shared" ca="1" si="340"/>
        <v>1</v>
      </c>
      <c r="I678" s="37">
        <f t="shared" ca="1" si="340"/>
        <v>4</v>
      </c>
      <c r="BM678">
        <v>228</v>
      </c>
      <c r="BN678" s="56">
        <f t="shared" si="316"/>
        <v>0.04</v>
      </c>
      <c r="BO678" s="57">
        <f t="shared" si="317"/>
        <v>0</v>
      </c>
      <c r="BP678" s="58">
        <f t="shared" ca="1" si="324"/>
        <v>0</v>
      </c>
      <c r="BQ678" s="141">
        <f t="shared" ca="1" si="325"/>
        <v>0</v>
      </c>
      <c r="BR678" s="143">
        <f t="shared" ca="1" si="326"/>
        <v>-0.04</v>
      </c>
      <c r="BS678" s="144">
        <f t="shared" ca="1" si="327"/>
        <v>-0.05</v>
      </c>
      <c r="BT678" s="145">
        <f t="shared" ca="1" si="328"/>
        <v>0.08</v>
      </c>
      <c r="BU678" s="56">
        <f t="shared" si="318"/>
        <v>0.04</v>
      </c>
      <c r="BV678" s="57">
        <f t="shared" si="319"/>
        <v>0</v>
      </c>
      <c r="BW678" s="58">
        <f t="shared" ca="1" si="320"/>
        <v>0</v>
      </c>
      <c r="BX678" s="141">
        <f t="shared" ca="1" si="329"/>
        <v>0</v>
      </c>
      <c r="BY678" s="143">
        <f t="shared" ca="1" si="330"/>
        <v>-0.04</v>
      </c>
      <c r="BZ678" s="144">
        <f t="shared" ca="1" si="331"/>
        <v>-0.05</v>
      </c>
      <c r="CA678" s="145">
        <f t="shared" ca="1" si="332"/>
        <v>0.08</v>
      </c>
      <c r="CB678" s="56">
        <f t="shared" si="321"/>
        <v>0.04</v>
      </c>
      <c r="CC678" s="57">
        <f t="shared" si="322"/>
        <v>0</v>
      </c>
      <c r="CD678" s="58">
        <f t="shared" ca="1" si="323"/>
        <v>0</v>
      </c>
      <c r="CE678" s="141">
        <f t="shared" ca="1" si="333"/>
        <v>0</v>
      </c>
      <c r="CF678" s="143">
        <f t="shared" ca="1" si="334"/>
        <v>-0.04</v>
      </c>
      <c r="CG678" s="144">
        <f t="shared" ca="1" si="335"/>
        <v>-0.05</v>
      </c>
      <c r="CH678" s="145">
        <f t="shared" ca="1" si="336"/>
        <v>0.08</v>
      </c>
    </row>
    <row r="679" spans="2:86" hidden="1" outlineLevel="1">
      <c r="B679" t="str">
        <f t="shared" ca="1" si="338"/>
        <v>EP3 LP-D0 LP-S0 LP-M1</v>
      </c>
      <c r="C679" s="37">
        <f t="shared" si="340"/>
        <v>3</v>
      </c>
      <c r="D679" s="37">
        <f t="shared" si="340"/>
        <v>0</v>
      </c>
      <c r="E679" s="37">
        <f t="shared" ca="1" si="340"/>
        <v>0</v>
      </c>
      <c r="F679" s="37">
        <f t="shared" ca="1" si="340"/>
        <v>0</v>
      </c>
      <c r="G679" s="37">
        <f t="shared" ca="1" si="340"/>
        <v>2</v>
      </c>
      <c r="H679" s="37">
        <f t="shared" ca="1" si="340"/>
        <v>2</v>
      </c>
      <c r="I679" s="37">
        <f t="shared" ca="1" si="340"/>
        <v>1</v>
      </c>
      <c r="BM679">
        <v>229</v>
      </c>
      <c r="BN679" s="56">
        <f t="shared" si="316"/>
        <v>0.04</v>
      </c>
      <c r="BO679" s="57">
        <f t="shared" si="317"/>
        <v>0</v>
      </c>
      <c r="BP679" s="58">
        <f t="shared" ca="1" si="324"/>
        <v>0</v>
      </c>
      <c r="BQ679" s="141">
        <f t="shared" ca="1" si="325"/>
        <v>0</v>
      </c>
      <c r="BR679" s="143">
        <f t="shared" ca="1" si="326"/>
        <v>-0.04</v>
      </c>
      <c r="BS679" s="144">
        <f t="shared" ca="1" si="327"/>
        <v>0</v>
      </c>
      <c r="BT679" s="145">
        <f t="shared" ca="1" si="328"/>
        <v>-0.05</v>
      </c>
      <c r="BU679" s="56">
        <f t="shared" si="318"/>
        <v>0.04</v>
      </c>
      <c r="BV679" s="57">
        <f t="shared" si="319"/>
        <v>0</v>
      </c>
      <c r="BW679" s="58">
        <f t="shared" ca="1" si="320"/>
        <v>0</v>
      </c>
      <c r="BX679" s="141">
        <f t="shared" ca="1" si="329"/>
        <v>0</v>
      </c>
      <c r="BY679" s="143">
        <f t="shared" ca="1" si="330"/>
        <v>-0.04</v>
      </c>
      <c r="BZ679" s="144">
        <f t="shared" ca="1" si="331"/>
        <v>0</v>
      </c>
      <c r="CA679" s="145">
        <f t="shared" ca="1" si="332"/>
        <v>-0.05</v>
      </c>
      <c r="CB679" s="56">
        <f t="shared" si="321"/>
        <v>0.04</v>
      </c>
      <c r="CC679" s="57">
        <f t="shared" si="322"/>
        <v>0</v>
      </c>
      <c r="CD679" s="58">
        <f t="shared" ca="1" si="323"/>
        <v>0</v>
      </c>
      <c r="CE679" s="141">
        <f t="shared" ca="1" si="333"/>
        <v>0</v>
      </c>
      <c r="CF679" s="143">
        <f t="shared" ca="1" si="334"/>
        <v>-0.04</v>
      </c>
      <c r="CG679" s="144">
        <f t="shared" ca="1" si="335"/>
        <v>0</v>
      </c>
      <c r="CH679" s="145">
        <f t="shared" ca="1" si="336"/>
        <v>-0.05</v>
      </c>
    </row>
    <row r="680" spans="2:86" hidden="1" outlineLevel="1">
      <c r="B680" t="str">
        <f t="shared" ca="1" si="338"/>
        <v>EP3 LP-D0 LP-S0 LP-M2</v>
      </c>
      <c r="C680" s="37">
        <f t="shared" si="340"/>
        <v>3</v>
      </c>
      <c r="D680" s="37">
        <f t="shared" si="340"/>
        <v>0</v>
      </c>
      <c r="E680" s="37">
        <f t="shared" ca="1" si="340"/>
        <v>0</v>
      </c>
      <c r="F680" s="37">
        <f t="shared" ca="1" si="340"/>
        <v>0</v>
      </c>
      <c r="G680" s="37">
        <f t="shared" ca="1" si="340"/>
        <v>2</v>
      </c>
      <c r="H680" s="37">
        <f t="shared" ca="1" si="340"/>
        <v>2</v>
      </c>
      <c r="I680" s="37">
        <f t="shared" ca="1" si="340"/>
        <v>2</v>
      </c>
      <c r="BM680">
        <v>230</v>
      </c>
      <c r="BN680" s="56">
        <f t="shared" si="316"/>
        <v>0.04</v>
      </c>
      <c r="BO680" s="57">
        <f t="shared" si="317"/>
        <v>0</v>
      </c>
      <c r="BP680" s="58">
        <f t="shared" ca="1" si="324"/>
        <v>0</v>
      </c>
      <c r="BQ680" s="141">
        <f t="shared" ca="1" si="325"/>
        <v>0</v>
      </c>
      <c r="BR680" s="143">
        <f t="shared" ca="1" si="326"/>
        <v>-0.04</v>
      </c>
      <c r="BS680" s="144">
        <f t="shared" ca="1" si="327"/>
        <v>0</v>
      </c>
      <c r="BT680" s="145">
        <f t="shared" ca="1" si="328"/>
        <v>0</v>
      </c>
      <c r="BU680" s="56">
        <f t="shared" si="318"/>
        <v>0.04</v>
      </c>
      <c r="BV680" s="57">
        <f t="shared" si="319"/>
        <v>0</v>
      </c>
      <c r="BW680" s="58">
        <f t="shared" ca="1" si="320"/>
        <v>0</v>
      </c>
      <c r="BX680" s="141">
        <f t="shared" ca="1" si="329"/>
        <v>0</v>
      </c>
      <c r="BY680" s="143">
        <f t="shared" ca="1" si="330"/>
        <v>-0.04</v>
      </c>
      <c r="BZ680" s="144">
        <f t="shared" ca="1" si="331"/>
        <v>0</v>
      </c>
      <c r="CA680" s="145">
        <f t="shared" ca="1" si="332"/>
        <v>0</v>
      </c>
      <c r="CB680" s="56">
        <f t="shared" si="321"/>
        <v>0.04</v>
      </c>
      <c r="CC680" s="57">
        <f t="shared" si="322"/>
        <v>0</v>
      </c>
      <c r="CD680" s="58">
        <f t="shared" ca="1" si="323"/>
        <v>0</v>
      </c>
      <c r="CE680" s="141">
        <f t="shared" ca="1" si="333"/>
        <v>0</v>
      </c>
      <c r="CF680" s="143">
        <f t="shared" ca="1" si="334"/>
        <v>-0.04</v>
      </c>
      <c r="CG680" s="144">
        <f t="shared" ca="1" si="335"/>
        <v>0</v>
      </c>
      <c r="CH680" s="145">
        <f t="shared" ca="1" si="336"/>
        <v>0</v>
      </c>
    </row>
    <row r="681" spans="2:86" hidden="1" outlineLevel="1">
      <c r="B681" t="str">
        <f t="shared" ca="1" si="338"/>
        <v>EP3 LP-D0 LP-S0 LP-M3</v>
      </c>
      <c r="C681" s="37">
        <f t="shared" ref="C681:I690" si="341">C281</f>
        <v>3</v>
      </c>
      <c r="D681" s="37">
        <f t="shared" si="341"/>
        <v>0</v>
      </c>
      <c r="E681" s="37">
        <f t="shared" ca="1" si="341"/>
        <v>0</v>
      </c>
      <c r="F681" s="37">
        <f t="shared" ca="1" si="341"/>
        <v>0</v>
      </c>
      <c r="G681" s="37">
        <f t="shared" ca="1" si="341"/>
        <v>2</v>
      </c>
      <c r="H681" s="37">
        <f t="shared" ca="1" si="341"/>
        <v>2</v>
      </c>
      <c r="I681" s="37">
        <f t="shared" ca="1" si="341"/>
        <v>3</v>
      </c>
      <c r="BM681">
        <v>231</v>
      </c>
      <c r="BN681" s="56">
        <f t="shared" si="316"/>
        <v>0.04</v>
      </c>
      <c r="BO681" s="57">
        <f t="shared" si="317"/>
        <v>0</v>
      </c>
      <c r="BP681" s="58">
        <f t="shared" ca="1" si="324"/>
        <v>0</v>
      </c>
      <c r="BQ681" s="141">
        <f t="shared" ca="1" si="325"/>
        <v>0</v>
      </c>
      <c r="BR681" s="143">
        <f t="shared" ca="1" si="326"/>
        <v>-0.04</v>
      </c>
      <c r="BS681" s="144">
        <f t="shared" ca="1" si="327"/>
        <v>0</v>
      </c>
      <c r="BT681" s="145">
        <f t="shared" ca="1" si="328"/>
        <v>0.04</v>
      </c>
      <c r="BU681" s="56">
        <f t="shared" si="318"/>
        <v>0.04</v>
      </c>
      <c r="BV681" s="57">
        <f t="shared" si="319"/>
        <v>0</v>
      </c>
      <c r="BW681" s="58">
        <f t="shared" ca="1" si="320"/>
        <v>0</v>
      </c>
      <c r="BX681" s="141">
        <f t="shared" ca="1" si="329"/>
        <v>0</v>
      </c>
      <c r="BY681" s="143">
        <f t="shared" ca="1" si="330"/>
        <v>-0.04</v>
      </c>
      <c r="BZ681" s="144">
        <f t="shared" ca="1" si="331"/>
        <v>0</v>
      </c>
      <c r="CA681" s="145">
        <f t="shared" ca="1" si="332"/>
        <v>0.04</v>
      </c>
      <c r="CB681" s="56">
        <f t="shared" si="321"/>
        <v>0.04</v>
      </c>
      <c r="CC681" s="57">
        <f t="shared" si="322"/>
        <v>0</v>
      </c>
      <c r="CD681" s="58">
        <f t="shared" ca="1" si="323"/>
        <v>0</v>
      </c>
      <c r="CE681" s="141">
        <f t="shared" ca="1" si="333"/>
        <v>0</v>
      </c>
      <c r="CF681" s="143">
        <f t="shared" ca="1" si="334"/>
        <v>-0.04</v>
      </c>
      <c r="CG681" s="144">
        <f t="shared" ca="1" si="335"/>
        <v>0</v>
      </c>
      <c r="CH681" s="145">
        <f t="shared" ca="1" si="336"/>
        <v>0.04</v>
      </c>
    </row>
    <row r="682" spans="2:86" hidden="1" outlineLevel="1">
      <c r="B682" t="str">
        <f t="shared" ca="1" si="338"/>
        <v>EP3 LP-D0 LP-S0 LP-M4</v>
      </c>
      <c r="C682" s="37">
        <f t="shared" si="341"/>
        <v>3</v>
      </c>
      <c r="D682" s="37">
        <f t="shared" si="341"/>
        <v>0</v>
      </c>
      <c r="E682" s="37">
        <f t="shared" ca="1" si="341"/>
        <v>0</v>
      </c>
      <c r="F682" s="37">
        <f t="shared" ca="1" si="341"/>
        <v>0</v>
      </c>
      <c r="G682" s="37">
        <f t="shared" ca="1" si="341"/>
        <v>2</v>
      </c>
      <c r="H682" s="37">
        <f t="shared" ca="1" si="341"/>
        <v>2</v>
      </c>
      <c r="I682" s="37">
        <f t="shared" ca="1" si="341"/>
        <v>4</v>
      </c>
      <c r="BM682">
        <v>232</v>
      </c>
      <c r="BN682" s="56">
        <f t="shared" si="316"/>
        <v>0.04</v>
      </c>
      <c r="BO682" s="57">
        <f t="shared" si="317"/>
        <v>0</v>
      </c>
      <c r="BP682" s="58">
        <f t="shared" ca="1" si="324"/>
        <v>0</v>
      </c>
      <c r="BQ682" s="141">
        <f t="shared" ca="1" si="325"/>
        <v>0</v>
      </c>
      <c r="BR682" s="143">
        <f t="shared" ca="1" si="326"/>
        <v>-0.04</v>
      </c>
      <c r="BS682" s="144">
        <f t="shared" ca="1" si="327"/>
        <v>0</v>
      </c>
      <c r="BT682" s="145">
        <f t="shared" ca="1" si="328"/>
        <v>0.08</v>
      </c>
      <c r="BU682" s="56">
        <f t="shared" si="318"/>
        <v>0.04</v>
      </c>
      <c r="BV682" s="57">
        <f t="shared" si="319"/>
        <v>0</v>
      </c>
      <c r="BW682" s="58">
        <f t="shared" ca="1" si="320"/>
        <v>0</v>
      </c>
      <c r="BX682" s="141">
        <f t="shared" ca="1" si="329"/>
        <v>0</v>
      </c>
      <c r="BY682" s="143">
        <f t="shared" ca="1" si="330"/>
        <v>-0.04</v>
      </c>
      <c r="BZ682" s="144">
        <f t="shared" ca="1" si="331"/>
        <v>0</v>
      </c>
      <c r="CA682" s="145">
        <f t="shared" ca="1" si="332"/>
        <v>0.08</v>
      </c>
      <c r="CB682" s="56">
        <f t="shared" si="321"/>
        <v>0.04</v>
      </c>
      <c r="CC682" s="57">
        <f t="shared" si="322"/>
        <v>0</v>
      </c>
      <c r="CD682" s="58">
        <f t="shared" ca="1" si="323"/>
        <v>0</v>
      </c>
      <c r="CE682" s="141">
        <f t="shared" ca="1" si="333"/>
        <v>0</v>
      </c>
      <c r="CF682" s="143">
        <f t="shared" ca="1" si="334"/>
        <v>-0.04</v>
      </c>
      <c r="CG682" s="144">
        <f t="shared" ca="1" si="335"/>
        <v>0</v>
      </c>
      <c r="CH682" s="145">
        <f t="shared" ca="1" si="336"/>
        <v>0.08</v>
      </c>
    </row>
    <row r="683" spans="2:86" hidden="1" outlineLevel="1">
      <c r="B683" t="str">
        <f t="shared" ca="1" si="338"/>
        <v>EP3 LP-D0 LP-S0 LP-M1</v>
      </c>
      <c r="C683" s="37">
        <f t="shared" si="341"/>
        <v>3</v>
      </c>
      <c r="D683" s="37">
        <f t="shared" si="341"/>
        <v>0</v>
      </c>
      <c r="E683" s="37">
        <f t="shared" ca="1" si="341"/>
        <v>0</v>
      </c>
      <c r="F683" s="37">
        <f t="shared" ca="1" si="341"/>
        <v>0</v>
      </c>
      <c r="G683" s="37">
        <f t="shared" ca="1" si="341"/>
        <v>2</v>
      </c>
      <c r="H683" s="37">
        <f t="shared" ca="1" si="341"/>
        <v>3</v>
      </c>
      <c r="I683" s="37">
        <f t="shared" ca="1" si="341"/>
        <v>1</v>
      </c>
      <c r="BM683">
        <v>233</v>
      </c>
      <c r="BN683" s="56">
        <f t="shared" si="316"/>
        <v>0.04</v>
      </c>
      <c r="BO683" s="57">
        <f t="shared" si="317"/>
        <v>0</v>
      </c>
      <c r="BP683" s="58">
        <f t="shared" ca="1" si="324"/>
        <v>0</v>
      </c>
      <c r="BQ683" s="141">
        <f t="shared" ca="1" si="325"/>
        <v>0</v>
      </c>
      <c r="BR683" s="143">
        <f t="shared" ca="1" si="326"/>
        <v>-0.04</v>
      </c>
      <c r="BS683" s="144">
        <f t="shared" ca="1" si="327"/>
        <v>0.04</v>
      </c>
      <c r="BT683" s="145">
        <f t="shared" ca="1" si="328"/>
        <v>-0.05</v>
      </c>
      <c r="BU683" s="56">
        <f t="shared" si="318"/>
        <v>0.04</v>
      </c>
      <c r="BV683" s="57">
        <f t="shared" si="319"/>
        <v>0</v>
      </c>
      <c r="BW683" s="58">
        <f t="shared" ca="1" si="320"/>
        <v>0</v>
      </c>
      <c r="BX683" s="141">
        <f t="shared" ca="1" si="329"/>
        <v>0</v>
      </c>
      <c r="BY683" s="143">
        <f t="shared" ca="1" si="330"/>
        <v>-0.04</v>
      </c>
      <c r="BZ683" s="144">
        <f t="shared" ca="1" si="331"/>
        <v>0.04</v>
      </c>
      <c r="CA683" s="145">
        <f t="shared" ca="1" si="332"/>
        <v>-0.05</v>
      </c>
      <c r="CB683" s="56">
        <f t="shared" si="321"/>
        <v>0.04</v>
      </c>
      <c r="CC683" s="57">
        <f t="shared" si="322"/>
        <v>0</v>
      </c>
      <c r="CD683" s="58">
        <f t="shared" ca="1" si="323"/>
        <v>0</v>
      </c>
      <c r="CE683" s="141">
        <f t="shared" ca="1" si="333"/>
        <v>0</v>
      </c>
      <c r="CF683" s="143">
        <f t="shared" ca="1" si="334"/>
        <v>-0.04</v>
      </c>
      <c r="CG683" s="144">
        <f t="shared" ca="1" si="335"/>
        <v>0.04</v>
      </c>
      <c r="CH683" s="145">
        <f t="shared" ca="1" si="336"/>
        <v>-0.05</v>
      </c>
    </row>
    <row r="684" spans="2:86" hidden="1" outlineLevel="1">
      <c r="B684" t="str">
        <f t="shared" ca="1" si="338"/>
        <v>EP3 LP-D0 LP-S0 LP-M2</v>
      </c>
      <c r="C684" s="37">
        <f t="shared" si="341"/>
        <v>3</v>
      </c>
      <c r="D684" s="37">
        <f t="shared" si="341"/>
        <v>0</v>
      </c>
      <c r="E684" s="37">
        <f t="shared" ca="1" si="341"/>
        <v>0</v>
      </c>
      <c r="F684" s="37">
        <f t="shared" ca="1" si="341"/>
        <v>0</v>
      </c>
      <c r="G684" s="37">
        <f t="shared" ca="1" si="341"/>
        <v>2</v>
      </c>
      <c r="H684" s="37">
        <f t="shared" ca="1" si="341"/>
        <v>3</v>
      </c>
      <c r="I684" s="37">
        <f t="shared" ca="1" si="341"/>
        <v>2</v>
      </c>
      <c r="BM684">
        <v>234</v>
      </c>
      <c r="BN684" s="56">
        <f t="shared" si="316"/>
        <v>0.04</v>
      </c>
      <c r="BO684" s="57">
        <f t="shared" si="317"/>
        <v>0</v>
      </c>
      <c r="BP684" s="58">
        <f t="shared" ca="1" si="324"/>
        <v>0</v>
      </c>
      <c r="BQ684" s="141">
        <f t="shared" ca="1" si="325"/>
        <v>0</v>
      </c>
      <c r="BR684" s="143">
        <f t="shared" ca="1" si="326"/>
        <v>-0.04</v>
      </c>
      <c r="BS684" s="144">
        <f t="shared" ca="1" si="327"/>
        <v>0.04</v>
      </c>
      <c r="BT684" s="145">
        <f t="shared" ca="1" si="328"/>
        <v>0</v>
      </c>
      <c r="BU684" s="56">
        <f t="shared" si="318"/>
        <v>0.04</v>
      </c>
      <c r="BV684" s="57">
        <f t="shared" si="319"/>
        <v>0</v>
      </c>
      <c r="BW684" s="58">
        <f t="shared" ca="1" si="320"/>
        <v>0</v>
      </c>
      <c r="BX684" s="141">
        <f t="shared" ca="1" si="329"/>
        <v>0</v>
      </c>
      <c r="BY684" s="143">
        <f t="shared" ca="1" si="330"/>
        <v>-0.04</v>
      </c>
      <c r="BZ684" s="144">
        <f t="shared" ca="1" si="331"/>
        <v>0.04</v>
      </c>
      <c r="CA684" s="145">
        <f t="shared" ca="1" si="332"/>
        <v>0</v>
      </c>
      <c r="CB684" s="56">
        <f t="shared" si="321"/>
        <v>0.04</v>
      </c>
      <c r="CC684" s="57">
        <f t="shared" si="322"/>
        <v>0</v>
      </c>
      <c r="CD684" s="58">
        <f t="shared" ca="1" si="323"/>
        <v>0</v>
      </c>
      <c r="CE684" s="141">
        <f t="shared" ca="1" si="333"/>
        <v>0</v>
      </c>
      <c r="CF684" s="143">
        <f t="shared" ca="1" si="334"/>
        <v>-0.04</v>
      </c>
      <c r="CG684" s="144">
        <f t="shared" ca="1" si="335"/>
        <v>0.04</v>
      </c>
      <c r="CH684" s="145">
        <f t="shared" ca="1" si="336"/>
        <v>0</v>
      </c>
    </row>
    <row r="685" spans="2:86" hidden="1" outlineLevel="1">
      <c r="B685" t="str">
        <f t="shared" ca="1" si="338"/>
        <v>EP3 LP-D0 LP-S0 LP-M3</v>
      </c>
      <c r="C685" s="37">
        <f t="shared" si="341"/>
        <v>3</v>
      </c>
      <c r="D685" s="37">
        <f t="shared" si="341"/>
        <v>0</v>
      </c>
      <c r="E685" s="37">
        <f t="shared" ca="1" si="341"/>
        <v>0</v>
      </c>
      <c r="F685" s="37">
        <f t="shared" ca="1" si="341"/>
        <v>0</v>
      </c>
      <c r="G685" s="37">
        <f t="shared" ca="1" si="341"/>
        <v>2</v>
      </c>
      <c r="H685" s="37">
        <f t="shared" ca="1" si="341"/>
        <v>3</v>
      </c>
      <c r="I685" s="37">
        <f t="shared" ca="1" si="341"/>
        <v>3</v>
      </c>
      <c r="BM685">
        <v>235</v>
      </c>
      <c r="BN685" s="56">
        <f t="shared" si="316"/>
        <v>0.04</v>
      </c>
      <c r="BO685" s="57">
        <f t="shared" si="317"/>
        <v>0</v>
      </c>
      <c r="BP685" s="58">
        <f t="shared" ca="1" si="324"/>
        <v>0</v>
      </c>
      <c r="BQ685" s="141">
        <f t="shared" ca="1" si="325"/>
        <v>0</v>
      </c>
      <c r="BR685" s="143">
        <f t="shared" ca="1" si="326"/>
        <v>-0.04</v>
      </c>
      <c r="BS685" s="144">
        <f t="shared" ca="1" si="327"/>
        <v>0.04</v>
      </c>
      <c r="BT685" s="145">
        <f t="shared" ca="1" si="328"/>
        <v>0.04</v>
      </c>
      <c r="BU685" s="56">
        <f t="shared" si="318"/>
        <v>0.04</v>
      </c>
      <c r="BV685" s="57">
        <f t="shared" si="319"/>
        <v>0</v>
      </c>
      <c r="BW685" s="58">
        <f t="shared" ca="1" si="320"/>
        <v>0</v>
      </c>
      <c r="BX685" s="141">
        <f t="shared" ca="1" si="329"/>
        <v>0</v>
      </c>
      <c r="BY685" s="143">
        <f t="shared" ca="1" si="330"/>
        <v>-0.04</v>
      </c>
      <c r="BZ685" s="144">
        <f t="shared" ca="1" si="331"/>
        <v>0.04</v>
      </c>
      <c r="CA685" s="145">
        <f t="shared" ca="1" si="332"/>
        <v>0.04</v>
      </c>
      <c r="CB685" s="56">
        <f t="shared" si="321"/>
        <v>0.04</v>
      </c>
      <c r="CC685" s="57">
        <f t="shared" si="322"/>
        <v>0</v>
      </c>
      <c r="CD685" s="58">
        <f t="shared" ca="1" si="323"/>
        <v>0</v>
      </c>
      <c r="CE685" s="141">
        <f t="shared" ca="1" si="333"/>
        <v>0</v>
      </c>
      <c r="CF685" s="143">
        <f t="shared" ca="1" si="334"/>
        <v>-0.04</v>
      </c>
      <c r="CG685" s="144">
        <f t="shared" ca="1" si="335"/>
        <v>0.04</v>
      </c>
      <c r="CH685" s="145">
        <f t="shared" ca="1" si="336"/>
        <v>0.04</v>
      </c>
    </row>
    <row r="686" spans="2:86" hidden="1" outlineLevel="1">
      <c r="B686" t="str">
        <f t="shared" ca="1" si="338"/>
        <v>EP3 LP-D0 LP-S0 LP-M4</v>
      </c>
      <c r="C686" s="37">
        <f t="shared" si="341"/>
        <v>3</v>
      </c>
      <c r="D686" s="37">
        <f t="shared" si="341"/>
        <v>0</v>
      </c>
      <c r="E686" s="37">
        <f t="shared" ca="1" si="341"/>
        <v>0</v>
      </c>
      <c r="F686" s="37">
        <f t="shared" ca="1" si="341"/>
        <v>0</v>
      </c>
      <c r="G686" s="37">
        <f t="shared" ca="1" si="341"/>
        <v>2</v>
      </c>
      <c r="H686" s="37">
        <f t="shared" ca="1" si="341"/>
        <v>3</v>
      </c>
      <c r="I686" s="37">
        <f t="shared" ca="1" si="341"/>
        <v>4</v>
      </c>
      <c r="BM686">
        <v>236</v>
      </c>
      <c r="BN686" s="56">
        <f t="shared" si="316"/>
        <v>0.04</v>
      </c>
      <c r="BO686" s="57">
        <f t="shared" si="317"/>
        <v>0</v>
      </c>
      <c r="BP686" s="58">
        <f t="shared" ca="1" si="324"/>
        <v>0</v>
      </c>
      <c r="BQ686" s="141">
        <f t="shared" ca="1" si="325"/>
        <v>0</v>
      </c>
      <c r="BR686" s="143">
        <f t="shared" ca="1" si="326"/>
        <v>-0.04</v>
      </c>
      <c r="BS686" s="144">
        <f t="shared" ca="1" si="327"/>
        <v>0.04</v>
      </c>
      <c r="BT686" s="145">
        <f t="shared" ca="1" si="328"/>
        <v>0.08</v>
      </c>
      <c r="BU686" s="56">
        <f t="shared" si="318"/>
        <v>0.04</v>
      </c>
      <c r="BV686" s="57">
        <f t="shared" si="319"/>
        <v>0</v>
      </c>
      <c r="BW686" s="58">
        <f t="shared" ca="1" si="320"/>
        <v>0</v>
      </c>
      <c r="BX686" s="141">
        <f t="shared" ca="1" si="329"/>
        <v>0</v>
      </c>
      <c r="BY686" s="143">
        <f t="shared" ca="1" si="330"/>
        <v>-0.04</v>
      </c>
      <c r="BZ686" s="144">
        <f t="shared" ca="1" si="331"/>
        <v>0.04</v>
      </c>
      <c r="CA686" s="145">
        <f t="shared" ca="1" si="332"/>
        <v>0.08</v>
      </c>
      <c r="CB686" s="56">
        <f t="shared" si="321"/>
        <v>0.04</v>
      </c>
      <c r="CC686" s="57">
        <f t="shared" si="322"/>
        <v>0</v>
      </c>
      <c r="CD686" s="58">
        <f t="shared" ca="1" si="323"/>
        <v>0</v>
      </c>
      <c r="CE686" s="141">
        <f t="shared" ca="1" si="333"/>
        <v>0</v>
      </c>
      <c r="CF686" s="143">
        <f t="shared" ca="1" si="334"/>
        <v>-0.04</v>
      </c>
      <c r="CG686" s="144">
        <f t="shared" ca="1" si="335"/>
        <v>0.04</v>
      </c>
      <c r="CH686" s="145">
        <f t="shared" ca="1" si="336"/>
        <v>0.08</v>
      </c>
    </row>
    <row r="687" spans="2:86" hidden="1" outlineLevel="1">
      <c r="B687" t="str">
        <f t="shared" ca="1" si="338"/>
        <v>EP3 LP-D0 LP-S0 LP-M1</v>
      </c>
      <c r="C687" s="37">
        <f t="shared" si="341"/>
        <v>3</v>
      </c>
      <c r="D687" s="37">
        <f t="shared" si="341"/>
        <v>0</v>
      </c>
      <c r="E687" s="37">
        <f t="shared" ca="1" si="341"/>
        <v>0</v>
      </c>
      <c r="F687" s="37">
        <f t="shared" ca="1" si="341"/>
        <v>0</v>
      </c>
      <c r="G687" s="37">
        <f t="shared" ca="1" si="341"/>
        <v>2</v>
      </c>
      <c r="H687" s="37">
        <f t="shared" ca="1" si="341"/>
        <v>4</v>
      </c>
      <c r="I687" s="37">
        <f t="shared" ca="1" si="341"/>
        <v>1</v>
      </c>
      <c r="BM687">
        <v>237</v>
      </c>
      <c r="BN687" s="56">
        <f t="shared" si="316"/>
        <v>0.04</v>
      </c>
      <c r="BO687" s="57">
        <f t="shared" si="317"/>
        <v>0</v>
      </c>
      <c r="BP687" s="58">
        <f t="shared" ca="1" si="324"/>
        <v>0</v>
      </c>
      <c r="BQ687" s="141">
        <f t="shared" ca="1" si="325"/>
        <v>0</v>
      </c>
      <c r="BR687" s="143">
        <f t="shared" ca="1" si="326"/>
        <v>-0.04</v>
      </c>
      <c r="BS687" s="144">
        <f t="shared" ca="1" si="327"/>
        <v>0.08</v>
      </c>
      <c r="BT687" s="145">
        <f t="shared" ca="1" si="328"/>
        <v>-0.05</v>
      </c>
      <c r="BU687" s="56">
        <f t="shared" si="318"/>
        <v>0.04</v>
      </c>
      <c r="BV687" s="57">
        <f t="shared" si="319"/>
        <v>0</v>
      </c>
      <c r="BW687" s="58">
        <f t="shared" ca="1" si="320"/>
        <v>0</v>
      </c>
      <c r="BX687" s="141">
        <f t="shared" ca="1" si="329"/>
        <v>0</v>
      </c>
      <c r="BY687" s="143">
        <f t="shared" ca="1" si="330"/>
        <v>-0.04</v>
      </c>
      <c r="BZ687" s="144">
        <f t="shared" ca="1" si="331"/>
        <v>0.08</v>
      </c>
      <c r="CA687" s="145">
        <f t="shared" ca="1" si="332"/>
        <v>-0.05</v>
      </c>
      <c r="CB687" s="56">
        <f t="shared" si="321"/>
        <v>0.04</v>
      </c>
      <c r="CC687" s="57">
        <f t="shared" si="322"/>
        <v>0</v>
      </c>
      <c r="CD687" s="58">
        <f t="shared" ca="1" si="323"/>
        <v>0</v>
      </c>
      <c r="CE687" s="141">
        <f t="shared" ca="1" si="333"/>
        <v>0</v>
      </c>
      <c r="CF687" s="143">
        <f t="shared" ca="1" si="334"/>
        <v>-0.04</v>
      </c>
      <c r="CG687" s="144">
        <f t="shared" ca="1" si="335"/>
        <v>0.08</v>
      </c>
      <c r="CH687" s="145">
        <f t="shared" ca="1" si="336"/>
        <v>-0.05</v>
      </c>
    </row>
    <row r="688" spans="2:86" hidden="1" outlineLevel="1">
      <c r="B688" t="str">
        <f t="shared" ca="1" si="338"/>
        <v>EP3 LP-D0 LP-S0 LP-M2</v>
      </c>
      <c r="C688" s="37">
        <f t="shared" si="341"/>
        <v>3</v>
      </c>
      <c r="D688" s="37">
        <f t="shared" si="341"/>
        <v>0</v>
      </c>
      <c r="E688" s="37">
        <f t="shared" ca="1" si="341"/>
        <v>0</v>
      </c>
      <c r="F688" s="37">
        <f t="shared" ca="1" si="341"/>
        <v>0</v>
      </c>
      <c r="G688" s="37">
        <f t="shared" ca="1" si="341"/>
        <v>2</v>
      </c>
      <c r="H688" s="37">
        <f t="shared" ca="1" si="341"/>
        <v>4</v>
      </c>
      <c r="I688" s="37">
        <f t="shared" ca="1" si="341"/>
        <v>2</v>
      </c>
      <c r="BM688">
        <v>238</v>
      </c>
      <c r="BN688" s="56">
        <f t="shared" si="316"/>
        <v>0.04</v>
      </c>
      <c r="BO688" s="57">
        <f t="shared" si="317"/>
        <v>0</v>
      </c>
      <c r="BP688" s="58">
        <f t="shared" ca="1" si="324"/>
        <v>0</v>
      </c>
      <c r="BQ688" s="141">
        <f t="shared" ca="1" si="325"/>
        <v>0</v>
      </c>
      <c r="BR688" s="143">
        <f t="shared" ca="1" si="326"/>
        <v>-0.04</v>
      </c>
      <c r="BS688" s="144">
        <f t="shared" ca="1" si="327"/>
        <v>0.08</v>
      </c>
      <c r="BT688" s="145">
        <f t="shared" ca="1" si="328"/>
        <v>0</v>
      </c>
      <c r="BU688" s="56">
        <f t="shared" si="318"/>
        <v>0.04</v>
      </c>
      <c r="BV688" s="57">
        <f t="shared" si="319"/>
        <v>0</v>
      </c>
      <c r="BW688" s="58">
        <f t="shared" ca="1" si="320"/>
        <v>0</v>
      </c>
      <c r="BX688" s="141">
        <f t="shared" ca="1" si="329"/>
        <v>0</v>
      </c>
      <c r="BY688" s="143">
        <f t="shared" ca="1" si="330"/>
        <v>-0.04</v>
      </c>
      <c r="BZ688" s="144">
        <f t="shared" ca="1" si="331"/>
        <v>0.08</v>
      </c>
      <c r="CA688" s="145">
        <f t="shared" ca="1" si="332"/>
        <v>0</v>
      </c>
      <c r="CB688" s="56">
        <f t="shared" si="321"/>
        <v>0.04</v>
      </c>
      <c r="CC688" s="57">
        <f t="shared" si="322"/>
        <v>0</v>
      </c>
      <c r="CD688" s="58">
        <f t="shared" ca="1" si="323"/>
        <v>0</v>
      </c>
      <c r="CE688" s="141">
        <f t="shared" ca="1" si="333"/>
        <v>0</v>
      </c>
      <c r="CF688" s="143">
        <f t="shared" ca="1" si="334"/>
        <v>-0.04</v>
      </c>
      <c r="CG688" s="144">
        <f t="shared" ca="1" si="335"/>
        <v>0.08</v>
      </c>
      <c r="CH688" s="145">
        <f t="shared" ca="1" si="336"/>
        <v>0</v>
      </c>
    </row>
    <row r="689" spans="2:86" hidden="1" outlineLevel="1">
      <c r="B689" t="str">
        <f t="shared" ca="1" si="338"/>
        <v>EP3 LP-D0 LP-S0 LP-M3</v>
      </c>
      <c r="C689" s="37">
        <f t="shared" si="341"/>
        <v>3</v>
      </c>
      <c r="D689" s="37">
        <f t="shared" si="341"/>
        <v>0</v>
      </c>
      <c r="E689" s="37">
        <f t="shared" ca="1" si="341"/>
        <v>0</v>
      </c>
      <c r="F689" s="37">
        <f t="shared" ca="1" si="341"/>
        <v>0</v>
      </c>
      <c r="G689" s="37">
        <f t="shared" ca="1" si="341"/>
        <v>2</v>
      </c>
      <c r="H689" s="37">
        <f t="shared" ca="1" si="341"/>
        <v>4</v>
      </c>
      <c r="I689" s="37">
        <f t="shared" ca="1" si="341"/>
        <v>3</v>
      </c>
      <c r="BM689">
        <v>239</v>
      </c>
      <c r="BN689" s="56">
        <f t="shared" si="316"/>
        <v>0.04</v>
      </c>
      <c r="BO689" s="57">
        <f t="shared" si="317"/>
        <v>0</v>
      </c>
      <c r="BP689" s="58">
        <f t="shared" ca="1" si="324"/>
        <v>0</v>
      </c>
      <c r="BQ689" s="141">
        <f t="shared" ca="1" si="325"/>
        <v>0</v>
      </c>
      <c r="BR689" s="143">
        <f t="shared" ca="1" si="326"/>
        <v>-0.04</v>
      </c>
      <c r="BS689" s="144">
        <f t="shared" ca="1" si="327"/>
        <v>0.08</v>
      </c>
      <c r="BT689" s="145">
        <f t="shared" ca="1" si="328"/>
        <v>0.04</v>
      </c>
      <c r="BU689" s="56">
        <f t="shared" si="318"/>
        <v>0.04</v>
      </c>
      <c r="BV689" s="57">
        <f t="shared" si="319"/>
        <v>0</v>
      </c>
      <c r="BW689" s="58">
        <f t="shared" ca="1" si="320"/>
        <v>0</v>
      </c>
      <c r="BX689" s="141">
        <f t="shared" ca="1" si="329"/>
        <v>0</v>
      </c>
      <c r="BY689" s="143">
        <f t="shared" ca="1" si="330"/>
        <v>-0.04</v>
      </c>
      <c r="BZ689" s="144">
        <f t="shared" ca="1" si="331"/>
        <v>0.08</v>
      </c>
      <c r="CA689" s="145">
        <f t="shared" ca="1" si="332"/>
        <v>0.04</v>
      </c>
      <c r="CB689" s="56">
        <f t="shared" si="321"/>
        <v>0.04</v>
      </c>
      <c r="CC689" s="57">
        <f t="shared" si="322"/>
        <v>0</v>
      </c>
      <c r="CD689" s="58">
        <f t="shared" ca="1" si="323"/>
        <v>0</v>
      </c>
      <c r="CE689" s="141">
        <f t="shared" ca="1" si="333"/>
        <v>0</v>
      </c>
      <c r="CF689" s="143">
        <f t="shared" ca="1" si="334"/>
        <v>-0.04</v>
      </c>
      <c r="CG689" s="144">
        <f t="shared" ca="1" si="335"/>
        <v>0.08</v>
      </c>
      <c r="CH689" s="145">
        <f t="shared" ca="1" si="336"/>
        <v>0.04</v>
      </c>
    </row>
    <row r="690" spans="2:86" hidden="1" outlineLevel="1">
      <c r="B690" t="str">
        <f t="shared" ca="1" si="338"/>
        <v>EP3 LP-D0 LP-S0 LP-M4</v>
      </c>
      <c r="C690" s="37">
        <f t="shared" si="341"/>
        <v>3</v>
      </c>
      <c r="D690" s="37">
        <f t="shared" si="341"/>
        <v>0</v>
      </c>
      <c r="E690" s="37">
        <f t="shared" ca="1" si="341"/>
        <v>0</v>
      </c>
      <c r="F690" s="37">
        <f t="shared" ca="1" si="341"/>
        <v>0</v>
      </c>
      <c r="G690" s="37">
        <f t="shared" ca="1" si="341"/>
        <v>2</v>
      </c>
      <c r="H690" s="37">
        <f t="shared" ca="1" si="341"/>
        <v>4</v>
      </c>
      <c r="I690" s="37">
        <f t="shared" ca="1" si="341"/>
        <v>4</v>
      </c>
      <c r="BM690">
        <v>240</v>
      </c>
      <c r="BN690" s="56">
        <f t="shared" si="316"/>
        <v>0.04</v>
      </c>
      <c r="BO690" s="57">
        <f t="shared" si="317"/>
        <v>0</v>
      </c>
      <c r="BP690" s="58">
        <f t="shared" ca="1" si="324"/>
        <v>0</v>
      </c>
      <c r="BQ690" s="141">
        <f t="shared" ca="1" si="325"/>
        <v>0</v>
      </c>
      <c r="BR690" s="143">
        <f t="shared" ca="1" si="326"/>
        <v>-0.04</v>
      </c>
      <c r="BS690" s="144">
        <f t="shared" ca="1" si="327"/>
        <v>0.08</v>
      </c>
      <c r="BT690" s="145">
        <f t="shared" ca="1" si="328"/>
        <v>0.08</v>
      </c>
      <c r="BU690" s="56">
        <f t="shared" si="318"/>
        <v>0.04</v>
      </c>
      <c r="BV690" s="57">
        <f t="shared" si="319"/>
        <v>0</v>
      </c>
      <c r="BW690" s="58">
        <f t="shared" ca="1" si="320"/>
        <v>0</v>
      </c>
      <c r="BX690" s="141">
        <f t="shared" ca="1" si="329"/>
        <v>0</v>
      </c>
      <c r="BY690" s="143">
        <f t="shared" ca="1" si="330"/>
        <v>-0.04</v>
      </c>
      <c r="BZ690" s="144">
        <f t="shared" ca="1" si="331"/>
        <v>0.08</v>
      </c>
      <c r="CA690" s="145">
        <f t="shared" ca="1" si="332"/>
        <v>0.08</v>
      </c>
      <c r="CB690" s="56">
        <f t="shared" si="321"/>
        <v>0.04</v>
      </c>
      <c r="CC690" s="57">
        <f t="shared" si="322"/>
        <v>0</v>
      </c>
      <c r="CD690" s="58">
        <f t="shared" ca="1" si="323"/>
        <v>0</v>
      </c>
      <c r="CE690" s="141">
        <f t="shared" ca="1" si="333"/>
        <v>0</v>
      </c>
      <c r="CF690" s="143">
        <f t="shared" ca="1" si="334"/>
        <v>-0.04</v>
      </c>
      <c r="CG690" s="144">
        <f t="shared" ca="1" si="335"/>
        <v>0.08</v>
      </c>
      <c r="CH690" s="145">
        <f t="shared" ca="1" si="336"/>
        <v>0.08</v>
      </c>
    </row>
    <row r="691" spans="2:86" hidden="1" outlineLevel="1">
      <c r="B691" t="str">
        <f t="shared" ref="B691:B722" ca="1" si="342">"EP"&amp;$C691&amp;" LP-D"&amp;$E691&amp;" LP-S"&amp;$F691&amp;" LP-M"&amp;$I691</f>
        <v>EP3 LP-D0 LP-S0 LP-M1</v>
      </c>
      <c r="C691" s="37">
        <f t="shared" ref="C691:I700" si="343">C291</f>
        <v>3</v>
      </c>
      <c r="D691" s="37">
        <f t="shared" si="343"/>
        <v>0</v>
      </c>
      <c r="E691" s="37">
        <f t="shared" ca="1" si="343"/>
        <v>0</v>
      </c>
      <c r="F691" s="37">
        <f t="shared" ca="1" si="343"/>
        <v>0</v>
      </c>
      <c r="G691" s="37">
        <f t="shared" ca="1" si="343"/>
        <v>3</v>
      </c>
      <c r="H691" s="37">
        <f t="shared" ca="1" si="343"/>
        <v>1</v>
      </c>
      <c r="I691" s="37">
        <f t="shared" ca="1" si="343"/>
        <v>1</v>
      </c>
      <c r="BM691">
        <v>241</v>
      </c>
      <c r="BN691" s="56">
        <f t="shared" si="316"/>
        <v>0.04</v>
      </c>
      <c r="BO691" s="57">
        <f t="shared" si="317"/>
        <v>0</v>
      </c>
      <c r="BP691" s="58">
        <f t="shared" ca="1" si="324"/>
        <v>0</v>
      </c>
      <c r="BQ691" s="141">
        <f t="shared" ca="1" si="325"/>
        <v>0</v>
      </c>
      <c r="BR691" s="143">
        <f t="shared" ca="1" si="326"/>
        <v>0</v>
      </c>
      <c r="BS691" s="144">
        <f t="shared" ca="1" si="327"/>
        <v>-0.05</v>
      </c>
      <c r="BT691" s="145">
        <f t="shared" ca="1" si="328"/>
        <v>-0.05</v>
      </c>
      <c r="BU691" s="56">
        <f t="shared" si="318"/>
        <v>0.04</v>
      </c>
      <c r="BV691" s="57">
        <f t="shared" si="319"/>
        <v>0</v>
      </c>
      <c r="BW691" s="58">
        <f t="shared" ca="1" si="320"/>
        <v>0</v>
      </c>
      <c r="BX691" s="141">
        <f t="shared" ca="1" si="329"/>
        <v>0</v>
      </c>
      <c r="BY691" s="143">
        <f t="shared" ca="1" si="330"/>
        <v>0</v>
      </c>
      <c r="BZ691" s="144">
        <f t="shared" ca="1" si="331"/>
        <v>-0.05</v>
      </c>
      <c r="CA691" s="145">
        <f t="shared" ca="1" si="332"/>
        <v>-0.05</v>
      </c>
      <c r="CB691" s="56">
        <f t="shared" si="321"/>
        <v>0.04</v>
      </c>
      <c r="CC691" s="57">
        <f t="shared" si="322"/>
        <v>0</v>
      </c>
      <c r="CD691" s="58">
        <f t="shared" ca="1" si="323"/>
        <v>0</v>
      </c>
      <c r="CE691" s="141">
        <f t="shared" ca="1" si="333"/>
        <v>0</v>
      </c>
      <c r="CF691" s="143">
        <f t="shared" ca="1" si="334"/>
        <v>0</v>
      </c>
      <c r="CG691" s="144">
        <f t="shared" ca="1" si="335"/>
        <v>-0.05</v>
      </c>
      <c r="CH691" s="145">
        <f t="shared" ca="1" si="336"/>
        <v>-0.05</v>
      </c>
    </row>
    <row r="692" spans="2:86" hidden="1" outlineLevel="1">
      <c r="B692" t="str">
        <f t="shared" ca="1" si="342"/>
        <v>EP3 LP-D0 LP-S0 LP-M2</v>
      </c>
      <c r="C692" s="37">
        <f t="shared" si="343"/>
        <v>3</v>
      </c>
      <c r="D692" s="37">
        <f t="shared" si="343"/>
        <v>0</v>
      </c>
      <c r="E692" s="37">
        <f t="shared" ca="1" si="343"/>
        <v>0</v>
      </c>
      <c r="F692" s="37">
        <f t="shared" ca="1" si="343"/>
        <v>0</v>
      </c>
      <c r="G692" s="37">
        <f t="shared" ca="1" si="343"/>
        <v>3</v>
      </c>
      <c r="H692" s="37">
        <f t="shared" ca="1" si="343"/>
        <v>1</v>
      </c>
      <c r="I692" s="37">
        <f t="shared" ca="1" si="343"/>
        <v>2</v>
      </c>
      <c r="BM692">
        <v>242</v>
      </c>
      <c r="BN692" s="56">
        <f t="shared" si="316"/>
        <v>0.04</v>
      </c>
      <c r="BO692" s="57">
        <f t="shared" si="317"/>
        <v>0</v>
      </c>
      <c r="BP692" s="58">
        <f t="shared" ca="1" si="324"/>
        <v>0</v>
      </c>
      <c r="BQ692" s="141">
        <f t="shared" ca="1" si="325"/>
        <v>0</v>
      </c>
      <c r="BR692" s="143">
        <f t="shared" ca="1" si="326"/>
        <v>0</v>
      </c>
      <c r="BS692" s="144">
        <f t="shared" ca="1" si="327"/>
        <v>-0.05</v>
      </c>
      <c r="BT692" s="145">
        <f t="shared" ca="1" si="328"/>
        <v>0</v>
      </c>
      <c r="BU692" s="56">
        <f t="shared" si="318"/>
        <v>0.04</v>
      </c>
      <c r="BV692" s="57">
        <f t="shared" si="319"/>
        <v>0</v>
      </c>
      <c r="BW692" s="58">
        <f t="shared" ca="1" si="320"/>
        <v>0</v>
      </c>
      <c r="BX692" s="141">
        <f t="shared" ca="1" si="329"/>
        <v>0</v>
      </c>
      <c r="BY692" s="143">
        <f t="shared" ca="1" si="330"/>
        <v>0</v>
      </c>
      <c r="BZ692" s="144">
        <f t="shared" ca="1" si="331"/>
        <v>-0.05</v>
      </c>
      <c r="CA692" s="145">
        <f t="shared" ca="1" si="332"/>
        <v>0</v>
      </c>
      <c r="CB692" s="56">
        <f t="shared" si="321"/>
        <v>0.04</v>
      </c>
      <c r="CC692" s="57">
        <f t="shared" si="322"/>
        <v>0</v>
      </c>
      <c r="CD692" s="58">
        <f t="shared" ca="1" si="323"/>
        <v>0</v>
      </c>
      <c r="CE692" s="141">
        <f t="shared" ca="1" si="333"/>
        <v>0</v>
      </c>
      <c r="CF692" s="143">
        <f t="shared" ca="1" si="334"/>
        <v>0</v>
      </c>
      <c r="CG692" s="144">
        <f t="shared" ca="1" si="335"/>
        <v>-0.05</v>
      </c>
      <c r="CH692" s="145">
        <f t="shared" ca="1" si="336"/>
        <v>0</v>
      </c>
    </row>
    <row r="693" spans="2:86" hidden="1" outlineLevel="1">
      <c r="B693" t="str">
        <f t="shared" ca="1" si="342"/>
        <v>EP3 LP-D0 LP-S0 LP-M3</v>
      </c>
      <c r="C693" s="37">
        <f t="shared" si="343"/>
        <v>3</v>
      </c>
      <c r="D693" s="37">
        <f t="shared" si="343"/>
        <v>0</v>
      </c>
      <c r="E693" s="37">
        <f t="shared" ca="1" si="343"/>
        <v>0</v>
      </c>
      <c r="F693" s="37">
        <f t="shared" ca="1" si="343"/>
        <v>0</v>
      </c>
      <c r="G693" s="37">
        <f t="shared" ca="1" si="343"/>
        <v>3</v>
      </c>
      <c r="H693" s="37">
        <f t="shared" ca="1" si="343"/>
        <v>1</v>
      </c>
      <c r="I693" s="37">
        <f t="shared" ca="1" si="343"/>
        <v>3</v>
      </c>
      <c r="BM693">
        <v>243</v>
      </c>
      <c r="BN693" s="56">
        <f t="shared" si="316"/>
        <v>0.04</v>
      </c>
      <c r="BO693" s="57">
        <f t="shared" si="317"/>
        <v>0</v>
      </c>
      <c r="BP693" s="58">
        <f t="shared" ca="1" si="324"/>
        <v>0</v>
      </c>
      <c r="BQ693" s="141">
        <f t="shared" ca="1" si="325"/>
        <v>0</v>
      </c>
      <c r="BR693" s="143">
        <f t="shared" ca="1" si="326"/>
        <v>0</v>
      </c>
      <c r="BS693" s="144">
        <f t="shared" ca="1" si="327"/>
        <v>-0.05</v>
      </c>
      <c r="BT693" s="145">
        <f t="shared" ca="1" si="328"/>
        <v>0.04</v>
      </c>
      <c r="BU693" s="56">
        <f t="shared" si="318"/>
        <v>0.04</v>
      </c>
      <c r="BV693" s="57">
        <f t="shared" si="319"/>
        <v>0</v>
      </c>
      <c r="BW693" s="58">
        <f t="shared" ca="1" si="320"/>
        <v>0</v>
      </c>
      <c r="BX693" s="141">
        <f t="shared" ca="1" si="329"/>
        <v>0</v>
      </c>
      <c r="BY693" s="143">
        <f t="shared" ca="1" si="330"/>
        <v>0</v>
      </c>
      <c r="BZ693" s="144">
        <f t="shared" ca="1" si="331"/>
        <v>-0.05</v>
      </c>
      <c r="CA693" s="145">
        <f t="shared" ca="1" si="332"/>
        <v>0.04</v>
      </c>
      <c r="CB693" s="56">
        <f t="shared" si="321"/>
        <v>0.04</v>
      </c>
      <c r="CC693" s="57">
        <f t="shared" si="322"/>
        <v>0</v>
      </c>
      <c r="CD693" s="58">
        <f t="shared" ca="1" si="323"/>
        <v>0</v>
      </c>
      <c r="CE693" s="141">
        <f t="shared" ca="1" si="333"/>
        <v>0</v>
      </c>
      <c r="CF693" s="143">
        <f t="shared" ca="1" si="334"/>
        <v>0</v>
      </c>
      <c r="CG693" s="144">
        <f t="shared" ca="1" si="335"/>
        <v>-0.05</v>
      </c>
      <c r="CH693" s="145">
        <f t="shared" ca="1" si="336"/>
        <v>0.04</v>
      </c>
    </row>
    <row r="694" spans="2:86" hidden="1" outlineLevel="1">
      <c r="B694" t="str">
        <f t="shared" ca="1" si="342"/>
        <v>EP3 LP-D0 LP-S0 LP-M4</v>
      </c>
      <c r="C694" s="37">
        <f t="shared" si="343"/>
        <v>3</v>
      </c>
      <c r="D694" s="37">
        <f t="shared" si="343"/>
        <v>0</v>
      </c>
      <c r="E694" s="37">
        <f t="shared" ca="1" si="343"/>
        <v>0</v>
      </c>
      <c r="F694" s="37">
        <f t="shared" ca="1" si="343"/>
        <v>0</v>
      </c>
      <c r="G694" s="37">
        <f t="shared" ca="1" si="343"/>
        <v>3</v>
      </c>
      <c r="H694" s="37">
        <f t="shared" ca="1" si="343"/>
        <v>1</v>
      </c>
      <c r="I694" s="37">
        <f t="shared" ca="1" si="343"/>
        <v>4</v>
      </c>
      <c r="BM694">
        <v>244</v>
      </c>
      <c r="BN694" s="56">
        <f t="shared" si="316"/>
        <v>0.04</v>
      </c>
      <c r="BO694" s="57">
        <f t="shared" si="317"/>
        <v>0</v>
      </c>
      <c r="BP694" s="58">
        <f t="shared" ca="1" si="324"/>
        <v>0</v>
      </c>
      <c r="BQ694" s="141">
        <f t="shared" ca="1" si="325"/>
        <v>0</v>
      </c>
      <c r="BR694" s="143">
        <f t="shared" ca="1" si="326"/>
        <v>0</v>
      </c>
      <c r="BS694" s="144">
        <f t="shared" ca="1" si="327"/>
        <v>-0.05</v>
      </c>
      <c r="BT694" s="145">
        <f t="shared" ca="1" si="328"/>
        <v>0.08</v>
      </c>
      <c r="BU694" s="56">
        <f t="shared" si="318"/>
        <v>0.04</v>
      </c>
      <c r="BV694" s="57">
        <f t="shared" si="319"/>
        <v>0</v>
      </c>
      <c r="BW694" s="58">
        <f t="shared" ca="1" si="320"/>
        <v>0</v>
      </c>
      <c r="BX694" s="141">
        <f t="shared" ca="1" si="329"/>
        <v>0</v>
      </c>
      <c r="BY694" s="143">
        <f t="shared" ca="1" si="330"/>
        <v>0</v>
      </c>
      <c r="BZ694" s="144">
        <f t="shared" ca="1" si="331"/>
        <v>-0.05</v>
      </c>
      <c r="CA694" s="145">
        <f t="shared" ca="1" si="332"/>
        <v>0.08</v>
      </c>
      <c r="CB694" s="56">
        <f t="shared" si="321"/>
        <v>0.04</v>
      </c>
      <c r="CC694" s="57">
        <f t="shared" si="322"/>
        <v>0</v>
      </c>
      <c r="CD694" s="58">
        <f t="shared" ca="1" si="323"/>
        <v>0</v>
      </c>
      <c r="CE694" s="141">
        <f t="shared" ca="1" si="333"/>
        <v>0</v>
      </c>
      <c r="CF694" s="143">
        <f t="shared" ca="1" si="334"/>
        <v>0</v>
      </c>
      <c r="CG694" s="144">
        <f t="shared" ca="1" si="335"/>
        <v>-0.05</v>
      </c>
      <c r="CH694" s="145">
        <f t="shared" ca="1" si="336"/>
        <v>0.08</v>
      </c>
    </row>
    <row r="695" spans="2:86" hidden="1" outlineLevel="1">
      <c r="B695" t="str">
        <f t="shared" ca="1" si="342"/>
        <v>EP3 LP-D0 LP-S0 LP-M1</v>
      </c>
      <c r="C695" s="37">
        <f t="shared" si="343"/>
        <v>3</v>
      </c>
      <c r="D695" s="37">
        <f t="shared" si="343"/>
        <v>0</v>
      </c>
      <c r="E695" s="37">
        <f t="shared" ca="1" si="343"/>
        <v>0</v>
      </c>
      <c r="F695" s="37">
        <f t="shared" ca="1" si="343"/>
        <v>0</v>
      </c>
      <c r="G695" s="37">
        <f t="shared" ca="1" si="343"/>
        <v>3</v>
      </c>
      <c r="H695" s="37">
        <f t="shared" ca="1" si="343"/>
        <v>2</v>
      </c>
      <c r="I695" s="37">
        <f t="shared" ca="1" si="343"/>
        <v>1</v>
      </c>
      <c r="BM695">
        <v>245</v>
      </c>
      <c r="BN695" s="56">
        <f t="shared" si="316"/>
        <v>0.04</v>
      </c>
      <c r="BO695" s="57">
        <f t="shared" si="317"/>
        <v>0</v>
      </c>
      <c r="BP695" s="58">
        <f t="shared" ca="1" si="324"/>
        <v>0</v>
      </c>
      <c r="BQ695" s="141">
        <f t="shared" ca="1" si="325"/>
        <v>0</v>
      </c>
      <c r="BR695" s="143">
        <f t="shared" ca="1" si="326"/>
        <v>0</v>
      </c>
      <c r="BS695" s="144">
        <f t="shared" ca="1" si="327"/>
        <v>0</v>
      </c>
      <c r="BT695" s="145">
        <f t="shared" ca="1" si="328"/>
        <v>-0.05</v>
      </c>
      <c r="BU695" s="56">
        <f t="shared" si="318"/>
        <v>0.04</v>
      </c>
      <c r="BV695" s="57">
        <f t="shared" si="319"/>
        <v>0</v>
      </c>
      <c r="BW695" s="58">
        <f t="shared" ca="1" si="320"/>
        <v>0</v>
      </c>
      <c r="BX695" s="141">
        <f t="shared" ca="1" si="329"/>
        <v>0</v>
      </c>
      <c r="BY695" s="143">
        <f t="shared" ca="1" si="330"/>
        <v>0</v>
      </c>
      <c r="BZ695" s="144">
        <f t="shared" ca="1" si="331"/>
        <v>0</v>
      </c>
      <c r="CA695" s="145">
        <f t="shared" ca="1" si="332"/>
        <v>-0.05</v>
      </c>
      <c r="CB695" s="56">
        <f t="shared" si="321"/>
        <v>0.04</v>
      </c>
      <c r="CC695" s="57">
        <f t="shared" si="322"/>
        <v>0</v>
      </c>
      <c r="CD695" s="58">
        <f t="shared" ca="1" si="323"/>
        <v>0</v>
      </c>
      <c r="CE695" s="141">
        <f t="shared" ca="1" si="333"/>
        <v>0</v>
      </c>
      <c r="CF695" s="143">
        <f t="shared" ca="1" si="334"/>
        <v>0</v>
      </c>
      <c r="CG695" s="144">
        <f t="shared" ca="1" si="335"/>
        <v>0</v>
      </c>
      <c r="CH695" s="145">
        <f t="shared" ca="1" si="336"/>
        <v>-0.05</v>
      </c>
    </row>
    <row r="696" spans="2:86" hidden="1" outlineLevel="1">
      <c r="B696" t="str">
        <f t="shared" ca="1" si="342"/>
        <v>EP3 LP-D0 LP-S0 LP-M2</v>
      </c>
      <c r="C696" s="37">
        <f t="shared" si="343"/>
        <v>3</v>
      </c>
      <c r="D696" s="37">
        <f t="shared" si="343"/>
        <v>0</v>
      </c>
      <c r="E696" s="37">
        <f t="shared" ca="1" si="343"/>
        <v>0</v>
      </c>
      <c r="F696" s="37">
        <f t="shared" ca="1" si="343"/>
        <v>0</v>
      </c>
      <c r="G696" s="37">
        <f t="shared" ca="1" si="343"/>
        <v>3</v>
      </c>
      <c r="H696" s="37">
        <f t="shared" ca="1" si="343"/>
        <v>2</v>
      </c>
      <c r="I696" s="37">
        <f t="shared" ca="1" si="343"/>
        <v>2</v>
      </c>
      <c r="BM696">
        <v>246</v>
      </c>
      <c r="BN696" s="56">
        <f t="shared" si="316"/>
        <v>0.04</v>
      </c>
      <c r="BO696" s="57">
        <f t="shared" si="317"/>
        <v>0</v>
      </c>
      <c r="BP696" s="58">
        <f t="shared" ca="1" si="324"/>
        <v>0</v>
      </c>
      <c r="BQ696" s="141">
        <f t="shared" ca="1" si="325"/>
        <v>0</v>
      </c>
      <c r="BR696" s="143">
        <f t="shared" ca="1" si="326"/>
        <v>0</v>
      </c>
      <c r="BS696" s="144">
        <f t="shared" ca="1" si="327"/>
        <v>0</v>
      </c>
      <c r="BT696" s="145">
        <f t="shared" ca="1" si="328"/>
        <v>0</v>
      </c>
      <c r="BU696" s="56">
        <f t="shared" si="318"/>
        <v>0.04</v>
      </c>
      <c r="BV696" s="57">
        <f t="shared" si="319"/>
        <v>0</v>
      </c>
      <c r="BW696" s="58">
        <f t="shared" ca="1" si="320"/>
        <v>0</v>
      </c>
      <c r="BX696" s="141">
        <f t="shared" ca="1" si="329"/>
        <v>0</v>
      </c>
      <c r="BY696" s="143">
        <f t="shared" ca="1" si="330"/>
        <v>0</v>
      </c>
      <c r="BZ696" s="144">
        <f t="shared" ca="1" si="331"/>
        <v>0</v>
      </c>
      <c r="CA696" s="145">
        <f t="shared" ca="1" si="332"/>
        <v>0</v>
      </c>
      <c r="CB696" s="56">
        <f t="shared" si="321"/>
        <v>0.04</v>
      </c>
      <c r="CC696" s="57">
        <f t="shared" si="322"/>
        <v>0</v>
      </c>
      <c r="CD696" s="58">
        <f t="shared" ca="1" si="323"/>
        <v>0</v>
      </c>
      <c r="CE696" s="141">
        <f t="shared" ca="1" si="333"/>
        <v>0</v>
      </c>
      <c r="CF696" s="143">
        <f t="shared" ca="1" si="334"/>
        <v>0</v>
      </c>
      <c r="CG696" s="144">
        <f t="shared" ca="1" si="335"/>
        <v>0</v>
      </c>
      <c r="CH696" s="145">
        <f t="shared" ca="1" si="336"/>
        <v>0</v>
      </c>
    </row>
    <row r="697" spans="2:86" hidden="1" outlineLevel="1">
      <c r="B697" t="str">
        <f t="shared" ca="1" si="342"/>
        <v>EP3 LP-D0 LP-S0 LP-M3</v>
      </c>
      <c r="C697" s="37">
        <f t="shared" si="343"/>
        <v>3</v>
      </c>
      <c r="D697" s="37">
        <f t="shared" si="343"/>
        <v>0</v>
      </c>
      <c r="E697" s="37">
        <f t="shared" ca="1" si="343"/>
        <v>0</v>
      </c>
      <c r="F697" s="37">
        <f t="shared" ca="1" si="343"/>
        <v>0</v>
      </c>
      <c r="G697" s="37">
        <f t="shared" ca="1" si="343"/>
        <v>3</v>
      </c>
      <c r="H697" s="37">
        <f t="shared" ca="1" si="343"/>
        <v>2</v>
      </c>
      <c r="I697" s="37">
        <f t="shared" ca="1" si="343"/>
        <v>3</v>
      </c>
      <c r="BM697">
        <v>247</v>
      </c>
      <c r="BN697" s="56">
        <f t="shared" si="316"/>
        <v>0.04</v>
      </c>
      <c r="BO697" s="57">
        <f t="shared" si="317"/>
        <v>0</v>
      </c>
      <c r="BP697" s="58">
        <f t="shared" ca="1" si="324"/>
        <v>0</v>
      </c>
      <c r="BQ697" s="141">
        <f t="shared" ca="1" si="325"/>
        <v>0</v>
      </c>
      <c r="BR697" s="143">
        <f t="shared" ca="1" si="326"/>
        <v>0</v>
      </c>
      <c r="BS697" s="144">
        <f t="shared" ca="1" si="327"/>
        <v>0</v>
      </c>
      <c r="BT697" s="145">
        <f t="shared" ca="1" si="328"/>
        <v>0.04</v>
      </c>
      <c r="BU697" s="56">
        <f t="shared" si="318"/>
        <v>0.04</v>
      </c>
      <c r="BV697" s="57">
        <f t="shared" si="319"/>
        <v>0</v>
      </c>
      <c r="BW697" s="58">
        <f t="shared" ca="1" si="320"/>
        <v>0</v>
      </c>
      <c r="BX697" s="141">
        <f t="shared" ca="1" si="329"/>
        <v>0</v>
      </c>
      <c r="BY697" s="143">
        <f t="shared" ca="1" si="330"/>
        <v>0</v>
      </c>
      <c r="BZ697" s="144">
        <f t="shared" ca="1" si="331"/>
        <v>0</v>
      </c>
      <c r="CA697" s="145">
        <f t="shared" ca="1" si="332"/>
        <v>0.04</v>
      </c>
      <c r="CB697" s="56">
        <f t="shared" si="321"/>
        <v>0.04</v>
      </c>
      <c r="CC697" s="57">
        <f t="shared" si="322"/>
        <v>0</v>
      </c>
      <c r="CD697" s="58">
        <f t="shared" ca="1" si="323"/>
        <v>0</v>
      </c>
      <c r="CE697" s="141">
        <f t="shared" ca="1" si="333"/>
        <v>0</v>
      </c>
      <c r="CF697" s="143">
        <f t="shared" ca="1" si="334"/>
        <v>0</v>
      </c>
      <c r="CG697" s="144">
        <f t="shared" ca="1" si="335"/>
        <v>0</v>
      </c>
      <c r="CH697" s="145">
        <f t="shared" ca="1" si="336"/>
        <v>0.04</v>
      </c>
    </row>
    <row r="698" spans="2:86" hidden="1" outlineLevel="1">
      <c r="B698" t="str">
        <f t="shared" ca="1" si="342"/>
        <v>EP3 LP-D0 LP-S0 LP-M4</v>
      </c>
      <c r="C698" s="37">
        <f t="shared" si="343"/>
        <v>3</v>
      </c>
      <c r="D698" s="37">
        <f t="shared" si="343"/>
        <v>0</v>
      </c>
      <c r="E698" s="37">
        <f t="shared" ca="1" si="343"/>
        <v>0</v>
      </c>
      <c r="F698" s="37">
        <f t="shared" ca="1" si="343"/>
        <v>0</v>
      </c>
      <c r="G698" s="37">
        <f t="shared" ca="1" si="343"/>
        <v>3</v>
      </c>
      <c r="H698" s="37">
        <f t="shared" ca="1" si="343"/>
        <v>2</v>
      </c>
      <c r="I698" s="37">
        <f t="shared" ca="1" si="343"/>
        <v>4</v>
      </c>
      <c r="BM698">
        <v>248</v>
      </c>
      <c r="BN698" s="56">
        <f t="shared" si="316"/>
        <v>0.04</v>
      </c>
      <c r="BO698" s="57">
        <f t="shared" si="317"/>
        <v>0</v>
      </c>
      <c r="BP698" s="58">
        <f t="shared" ca="1" si="324"/>
        <v>0</v>
      </c>
      <c r="BQ698" s="141">
        <f t="shared" ca="1" si="325"/>
        <v>0</v>
      </c>
      <c r="BR698" s="143">
        <f t="shared" ca="1" si="326"/>
        <v>0</v>
      </c>
      <c r="BS698" s="144">
        <f t="shared" ca="1" si="327"/>
        <v>0</v>
      </c>
      <c r="BT698" s="145">
        <f t="shared" ca="1" si="328"/>
        <v>0.08</v>
      </c>
      <c r="BU698" s="56">
        <f t="shared" si="318"/>
        <v>0.04</v>
      </c>
      <c r="BV698" s="57">
        <f t="shared" si="319"/>
        <v>0</v>
      </c>
      <c r="BW698" s="58">
        <f t="shared" ca="1" si="320"/>
        <v>0</v>
      </c>
      <c r="BX698" s="141">
        <f t="shared" ca="1" si="329"/>
        <v>0</v>
      </c>
      <c r="BY698" s="143">
        <f t="shared" ca="1" si="330"/>
        <v>0</v>
      </c>
      <c r="BZ698" s="144">
        <f t="shared" ca="1" si="331"/>
        <v>0</v>
      </c>
      <c r="CA698" s="145">
        <f t="shared" ca="1" si="332"/>
        <v>0.08</v>
      </c>
      <c r="CB698" s="56">
        <f t="shared" si="321"/>
        <v>0.04</v>
      </c>
      <c r="CC698" s="57">
        <f t="shared" si="322"/>
        <v>0</v>
      </c>
      <c r="CD698" s="58">
        <f t="shared" ca="1" si="323"/>
        <v>0</v>
      </c>
      <c r="CE698" s="141">
        <f t="shared" ca="1" si="333"/>
        <v>0</v>
      </c>
      <c r="CF698" s="143">
        <f t="shared" ca="1" si="334"/>
        <v>0</v>
      </c>
      <c r="CG698" s="144">
        <f t="shared" ca="1" si="335"/>
        <v>0</v>
      </c>
      <c r="CH698" s="145">
        <f t="shared" ca="1" si="336"/>
        <v>0.08</v>
      </c>
    </row>
    <row r="699" spans="2:86" hidden="1" outlineLevel="1">
      <c r="B699" t="str">
        <f t="shared" ca="1" si="342"/>
        <v>EP3 LP-D0 LP-S0 LP-M1</v>
      </c>
      <c r="C699" s="37">
        <f t="shared" si="343"/>
        <v>3</v>
      </c>
      <c r="D699" s="37">
        <f t="shared" si="343"/>
        <v>0</v>
      </c>
      <c r="E699" s="37">
        <f t="shared" ca="1" si="343"/>
        <v>0</v>
      </c>
      <c r="F699" s="37">
        <f t="shared" ca="1" si="343"/>
        <v>0</v>
      </c>
      <c r="G699" s="37">
        <f t="shared" ca="1" si="343"/>
        <v>3</v>
      </c>
      <c r="H699" s="37">
        <f t="shared" ca="1" si="343"/>
        <v>3</v>
      </c>
      <c r="I699" s="37">
        <f t="shared" ca="1" si="343"/>
        <v>1</v>
      </c>
      <c r="BM699">
        <v>249</v>
      </c>
      <c r="BN699" s="56">
        <f t="shared" si="316"/>
        <v>0.04</v>
      </c>
      <c r="BO699" s="57">
        <f t="shared" si="317"/>
        <v>0</v>
      </c>
      <c r="BP699" s="58">
        <f t="shared" ca="1" si="324"/>
        <v>0</v>
      </c>
      <c r="BQ699" s="141">
        <f t="shared" ca="1" si="325"/>
        <v>0</v>
      </c>
      <c r="BR699" s="143">
        <f t="shared" ca="1" si="326"/>
        <v>0</v>
      </c>
      <c r="BS699" s="144">
        <f t="shared" ca="1" si="327"/>
        <v>0.04</v>
      </c>
      <c r="BT699" s="145">
        <f t="shared" ca="1" si="328"/>
        <v>-0.05</v>
      </c>
      <c r="BU699" s="56">
        <f t="shared" si="318"/>
        <v>0.04</v>
      </c>
      <c r="BV699" s="57">
        <f t="shared" si="319"/>
        <v>0</v>
      </c>
      <c r="BW699" s="58">
        <f t="shared" ca="1" si="320"/>
        <v>0</v>
      </c>
      <c r="BX699" s="141">
        <f t="shared" ca="1" si="329"/>
        <v>0</v>
      </c>
      <c r="BY699" s="143">
        <f t="shared" ca="1" si="330"/>
        <v>0</v>
      </c>
      <c r="BZ699" s="144">
        <f t="shared" ca="1" si="331"/>
        <v>0.04</v>
      </c>
      <c r="CA699" s="145">
        <f t="shared" ca="1" si="332"/>
        <v>-0.05</v>
      </c>
      <c r="CB699" s="56">
        <f t="shared" si="321"/>
        <v>0.04</v>
      </c>
      <c r="CC699" s="57">
        <f t="shared" si="322"/>
        <v>0</v>
      </c>
      <c r="CD699" s="58">
        <f t="shared" ca="1" si="323"/>
        <v>0</v>
      </c>
      <c r="CE699" s="141">
        <f t="shared" ca="1" si="333"/>
        <v>0</v>
      </c>
      <c r="CF699" s="143">
        <f t="shared" ca="1" si="334"/>
        <v>0</v>
      </c>
      <c r="CG699" s="144">
        <f t="shared" ca="1" si="335"/>
        <v>0.04</v>
      </c>
      <c r="CH699" s="145">
        <f t="shared" ca="1" si="336"/>
        <v>-0.05</v>
      </c>
    </row>
    <row r="700" spans="2:86" hidden="1" outlineLevel="1">
      <c r="B700" t="str">
        <f t="shared" ca="1" si="342"/>
        <v>EP3 LP-D0 LP-S0 LP-M2</v>
      </c>
      <c r="C700" s="37">
        <f t="shared" si="343"/>
        <v>3</v>
      </c>
      <c r="D700" s="37">
        <f t="shared" si="343"/>
        <v>0</v>
      </c>
      <c r="E700" s="37">
        <f t="shared" ca="1" si="343"/>
        <v>0</v>
      </c>
      <c r="F700" s="37">
        <f t="shared" ca="1" si="343"/>
        <v>0</v>
      </c>
      <c r="G700" s="37">
        <f t="shared" ca="1" si="343"/>
        <v>3</v>
      </c>
      <c r="H700" s="37">
        <f t="shared" ca="1" si="343"/>
        <v>3</v>
      </c>
      <c r="I700" s="37">
        <f t="shared" ca="1" si="343"/>
        <v>2</v>
      </c>
      <c r="BM700">
        <v>250</v>
      </c>
      <c r="BN700" s="56">
        <f t="shared" si="316"/>
        <v>0.04</v>
      </c>
      <c r="BO700" s="57">
        <f t="shared" si="317"/>
        <v>0</v>
      </c>
      <c r="BP700" s="58">
        <f t="shared" ca="1" si="324"/>
        <v>0</v>
      </c>
      <c r="BQ700" s="141">
        <f t="shared" ca="1" si="325"/>
        <v>0</v>
      </c>
      <c r="BR700" s="143">
        <f t="shared" ca="1" si="326"/>
        <v>0</v>
      </c>
      <c r="BS700" s="144">
        <f t="shared" ca="1" si="327"/>
        <v>0.04</v>
      </c>
      <c r="BT700" s="145">
        <f t="shared" ca="1" si="328"/>
        <v>0</v>
      </c>
      <c r="BU700" s="56">
        <f t="shared" si="318"/>
        <v>0.04</v>
      </c>
      <c r="BV700" s="57">
        <f t="shared" si="319"/>
        <v>0</v>
      </c>
      <c r="BW700" s="58">
        <f t="shared" ca="1" si="320"/>
        <v>0</v>
      </c>
      <c r="BX700" s="141">
        <f t="shared" ca="1" si="329"/>
        <v>0</v>
      </c>
      <c r="BY700" s="143">
        <f t="shared" ca="1" si="330"/>
        <v>0</v>
      </c>
      <c r="BZ700" s="144">
        <f t="shared" ca="1" si="331"/>
        <v>0.04</v>
      </c>
      <c r="CA700" s="145">
        <f t="shared" ca="1" si="332"/>
        <v>0</v>
      </c>
      <c r="CB700" s="56">
        <f t="shared" si="321"/>
        <v>0.04</v>
      </c>
      <c r="CC700" s="57">
        <f t="shared" si="322"/>
        <v>0</v>
      </c>
      <c r="CD700" s="58">
        <f t="shared" ca="1" si="323"/>
        <v>0</v>
      </c>
      <c r="CE700" s="141">
        <f t="shared" ca="1" si="333"/>
        <v>0</v>
      </c>
      <c r="CF700" s="143">
        <f t="shared" ca="1" si="334"/>
        <v>0</v>
      </c>
      <c r="CG700" s="144">
        <f t="shared" ca="1" si="335"/>
        <v>0.04</v>
      </c>
      <c r="CH700" s="145">
        <f t="shared" ca="1" si="336"/>
        <v>0</v>
      </c>
    </row>
    <row r="701" spans="2:86" hidden="1" outlineLevel="1">
      <c r="B701" t="str">
        <f t="shared" ca="1" si="342"/>
        <v>EP3 LP-D0 LP-S0 LP-M3</v>
      </c>
      <c r="C701" s="37">
        <f t="shared" ref="C701:I710" si="344">C301</f>
        <v>3</v>
      </c>
      <c r="D701" s="37">
        <f t="shared" si="344"/>
        <v>0</v>
      </c>
      <c r="E701" s="37">
        <f t="shared" ca="1" si="344"/>
        <v>0</v>
      </c>
      <c r="F701" s="37">
        <f t="shared" ca="1" si="344"/>
        <v>0</v>
      </c>
      <c r="G701" s="37">
        <f t="shared" ca="1" si="344"/>
        <v>3</v>
      </c>
      <c r="H701" s="37">
        <f t="shared" ca="1" si="344"/>
        <v>3</v>
      </c>
      <c r="I701" s="37">
        <f t="shared" ca="1" si="344"/>
        <v>3</v>
      </c>
      <c r="BM701">
        <v>251</v>
      </c>
      <c r="BN701" s="56">
        <f t="shared" si="316"/>
        <v>0.04</v>
      </c>
      <c r="BO701" s="57">
        <f t="shared" si="317"/>
        <v>0</v>
      </c>
      <c r="BP701" s="58">
        <f t="shared" ca="1" si="324"/>
        <v>0</v>
      </c>
      <c r="BQ701" s="141">
        <f t="shared" ca="1" si="325"/>
        <v>0</v>
      </c>
      <c r="BR701" s="143">
        <f t="shared" ca="1" si="326"/>
        <v>0</v>
      </c>
      <c r="BS701" s="144">
        <f t="shared" ca="1" si="327"/>
        <v>0.04</v>
      </c>
      <c r="BT701" s="145">
        <f t="shared" ca="1" si="328"/>
        <v>0.04</v>
      </c>
      <c r="BU701" s="56">
        <f t="shared" si="318"/>
        <v>0.04</v>
      </c>
      <c r="BV701" s="57">
        <f t="shared" si="319"/>
        <v>0</v>
      </c>
      <c r="BW701" s="58">
        <f t="shared" ca="1" si="320"/>
        <v>0</v>
      </c>
      <c r="BX701" s="141">
        <f t="shared" ca="1" si="329"/>
        <v>0</v>
      </c>
      <c r="BY701" s="143">
        <f t="shared" ca="1" si="330"/>
        <v>0</v>
      </c>
      <c r="BZ701" s="144">
        <f t="shared" ca="1" si="331"/>
        <v>0.04</v>
      </c>
      <c r="CA701" s="145">
        <f t="shared" ca="1" si="332"/>
        <v>0.04</v>
      </c>
      <c r="CB701" s="56">
        <f t="shared" si="321"/>
        <v>0.04</v>
      </c>
      <c r="CC701" s="57">
        <f t="shared" si="322"/>
        <v>0</v>
      </c>
      <c r="CD701" s="58">
        <f t="shared" ca="1" si="323"/>
        <v>0</v>
      </c>
      <c r="CE701" s="141">
        <f t="shared" ca="1" si="333"/>
        <v>0</v>
      </c>
      <c r="CF701" s="143">
        <f t="shared" ca="1" si="334"/>
        <v>0</v>
      </c>
      <c r="CG701" s="144">
        <f t="shared" ca="1" si="335"/>
        <v>0.04</v>
      </c>
      <c r="CH701" s="145">
        <f t="shared" ca="1" si="336"/>
        <v>0.04</v>
      </c>
    </row>
    <row r="702" spans="2:86" hidden="1" outlineLevel="1">
      <c r="B702" t="str">
        <f t="shared" ca="1" si="342"/>
        <v>EP3 LP-D0 LP-S0 LP-M4</v>
      </c>
      <c r="C702" s="37">
        <f t="shared" si="344"/>
        <v>3</v>
      </c>
      <c r="D702" s="37">
        <f t="shared" si="344"/>
        <v>0</v>
      </c>
      <c r="E702" s="37">
        <f t="shared" ca="1" si="344"/>
        <v>0</v>
      </c>
      <c r="F702" s="37">
        <f t="shared" ca="1" si="344"/>
        <v>0</v>
      </c>
      <c r="G702" s="37">
        <f t="shared" ca="1" si="344"/>
        <v>3</v>
      </c>
      <c r="H702" s="37">
        <f t="shared" ca="1" si="344"/>
        <v>3</v>
      </c>
      <c r="I702" s="37">
        <f t="shared" ca="1" si="344"/>
        <v>4</v>
      </c>
      <c r="BM702">
        <v>252</v>
      </c>
      <c r="BN702" s="56">
        <f t="shared" si="316"/>
        <v>0.04</v>
      </c>
      <c r="BO702" s="57">
        <f t="shared" si="317"/>
        <v>0</v>
      </c>
      <c r="BP702" s="58">
        <f t="shared" ca="1" si="324"/>
        <v>0</v>
      </c>
      <c r="BQ702" s="141">
        <f t="shared" ca="1" si="325"/>
        <v>0</v>
      </c>
      <c r="BR702" s="143">
        <f t="shared" ca="1" si="326"/>
        <v>0</v>
      </c>
      <c r="BS702" s="144">
        <f t="shared" ca="1" si="327"/>
        <v>0.04</v>
      </c>
      <c r="BT702" s="145">
        <f t="shared" ca="1" si="328"/>
        <v>0.08</v>
      </c>
      <c r="BU702" s="56">
        <f t="shared" si="318"/>
        <v>0.04</v>
      </c>
      <c r="BV702" s="57">
        <f t="shared" si="319"/>
        <v>0</v>
      </c>
      <c r="BW702" s="58">
        <f t="shared" ca="1" si="320"/>
        <v>0</v>
      </c>
      <c r="BX702" s="141">
        <f t="shared" ca="1" si="329"/>
        <v>0</v>
      </c>
      <c r="BY702" s="143">
        <f t="shared" ca="1" si="330"/>
        <v>0</v>
      </c>
      <c r="BZ702" s="144">
        <f t="shared" ca="1" si="331"/>
        <v>0.04</v>
      </c>
      <c r="CA702" s="145">
        <f t="shared" ca="1" si="332"/>
        <v>0.08</v>
      </c>
      <c r="CB702" s="56">
        <f t="shared" si="321"/>
        <v>0.04</v>
      </c>
      <c r="CC702" s="57">
        <f t="shared" si="322"/>
        <v>0</v>
      </c>
      <c r="CD702" s="58">
        <f t="shared" ca="1" si="323"/>
        <v>0</v>
      </c>
      <c r="CE702" s="141">
        <f t="shared" ca="1" si="333"/>
        <v>0</v>
      </c>
      <c r="CF702" s="143">
        <f t="shared" ca="1" si="334"/>
        <v>0</v>
      </c>
      <c r="CG702" s="144">
        <f t="shared" ca="1" si="335"/>
        <v>0.04</v>
      </c>
      <c r="CH702" s="145">
        <f t="shared" ca="1" si="336"/>
        <v>0.08</v>
      </c>
    </row>
    <row r="703" spans="2:86" hidden="1" outlineLevel="1">
      <c r="B703" t="str">
        <f t="shared" ca="1" si="342"/>
        <v>EP3 LP-D0 LP-S0 LP-M1</v>
      </c>
      <c r="C703" s="37">
        <f t="shared" si="344"/>
        <v>3</v>
      </c>
      <c r="D703" s="37">
        <f t="shared" si="344"/>
        <v>0</v>
      </c>
      <c r="E703" s="37">
        <f t="shared" ca="1" si="344"/>
        <v>0</v>
      </c>
      <c r="F703" s="37">
        <f t="shared" ca="1" si="344"/>
        <v>0</v>
      </c>
      <c r="G703" s="37">
        <f t="shared" ca="1" si="344"/>
        <v>3</v>
      </c>
      <c r="H703" s="37">
        <f t="shared" ca="1" si="344"/>
        <v>4</v>
      </c>
      <c r="I703" s="37">
        <f t="shared" ca="1" si="344"/>
        <v>1</v>
      </c>
      <c r="BM703">
        <v>253</v>
      </c>
      <c r="BN703" s="56">
        <f t="shared" si="316"/>
        <v>0.04</v>
      </c>
      <c r="BO703" s="57">
        <f t="shared" si="317"/>
        <v>0</v>
      </c>
      <c r="BP703" s="58">
        <f t="shared" ca="1" si="324"/>
        <v>0</v>
      </c>
      <c r="BQ703" s="141">
        <f t="shared" ca="1" si="325"/>
        <v>0</v>
      </c>
      <c r="BR703" s="143">
        <f t="shared" ca="1" si="326"/>
        <v>0</v>
      </c>
      <c r="BS703" s="144">
        <f t="shared" ca="1" si="327"/>
        <v>0.08</v>
      </c>
      <c r="BT703" s="145">
        <f t="shared" ca="1" si="328"/>
        <v>-0.05</v>
      </c>
      <c r="BU703" s="56">
        <f t="shared" si="318"/>
        <v>0.04</v>
      </c>
      <c r="BV703" s="57">
        <f t="shared" si="319"/>
        <v>0</v>
      </c>
      <c r="BW703" s="58">
        <f t="shared" ca="1" si="320"/>
        <v>0</v>
      </c>
      <c r="BX703" s="141">
        <f t="shared" ca="1" si="329"/>
        <v>0</v>
      </c>
      <c r="BY703" s="143">
        <f t="shared" ca="1" si="330"/>
        <v>0</v>
      </c>
      <c r="BZ703" s="144">
        <f t="shared" ca="1" si="331"/>
        <v>0.08</v>
      </c>
      <c r="CA703" s="145">
        <f t="shared" ca="1" si="332"/>
        <v>-0.05</v>
      </c>
      <c r="CB703" s="56">
        <f t="shared" si="321"/>
        <v>0.04</v>
      </c>
      <c r="CC703" s="57">
        <f t="shared" si="322"/>
        <v>0</v>
      </c>
      <c r="CD703" s="58">
        <f t="shared" ca="1" si="323"/>
        <v>0</v>
      </c>
      <c r="CE703" s="141">
        <f t="shared" ca="1" si="333"/>
        <v>0</v>
      </c>
      <c r="CF703" s="143">
        <f t="shared" ca="1" si="334"/>
        <v>0</v>
      </c>
      <c r="CG703" s="144">
        <f t="shared" ca="1" si="335"/>
        <v>0.08</v>
      </c>
      <c r="CH703" s="145">
        <f t="shared" ca="1" si="336"/>
        <v>-0.05</v>
      </c>
    </row>
    <row r="704" spans="2:86" hidden="1" outlineLevel="1">
      <c r="B704" t="str">
        <f t="shared" ca="1" si="342"/>
        <v>EP3 LP-D0 LP-S0 LP-M2</v>
      </c>
      <c r="C704" s="37">
        <f t="shared" si="344"/>
        <v>3</v>
      </c>
      <c r="D704" s="37">
        <f t="shared" si="344"/>
        <v>0</v>
      </c>
      <c r="E704" s="37">
        <f t="shared" ca="1" si="344"/>
        <v>0</v>
      </c>
      <c r="F704" s="37">
        <f t="shared" ca="1" si="344"/>
        <v>0</v>
      </c>
      <c r="G704" s="37">
        <f t="shared" ca="1" si="344"/>
        <v>3</v>
      </c>
      <c r="H704" s="37">
        <f t="shared" ca="1" si="344"/>
        <v>4</v>
      </c>
      <c r="I704" s="37">
        <f t="shared" ca="1" si="344"/>
        <v>2</v>
      </c>
      <c r="BM704">
        <v>254</v>
      </c>
      <c r="BN704" s="56">
        <f t="shared" si="316"/>
        <v>0.04</v>
      </c>
      <c r="BO704" s="57">
        <f t="shared" si="317"/>
        <v>0</v>
      </c>
      <c r="BP704" s="58">
        <f t="shared" ca="1" si="324"/>
        <v>0</v>
      </c>
      <c r="BQ704" s="141">
        <f t="shared" ca="1" si="325"/>
        <v>0</v>
      </c>
      <c r="BR704" s="143">
        <f t="shared" ca="1" si="326"/>
        <v>0</v>
      </c>
      <c r="BS704" s="144">
        <f t="shared" ca="1" si="327"/>
        <v>0.08</v>
      </c>
      <c r="BT704" s="145">
        <f t="shared" ca="1" si="328"/>
        <v>0</v>
      </c>
      <c r="BU704" s="56">
        <f t="shared" si="318"/>
        <v>0.04</v>
      </c>
      <c r="BV704" s="57">
        <f t="shared" si="319"/>
        <v>0</v>
      </c>
      <c r="BW704" s="58">
        <f t="shared" ca="1" si="320"/>
        <v>0</v>
      </c>
      <c r="BX704" s="141">
        <f t="shared" ca="1" si="329"/>
        <v>0</v>
      </c>
      <c r="BY704" s="143">
        <f t="shared" ca="1" si="330"/>
        <v>0</v>
      </c>
      <c r="BZ704" s="144">
        <f t="shared" ca="1" si="331"/>
        <v>0.08</v>
      </c>
      <c r="CA704" s="145">
        <f t="shared" ca="1" si="332"/>
        <v>0</v>
      </c>
      <c r="CB704" s="56">
        <f t="shared" si="321"/>
        <v>0.04</v>
      </c>
      <c r="CC704" s="57">
        <f t="shared" si="322"/>
        <v>0</v>
      </c>
      <c r="CD704" s="58">
        <f t="shared" ca="1" si="323"/>
        <v>0</v>
      </c>
      <c r="CE704" s="141">
        <f t="shared" ca="1" si="333"/>
        <v>0</v>
      </c>
      <c r="CF704" s="143">
        <f t="shared" ca="1" si="334"/>
        <v>0</v>
      </c>
      <c r="CG704" s="144">
        <f t="shared" ca="1" si="335"/>
        <v>0.08</v>
      </c>
      <c r="CH704" s="145">
        <f t="shared" ca="1" si="336"/>
        <v>0</v>
      </c>
    </row>
    <row r="705" spans="2:86" hidden="1" outlineLevel="1">
      <c r="B705" t="str">
        <f t="shared" ca="1" si="342"/>
        <v>EP3 LP-D0 LP-S0 LP-M3</v>
      </c>
      <c r="C705" s="37">
        <f t="shared" si="344"/>
        <v>3</v>
      </c>
      <c r="D705" s="37">
        <f t="shared" si="344"/>
        <v>0</v>
      </c>
      <c r="E705" s="37">
        <f t="shared" ca="1" si="344"/>
        <v>0</v>
      </c>
      <c r="F705" s="37">
        <f t="shared" ca="1" si="344"/>
        <v>0</v>
      </c>
      <c r="G705" s="37">
        <f t="shared" ca="1" si="344"/>
        <v>3</v>
      </c>
      <c r="H705" s="37">
        <f t="shared" ca="1" si="344"/>
        <v>4</v>
      </c>
      <c r="I705" s="37">
        <f t="shared" ca="1" si="344"/>
        <v>3</v>
      </c>
      <c r="BM705">
        <v>255</v>
      </c>
      <c r="BN705" s="56">
        <f t="shared" si="316"/>
        <v>0.04</v>
      </c>
      <c r="BO705" s="57">
        <f t="shared" si="317"/>
        <v>0</v>
      </c>
      <c r="BP705" s="58">
        <f t="shared" ca="1" si="324"/>
        <v>0</v>
      </c>
      <c r="BQ705" s="141">
        <f t="shared" ca="1" si="325"/>
        <v>0</v>
      </c>
      <c r="BR705" s="143">
        <f t="shared" ca="1" si="326"/>
        <v>0</v>
      </c>
      <c r="BS705" s="144">
        <f t="shared" ca="1" si="327"/>
        <v>0.08</v>
      </c>
      <c r="BT705" s="145">
        <f t="shared" ca="1" si="328"/>
        <v>0.04</v>
      </c>
      <c r="BU705" s="56">
        <f t="shared" si="318"/>
        <v>0.04</v>
      </c>
      <c r="BV705" s="57">
        <f t="shared" si="319"/>
        <v>0</v>
      </c>
      <c r="BW705" s="58">
        <f t="shared" ca="1" si="320"/>
        <v>0</v>
      </c>
      <c r="BX705" s="141">
        <f t="shared" ca="1" si="329"/>
        <v>0</v>
      </c>
      <c r="BY705" s="143">
        <f t="shared" ca="1" si="330"/>
        <v>0</v>
      </c>
      <c r="BZ705" s="144">
        <f t="shared" ca="1" si="331"/>
        <v>0.08</v>
      </c>
      <c r="CA705" s="145">
        <f t="shared" ca="1" si="332"/>
        <v>0.04</v>
      </c>
      <c r="CB705" s="56">
        <f t="shared" si="321"/>
        <v>0.04</v>
      </c>
      <c r="CC705" s="57">
        <f t="shared" si="322"/>
        <v>0</v>
      </c>
      <c r="CD705" s="58">
        <f t="shared" ca="1" si="323"/>
        <v>0</v>
      </c>
      <c r="CE705" s="141">
        <f t="shared" ca="1" si="333"/>
        <v>0</v>
      </c>
      <c r="CF705" s="143">
        <f t="shared" ca="1" si="334"/>
        <v>0</v>
      </c>
      <c r="CG705" s="144">
        <f t="shared" ca="1" si="335"/>
        <v>0.08</v>
      </c>
      <c r="CH705" s="145">
        <f t="shared" ca="1" si="336"/>
        <v>0.04</v>
      </c>
    </row>
    <row r="706" spans="2:86" hidden="1" outlineLevel="1">
      <c r="B706" t="str">
        <f t="shared" ca="1" si="342"/>
        <v>EP3 LP-D0 LP-S0 LP-M4</v>
      </c>
      <c r="C706" s="37">
        <f t="shared" si="344"/>
        <v>3</v>
      </c>
      <c r="D706" s="37">
        <f t="shared" si="344"/>
        <v>0</v>
      </c>
      <c r="E706" s="37">
        <f t="shared" ca="1" si="344"/>
        <v>0</v>
      </c>
      <c r="F706" s="37">
        <f t="shared" ca="1" si="344"/>
        <v>0</v>
      </c>
      <c r="G706" s="37">
        <f t="shared" ca="1" si="344"/>
        <v>3</v>
      </c>
      <c r="H706" s="37">
        <f t="shared" ca="1" si="344"/>
        <v>4</v>
      </c>
      <c r="I706" s="37">
        <f t="shared" ca="1" si="344"/>
        <v>4</v>
      </c>
      <c r="BM706">
        <v>256</v>
      </c>
      <c r="BN706" s="56">
        <f t="shared" si="316"/>
        <v>0.04</v>
      </c>
      <c r="BO706" s="57">
        <f t="shared" si="317"/>
        <v>0</v>
      </c>
      <c r="BP706" s="58">
        <f t="shared" ca="1" si="324"/>
        <v>0</v>
      </c>
      <c r="BQ706" s="141">
        <f t="shared" ca="1" si="325"/>
        <v>0</v>
      </c>
      <c r="BR706" s="143">
        <f t="shared" ca="1" si="326"/>
        <v>0</v>
      </c>
      <c r="BS706" s="144">
        <f t="shared" ca="1" si="327"/>
        <v>0.08</v>
      </c>
      <c r="BT706" s="145">
        <f t="shared" ca="1" si="328"/>
        <v>0.08</v>
      </c>
      <c r="BU706" s="56">
        <f t="shared" si="318"/>
        <v>0.04</v>
      </c>
      <c r="BV706" s="57">
        <f t="shared" si="319"/>
        <v>0</v>
      </c>
      <c r="BW706" s="58">
        <f t="shared" ca="1" si="320"/>
        <v>0</v>
      </c>
      <c r="BX706" s="141">
        <f t="shared" ca="1" si="329"/>
        <v>0</v>
      </c>
      <c r="BY706" s="143">
        <f t="shared" ca="1" si="330"/>
        <v>0</v>
      </c>
      <c r="BZ706" s="144">
        <f t="shared" ca="1" si="331"/>
        <v>0.08</v>
      </c>
      <c r="CA706" s="145">
        <f t="shared" ca="1" si="332"/>
        <v>0.08</v>
      </c>
      <c r="CB706" s="56">
        <f t="shared" si="321"/>
        <v>0.04</v>
      </c>
      <c r="CC706" s="57">
        <f t="shared" si="322"/>
        <v>0</v>
      </c>
      <c r="CD706" s="58">
        <f t="shared" ca="1" si="323"/>
        <v>0</v>
      </c>
      <c r="CE706" s="141">
        <f t="shared" ca="1" si="333"/>
        <v>0</v>
      </c>
      <c r="CF706" s="143">
        <f t="shared" ca="1" si="334"/>
        <v>0</v>
      </c>
      <c r="CG706" s="144">
        <f t="shared" ca="1" si="335"/>
        <v>0.08</v>
      </c>
      <c r="CH706" s="145">
        <f t="shared" ca="1" si="336"/>
        <v>0.08</v>
      </c>
    </row>
    <row r="707" spans="2:86" hidden="1" outlineLevel="1">
      <c r="B707" t="str">
        <f t="shared" ca="1" si="342"/>
        <v>EP3 LP-D0 LP-S0 LP-M1</v>
      </c>
      <c r="C707" s="37">
        <f t="shared" si="344"/>
        <v>3</v>
      </c>
      <c r="D707" s="37">
        <f t="shared" si="344"/>
        <v>0</v>
      </c>
      <c r="E707" s="37">
        <f t="shared" ca="1" si="344"/>
        <v>0</v>
      </c>
      <c r="F707" s="37">
        <f t="shared" ca="1" si="344"/>
        <v>0</v>
      </c>
      <c r="G707" s="37">
        <f t="shared" ca="1" si="344"/>
        <v>4</v>
      </c>
      <c r="H707" s="37">
        <f t="shared" ca="1" si="344"/>
        <v>1</v>
      </c>
      <c r="I707" s="37">
        <f t="shared" ca="1" si="344"/>
        <v>1</v>
      </c>
      <c r="BM707">
        <v>257</v>
      </c>
      <c r="BN707" s="56">
        <f t="shared" ref="BN707:BN770" si="345">IF($C707=0,0,INDEX($M$451:$M$454,$C707,1))</f>
        <v>0.04</v>
      </c>
      <c r="BO707" s="57">
        <f t="shared" ref="BO707:BO770" si="346">IF($D707=0,0,INDEX($N$451:$N$454,$D707,1))</f>
        <v>0</v>
      </c>
      <c r="BP707" s="58">
        <f t="shared" ca="1" si="324"/>
        <v>0</v>
      </c>
      <c r="BQ707" s="141">
        <f t="shared" ca="1" si="325"/>
        <v>0</v>
      </c>
      <c r="BR707" s="143">
        <f t="shared" ca="1" si="326"/>
        <v>0.05</v>
      </c>
      <c r="BS707" s="144">
        <f t="shared" ca="1" si="327"/>
        <v>-0.05</v>
      </c>
      <c r="BT707" s="145">
        <f t="shared" ca="1" si="328"/>
        <v>-0.05</v>
      </c>
      <c r="BU707" s="56">
        <f t="shared" ref="BU707:BU770" si="347">IF($C707=0,0,INDEX($M$451:$M$454,$C707,1))</f>
        <v>0.04</v>
      </c>
      <c r="BV707" s="57">
        <f t="shared" ref="BV707:BV770" si="348">IF($D707=0,0,INDEX($N$451:$N$454,$D707,1))</f>
        <v>0</v>
      </c>
      <c r="BW707" s="58">
        <f t="shared" ref="BW707:BW770" ca="1" si="349">IF($E707=0,BV707,INDEX($O$451:$O$454,$E707,1))</f>
        <v>0</v>
      </c>
      <c r="BX707" s="141">
        <f t="shared" ca="1" si="329"/>
        <v>0</v>
      </c>
      <c r="BY707" s="143">
        <f t="shared" ca="1" si="330"/>
        <v>0.05</v>
      </c>
      <c r="BZ707" s="144">
        <f t="shared" ca="1" si="331"/>
        <v>-0.05</v>
      </c>
      <c r="CA707" s="145">
        <f t="shared" ca="1" si="332"/>
        <v>-0.05</v>
      </c>
      <c r="CB707" s="56">
        <f t="shared" ref="CB707:CB770" si="350">IF($C707=0,0,INDEX($M$451:$M$454,$C707,1))</f>
        <v>0.04</v>
      </c>
      <c r="CC707" s="57">
        <f t="shared" ref="CC707:CC770" si="351">IF($D707=0,0,INDEX($N$451:$N$454,$D707,1))</f>
        <v>0</v>
      </c>
      <c r="CD707" s="58">
        <f t="shared" ref="CD707:CD770" ca="1" si="352">IF($E707=0,CC707,INDEX($O$451:$O$454,$E707,1))</f>
        <v>0</v>
      </c>
      <c r="CE707" s="141">
        <f t="shared" ca="1" si="333"/>
        <v>0</v>
      </c>
      <c r="CF707" s="143">
        <f t="shared" ca="1" si="334"/>
        <v>0.05</v>
      </c>
      <c r="CG707" s="144">
        <f t="shared" ca="1" si="335"/>
        <v>-0.05</v>
      </c>
      <c r="CH707" s="145">
        <f t="shared" ca="1" si="336"/>
        <v>-0.05</v>
      </c>
    </row>
    <row r="708" spans="2:86" hidden="1" outlineLevel="1">
      <c r="B708" t="str">
        <f t="shared" ca="1" si="342"/>
        <v>EP3 LP-D0 LP-S0 LP-M2</v>
      </c>
      <c r="C708" s="37">
        <f t="shared" si="344"/>
        <v>3</v>
      </c>
      <c r="D708" s="37">
        <f t="shared" si="344"/>
        <v>0</v>
      </c>
      <c r="E708" s="37">
        <f t="shared" ca="1" si="344"/>
        <v>0</v>
      </c>
      <c r="F708" s="37">
        <f t="shared" ca="1" si="344"/>
        <v>0</v>
      </c>
      <c r="G708" s="37">
        <f t="shared" ca="1" si="344"/>
        <v>4</v>
      </c>
      <c r="H708" s="37">
        <f t="shared" ca="1" si="344"/>
        <v>1</v>
      </c>
      <c r="I708" s="37">
        <f t="shared" ca="1" si="344"/>
        <v>2</v>
      </c>
      <c r="BM708">
        <v>258</v>
      </c>
      <c r="BN708" s="56">
        <f t="shared" si="345"/>
        <v>0.04</v>
      </c>
      <c r="BO708" s="57">
        <f t="shared" si="346"/>
        <v>0</v>
      </c>
      <c r="BP708" s="58">
        <f t="shared" ref="BP708:BP771" ca="1" si="353">IF($E708=0,BO708,INDEX($O$451:$O$454,$E708,1))</f>
        <v>0</v>
      </c>
      <c r="BQ708" s="141">
        <f t="shared" ref="BQ708:BQ771" ca="1" si="354">IF($F708=0,BO708,INDEX($P$451:$P$454,$F708,1))</f>
        <v>0</v>
      </c>
      <c r="BR708" s="143">
        <f t="shared" ref="BR708:BR771" ca="1" si="355">IF($G708=0,BP708,INDEX($O$451:$O$454,$G708,1))</f>
        <v>0.05</v>
      </c>
      <c r="BS708" s="144">
        <f t="shared" ref="BS708:BS771" ca="1" si="356">IF($H708=0,BQ708,INDEX($P$451:$P$454,$H708,1))</f>
        <v>-0.05</v>
      </c>
      <c r="BT708" s="145">
        <f t="shared" ref="BT708:BT771" ca="1" si="357">IF($I708=0,BQ708,INDEX($Q$451:$Q$454,$I708,1))</f>
        <v>0</v>
      </c>
      <c r="BU708" s="56">
        <f t="shared" si="347"/>
        <v>0.04</v>
      </c>
      <c r="BV708" s="57">
        <f t="shared" si="348"/>
        <v>0</v>
      </c>
      <c r="BW708" s="58">
        <f t="shared" ca="1" si="349"/>
        <v>0</v>
      </c>
      <c r="BX708" s="141">
        <f t="shared" ref="BX708:BX771" ca="1" si="358">IF($F708=0,BV708,INDEX($P$451:$P$454,$F708,1))</f>
        <v>0</v>
      </c>
      <c r="BY708" s="143">
        <f t="shared" ref="BY708:BY771" ca="1" si="359">IF($G708=0,BW708,INDEX($O$451:$O$454,$G708,1))</f>
        <v>0.05</v>
      </c>
      <c r="BZ708" s="144">
        <f t="shared" ref="BZ708:BZ771" ca="1" si="360">IF($H708=0,BX708,INDEX($P$451:$P$454,$H708,1))</f>
        <v>-0.05</v>
      </c>
      <c r="CA708" s="145">
        <f t="shared" ref="CA708:CA771" ca="1" si="361">IF($I708=0,BX708,INDEX($Q$451:$Q$454,$I708,1))</f>
        <v>0</v>
      </c>
      <c r="CB708" s="56">
        <f t="shared" si="350"/>
        <v>0.04</v>
      </c>
      <c r="CC708" s="57">
        <f t="shared" si="351"/>
        <v>0</v>
      </c>
      <c r="CD708" s="58">
        <f t="shared" ca="1" si="352"/>
        <v>0</v>
      </c>
      <c r="CE708" s="141">
        <f t="shared" ref="CE708:CE771" ca="1" si="362">IF($F708=0,CC708,INDEX($P$451:$P$454,$F708,1))</f>
        <v>0</v>
      </c>
      <c r="CF708" s="143">
        <f t="shared" ref="CF708:CF771" ca="1" si="363">IF($G708=0,CD708,INDEX($O$451:$O$454,$G708,1))</f>
        <v>0.05</v>
      </c>
      <c r="CG708" s="144">
        <f t="shared" ref="CG708:CG771" ca="1" si="364">IF($H708=0,CE708,INDEX($P$451:$P$454,$H708,1))</f>
        <v>-0.05</v>
      </c>
      <c r="CH708" s="145">
        <f t="shared" ref="CH708:CH771" ca="1" si="365">IF($I708=0,CE708,INDEX($Q$451:$Q$454,$I708,1))</f>
        <v>0</v>
      </c>
    </row>
    <row r="709" spans="2:86" hidden="1" outlineLevel="1">
      <c r="B709" t="str">
        <f t="shared" ca="1" si="342"/>
        <v>EP3 LP-D0 LP-S0 LP-M3</v>
      </c>
      <c r="C709" s="37">
        <f t="shared" si="344"/>
        <v>3</v>
      </c>
      <c r="D709" s="37">
        <f t="shared" si="344"/>
        <v>0</v>
      </c>
      <c r="E709" s="37">
        <f t="shared" ca="1" si="344"/>
        <v>0</v>
      </c>
      <c r="F709" s="37">
        <f t="shared" ca="1" si="344"/>
        <v>0</v>
      </c>
      <c r="G709" s="37">
        <f t="shared" ca="1" si="344"/>
        <v>4</v>
      </c>
      <c r="H709" s="37">
        <f t="shared" ca="1" si="344"/>
        <v>1</v>
      </c>
      <c r="I709" s="37">
        <f t="shared" ca="1" si="344"/>
        <v>3</v>
      </c>
      <c r="BM709">
        <v>259</v>
      </c>
      <c r="BN709" s="56">
        <f t="shared" si="345"/>
        <v>0.04</v>
      </c>
      <c r="BO709" s="57">
        <f t="shared" si="346"/>
        <v>0</v>
      </c>
      <c r="BP709" s="58">
        <f t="shared" ca="1" si="353"/>
        <v>0</v>
      </c>
      <c r="BQ709" s="141">
        <f t="shared" ca="1" si="354"/>
        <v>0</v>
      </c>
      <c r="BR709" s="143">
        <f t="shared" ca="1" si="355"/>
        <v>0.05</v>
      </c>
      <c r="BS709" s="144">
        <f t="shared" ca="1" si="356"/>
        <v>-0.05</v>
      </c>
      <c r="BT709" s="145">
        <f t="shared" ca="1" si="357"/>
        <v>0.04</v>
      </c>
      <c r="BU709" s="56">
        <f t="shared" si="347"/>
        <v>0.04</v>
      </c>
      <c r="BV709" s="57">
        <f t="shared" si="348"/>
        <v>0</v>
      </c>
      <c r="BW709" s="58">
        <f t="shared" ca="1" si="349"/>
        <v>0</v>
      </c>
      <c r="BX709" s="141">
        <f t="shared" ca="1" si="358"/>
        <v>0</v>
      </c>
      <c r="BY709" s="143">
        <f t="shared" ca="1" si="359"/>
        <v>0.05</v>
      </c>
      <c r="BZ709" s="144">
        <f t="shared" ca="1" si="360"/>
        <v>-0.05</v>
      </c>
      <c r="CA709" s="145">
        <f t="shared" ca="1" si="361"/>
        <v>0.04</v>
      </c>
      <c r="CB709" s="56">
        <f t="shared" si="350"/>
        <v>0.04</v>
      </c>
      <c r="CC709" s="57">
        <f t="shared" si="351"/>
        <v>0</v>
      </c>
      <c r="CD709" s="58">
        <f t="shared" ca="1" si="352"/>
        <v>0</v>
      </c>
      <c r="CE709" s="141">
        <f t="shared" ca="1" si="362"/>
        <v>0</v>
      </c>
      <c r="CF709" s="143">
        <f t="shared" ca="1" si="363"/>
        <v>0.05</v>
      </c>
      <c r="CG709" s="144">
        <f t="shared" ca="1" si="364"/>
        <v>-0.05</v>
      </c>
      <c r="CH709" s="145">
        <f t="shared" ca="1" si="365"/>
        <v>0.04</v>
      </c>
    </row>
    <row r="710" spans="2:86" hidden="1" outlineLevel="1">
      <c r="B710" t="str">
        <f t="shared" ca="1" si="342"/>
        <v>EP3 LP-D0 LP-S0 LP-M4</v>
      </c>
      <c r="C710" s="37">
        <f t="shared" si="344"/>
        <v>3</v>
      </c>
      <c r="D710" s="37">
        <f t="shared" si="344"/>
        <v>0</v>
      </c>
      <c r="E710" s="37">
        <f t="shared" ca="1" si="344"/>
        <v>0</v>
      </c>
      <c r="F710" s="37">
        <f t="shared" ca="1" si="344"/>
        <v>0</v>
      </c>
      <c r="G710" s="37">
        <f t="shared" ca="1" si="344"/>
        <v>4</v>
      </c>
      <c r="H710" s="37">
        <f t="shared" ca="1" si="344"/>
        <v>1</v>
      </c>
      <c r="I710" s="37">
        <f t="shared" ca="1" si="344"/>
        <v>4</v>
      </c>
      <c r="BM710">
        <v>260</v>
      </c>
      <c r="BN710" s="56">
        <f t="shared" si="345"/>
        <v>0.04</v>
      </c>
      <c r="BO710" s="57">
        <f t="shared" si="346"/>
        <v>0</v>
      </c>
      <c r="BP710" s="58">
        <f t="shared" ca="1" si="353"/>
        <v>0</v>
      </c>
      <c r="BQ710" s="141">
        <f t="shared" ca="1" si="354"/>
        <v>0</v>
      </c>
      <c r="BR710" s="143">
        <f t="shared" ca="1" si="355"/>
        <v>0.05</v>
      </c>
      <c r="BS710" s="144">
        <f t="shared" ca="1" si="356"/>
        <v>-0.05</v>
      </c>
      <c r="BT710" s="145">
        <f t="shared" ca="1" si="357"/>
        <v>0.08</v>
      </c>
      <c r="BU710" s="56">
        <f t="shared" si="347"/>
        <v>0.04</v>
      </c>
      <c r="BV710" s="57">
        <f t="shared" si="348"/>
        <v>0</v>
      </c>
      <c r="BW710" s="58">
        <f t="shared" ca="1" si="349"/>
        <v>0</v>
      </c>
      <c r="BX710" s="141">
        <f t="shared" ca="1" si="358"/>
        <v>0</v>
      </c>
      <c r="BY710" s="143">
        <f t="shared" ca="1" si="359"/>
        <v>0.05</v>
      </c>
      <c r="BZ710" s="144">
        <f t="shared" ca="1" si="360"/>
        <v>-0.05</v>
      </c>
      <c r="CA710" s="145">
        <f t="shared" ca="1" si="361"/>
        <v>0.08</v>
      </c>
      <c r="CB710" s="56">
        <f t="shared" si="350"/>
        <v>0.04</v>
      </c>
      <c r="CC710" s="57">
        <f t="shared" si="351"/>
        <v>0</v>
      </c>
      <c r="CD710" s="58">
        <f t="shared" ca="1" si="352"/>
        <v>0</v>
      </c>
      <c r="CE710" s="141">
        <f t="shared" ca="1" si="362"/>
        <v>0</v>
      </c>
      <c r="CF710" s="143">
        <f t="shared" ca="1" si="363"/>
        <v>0.05</v>
      </c>
      <c r="CG710" s="144">
        <f t="shared" ca="1" si="364"/>
        <v>-0.05</v>
      </c>
      <c r="CH710" s="145">
        <f t="shared" ca="1" si="365"/>
        <v>0.08</v>
      </c>
    </row>
    <row r="711" spans="2:86" hidden="1" outlineLevel="1">
      <c r="B711" t="str">
        <f t="shared" ca="1" si="342"/>
        <v>EP3 LP-D0 LP-S0 LP-M1</v>
      </c>
      <c r="C711" s="37">
        <f t="shared" ref="C711:I720" si="366">C311</f>
        <v>3</v>
      </c>
      <c r="D711" s="37">
        <f t="shared" si="366"/>
        <v>0</v>
      </c>
      <c r="E711" s="37">
        <f t="shared" ca="1" si="366"/>
        <v>0</v>
      </c>
      <c r="F711" s="37">
        <f t="shared" ca="1" si="366"/>
        <v>0</v>
      </c>
      <c r="G711" s="37">
        <f t="shared" ca="1" si="366"/>
        <v>4</v>
      </c>
      <c r="H711" s="37">
        <f t="shared" ca="1" si="366"/>
        <v>2</v>
      </c>
      <c r="I711" s="37">
        <f t="shared" ca="1" si="366"/>
        <v>1</v>
      </c>
      <c r="BM711">
        <v>261</v>
      </c>
      <c r="BN711" s="56">
        <f t="shared" si="345"/>
        <v>0.04</v>
      </c>
      <c r="BO711" s="57">
        <f t="shared" si="346"/>
        <v>0</v>
      </c>
      <c r="BP711" s="58">
        <f t="shared" ca="1" si="353"/>
        <v>0</v>
      </c>
      <c r="BQ711" s="141">
        <f t="shared" ca="1" si="354"/>
        <v>0</v>
      </c>
      <c r="BR711" s="143">
        <f t="shared" ca="1" si="355"/>
        <v>0.05</v>
      </c>
      <c r="BS711" s="144">
        <f t="shared" ca="1" si="356"/>
        <v>0</v>
      </c>
      <c r="BT711" s="145">
        <f t="shared" ca="1" si="357"/>
        <v>-0.05</v>
      </c>
      <c r="BU711" s="56">
        <f t="shared" si="347"/>
        <v>0.04</v>
      </c>
      <c r="BV711" s="57">
        <f t="shared" si="348"/>
        <v>0</v>
      </c>
      <c r="BW711" s="58">
        <f t="shared" ca="1" si="349"/>
        <v>0</v>
      </c>
      <c r="BX711" s="141">
        <f t="shared" ca="1" si="358"/>
        <v>0</v>
      </c>
      <c r="BY711" s="143">
        <f t="shared" ca="1" si="359"/>
        <v>0.05</v>
      </c>
      <c r="BZ711" s="144">
        <f t="shared" ca="1" si="360"/>
        <v>0</v>
      </c>
      <c r="CA711" s="145">
        <f t="shared" ca="1" si="361"/>
        <v>-0.05</v>
      </c>
      <c r="CB711" s="56">
        <f t="shared" si="350"/>
        <v>0.04</v>
      </c>
      <c r="CC711" s="57">
        <f t="shared" si="351"/>
        <v>0</v>
      </c>
      <c r="CD711" s="58">
        <f t="shared" ca="1" si="352"/>
        <v>0</v>
      </c>
      <c r="CE711" s="141">
        <f t="shared" ca="1" si="362"/>
        <v>0</v>
      </c>
      <c r="CF711" s="143">
        <f t="shared" ca="1" si="363"/>
        <v>0.05</v>
      </c>
      <c r="CG711" s="144">
        <f t="shared" ca="1" si="364"/>
        <v>0</v>
      </c>
      <c r="CH711" s="145">
        <f t="shared" ca="1" si="365"/>
        <v>-0.05</v>
      </c>
    </row>
    <row r="712" spans="2:86" hidden="1" outlineLevel="1">
      <c r="B712" t="str">
        <f t="shared" ca="1" si="342"/>
        <v>EP3 LP-D0 LP-S0 LP-M2</v>
      </c>
      <c r="C712" s="37">
        <f t="shared" si="366"/>
        <v>3</v>
      </c>
      <c r="D712" s="37">
        <f t="shared" si="366"/>
        <v>0</v>
      </c>
      <c r="E712" s="37">
        <f t="shared" ca="1" si="366"/>
        <v>0</v>
      </c>
      <c r="F712" s="37">
        <f t="shared" ca="1" si="366"/>
        <v>0</v>
      </c>
      <c r="G712" s="37">
        <f t="shared" ca="1" si="366"/>
        <v>4</v>
      </c>
      <c r="H712" s="37">
        <f t="shared" ca="1" si="366"/>
        <v>2</v>
      </c>
      <c r="I712" s="37">
        <f t="shared" ca="1" si="366"/>
        <v>2</v>
      </c>
      <c r="BM712">
        <v>262</v>
      </c>
      <c r="BN712" s="56">
        <f t="shared" si="345"/>
        <v>0.04</v>
      </c>
      <c r="BO712" s="57">
        <f t="shared" si="346"/>
        <v>0</v>
      </c>
      <c r="BP712" s="58">
        <f t="shared" ca="1" si="353"/>
        <v>0</v>
      </c>
      <c r="BQ712" s="141">
        <f t="shared" ca="1" si="354"/>
        <v>0</v>
      </c>
      <c r="BR712" s="143">
        <f t="shared" ca="1" si="355"/>
        <v>0.05</v>
      </c>
      <c r="BS712" s="144">
        <f t="shared" ca="1" si="356"/>
        <v>0</v>
      </c>
      <c r="BT712" s="145">
        <f t="shared" ca="1" si="357"/>
        <v>0</v>
      </c>
      <c r="BU712" s="56">
        <f t="shared" si="347"/>
        <v>0.04</v>
      </c>
      <c r="BV712" s="57">
        <f t="shared" si="348"/>
        <v>0</v>
      </c>
      <c r="BW712" s="58">
        <f t="shared" ca="1" si="349"/>
        <v>0</v>
      </c>
      <c r="BX712" s="141">
        <f t="shared" ca="1" si="358"/>
        <v>0</v>
      </c>
      <c r="BY712" s="143">
        <f t="shared" ca="1" si="359"/>
        <v>0.05</v>
      </c>
      <c r="BZ712" s="144">
        <f t="shared" ca="1" si="360"/>
        <v>0</v>
      </c>
      <c r="CA712" s="145">
        <f t="shared" ca="1" si="361"/>
        <v>0</v>
      </c>
      <c r="CB712" s="56">
        <f t="shared" si="350"/>
        <v>0.04</v>
      </c>
      <c r="CC712" s="57">
        <f t="shared" si="351"/>
        <v>0</v>
      </c>
      <c r="CD712" s="58">
        <f t="shared" ca="1" si="352"/>
        <v>0</v>
      </c>
      <c r="CE712" s="141">
        <f t="shared" ca="1" si="362"/>
        <v>0</v>
      </c>
      <c r="CF712" s="143">
        <f t="shared" ca="1" si="363"/>
        <v>0.05</v>
      </c>
      <c r="CG712" s="144">
        <f t="shared" ca="1" si="364"/>
        <v>0</v>
      </c>
      <c r="CH712" s="145">
        <f t="shared" ca="1" si="365"/>
        <v>0</v>
      </c>
    </row>
    <row r="713" spans="2:86" hidden="1" outlineLevel="1">
      <c r="B713" t="str">
        <f t="shared" ca="1" si="342"/>
        <v>EP3 LP-D0 LP-S0 LP-M3</v>
      </c>
      <c r="C713" s="37">
        <f t="shared" si="366"/>
        <v>3</v>
      </c>
      <c r="D713" s="37">
        <f t="shared" si="366"/>
        <v>0</v>
      </c>
      <c r="E713" s="37">
        <f t="shared" ca="1" si="366"/>
        <v>0</v>
      </c>
      <c r="F713" s="37">
        <f t="shared" ca="1" si="366"/>
        <v>0</v>
      </c>
      <c r="G713" s="37">
        <f t="shared" ca="1" si="366"/>
        <v>4</v>
      </c>
      <c r="H713" s="37">
        <f t="shared" ca="1" si="366"/>
        <v>2</v>
      </c>
      <c r="I713" s="37">
        <f t="shared" ca="1" si="366"/>
        <v>3</v>
      </c>
      <c r="BM713">
        <v>263</v>
      </c>
      <c r="BN713" s="56">
        <f t="shared" si="345"/>
        <v>0.04</v>
      </c>
      <c r="BO713" s="57">
        <f t="shared" si="346"/>
        <v>0</v>
      </c>
      <c r="BP713" s="58">
        <f t="shared" ca="1" si="353"/>
        <v>0</v>
      </c>
      <c r="BQ713" s="141">
        <f t="shared" ca="1" si="354"/>
        <v>0</v>
      </c>
      <c r="BR713" s="143">
        <f t="shared" ca="1" si="355"/>
        <v>0.05</v>
      </c>
      <c r="BS713" s="144">
        <f t="shared" ca="1" si="356"/>
        <v>0</v>
      </c>
      <c r="BT713" s="145">
        <f t="shared" ca="1" si="357"/>
        <v>0.04</v>
      </c>
      <c r="BU713" s="56">
        <f t="shared" si="347"/>
        <v>0.04</v>
      </c>
      <c r="BV713" s="57">
        <f t="shared" si="348"/>
        <v>0</v>
      </c>
      <c r="BW713" s="58">
        <f t="shared" ca="1" si="349"/>
        <v>0</v>
      </c>
      <c r="BX713" s="141">
        <f t="shared" ca="1" si="358"/>
        <v>0</v>
      </c>
      <c r="BY713" s="143">
        <f t="shared" ca="1" si="359"/>
        <v>0.05</v>
      </c>
      <c r="BZ713" s="144">
        <f t="shared" ca="1" si="360"/>
        <v>0</v>
      </c>
      <c r="CA713" s="145">
        <f t="shared" ca="1" si="361"/>
        <v>0.04</v>
      </c>
      <c r="CB713" s="56">
        <f t="shared" si="350"/>
        <v>0.04</v>
      </c>
      <c r="CC713" s="57">
        <f t="shared" si="351"/>
        <v>0</v>
      </c>
      <c r="CD713" s="58">
        <f t="shared" ca="1" si="352"/>
        <v>0</v>
      </c>
      <c r="CE713" s="141">
        <f t="shared" ca="1" si="362"/>
        <v>0</v>
      </c>
      <c r="CF713" s="143">
        <f t="shared" ca="1" si="363"/>
        <v>0.05</v>
      </c>
      <c r="CG713" s="144">
        <f t="shared" ca="1" si="364"/>
        <v>0</v>
      </c>
      <c r="CH713" s="145">
        <f t="shared" ca="1" si="365"/>
        <v>0.04</v>
      </c>
    </row>
    <row r="714" spans="2:86" hidden="1" outlineLevel="1">
      <c r="B714" t="str">
        <f t="shared" ca="1" si="342"/>
        <v>EP3 LP-D0 LP-S0 LP-M4</v>
      </c>
      <c r="C714" s="37">
        <f t="shared" si="366"/>
        <v>3</v>
      </c>
      <c r="D714" s="37">
        <f t="shared" si="366"/>
        <v>0</v>
      </c>
      <c r="E714" s="37">
        <f t="shared" ca="1" si="366"/>
        <v>0</v>
      </c>
      <c r="F714" s="37">
        <f t="shared" ca="1" si="366"/>
        <v>0</v>
      </c>
      <c r="G714" s="37">
        <f t="shared" ca="1" si="366"/>
        <v>4</v>
      </c>
      <c r="H714" s="37">
        <f t="shared" ca="1" si="366"/>
        <v>2</v>
      </c>
      <c r="I714" s="37">
        <f t="shared" ca="1" si="366"/>
        <v>4</v>
      </c>
      <c r="BM714">
        <v>264</v>
      </c>
      <c r="BN714" s="56">
        <f t="shared" si="345"/>
        <v>0.04</v>
      </c>
      <c r="BO714" s="57">
        <f t="shared" si="346"/>
        <v>0</v>
      </c>
      <c r="BP714" s="58">
        <f t="shared" ca="1" si="353"/>
        <v>0</v>
      </c>
      <c r="BQ714" s="141">
        <f t="shared" ca="1" si="354"/>
        <v>0</v>
      </c>
      <c r="BR714" s="143">
        <f t="shared" ca="1" si="355"/>
        <v>0.05</v>
      </c>
      <c r="BS714" s="144">
        <f t="shared" ca="1" si="356"/>
        <v>0</v>
      </c>
      <c r="BT714" s="145">
        <f t="shared" ca="1" si="357"/>
        <v>0.08</v>
      </c>
      <c r="BU714" s="56">
        <f t="shared" si="347"/>
        <v>0.04</v>
      </c>
      <c r="BV714" s="57">
        <f t="shared" si="348"/>
        <v>0</v>
      </c>
      <c r="BW714" s="58">
        <f t="shared" ca="1" si="349"/>
        <v>0</v>
      </c>
      <c r="BX714" s="141">
        <f t="shared" ca="1" si="358"/>
        <v>0</v>
      </c>
      <c r="BY714" s="143">
        <f t="shared" ca="1" si="359"/>
        <v>0.05</v>
      </c>
      <c r="BZ714" s="144">
        <f t="shared" ca="1" si="360"/>
        <v>0</v>
      </c>
      <c r="CA714" s="145">
        <f t="shared" ca="1" si="361"/>
        <v>0.08</v>
      </c>
      <c r="CB714" s="56">
        <f t="shared" si="350"/>
        <v>0.04</v>
      </c>
      <c r="CC714" s="57">
        <f t="shared" si="351"/>
        <v>0</v>
      </c>
      <c r="CD714" s="58">
        <f t="shared" ca="1" si="352"/>
        <v>0</v>
      </c>
      <c r="CE714" s="141">
        <f t="shared" ca="1" si="362"/>
        <v>0</v>
      </c>
      <c r="CF714" s="143">
        <f t="shared" ca="1" si="363"/>
        <v>0.05</v>
      </c>
      <c r="CG714" s="144">
        <f t="shared" ca="1" si="364"/>
        <v>0</v>
      </c>
      <c r="CH714" s="145">
        <f t="shared" ca="1" si="365"/>
        <v>0.08</v>
      </c>
    </row>
    <row r="715" spans="2:86" hidden="1" outlineLevel="1">
      <c r="B715" t="str">
        <f t="shared" ca="1" si="342"/>
        <v>EP3 LP-D0 LP-S0 LP-M1</v>
      </c>
      <c r="C715" s="37">
        <f t="shared" si="366"/>
        <v>3</v>
      </c>
      <c r="D715" s="37">
        <f t="shared" si="366"/>
        <v>0</v>
      </c>
      <c r="E715" s="37">
        <f t="shared" ca="1" si="366"/>
        <v>0</v>
      </c>
      <c r="F715" s="37">
        <f t="shared" ca="1" si="366"/>
        <v>0</v>
      </c>
      <c r="G715" s="37">
        <f t="shared" ca="1" si="366"/>
        <v>4</v>
      </c>
      <c r="H715" s="37">
        <f t="shared" ca="1" si="366"/>
        <v>3</v>
      </c>
      <c r="I715" s="37">
        <f t="shared" ca="1" si="366"/>
        <v>1</v>
      </c>
      <c r="BM715">
        <v>265</v>
      </c>
      <c r="BN715" s="56">
        <f t="shared" si="345"/>
        <v>0.04</v>
      </c>
      <c r="BO715" s="57">
        <f t="shared" si="346"/>
        <v>0</v>
      </c>
      <c r="BP715" s="58">
        <f t="shared" ca="1" si="353"/>
        <v>0</v>
      </c>
      <c r="BQ715" s="141">
        <f t="shared" ca="1" si="354"/>
        <v>0</v>
      </c>
      <c r="BR715" s="143">
        <f t="shared" ca="1" si="355"/>
        <v>0.05</v>
      </c>
      <c r="BS715" s="144">
        <f t="shared" ca="1" si="356"/>
        <v>0.04</v>
      </c>
      <c r="BT715" s="145">
        <f t="shared" ca="1" si="357"/>
        <v>-0.05</v>
      </c>
      <c r="BU715" s="56">
        <f t="shared" si="347"/>
        <v>0.04</v>
      </c>
      <c r="BV715" s="57">
        <f t="shared" si="348"/>
        <v>0</v>
      </c>
      <c r="BW715" s="58">
        <f t="shared" ca="1" si="349"/>
        <v>0</v>
      </c>
      <c r="BX715" s="141">
        <f t="shared" ca="1" si="358"/>
        <v>0</v>
      </c>
      <c r="BY715" s="143">
        <f t="shared" ca="1" si="359"/>
        <v>0.05</v>
      </c>
      <c r="BZ715" s="144">
        <f t="shared" ca="1" si="360"/>
        <v>0.04</v>
      </c>
      <c r="CA715" s="145">
        <f t="shared" ca="1" si="361"/>
        <v>-0.05</v>
      </c>
      <c r="CB715" s="56">
        <f t="shared" si="350"/>
        <v>0.04</v>
      </c>
      <c r="CC715" s="57">
        <f t="shared" si="351"/>
        <v>0</v>
      </c>
      <c r="CD715" s="58">
        <f t="shared" ca="1" si="352"/>
        <v>0</v>
      </c>
      <c r="CE715" s="141">
        <f t="shared" ca="1" si="362"/>
        <v>0</v>
      </c>
      <c r="CF715" s="143">
        <f t="shared" ca="1" si="363"/>
        <v>0.05</v>
      </c>
      <c r="CG715" s="144">
        <f t="shared" ca="1" si="364"/>
        <v>0.04</v>
      </c>
      <c r="CH715" s="145">
        <f t="shared" ca="1" si="365"/>
        <v>-0.05</v>
      </c>
    </row>
    <row r="716" spans="2:86" hidden="1" outlineLevel="1">
      <c r="B716" t="str">
        <f t="shared" ca="1" si="342"/>
        <v>EP3 LP-D0 LP-S0 LP-M2</v>
      </c>
      <c r="C716" s="37">
        <f t="shared" si="366"/>
        <v>3</v>
      </c>
      <c r="D716" s="37">
        <f t="shared" si="366"/>
        <v>0</v>
      </c>
      <c r="E716" s="37">
        <f t="shared" ca="1" si="366"/>
        <v>0</v>
      </c>
      <c r="F716" s="37">
        <f t="shared" ca="1" si="366"/>
        <v>0</v>
      </c>
      <c r="G716" s="37">
        <f t="shared" ca="1" si="366"/>
        <v>4</v>
      </c>
      <c r="H716" s="37">
        <f t="shared" ca="1" si="366"/>
        <v>3</v>
      </c>
      <c r="I716" s="37">
        <f t="shared" ca="1" si="366"/>
        <v>2</v>
      </c>
      <c r="BM716">
        <v>266</v>
      </c>
      <c r="BN716" s="56">
        <f t="shared" si="345"/>
        <v>0.04</v>
      </c>
      <c r="BO716" s="57">
        <f t="shared" si="346"/>
        <v>0</v>
      </c>
      <c r="BP716" s="58">
        <f t="shared" ca="1" si="353"/>
        <v>0</v>
      </c>
      <c r="BQ716" s="141">
        <f t="shared" ca="1" si="354"/>
        <v>0</v>
      </c>
      <c r="BR716" s="143">
        <f t="shared" ca="1" si="355"/>
        <v>0.05</v>
      </c>
      <c r="BS716" s="144">
        <f t="shared" ca="1" si="356"/>
        <v>0.04</v>
      </c>
      <c r="BT716" s="145">
        <f t="shared" ca="1" si="357"/>
        <v>0</v>
      </c>
      <c r="BU716" s="56">
        <f t="shared" si="347"/>
        <v>0.04</v>
      </c>
      <c r="BV716" s="57">
        <f t="shared" si="348"/>
        <v>0</v>
      </c>
      <c r="BW716" s="58">
        <f t="shared" ca="1" si="349"/>
        <v>0</v>
      </c>
      <c r="BX716" s="141">
        <f t="shared" ca="1" si="358"/>
        <v>0</v>
      </c>
      <c r="BY716" s="143">
        <f t="shared" ca="1" si="359"/>
        <v>0.05</v>
      </c>
      <c r="BZ716" s="144">
        <f t="shared" ca="1" si="360"/>
        <v>0.04</v>
      </c>
      <c r="CA716" s="145">
        <f t="shared" ca="1" si="361"/>
        <v>0</v>
      </c>
      <c r="CB716" s="56">
        <f t="shared" si="350"/>
        <v>0.04</v>
      </c>
      <c r="CC716" s="57">
        <f t="shared" si="351"/>
        <v>0</v>
      </c>
      <c r="CD716" s="58">
        <f t="shared" ca="1" si="352"/>
        <v>0</v>
      </c>
      <c r="CE716" s="141">
        <f t="shared" ca="1" si="362"/>
        <v>0</v>
      </c>
      <c r="CF716" s="143">
        <f t="shared" ca="1" si="363"/>
        <v>0.05</v>
      </c>
      <c r="CG716" s="144">
        <f t="shared" ca="1" si="364"/>
        <v>0.04</v>
      </c>
      <c r="CH716" s="145">
        <f t="shared" ca="1" si="365"/>
        <v>0</v>
      </c>
    </row>
    <row r="717" spans="2:86" hidden="1" outlineLevel="1">
      <c r="B717" t="str">
        <f t="shared" ca="1" si="342"/>
        <v>EP3 LP-D0 LP-S0 LP-M3</v>
      </c>
      <c r="C717" s="37">
        <f t="shared" si="366"/>
        <v>3</v>
      </c>
      <c r="D717" s="37">
        <f t="shared" si="366"/>
        <v>0</v>
      </c>
      <c r="E717" s="37">
        <f t="shared" ca="1" si="366"/>
        <v>0</v>
      </c>
      <c r="F717" s="37">
        <f t="shared" ca="1" si="366"/>
        <v>0</v>
      </c>
      <c r="G717" s="37">
        <f t="shared" ca="1" si="366"/>
        <v>4</v>
      </c>
      <c r="H717" s="37">
        <f t="shared" ca="1" si="366"/>
        <v>3</v>
      </c>
      <c r="I717" s="37">
        <f t="shared" ca="1" si="366"/>
        <v>3</v>
      </c>
      <c r="BM717">
        <v>267</v>
      </c>
      <c r="BN717" s="56">
        <f t="shared" si="345"/>
        <v>0.04</v>
      </c>
      <c r="BO717" s="57">
        <f t="shared" si="346"/>
        <v>0</v>
      </c>
      <c r="BP717" s="58">
        <f t="shared" ca="1" si="353"/>
        <v>0</v>
      </c>
      <c r="BQ717" s="141">
        <f t="shared" ca="1" si="354"/>
        <v>0</v>
      </c>
      <c r="BR717" s="143">
        <f t="shared" ca="1" si="355"/>
        <v>0.05</v>
      </c>
      <c r="BS717" s="144">
        <f t="shared" ca="1" si="356"/>
        <v>0.04</v>
      </c>
      <c r="BT717" s="145">
        <f t="shared" ca="1" si="357"/>
        <v>0.04</v>
      </c>
      <c r="BU717" s="56">
        <f t="shared" si="347"/>
        <v>0.04</v>
      </c>
      <c r="BV717" s="57">
        <f t="shared" si="348"/>
        <v>0</v>
      </c>
      <c r="BW717" s="58">
        <f t="shared" ca="1" si="349"/>
        <v>0</v>
      </c>
      <c r="BX717" s="141">
        <f t="shared" ca="1" si="358"/>
        <v>0</v>
      </c>
      <c r="BY717" s="143">
        <f t="shared" ca="1" si="359"/>
        <v>0.05</v>
      </c>
      <c r="BZ717" s="144">
        <f t="shared" ca="1" si="360"/>
        <v>0.04</v>
      </c>
      <c r="CA717" s="145">
        <f t="shared" ca="1" si="361"/>
        <v>0.04</v>
      </c>
      <c r="CB717" s="56">
        <f t="shared" si="350"/>
        <v>0.04</v>
      </c>
      <c r="CC717" s="57">
        <f t="shared" si="351"/>
        <v>0</v>
      </c>
      <c r="CD717" s="58">
        <f t="shared" ca="1" si="352"/>
        <v>0</v>
      </c>
      <c r="CE717" s="141">
        <f t="shared" ca="1" si="362"/>
        <v>0</v>
      </c>
      <c r="CF717" s="143">
        <f t="shared" ca="1" si="363"/>
        <v>0.05</v>
      </c>
      <c r="CG717" s="144">
        <f t="shared" ca="1" si="364"/>
        <v>0.04</v>
      </c>
      <c r="CH717" s="145">
        <f t="shared" ca="1" si="365"/>
        <v>0.04</v>
      </c>
    </row>
    <row r="718" spans="2:86" hidden="1" outlineLevel="1">
      <c r="B718" t="str">
        <f t="shared" ca="1" si="342"/>
        <v>EP3 LP-D0 LP-S0 LP-M4</v>
      </c>
      <c r="C718" s="37">
        <f t="shared" si="366"/>
        <v>3</v>
      </c>
      <c r="D718" s="37">
        <f t="shared" si="366"/>
        <v>0</v>
      </c>
      <c r="E718" s="37">
        <f t="shared" ca="1" si="366"/>
        <v>0</v>
      </c>
      <c r="F718" s="37">
        <f t="shared" ca="1" si="366"/>
        <v>0</v>
      </c>
      <c r="G718" s="37">
        <f t="shared" ca="1" si="366"/>
        <v>4</v>
      </c>
      <c r="H718" s="37">
        <f t="shared" ca="1" si="366"/>
        <v>3</v>
      </c>
      <c r="I718" s="37">
        <f t="shared" ca="1" si="366"/>
        <v>4</v>
      </c>
      <c r="BM718">
        <v>268</v>
      </c>
      <c r="BN718" s="56">
        <f t="shared" si="345"/>
        <v>0.04</v>
      </c>
      <c r="BO718" s="57">
        <f t="shared" si="346"/>
        <v>0</v>
      </c>
      <c r="BP718" s="58">
        <f t="shared" ca="1" si="353"/>
        <v>0</v>
      </c>
      <c r="BQ718" s="141">
        <f t="shared" ca="1" si="354"/>
        <v>0</v>
      </c>
      <c r="BR718" s="143">
        <f t="shared" ca="1" si="355"/>
        <v>0.05</v>
      </c>
      <c r="BS718" s="144">
        <f t="shared" ca="1" si="356"/>
        <v>0.04</v>
      </c>
      <c r="BT718" s="145">
        <f t="shared" ca="1" si="357"/>
        <v>0.08</v>
      </c>
      <c r="BU718" s="56">
        <f t="shared" si="347"/>
        <v>0.04</v>
      </c>
      <c r="BV718" s="57">
        <f t="shared" si="348"/>
        <v>0</v>
      </c>
      <c r="BW718" s="58">
        <f t="shared" ca="1" si="349"/>
        <v>0</v>
      </c>
      <c r="BX718" s="141">
        <f t="shared" ca="1" si="358"/>
        <v>0</v>
      </c>
      <c r="BY718" s="143">
        <f t="shared" ca="1" si="359"/>
        <v>0.05</v>
      </c>
      <c r="BZ718" s="144">
        <f t="shared" ca="1" si="360"/>
        <v>0.04</v>
      </c>
      <c r="CA718" s="145">
        <f t="shared" ca="1" si="361"/>
        <v>0.08</v>
      </c>
      <c r="CB718" s="56">
        <f t="shared" si="350"/>
        <v>0.04</v>
      </c>
      <c r="CC718" s="57">
        <f t="shared" si="351"/>
        <v>0</v>
      </c>
      <c r="CD718" s="58">
        <f t="shared" ca="1" si="352"/>
        <v>0</v>
      </c>
      <c r="CE718" s="141">
        <f t="shared" ca="1" si="362"/>
        <v>0</v>
      </c>
      <c r="CF718" s="143">
        <f t="shared" ca="1" si="363"/>
        <v>0.05</v>
      </c>
      <c r="CG718" s="144">
        <f t="shared" ca="1" si="364"/>
        <v>0.04</v>
      </c>
      <c r="CH718" s="145">
        <f t="shared" ca="1" si="365"/>
        <v>0.08</v>
      </c>
    </row>
    <row r="719" spans="2:86" hidden="1" outlineLevel="1">
      <c r="B719" t="str">
        <f t="shared" ca="1" si="342"/>
        <v>EP3 LP-D0 LP-S0 LP-M1</v>
      </c>
      <c r="C719" s="37">
        <f t="shared" si="366"/>
        <v>3</v>
      </c>
      <c r="D719" s="37">
        <f t="shared" si="366"/>
        <v>0</v>
      </c>
      <c r="E719" s="37">
        <f t="shared" ca="1" si="366"/>
        <v>0</v>
      </c>
      <c r="F719" s="37">
        <f t="shared" ca="1" si="366"/>
        <v>0</v>
      </c>
      <c r="G719" s="37">
        <f t="shared" ca="1" si="366"/>
        <v>4</v>
      </c>
      <c r="H719" s="37">
        <f t="shared" ca="1" si="366"/>
        <v>4</v>
      </c>
      <c r="I719" s="37">
        <f t="shared" ca="1" si="366"/>
        <v>1</v>
      </c>
      <c r="BM719">
        <v>269</v>
      </c>
      <c r="BN719" s="56">
        <f t="shared" si="345"/>
        <v>0.04</v>
      </c>
      <c r="BO719" s="57">
        <f t="shared" si="346"/>
        <v>0</v>
      </c>
      <c r="BP719" s="58">
        <f t="shared" ca="1" si="353"/>
        <v>0</v>
      </c>
      <c r="BQ719" s="141">
        <f t="shared" ca="1" si="354"/>
        <v>0</v>
      </c>
      <c r="BR719" s="143">
        <f t="shared" ca="1" si="355"/>
        <v>0.05</v>
      </c>
      <c r="BS719" s="144">
        <f t="shared" ca="1" si="356"/>
        <v>0.08</v>
      </c>
      <c r="BT719" s="145">
        <f t="shared" ca="1" si="357"/>
        <v>-0.05</v>
      </c>
      <c r="BU719" s="56">
        <f t="shared" si="347"/>
        <v>0.04</v>
      </c>
      <c r="BV719" s="57">
        <f t="shared" si="348"/>
        <v>0</v>
      </c>
      <c r="BW719" s="58">
        <f t="shared" ca="1" si="349"/>
        <v>0</v>
      </c>
      <c r="BX719" s="141">
        <f t="shared" ca="1" si="358"/>
        <v>0</v>
      </c>
      <c r="BY719" s="143">
        <f t="shared" ca="1" si="359"/>
        <v>0.05</v>
      </c>
      <c r="BZ719" s="144">
        <f t="shared" ca="1" si="360"/>
        <v>0.08</v>
      </c>
      <c r="CA719" s="145">
        <f t="shared" ca="1" si="361"/>
        <v>-0.05</v>
      </c>
      <c r="CB719" s="56">
        <f t="shared" si="350"/>
        <v>0.04</v>
      </c>
      <c r="CC719" s="57">
        <f t="shared" si="351"/>
        <v>0</v>
      </c>
      <c r="CD719" s="58">
        <f t="shared" ca="1" si="352"/>
        <v>0</v>
      </c>
      <c r="CE719" s="141">
        <f t="shared" ca="1" si="362"/>
        <v>0</v>
      </c>
      <c r="CF719" s="143">
        <f t="shared" ca="1" si="363"/>
        <v>0.05</v>
      </c>
      <c r="CG719" s="144">
        <f t="shared" ca="1" si="364"/>
        <v>0.08</v>
      </c>
      <c r="CH719" s="145">
        <f t="shared" ca="1" si="365"/>
        <v>-0.05</v>
      </c>
    </row>
    <row r="720" spans="2:86" hidden="1" outlineLevel="1">
      <c r="B720" t="str">
        <f t="shared" ca="1" si="342"/>
        <v>EP3 LP-D0 LP-S0 LP-M2</v>
      </c>
      <c r="C720" s="37">
        <f t="shared" si="366"/>
        <v>3</v>
      </c>
      <c r="D720" s="37">
        <f t="shared" si="366"/>
        <v>0</v>
      </c>
      <c r="E720" s="37">
        <f t="shared" ca="1" si="366"/>
        <v>0</v>
      </c>
      <c r="F720" s="37">
        <f t="shared" ca="1" si="366"/>
        <v>0</v>
      </c>
      <c r="G720" s="37">
        <f t="shared" ca="1" si="366"/>
        <v>4</v>
      </c>
      <c r="H720" s="37">
        <f t="shared" ca="1" si="366"/>
        <v>4</v>
      </c>
      <c r="I720" s="37">
        <f t="shared" ca="1" si="366"/>
        <v>2</v>
      </c>
      <c r="BM720">
        <v>270</v>
      </c>
      <c r="BN720" s="56">
        <f t="shared" si="345"/>
        <v>0.04</v>
      </c>
      <c r="BO720" s="57">
        <f t="shared" si="346"/>
        <v>0</v>
      </c>
      <c r="BP720" s="58">
        <f t="shared" ca="1" si="353"/>
        <v>0</v>
      </c>
      <c r="BQ720" s="141">
        <f t="shared" ca="1" si="354"/>
        <v>0</v>
      </c>
      <c r="BR720" s="143">
        <f t="shared" ca="1" si="355"/>
        <v>0.05</v>
      </c>
      <c r="BS720" s="144">
        <f t="shared" ca="1" si="356"/>
        <v>0.08</v>
      </c>
      <c r="BT720" s="145">
        <f t="shared" ca="1" si="357"/>
        <v>0</v>
      </c>
      <c r="BU720" s="56">
        <f t="shared" si="347"/>
        <v>0.04</v>
      </c>
      <c r="BV720" s="57">
        <f t="shared" si="348"/>
        <v>0</v>
      </c>
      <c r="BW720" s="58">
        <f t="shared" ca="1" si="349"/>
        <v>0</v>
      </c>
      <c r="BX720" s="141">
        <f t="shared" ca="1" si="358"/>
        <v>0</v>
      </c>
      <c r="BY720" s="143">
        <f t="shared" ca="1" si="359"/>
        <v>0.05</v>
      </c>
      <c r="BZ720" s="144">
        <f t="shared" ca="1" si="360"/>
        <v>0.08</v>
      </c>
      <c r="CA720" s="145">
        <f t="shared" ca="1" si="361"/>
        <v>0</v>
      </c>
      <c r="CB720" s="56">
        <f t="shared" si="350"/>
        <v>0.04</v>
      </c>
      <c r="CC720" s="57">
        <f t="shared" si="351"/>
        <v>0</v>
      </c>
      <c r="CD720" s="58">
        <f t="shared" ca="1" si="352"/>
        <v>0</v>
      </c>
      <c r="CE720" s="141">
        <f t="shared" ca="1" si="362"/>
        <v>0</v>
      </c>
      <c r="CF720" s="143">
        <f t="shared" ca="1" si="363"/>
        <v>0.05</v>
      </c>
      <c r="CG720" s="144">
        <f t="shared" ca="1" si="364"/>
        <v>0.08</v>
      </c>
      <c r="CH720" s="145">
        <f t="shared" ca="1" si="365"/>
        <v>0</v>
      </c>
    </row>
    <row r="721" spans="2:86" hidden="1" outlineLevel="1">
      <c r="B721" t="str">
        <f t="shared" ca="1" si="342"/>
        <v>EP3 LP-D0 LP-S0 LP-M3</v>
      </c>
      <c r="C721" s="37">
        <f t="shared" ref="C721:I730" si="367">C321</f>
        <v>3</v>
      </c>
      <c r="D721" s="37">
        <f t="shared" si="367"/>
        <v>0</v>
      </c>
      <c r="E721" s="37">
        <f t="shared" ca="1" si="367"/>
        <v>0</v>
      </c>
      <c r="F721" s="37">
        <f t="shared" ca="1" si="367"/>
        <v>0</v>
      </c>
      <c r="G721" s="37">
        <f t="shared" ca="1" si="367"/>
        <v>4</v>
      </c>
      <c r="H721" s="37">
        <f t="shared" ca="1" si="367"/>
        <v>4</v>
      </c>
      <c r="I721" s="37">
        <f t="shared" ca="1" si="367"/>
        <v>3</v>
      </c>
      <c r="BM721">
        <v>271</v>
      </c>
      <c r="BN721" s="56">
        <f t="shared" si="345"/>
        <v>0.04</v>
      </c>
      <c r="BO721" s="57">
        <f t="shared" si="346"/>
        <v>0</v>
      </c>
      <c r="BP721" s="58">
        <f t="shared" ca="1" si="353"/>
        <v>0</v>
      </c>
      <c r="BQ721" s="141">
        <f t="shared" ca="1" si="354"/>
        <v>0</v>
      </c>
      <c r="BR721" s="143">
        <f t="shared" ca="1" si="355"/>
        <v>0.05</v>
      </c>
      <c r="BS721" s="144">
        <f t="shared" ca="1" si="356"/>
        <v>0.08</v>
      </c>
      <c r="BT721" s="145">
        <f t="shared" ca="1" si="357"/>
        <v>0.04</v>
      </c>
      <c r="BU721" s="56">
        <f t="shared" si="347"/>
        <v>0.04</v>
      </c>
      <c r="BV721" s="57">
        <f t="shared" si="348"/>
        <v>0</v>
      </c>
      <c r="BW721" s="58">
        <f t="shared" ca="1" si="349"/>
        <v>0</v>
      </c>
      <c r="BX721" s="141">
        <f t="shared" ca="1" si="358"/>
        <v>0</v>
      </c>
      <c r="BY721" s="143">
        <f t="shared" ca="1" si="359"/>
        <v>0.05</v>
      </c>
      <c r="BZ721" s="144">
        <f t="shared" ca="1" si="360"/>
        <v>0.08</v>
      </c>
      <c r="CA721" s="145">
        <f t="shared" ca="1" si="361"/>
        <v>0.04</v>
      </c>
      <c r="CB721" s="56">
        <f t="shared" si="350"/>
        <v>0.04</v>
      </c>
      <c r="CC721" s="57">
        <f t="shared" si="351"/>
        <v>0</v>
      </c>
      <c r="CD721" s="58">
        <f t="shared" ca="1" si="352"/>
        <v>0</v>
      </c>
      <c r="CE721" s="141">
        <f t="shared" ca="1" si="362"/>
        <v>0</v>
      </c>
      <c r="CF721" s="143">
        <f t="shared" ca="1" si="363"/>
        <v>0.05</v>
      </c>
      <c r="CG721" s="144">
        <f t="shared" ca="1" si="364"/>
        <v>0.08</v>
      </c>
      <c r="CH721" s="145">
        <f t="shared" ca="1" si="365"/>
        <v>0.04</v>
      </c>
    </row>
    <row r="722" spans="2:86" hidden="1" outlineLevel="1">
      <c r="B722" t="str">
        <f t="shared" ca="1" si="342"/>
        <v>EP3 LP-D0 LP-S0 LP-M4</v>
      </c>
      <c r="C722" s="37">
        <f t="shared" si="367"/>
        <v>3</v>
      </c>
      <c r="D722" s="37">
        <f t="shared" si="367"/>
        <v>0</v>
      </c>
      <c r="E722" s="37">
        <f t="shared" ca="1" si="367"/>
        <v>0</v>
      </c>
      <c r="F722" s="37">
        <f t="shared" ca="1" si="367"/>
        <v>0</v>
      </c>
      <c r="G722" s="37">
        <f t="shared" ca="1" si="367"/>
        <v>4</v>
      </c>
      <c r="H722" s="37">
        <f t="shared" ca="1" si="367"/>
        <v>4</v>
      </c>
      <c r="I722" s="37">
        <f t="shared" ca="1" si="367"/>
        <v>4</v>
      </c>
      <c r="BM722">
        <v>272</v>
      </c>
      <c r="BN722" s="56">
        <f t="shared" si="345"/>
        <v>0.04</v>
      </c>
      <c r="BO722" s="57">
        <f t="shared" si="346"/>
        <v>0</v>
      </c>
      <c r="BP722" s="58">
        <f t="shared" ca="1" si="353"/>
        <v>0</v>
      </c>
      <c r="BQ722" s="141">
        <f t="shared" ca="1" si="354"/>
        <v>0</v>
      </c>
      <c r="BR722" s="143">
        <f t="shared" ca="1" si="355"/>
        <v>0.05</v>
      </c>
      <c r="BS722" s="144">
        <f t="shared" ca="1" si="356"/>
        <v>0.08</v>
      </c>
      <c r="BT722" s="145">
        <f t="shared" ca="1" si="357"/>
        <v>0.08</v>
      </c>
      <c r="BU722" s="56">
        <f t="shared" si="347"/>
        <v>0.04</v>
      </c>
      <c r="BV722" s="57">
        <f t="shared" si="348"/>
        <v>0</v>
      </c>
      <c r="BW722" s="58">
        <f t="shared" ca="1" si="349"/>
        <v>0</v>
      </c>
      <c r="BX722" s="141">
        <f t="shared" ca="1" si="358"/>
        <v>0</v>
      </c>
      <c r="BY722" s="143">
        <f t="shared" ca="1" si="359"/>
        <v>0.05</v>
      </c>
      <c r="BZ722" s="144">
        <f t="shared" ca="1" si="360"/>
        <v>0.08</v>
      </c>
      <c r="CA722" s="145">
        <f t="shared" ca="1" si="361"/>
        <v>0.08</v>
      </c>
      <c r="CB722" s="56">
        <f t="shared" si="350"/>
        <v>0.04</v>
      </c>
      <c r="CC722" s="57">
        <f t="shared" si="351"/>
        <v>0</v>
      </c>
      <c r="CD722" s="58">
        <f t="shared" ca="1" si="352"/>
        <v>0</v>
      </c>
      <c r="CE722" s="141">
        <f t="shared" ca="1" si="362"/>
        <v>0</v>
      </c>
      <c r="CF722" s="143">
        <f t="shared" ca="1" si="363"/>
        <v>0.05</v>
      </c>
      <c r="CG722" s="144">
        <f t="shared" ca="1" si="364"/>
        <v>0.08</v>
      </c>
      <c r="CH722" s="145">
        <f t="shared" ca="1" si="365"/>
        <v>0.08</v>
      </c>
    </row>
    <row r="723" spans="2:86" hidden="1" outlineLevel="1">
      <c r="B723" t="str">
        <f t="shared" ref="B723:B754" ca="1" si="368">"EP"&amp;$C723&amp;" LP-D"&amp;$E723&amp;" LP-S"&amp;$F723&amp;" LP-M"&amp;$I723</f>
        <v>EP4 LP-D0 LP-S0 LP-M1</v>
      </c>
      <c r="C723" s="37">
        <f t="shared" si="367"/>
        <v>4</v>
      </c>
      <c r="D723" s="37">
        <f t="shared" si="367"/>
        <v>0</v>
      </c>
      <c r="E723" s="37">
        <f t="shared" ca="1" si="367"/>
        <v>0</v>
      </c>
      <c r="F723" s="37">
        <f t="shared" ca="1" si="367"/>
        <v>0</v>
      </c>
      <c r="G723" s="37">
        <f t="shared" ca="1" si="367"/>
        <v>1</v>
      </c>
      <c r="H723" s="37">
        <f t="shared" ca="1" si="367"/>
        <v>1</v>
      </c>
      <c r="I723" s="37">
        <f t="shared" ca="1" si="367"/>
        <v>1</v>
      </c>
      <c r="BM723">
        <v>273</v>
      </c>
      <c r="BN723" s="56">
        <f t="shared" si="345"/>
        <v>0.08</v>
      </c>
      <c r="BO723" s="57">
        <f t="shared" si="346"/>
        <v>0</v>
      </c>
      <c r="BP723" s="58">
        <f t="shared" ca="1" si="353"/>
        <v>0</v>
      </c>
      <c r="BQ723" s="141">
        <f t="shared" ca="1" si="354"/>
        <v>0</v>
      </c>
      <c r="BR723" s="143">
        <f t="shared" ca="1" si="355"/>
        <v>-0.08</v>
      </c>
      <c r="BS723" s="144">
        <f t="shared" ca="1" si="356"/>
        <v>-0.05</v>
      </c>
      <c r="BT723" s="145">
        <f t="shared" ca="1" si="357"/>
        <v>-0.05</v>
      </c>
      <c r="BU723" s="56">
        <f t="shared" si="347"/>
        <v>0.08</v>
      </c>
      <c r="BV723" s="57">
        <f t="shared" si="348"/>
        <v>0</v>
      </c>
      <c r="BW723" s="58">
        <f t="shared" ca="1" si="349"/>
        <v>0</v>
      </c>
      <c r="BX723" s="141">
        <f t="shared" ca="1" si="358"/>
        <v>0</v>
      </c>
      <c r="BY723" s="143">
        <f t="shared" ca="1" si="359"/>
        <v>-0.08</v>
      </c>
      <c r="BZ723" s="144">
        <f t="shared" ca="1" si="360"/>
        <v>-0.05</v>
      </c>
      <c r="CA723" s="145">
        <f t="shared" ca="1" si="361"/>
        <v>-0.05</v>
      </c>
      <c r="CB723" s="56">
        <f t="shared" si="350"/>
        <v>0.08</v>
      </c>
      <c r="CC723" s="57">
        <f t="shared" si="351"/>
        <v>0</v>
      </c>
      <c r="CD723" s="58">
        <f t="shared" ca="1" si="352"/>
        <v>0</v>
      </c>
      <c r="CE723" s="141">
        <f t="shared" ca="1" si="362"/>
        <v>0</v>
      </c>
      <c r="CF723" s="143">
        <f t="shared" ca="1" si="363"/>
        <v>-0.08</v>
      </c>
      <c r="CG723" s="144">
        <f t="shared" ca="1" si="364"/>
        <v>-0.05</v>
      </c>
      <c r="CH723" s="145">
        <f t="shared" ca="1" si="365"/>
        <v>-0.05</v>
      </c>
    </row>
    <row r="724" spans="2:86" hidden="1" outlineLevel="1">
      <c r="B724" t="str">
        <f t="shared" ca="1" si="368"/>
        <v>EP4 LP-D0 LP-S0 LP-M2</v>
      </c>
      <c r="C724" s="37">
        <f t="shared" si="367"/>
        <v>4</v>
      </c>
      <c r="D724" s="37">
        <f t="shared" si="367"/>
        <v>0</v>
      </c>
      <c r="E724" s="37">
        <f t="shared" ca="1" si="367"/>
        <v>0</v>
      </c>
      <c r="F724" s="37">
        <f t="shared" ca="1" si="367"/>
        <v>0</v>
      </c>
      <c r="G724" s="37">
        <f t="shared" ca="1" si="367"/>
        <v>1</v>
      </c>
      <c r="H724" s="37">
        <f t="shared" ca="1" si="367"/>
        <v>1</v>
      </c>
      <c r="I724" s="37">
        <f t="shared" ca="1" si="367"/>
        <v>2</v>
      </c>
      <c r="BM724">
        <v>274</v>
      </c>
      <c r="BN724" s="56">
        <f t="shared" si="345"/>
        <v>0.08</v>
      </c>
      <c r="BO724" s="57">
        <f t="shared" si="346"/>
        <v>0</v>
      </c>
      <c r="BP724" s="58">
        <f t="shared" ca="1" si="353"/>
        <v>0</v>
      </c>
      <c r="BQ724" s="141">
        <f t="shared" ca="1" si="354"/>
        <v>0</v>
      </c>
      <c r="BR724" s="143">
        <f t="shared" ca="1" si="355"/>
        <v>-0.08</v>
      </c>
      <c r="BS724" s="144">
        <f t="shared" ca="1" si="356"/>
        <v>-0.05</v>
      </c>
      <c r="BT724" s="145">
        <f t="shared" ca="1" si="357"/>
        <v>0</v>
      </c>
      <c r="BU724" s="56">
        <f t="shared" si="347"/>
        <v>0.08</v>
      </c>
      <c r="BV724" s="57">
        <f t="shared" si="348"/>
        <v>0</v>
      </c>
      <c r="BW724" s="58">
        <f t="shared" ca="1" si="349"/>
        <v>0</v>
      </c>
      <c r="BX724" s="141">
        <f t="shared" ca="1" si="358"/>
        <v>0</v>
      </c>
      <c r="BY724" s="143">
        <f t="shared" ca="1" si="359"/>
        <v>-0.08</v>
      </c>
      <c r="BZ724" s="144">
        <f t="shared" ca="1" si="360"/>
        <v>-0.05</v>
      </c>
      <c r="CA724" s="145">
        <f t="shared" ca="1" si="361"/>
        <v>0</v>
      </c>
      <c r="CB724" s="56">
        <f t="shared" si="350"/>
        <v>0.08</v>
      </c>
      <c r="CC724" s="57">
        <f t="shared" si="351"/>
        <v>0</v>
      </c>
      <c r="CD724" s="58">
        <f t="shared" ca="1" si="352"/>
        <v>0</v>
      </c>
      <c r="CE724" s="141">
        <f t="shared" ca="1" si="362"/>
        <v>0</v>
      </c>
      <c r="CF724" s="143">
        <f t="shared" ca="1" si="363"/>
        <v>-0.08</v>
      </c>
      <c r="CG724" s="144">
        <f t="shared" ca="1" si="364"/>
        <v>-0.05</v>
      </c>
      <c r="CH724" s="145">
        <f t="shared" ca="1" si="365"/>
        <v>0</v>
      </c>
    </row>
    <row r="725" spans="2:86" hidden="1" outlineLevel="1">
      <c r="B725" t="str">
        <f t="shared" ca="1" si="368"/>
        <v>EP4 LP-D0 LP-S0 LP-M3</v>
      </c>
      <c r="C725" s="37">
        <f t="shared" si="367"/>
        <v>4</v>
      </c>
      <c r="D725" s="37">
        <f t="shared" si="367"/>
        <v>0</v>
      </c>
      <c r="E725" s="37">
        <f t="shared" ca="1" si="367"/>
        <v>0</v>
      </c>
      <c r="F725" s="37">
        <f t="shared" ca="1" si="367"/>
        <v>0</v>
      </c>
      <c r="G725" s="37">
        <f t="shared" ca="1" si="367"/>
        <v>1</v>
      </c>
      <c r="H725" s="37">
        <f t="shared" ca="1" si="367"/>
        <v>1</v>
      </c>
      <c r="I725" s="37">
        <f t="shared" ca="1" si="367"/>
        <v>3</v>
      </c>
      <c r="BM725">
        <v>275</v>
      </c>
      <c r="BN725" s="56">
        <f t="shared" si="345"/>
        <v>0.08</v>
      </c>
      <c r="BO725" s="57">
        <f t="shared" si="346"/>
        <v>0</v>
      </c>
      <c r="BP725" s="58">
        <f t="shared" ca="1" si="353"/>
        <v>0</v>
      </c>
      <c r="BQ725" s="141">
        <f t="shared" ca="1" si="354"/>
        <v>0</v>
      </c>
      <c r="BR725" s="143">
        <f t="shared" ca="1" si="355"/>
        <v>-0.08</v>
      </c>
      <c r="BS725" s="144">
        <f t="shared" ca="1" si="356"/>
        <v>-0.05</v>
      </c>
      <c r="BT725" s="145">
        <f t="shared" ca="1" si="357"/>
        <v>0.04</v>
      </c>
      <c r="BU725" s="56">
        <f t="shared" si="347"/>
        <v>0.08</v>
      </c>
      <c r="BV725" s="57">
        <f t="shared" si="348"/>
        <v>0</v>
      </c>
      <c r="BW725" s="58">
        <f t="shared" ca="1" si="349"/>
        <v>0</v>
      </c>
      <c r="BX725" s="141">
        <f t="shared" ca="1" si="358"/>
        <v>0</v>
      </c>
      <c r="BY725" s="143">
        <f t="shared" ca="1" si="359"/>
        <v>-0.08</v>
      </c>
      <c r="BZ725" s="144">
        <f t="shared" ca="1" si="360"/>
        <v>-0.05</v>
      </c>
      <c r="CA725" s="145">
        <f t="shared" ca="1" si="361"/>
        <v>0.04</v>
      </c>
      <c r="CB725" s="56">
        <f t="shared" si="350"/>
        <v>0.08</v>
      </c>
      <c r="CC725" s="57">
        <f t="shared" si="351"/>
        <v>0</v>
      </c>
      <c r="CD725" s="58">
        <f t="shared" ca="1" si="352"/>
        <v>0</v>
      </c>
      <c r="CE725" s="141">
        <f t="shared" ca="1" si="362"/>
        <v>0</v>
      </c>
      <c r="CF725" s="143">
        <f t="shared" ca="1" si="363"/>
        <v>-0.08</v>
      </c>
      <c r="CG725" s="144">
        <f t="shared" ca="1" si="364"/>
        <v>-0.05</v>
      </c>
      <c r="CH725" s="145">
        <f t="shared" ca="1" si="365"/>
        <v>0.04</v>
      </c>
    </row>
    <row r="726" spans="2:86" hidden="1" outlineLevel="1">
      <c r="B726" t="str">
        <f t="shared" ca="1" si="368"/>
        <v>EP4 LP-D0 LP-S0 LP-M4</v>
      </c>
      <c r="C726" s="37">
        <f t="shared" si="367"/>
        <v>4</v>
      </c>
      <c r="D726" s="37">
        <f t="shared" si="367"/>
        <v>0</v>
      </c>
      <c r="E726" s="37">
        <f t="shared" ca="1" si="367"/>
        <v>0</v>
      </c>
      <c r="F726" s="37">
        <f t="shared" ca="1" si="367"/>
        <v>0</v>
      </c>
      <c r="G726" s="37">
        <f t="shared" ca="1" si="367"/>
        <v>1</v>
      </c>
      <c r="H726" s="37">
        <f t="shared" ca="1" si="367"/>
        <v>1</v>
      </c>
      <c r="I726" s="37">
        <f t="shared" ca="1" si="367"/>
        <v>4</v>
      </c>
      <c r="BM726">
        <v>276</v>
      </c>
      <c r="BN726" s="56">
        <f t="shared" si="345"/>
        <v>0.08</v>
      </c>
      <c r="BO726" s="57">
        <f t="shared" si="346"/>
        <v>0</v>
      </c>
      <c r="BP726" s="58">
        <f t="shared" ca="1" si="353"/>
        <v>0</v>
      </c>
      <c r="BQ726" s="141">
        <f t="shared" ca="1" si="354"/>
        <v>0</v>
      </c>
      <c r="BR726" s="143">
        <f t="shared" ca="1" si="355"/>
        <v>-0.08</v>
      </c>
      <c r="BS726" s="144">
        <f t="shared" ca="1" si="356"/>
        <v>-0.05</v>
      </c>
      <c r="BT726" s="145">
        <f t="shared" ca="1" si="357"/>
        <v>0.08</v>
      </c>
      <c r="BU726" s="56">
        <f t="shared" si="347"/>
        <v>0.08</v>
      </c>
      <c r="BV726" s="57">
        <f t="shared" si="348"/>
        <v>0</v>
      </c>
      <c r="BW726" s="58">
        <f t="shared" ca="1" si="349"/>
        <v>0</v>
      </c>
      <c r="BX726" s="141">
        <f t="shared" ca="1" si="358"/>
        <v>0</v>
      </c>
      <c r="BY726" s="143">
        <f t="shared" ca="1" si="359"/>
        <v>-0.08</v>
      </c>
      <c r="BZ726" s="144">
        <f t="shared" ca="1" si="360"/>
        <v>-0.05</v>
      </c>
      <c r="CA726" s="145">
        <f t="shared" ca="1" si="361"/>
        <v>0.08</v>
      </c>
      <c r="CB726" s="56">
        <f t="shared" si="350"/>
        <v>0.08</v>
      </c>
      <c r="CC726" s="57">
        <f t="shared" si="351"/>
        <v>0</v>
      </c>
      <c r="CD726" s="58">
        <f t="shared" ca="1" si="352"/>
        <v>0</v>
      </c>
      <c r="CE726" s="141">
        <f t="shared" ca="1" si="362"/>
        <v>0</v>
      </c>
      <c r="CF726" s="143">
        <f t="shared" ca="1" si="363"/>
        <v>-0.08</v>
      </c>
      <c r="CG726" s="144">
        <f t="shared" ca="1" si="364"/>
        <v>-0.05</v>
      </c>
      <c r="CH726" s="145">
        <f t="shared" ca="1" si="365"/>
        <v>0.08</v>
      </c>
    </row>
    <row r="727" spans="2:86" hidden="1" outlineLevel="1">
      <c r="B727" t="str">
        <f t="shared" ca="1" si="368"/>
        <v>EP4 LP-D0 LP-S0 LP-M1</v>
      </c>
      <c r="C727" s="37">
        <f t="shared" si="367"/>
        <v>4</v>
      </c>
      <c r="D727" s="37">
        <f t="shared" si="367"/>
        <v>0</v>
      </c>
      <c r="E727" s="37">
        <f t="shared" ca="1" si="367"/>
        <v>0</v>
      </c>
      <c r="F727" s="37">
        <f t="shared" ca="1" si="367"/>
        <v>0</v>
      </c>
      <c r="G727" s="37">
        <f t="shared" ca="1" si="367"/>
        <v>1</v>
      </c>
      <c r="H727" s="37">
        <f t="shared" ca="1" si="367"/>
        <v>2</v>
      </c>
      <c r="I727" s="37">
        <f t="shared" ca="1" si="367"/>
        <v>1</v>
      </c>
      <c r="BM727">
        <v>277</v>
      </c>
      <c r="BN727" s="56">
        <f t="shared" si="345"/>
        <v>0.08</v>
      </c>
      <c r="BO727" s="57">
        <f t="shared" si="346"/>
        <v>0</v>
      </c>
      <c r="BP727" s="58">
        <f t="shared" ca="1" si="353"/>
        <v>0</v>
      </c>
      <c r="BQ727" s="141">
        <f t="shared" ca="1" si="354"/>
        <v>0</v>
      </c>
      <c r="BR727" s="143">
        <f t="shared" ca="1" si="355"/>
        <v>-0.08</v>
      </c>
      <c r="BS727" s="144">
        <f t="shared" ca="1" si="356"/>
        <v>0</v>
      </c>
      <c r="BT727" s="145">
        <f t="shared" ca="1" si="357"/>
        <v>-0.05</v>
      </c>
      <c r="BU727" s="56">
        <f t="shared" si="347"/>
        <v>0.08</v>
      </c>
      <c r="BV727" s="57">
        <f t="shared" si="348"/>
        <v>0</v>
      </c>
      <c r="BW727" s="58">
        <f t="shared" ca="1" si="349"/>
        <v>0</v>
      </c>
      <c r="BX727" s="141">
        <f t="shared" ca="1" si="358"/>
        <v>0</v>
      </c>
      <c r="BY727" s="143">
        <f t="shared" ca="1" si="359"/>
        <v>-0.08</v>
      </c>
      <c r="BZ727" s="144">
        <f t="shared" ca="1" si="360"/>
        <v>0</v>
      </c>
      <c r="CA727" s="145">
        <f t="shared" ca="1" si="361"/>
        <v>-0.05</v>
      </c>
      <c r="CB727" s="56">
        <f t="shared" si="350"/>
        <v>0.08</v>
      </c>
      <c r="CC727" s="57">
        <f t="shared" si="351"/>
        <v>0</v>
      </c>
      <c r="CD727" s="58">
        <f t="shared" ca="1" si="352"/>
        <v>0</v>
      </c>
      <c r="CE727" s="141">
        <f t="shared" ca="1" si="362"/>
        <v>0</v>
      </c>
      <c r="CF727" s="143">
        <f t="shared" ca="1" si="363"/>
        <v>-0.08</v>
      </c>
      <c r="CG727" s="144">
        <f t="shared" ca="1" si="364"/>
        <v>0</v>
      </c>
      <c r="CH727" s="145">
        <f t="shared" ca="1" si="365"/>
        <v>-0.05</v>
      </c>
    </row>
    <row r="728" spans="2:86" hidden="1" outlineLevel="1">
      <c r="B728" t="str">
        <f t="shared" ca="1" si="368"/>
        <v>EP4 LP-D0 LP-S0 LP-M2</v>
      </c>
      <c r="C728" s="37">
        <f t="shared" si="367"/>
        <v>4</v>
      </c>
      <c r="D728" s="37">
        <f t="shared" si="367"/>
        <v>0</v>
      </c>
      <c r="E728" s="37">
        <f t="shared" ca="1" si="367"/>
        <v>0</v>
      </c>
      <c r="F728" s="37">
        <f t="shared" ca="1" si="367"/>
        <v>0</v>
      </c>
      <c r="G728" s="37">
        <f t="shared" ca="1" si="367"/>
        <v>1</v>
      </c>
      <c r="H728" s="37">
        <f t="shared" ca="1" si="367"/>
        <v>2</v>
      </c>
      <c r="I728" s="37">
        <f t="shared" ca="1" si="367"/>
        <v>2</v>
      </c>
      <c r="BM728">
        <v>278</v>
      </c>
      <c r="BN728" s="56">
        <f t="shared" si="345"/>
        <v>0.08</v>
      </c>
      <c r="BO728" s="57">
        <f t="shared" si="346"/>
        <v>0</v>
      </c>
      <c r="BP728" s="58">
        <f t="shared" ca="1" si="353"/>
        <v>0</v>
      </c>
      <c r="BQ728" s="141">
        <f t="shared" ca="1" si="354"/>
        <v>0</v>
      </c>
      <c r="BR728" s="143">
        <f t="shared" ca="1" si="355"/>
        <v>-0.08</v>
      </c>
      <c r="BS728" s="144">
        <f t="shared" ca="1" si="356"/>
        <v>0</v>
      </c>
      <c r="BT728" s="145">
        <f t="shared" ca="1" si="357"/>
        <v>0</v>
      </c>
      <c r="BU728" s="56">
        <f t="shared" si="347"/>
        <v>0.08</v>
      </c>
      <c r="BV728" s="57">
        <f t="shared" si="348"/>
        <v>0</v>
      </c>
      <c r="BW728" s="58">
        <f t="shared" ca="1" si="349"/>
        <v>0</v>
      </c>
      <c r="BX728" s="141">
        <f t="shared" ca="1" si="358"/>
        <v>0</v>
      </c>
      <c r="BY728" s="143">
        <f t="shared" ca="1" si="359"/>
        <v>-0.08</v>
      </c>
      <c r="BZ728" s="144">
        <f t="shared" ca="1" si="360"/>
        <v>0</v>
      </c>
      <c r="CA728" s="145">
        <f t="shared" ca="1" si="361"/>
        <v>0</v>
      </c>
      <c r="CB728" s="56">
        <f t="shared" si="350"/>
        <v>0.08</v>
      </c>
      <c r="CC728" s="57">
        <f t="shared" si="351"/>
        <v>0</v>
      </c>
      <c r="CD728" s="58">
        <f t="shared" ca="1" si="352"/>
        <v>0</v>
      </c>
      <c r="CE728" s="141">
        <f t="shared" ca="1" si="362"/>
        <v>0</v>
      </c>
      <c r="CF728" s="143">
        <f t="shared" ca="1" si="363"/>
        <v>-0.08</v>
      </c>
      <c r="CG728" s="144">
        <f t="shared" ca="1" si="364"/>
        <v>0</v>
      </c>
      <c r="CH728" s="145">
        <f t="shared" ca="1" si="365"/>
        <v>0</v>
      </c>
    </row>
    <row r="729" spans="2:86" hidden="1" outlineLevel="1">
      <c r="B729" t="str">
        <f t="shared" ca="1" si="368"/>
        <v>EP4 LP-D0 LP-S0 LP-M3</v>
      </c>
      <c r="C729" s="37">
        <f t="shared" si="367"/>
        <v>4</v>
      </c>
      <c r="D729" s="37">
        <f t="shared" si="367"/>
        <v>0</v>
      </c>
      <c r="E729" s="37">
        <f t="shared" ca="1" si="367"/>
        <v>0</v>
      </c>
      <c r="F729" s="37">
        <f t="shared" ca="1" si="367"/>
        <v>0</v>
      </c>
      <c r="G729" s="37">
        <f t="shared" ca="1" si="367"/>
        <v>1</v>
      </c>
      <c r="H729" s="37">
        <f t="shared" ca="1" si="367"/>
        <v>2</v>
      </c>
      <c r="I729" s="37">
        <f t="shared" ca="1" si="367"/>
        <v>3</v>
      </c>
      <c r="BM729">
        <v>279</v>
      </c>
      <c r="BN729" s="56">
        <f t="shared" si="345"/>
        <v>0.08</v>
      </c>
      <c r="BO729" s="57">
        <f t="shared" si="346"/>
        <v>0</v>
      </c>
      <c r="BP729" s="58">
        <f t="shared" ca="1" si="353"/>
        <v>0</v>
      </c>
      <c r="BQ729" s="141">
        <f t="shared" ca="1" si="354"/>
        <v>0</v>
      </c>
      <c r="BR729" s="143">
        <f t="shared" ca="1" si="355"/>
        <v>-0.08</v>
      </c>
      <c r="BS729" s="144">
        <f t="shared" ca="1" si="356"/>
        <v>0</v>
      </c>
      <c r="BT729" s="145">
        <f t="shared" ca="1" si="357"/>
        <v>0.04</v>
      </c>
      <c r="BU729" s="56">
        <f t="shared" si="347"/>
        <v>0.08</v>
      </c>
      <c r="BV729" s="57">
        <f t="shared" si="348"/>
        <v>0</v>
      </c>
      <c r="BW729" s="58">
        <f t="shared" ca="1" si="349"/>
        <v>0</v>
      </c>
      <c r="BX729" s="141">
        <f t="shared" ca="1" si="358"/>
        <v>0</v>
      </c>
      <c r="BY729" s="143">
        <f t="shared" ca="1" si="359"/>
        <v>-0.08</v>
      </c>
      <c r="BZ729" s="144">
        <f t="shared" ca="1" si="360"/>
        <v>0</v>
      </c>
      <c r="CA729" s="145">
        <f t="shared" ca="1" si="361"/>
        <v>0.04</v>
      </c>
      <c r="CB729" s="56">
        <f t="shared" si="350"/>
        <v>0.08</v>
      </c>
      <c r="CC729" s="57">
        <f t="shared" si="351"/>
        <v>0</v>
      </c>
      <c r="CD729" s="58">
        <f t="shared" ca="1" si="352"/>
        <v>0</v>
      </c>
      <c r="CE729" s="141">
        <f t="shared" ca="1" si="362"/>
        <v>0</v>
      </c>
      <c r="CF729" s="143">
        <f t="shared" ca="1" si="363"/>
        <v>-0.08</v>
      </c>
      <c r="CG729" s="144">
        <f t="shared" ca="1" si="364"/>
        <v>0</v>
      </c>
      <c r="CH729" s="145">
        <f t="shared" ca="1" si="365"/>
        <v>0.04</v>
      </c>
    </row>
    <row r="730" spans="2:86" hidden="1" outlineLevel="1">
      <c r="B730" t="str">
        <f t="shared" ca="1" si="368"/>
        <v>EP4 LP-D0 LP-S0 LP-M4</v>
      </c>
      <c r="C730" s="37">
        <f t="shared" si="367"/>
        <v>4</v>
      </c>
      <c r="D730" s="37">
        <f t="shared" si="367"/>
        <v>0</v>
      </c>
      <c r="E730" s="37">
        <f t="shared" ca="1" si="367"/>
        <v>0</v>
      </c>
      <c r="F730" s="37">
        <f t="shared" ca="1" si="367"/>
        <v>0</v>
      </c>
      <c r="G730" s="37">
        <f t="shared" ca="1" si="367"/>
        <v>1</v>
      </c>
      <c r="H730" s="37">
        <f t="shared" ca="1" si="367"/>
        <v>2</v>
      </c>
      <c r="I730" s="37">
        <f t="shared" ca="1" si="367"/>
        <v>4</v>
      </c>
      <c r="BM730">
        <v>280</v>
      </c>
      <c r="BN730" s="56">
        <f t="shared" si="345"/>
        <v>0.08</v>
      </c>
      <c r="BO730" s="57">
        <f t="shared" si="346"/>
        <v>0</v>
      </c>
      <c r="BP730" s="58">
        <f t="shared" ca="1" si="353"/>
        <v>0</v>
      </c>
      <c r="BQ730" s="141">
        <f t="shared" ca="1" si="354"/>
        <v>0</v>
      </c>
      <c r="BR730" s="143">
        <f t="shared" ca="1" si="355"/>
        <v>-0.08</v>
      </c>
      <c r="BS730" s="144">
        <f t="shared" ca="1" si="356"/>
        <v>0</v>
      </c>
      <c r="BT730" s="145">
        <f t="shared" ca="1" si="357"/>
        <v>0.08</v>
      </c>
      <c r="BU730" s="56">
        <f t="shared" si="347"/>
        <v>0.08</v>
      </c>
      <c r="BV730" s="57">
        <f t="shared" si="348"/>
        <v>0</v>
      </c>
      <c r="BW730" s="58">
        <f t="shared" ca="1" si="349"/>
        <v>0</v>
      </c>
      <c r="BX730" s="141">
        <f t="shared" ca="1" si="358"/>
        <v>0</v>
      </c>
      <c r="BY730" s="143">
        <f t="shared" ca="1" si="359"/>
        <v>-0.08</v>
      </c>
      <c r="BZ730" s="144">
        <f t="shared" ca="1" si="360"/>
        <v>0</v>
      </c>
      <c r="CA730" s="145">
        <f t="shared" ca="1" si="361"/>
        <v>0.08</v>
      </c>
      <c r="CB730" s="56">
        <f t="shared" si="350"/>
        <v>0.08</v>
      </c>
      <c r="CC730" s="57">
        <f t="shared" si="351"/>
        <v>0</v>
      </c>
      <c r="CD730" s="58">
        <f t="shared" ca="1" si="352"/>
        <v>0</v>
      </c>
      <c r="CE730" s="141">
        <f t="shared" ca="1" si="362"/>
        <v>0</v>
      </c>
      <c r="CF730" s="143">
        <f t="shared" ca="1" si="363"/>
        <v>-0.08</v>
      </c>
      <c r="CG730" s="144">
        <f t="shared" ca="1" si="364"/>
        <v>0</v>
      </c>
      <c r="CH730" s="145">
        <f t="shared" ca="1" si="365"/>
        <v>0.08</v>
      </c>
    </row>
    <row r="731" spans="2:86" hidden="1" outlineLevel="1">
      <c r="B731" t="str">
        <f t="shared" ca="1" si="368"/>
        <v>EP4 LP-D0 LP-S0 LP-M1</v>
      </c>
      <c r="C731" s="37">
        <f t="shared" ref="C731:I740" si="369">C331</f>
        <v>4</v>
      </c>
      <c r="D731" s="37">
        <f t="shared" si="369"/>
        <v>0</v>
      </c>
      <c r="E731" s="37">
        <f t="shared" ca="1" si="369"/>
        <v>0</v>
      </c>
      <c r="F731" s="37">
        <f t="shared" ca="1" si="369"/>
        <v>0</v>
      </c>
      <c r="G731" s="37">
        <f t="shared" ca="1" si="369"/>
        <v>1</v>
      </c>
      <c r="H731" s="37">
        <f t="shared" ca="1" si="369"/>
        <v>3</v>
      </c>
      <c r="I731" s="37">
        <f t="shared" ca="1" si="369"/>
        <v>1</v>
      </c>
      <c r="BM731">
        <v>281</v>
      </c>
      <c r="BN731" s="56">
        <f t="shared" si="345"/>
        <v>0.08</v>
      </c>
      <c r="BO731" s="57">
        <f t="shared" si="346"/>
        <v>0</v>
      </c>
      <c r="BP731" s="58">
        <f t="shared" ca="1" si="353"/>
        <v>0</v>
      </c>
      <c r="BQ731" s="141">
        <f t="shared" ca="1" si="354"/>
        <v>0</v>
      </c>
      <c r="BR731" s="143">
        <f t="shared" ca="1" si="355"/>
        <v>-0.08</v>
      </c>
      <c r="BS731" s="144">
        <f t="shared" ca="1" si="356"/>
        <v>0.04</v>
      </c>
      <c r="BT731" s="145">
        <f t="shared" ca="1" si="357"/>
        <v>-0.05</v>
      </c>
      <c r="BU731" s="56">
        <f t="shared" si="347"/>
        <v>0.08</v>
      </c>
      <c r="BV731" s="57">
        <f t="shared" si="348"/>
        <v>0</v>
      </c>
      <c r="BW731" s="58">
        <f t="shared" ca="1" si="349"/>
        <v>0</v>
      </c>
      <c r="BX731" s="141">
        <f t="shared" ca="1" si="358"/>
        <v>0</v>
      </c>
      <c r="BY731" s="143">
        <f t="shared" ca="1" si="359"/>
        <v>-0.08</v>
      </c>
      <c r="BZ731" s="144">
        <f t="shared" ca="1" si="360"/>
        <v>0.04</v>
      </c>
      <c r="CA731" s="145">
        <f t="shared" ca="1" si="361"/>
        <v>-0.05</v>
      </c>
      <c r="CB731" s="56">
        <f t="shared" si="350"/>
        <v>0.08</v>
      </c>
      <c r="CC731" s="57">
        <f t="shared" si="351"/>
        <v>0</v>
      </c>
      <c r="CD731" s="58">
        <f t="shared" ca="1" si="352"/>
        <v>0</v>
      </c>
      <c r="CE731" s="141">
        <f t="shared" ca="1" si="362"/>
        <v>0</v>
      </c>
      <c r="CF731" s="143">
        <f t="shared" ca="1" si="363"/>
        <v>-0.08</v>
      </c>
      <c r="CG731" s="144">
        <f t="shared" ca="1" si="364"/>
        <v>0.04</v>
      </c>
      <c r="CH731" s="145">
        <f t="shared" ca="1" si="365"/>
        <v>-0.05</v>
      </c>
    </row>
    <row r="732" spans="2:86" hidden="1" outlineLevel="1">
      <c r="B732" t="str">
        <f t="shared" ca="1" si="368"/>
        <v>EP4 LP-D0 LP-S0 LP-M2</v>
      </c>
      <c r="C732" s="37">
        <f t="shared" si="369"/>
        <v>4</v>
      </c>
      <c r="D732" s="37">
        <f t="shared" si="369"/>
        <v>0</v>
      </c>
      <c r="E732" s="37">
        <f t="shared" ca="1" si="369"/>
        <v>0</v>
      </c>
      <c r="F732" s="37">
        <f t="shared" ca="1" si="369"/>
        <v>0</v>
      </c>
      <c r="G732" s="37">
        <f t="shared" ca="1" si="369"/>
        <v>1</v>
      </c>
      <c r="H732" s="37">
        <f t="shared" ca="1" si="369"/>
        <v>3</v>
      </c>
      <c r="I732" s="37">
        <f t="shared" ca="1" si="369"/>
        <v>2</v>
      </c>
      <c r="BM732">
        <v>282</v>
      </c>
      <c r="BN732" s="56">
        <f t="shared" si="345"/>
        <v>0.08</v>
      </c>
      <c r="BO732" s="57">
        <f t="shared" si="346"/>
        <v>0</v>
      </c>
      <c r="BP732" s="58">
        <f t="shared" ca="1" si="353"/>
        <v>0</v>
      </c>
      <c r="BQ732" s="141">
        <f t="shared" ca="1" si="354"/>
        <v>0</v>
      </c>
      <c r="BR732" s="143">
        <f t="shared" ca="1" si="355"/>
        <v>-0.08</v>
      </c>
      <c r="BS732" s="144">
        <f t="shared" ca="1" si="356"/>
        <v>0.04</v>
      </c>
      <c r="BT732" s="145">
        <f t="shared" ca="1" si="357"/>
        <v>0</v>
      </c>
      <c r="BU732" s="56">
        <f t="shared" si="347"/>
        <v>0.08</v>
      </c>
      <c r="BV732" s="57">
        <f t="shared" si="348"/>
        <v>0</v>
      </c>
      <c r="BW732" s="58">
        <f t="shared" ca="1" si="349"/>
        <v>0</v>
      </c>
      <c r="BX732" s="141">
        <f t="shared" ca="1" si="358"/>
        <v>0</v>
      </c>
      <c r="BY732" s="143">
        <f t="shared" ca="1" si="359"/>
        <v>-0.08</v>
      </c>
      <c r="BZ732" s="144">
        <f t="shared" ca="1" si="360"/>
        <v>0.04</v>
      </c>
      <c r="CA732" s="145">
        <f t="shared" ca="1" si="361"/>
        <v>0</v>
      </c>
      <c r="CB732" s="56">
        <f t="shared" si="350"/>
        <v>0.08</v>
      </c>
      <c r="CC732" s="57">
        <f t="shared" si="351"/>
        <v>0</v>
      </c>
      <c r="CD732" s="58">
        <f t="shared" ca="1" si="352"/>
        <v>0</v>
      </c>
      <c r="CE732" s="141">
        <f t="shared" ca="1" si="362"/>
        <v>0</v>
      </c>
      <c r="CF732" s="143">
        <f t="shared" ca="1" si="363"/>
        <v>-0.08</v>
      </c>
      <c r="CG732" s="144">
        <f t="shared" ca="1" si="364"/>
        <v>0.04</v>
      </c>
      <c r="CH732" s="145">
        <f t="shared" ca="1" si="365"/>
        <v>0</v>
      </c>
    </row>
    <row r="733" spans="2:86" hidden="1" outlineLevel="1">
      <c r="B733" t="str">
        <f t="shared" ca="1" si="368"/>
        <v>EP4 LP-D0 LP-S0 LP-M3</v>
      </c>
      <c r="C733" s="37">
        <f t="shared" si="369"/>
        <v>4</v>
      </c>
      <c r="D733" s="37">
        <f t="shared" si="369"/>
        <v>0</v>
      </c>
      <c r="E733" s="37">
        <f t="shared" ca="1" si="369"/>
        <v>0</v>
      </c>
      <c r="F733" s="37">
        <f t="shared" ca="1" si="369"/>
        <v>0</v>
      </c>
      <c r="G733" s="37">
        <f t="shared" ca="1" si="369"/>
        <v>1</v>
      </c>
      <c r="H733" s="37">
        <f t="shared" ca="1" si="369"/>
        <v>3</v>
      </c>
      <c r="I733" s="37">
        <f t="shared" ca="1" si="369"/>
        <v>3</v>
      </c>
      <c r="BM733">
        <v>283</v>
      </c>
      <c r="BN733" s="56">
        <f t="shared" si="345"/>
        <v>0.08</v>
      </c>
      <c r="BO733" s="57">
        <f t="shared" si="346"/>
        <v>0</v>
      </c>
      <c r="BP733" s="58">
        <f t="shared" ca="1" si="353"/>
        <v>0</v>
      </c>
      <c r="BQ733" s="141">
        <f t="shared" ca="1" si="354"/>
        <v>0</v>
      </c>
      <c r="BR733" s="143">
        <f t="shared" ca="1" si="355"/>
        <v>-0.08</v>
      </c>
      <c r="BS733" s="144">
        <f t="shared" ca="1" si="356"/>
        <v>0.04</v>
      </c>
      <c r="BT733" s="145">
        <f t="shared" ca="1" si="357"/>
        <v>0.04</v>
      </c>
      <c r="BU733" s="56">
        <f t="shared" si="347"/>
        <v>0.08</v>
      </c>
      <c r="BV733" s="57">
        <f t="shared" si="348"/>
        <v>0</v>
      </c>
      <c r="BW733" s="58">
        <f t="shared" ca="1" si="349"/>
        <v>0</v>
      </c>
      <c r="BX733" s="141">
        <f t="shared" ca="1" si="358"/>
        <v>0</v>
      </c>
      <c r="BY733" s="143">
        <f t="shared" ca="1" si="359"/>
        <v>-0.08</v>
      </c>
      <c r="BZ733" s="144">
        <f t="shared" ca="1" si="360"/>
        <v>0.04</v>
      </c>
      <c r="CA733" s="145">
        <f t="shared" ca="1" si="361"/>
        <v>0.04</v>
      </c>
      <c r="CB733" s="56">
        <f t="shared" si="350"/>
        <v>0.08</v>
      </c>
      <c r="CC733" s="57">
        <f t="shared" si="351"/>
        <v>0</v>
      </c>
      <c r="CD733" s="58">
        <f t="shared" ca="1" si="352"/>
        <v>0</v>
      </c>
      <c r="CE733" s="141">
        <f t="shared" ca="1" si="362"/>
        <v>0</v>
      </c>
      <c r="CF733" s="143">
        <f t="shared" ca="1" si="363"/>
        <v>-0.08</v>
      </c>
      <c r="CG733" s="144">
        <f t="shared" ca="1" si="364"/>
        <v>0.04</v>
      </c>
      <c r="CH733" s="145">
        <f t="shared" ca="1" si="365"/>
        <v>0.04</v>
      </c>
    </row>
    <row r="734" spans="2:86" hidden="1" outlineLevel="1">
      <c r="B734" t="str">
        <f t="shared" ca="1" si="368"/>
        <v>EP4 LP-D0 LP-S0 LP-M4</v>
      </c>
      <c r="C734" s="37">
        <f t="shared" si="369"/>
        <v>4</v>
      </c>
      <c r="D734" s="37">
        <f t="shared" si="369"/>
        <v>0</v>
      </c>
      <c r="E734" s="37">
        <f t="shared" ca="1" si="369"/>
        <v>0</v>
      </c>
      <c r="F734" s="37">
        <f t="shared" ca="1" si="369"/>
        <v>0</v>
      </c>
      <c r="G734" s="37">
        <f t="shared" ca="1" si="369"/>
        <v>1</v>
      </c>
      <c r="H734" s="37">
        <f t="shared" ca="1" si="369"/>
        <v>3</v>
      </c>
      <c r="I734" s="37">
        <f t="shared" ca="1" si="369"/>
        <v>4</v>
      </c>
      <c r="BM734">
        <v>284</v>
      </c>
      <c r="BN734" s="56">
        <f t="shared" si="345"/>
        <v>0.08</v>
      </c>
      <c r="BO734" s="57">
        <f t="shared" si="346"/>
        <v>0</v>
      </c>
      <c r="BP734" s="58">
        <f t="shared" ca="1" si="353"/>
        <v>0</v>
      </c>
      <c r="BQ734" s="141">
        <f t="shared" ca="1" si="354"/>
        <v>0</v>
      </c>
      <c r="BR734" s="143">
        <f t="shared" ca="1" si="355"/>
        <v>-0.08</v>
      </c>
      <c r="BS734" s="144">
        <f t="shared" ca="1" si="356"/>
        <v>0.04</v>
      </c>
      <c r="BT734" s="145">
        <f t="shared" ca="1" si="357"/>
        <v>0.08</v>
      </c>
      <c r="BU734" s="56">
        <f t="shared" si="347"/>
        <v>0.08</v>
      </c>
      <c r="BV734" s="57">
        <f t="shared" si="348"/>
        <v>0</v>
      </c>
      <c r="BW734" s="58">
        <f t="shared" ca="1" si="349"/>
        <v>0</v>
      </c>
      <c r="BX734" s="141">
        <f t="shared" ca="1" si="358"/>
        <v>0</v>
      </c>
      <c r="BY734" s="143">
        <f t="shared" ca="1" si="359"/>
        <v>-0.08</v>
      </c>
      <c r="BZ734" s="144">
        <f t="shared" ca="1" si="360"/>
        <v>0.04</v>
      </c>
      <c r="CA734" s="145">
        <f t="shared" ca="1" si="361"/>
        <v>0.08</v>
      </c>
      <c r="CB734" s="56">
        <f t="shared" si="350"/>
        <v>0.08</v>
      </c>
      <c r="CC734" s="57">
        <f t="shared" si="351"/>
        <v>0</v>
      </c>
      <c r="CD734" s="58">
        <f t="shared" ca="1" si="352"/>
        <v>0</v>
      </c>
      <c r="CE734" s="141">
        <f t="shared" ca="1" si="362"/>
        <v>0</v>
      </c>
      <c r="CF734" s="143">
        <f t="shared" ca="1" si="363"/>
        <v>-0.08</v>
      </c>
      <c r="CG734" s="144">
        <f t="shared" ca="1" si="364"/>
        <v>0.04</v>
      </c>
      <c r="CH734" s="145">
        <f t="shared" ca="1" si="365"/>
        <v>0.08</v>
      </c>
    </row>
    <row r="735" spans="2:86" hidden="1" outlineLevel="1">
      <c r="B735" t="str">
        <f t="shared" ca="1" si="368"/>
        <v>EP4 LP-D0 LP-S0 LP-M1</v>
      </c>
      <c r="C735" s="37">
        <f t="shared" si="369"/>
        <v>4</v>
      </c>
      <c r="D735" s="37">
        <f t="shared" si="369"/>
        <v>0</v>
      </c>
      <c r="E735" s="37">
        <f t="shared" ca="1" si="369"/>
        <v>0</v>
      </c>
      <c r="F735" s="37">
        <f t="shared" ca="1" si="369"/>
        <v>0</v>
      </c>
      <c r="G735" s="37">
        <f t="shared" ca="1" si="369"/>
        <v>1</v>
      </c>
      <c r="H735" s="37">
        <f t="shared" ca="1" si="369"/>
        <v>4</v>
      </c>
      <c r="I735" s="37">
        <f t="shared" ca="1" si="369"/>
        <v>1</v>
      </c>
      <c r="BM735">
        <v>285</v>
      </c>
      <c r="BN735" s="56">
        <f t="shared" si="345"/>
        <v>0.08</v>
      </c>
      <c r="BO735" s="57">
        <f t="shared" si="346"/>
        <v>0</v>
      </c>
      <c r="BP735" s="58">
        <f t="shared" ca="1" si="353"/>
        <v>0</v>
      </c>
      <c r="BQ735" s="141">
        <f t="shared" ca="1" si="354"/>
        <v>0</v>
      </c>
      <c r="BR735" s="143">
        <f t="shared" ca="1" si="355"/>
        <v>-0.08</v>
      </c>
      <c r="BS735" s="144">
        <f t="shared" ca="1" si="356"/>
        <v>0.08</v>
      </c>
      <c r="BT735" s="145">
        <f t="shared" ca="1" si="357"/>
        <v>-0.05</v>
      </c>
      <c r="BU735" s="56">
        <f t="shared" si="347"/>
        <v>0.08</v>
      </c>
      <c r="BV735" s="57">
        <f t="shared" si="348"/>
        <v>0</v>
      </c>
      <c r="BW735" s="58">
        <f t="shared" ca="1" si="349"/>
        <v>0</v>
      </c>
      <c r="BX735" s="141">
        <f t="shared" ca="1" si="358"/>
        <v>0</v>
      </c>
      <c r="BY735" s="143">
        <f t="shared" ca="1" si="359"/>
        <v>-0.08</v>
      </c>
      <c r="BZ735" s="144">
        <f t="shared" ca="1" si="360"/>
        <v>0.08</v>
      </c>
      <c r="CA735" s="145">
        <f t="shared" ca="1" si="361"/>
        <v>-0.05</v>
      </c>
      <c r="CB735" s="56">
        <f t="shared" si="350"/>
        <v>0.08</v>
      </c>
      <c r="CC735" s="57">
        <f t="shared" si="351"/>
        <v>0</v>
      </c>
      <c r="CD735" s="58">
        <f t="shared" ca="1" si="352"/>
        <v>0</v>
      </c>
      <c r="CE735" s="141">
        <f t="shared" ca="1" si="362"/>
        <v>0</v>
      </c>
      <c r="CF735" s="143">
        <f t="shared" ca="1" si="363"/>
        <v>-0.08</v>
      </c>
      <c r="CG735" s="144">
        <f t="shared" ca="1" si="364"/>
        <v>0.08</v>
      </c>
      <c r="CH735" s="145">
        <f t="shared" ca="1" si="365"/>
        <v>-0.05</v>
      </c>
    </row>
    <row r="736" spans="2:86" hidden="1" outlineLevel="1">
      <c r="B736" t="str">
        <f t="shared" ca="1" si="368"/>
        <v>EP4 LP-D0 LP-S0 LP-M2</v>
      </c>
      <c r="C736" s="37">
        <f t="shared" si="369"/>
        <v>4</v>
      </c>
      <c r="D736" s="37">
        <f t="shared" si="369"/>
        <v>0</v>
      </c>
      <c r="E736" s="37">
        <f t="shared" ca="1" si="369"/>
        <v>0</v>
      </c>
      <c r="F736" s="37">
        <f t="shared" ca="1" si="369"/>
        <v>0</v>
      </c>
      <c r="G736" s="37">
        <f t="shared" ca="1" si="369"/>
        <v>1</v>
      </c>
      <c r="H736" s="37">
        <f t="shared" ca="1" si="369"/>
        <v>4</v>
      </c>
      <c r="I736" s="37">
        <f t="shared" ca="1" si="369"/>
        <v>2</v>
      </c>
      <c r="BM736">
        <v>286</v>
      </c>
      <c r="BN736" s="56">
        <f t="shared" si="345"/>
        <v>0.08</v>
      </c>
      <c r="BO736" s="57">
        <f t="shared" si="346"/>
        <v>0</v>
      </c>
      <c r="BP736" s="58">
        <f t="shared" ca="1" si="353"/>
        <v>0</v>
      </c>
      <c r="BQ736" s="141">
        <f t="shared" ca="1" si="354"/>
        <v>0</v>
      </c>
      <c r="BR736" s="143">
        <f t="shared" ca="1" si="355"/>
        <v>-0.08</v>
      </c>
      <c r="BS736" s="144">
        <f t="shared" ca="1" si="356"/>
        <v>0.08</v>
      </c>
      <c r="BT736" s="145">
        <f t="shared" ca="1" si="357"/>
        <v>0</v>
      </c>
      <c r="BU736" s="56">
        <f t="shared" si="347"/>
        <v>0.08</v>
      </c>
      <c r="BV736" s="57">
        <f t="shared" si="348"/>
        <v>0</v>
      </c>
      <c r="BW736" s="58">
        <f t="shared" ca="1" si="349"/>
        <v>0</v>
      </c>
      <c r="BX736" s="141">
        <f t="shared" ca="1" si="358"/>
        <v>0</v>
      </c>
      <c r="BY736" s="143">
        <f t="shared" ca="1" si="359"/>
        <v>-0.08</v>
      </c>
      <c r="BZ736" s="144">
        <f t="shared" ca="1" si="360"/>
        <v>0.08</v>
      </c>
      <c r="CA736" s="145">
        <f t="shared" ca="1" si="361"/>
        <v>0</v>
      </c>
      <c r="CB736" s="56">
        <f t="shared" si="350"/>
        <v>0.08</v>
      </c>
      <c r="CC736" s="57">
        <f t="shared" si="351"/>
        <v>0</v>
      </c>
      <c r="CD736" s="58">
        <f t="shared" ca="1" si="352"/>
        <v>0</v>
      </c>
      <c r="CE736" s="141">
        <f t="shared" ca="1" si="362"/>
        <v>0</v>
      </c>
      <c r="CF736" s="143">
        <f t="shared" ca="1" si="363"/>
        <v>-0.08</v>
      </c>
      <c r="CG736" s="144">
        <f t="shared" ca="1" si="364"/>
        <v>0.08</v>
      </c>
      <c r="CH736" s="145">
        <f t="shared" ca="1" si="365"/>
        <v>0</v>
      </c>
    </row>
    <row r="737" spans="2:86" hidden="1" outlineLevel="1">
      <c r="B737" t="str">
        <f t="shared" ca="1" si="368"/>
        <v>EP4 LP-D0 LP-S0 LP-M3</v>
      </c>
      <c r="C737" s="37">
        <f t="shared" si="369"/>
        <v>4</v>
      </c>
      <c r="D737" s="37">
        <f t="shared" si="369"/>
        <v>0</v>
      </c>
      <c r="E737" s="37">
        <f t="shared" ca="1" si="369"/>
        <v>0</v>
      </c>
      <c r="F737" s="37">
        <f t="shared" ca="1" si="369"/>
        <v>0</v>
      </c>
      <c r="G737" s="37">
        <f t="shared" ca="1" si="369"/>
        <v>1</v>
      </c>
      <c r="H737" s="37">
        <f t="shared" ca="1" si="369"/>
        <v>4</v>
      </c>
      <c r="I737" s="37">
        <f t="shared" ca="1" si="369"/>
        <v>3</v>
      </c>
      <c r="BM737">
        <v>287</v>
      </c>
      <c r="BN737" s="56">
        <f t="shared" si="345"/>
        <v>0.08</v>
      </c>
      <c r="BO737" s="57">
        <f t="shared" si="346"/>
        <v>0</v>
      </c>
      <c r="BP737" s="58">
        <f t="shared" ca="1" si="353"/>
        <v>0</v>
      </c>
      <c r="BQ737" s="141">
        <f t="shared" ca="1" si="354"/>
        <v>0</v>
      </c>
      <c r="BR737" s="143">
        <f t="shared" ca="1" si="355"/>
        <v>-0.08</v>
      </c>
      <c r="BS737" s="144">
        <f t="shared" ca="1" si="356"/>
        <v>0.08</v>
      </c>
      <c r="BT737" s="145">
        <f t="shared" ca="1" si="357"/>
        <v>0.04</v>
      </c>
      <c r="BU737" s="56">
        <f t="shared" si="347"/>
        <v>0.08</v>
      </c>
      <c r="BV737" s="57">
        <f t="shared" si="348"/>
        <v>0</v>
      </c>
      <c r="BW737" s="58">
        <f t="shared" ca="1" si="349"/>
        <v>0</v>
      </c>
      <c r="BX737" s="141">
        <f t="shared" ca="1" si="358"/>
        <v>0</v>
      </c>
      <c r="BY737" s="143">
        <f t="shared" ca="1" si="359"/>
        <v>-0.08</v>
      </c>
      <c r="BZ737" s="144">
        <f t="shared" ca="1" si="360"/>
        <v>0.08</v>
      </c>
      <c r="CA737" s="145">
        <f t="shared" ca="1" si="361"/>
        <v>0.04</v>
      </c>
      <c r="CB737" s="56">
        <f t="shared" si="350"/>
        <v>0.08</v>
      </c>
      <c r="CC737" s="57">
        <f t="shared" si="351"/>
        <v>0</v>
      </c>
      <c r="CD737" s="58">
        <f t="shared" ca="1" si="352"/>
        <v>0</v>
      </c>
      <c r="CE737" s="141">
        <f t="shared" ca="1" si="362"/>
        <v>0</v>
      </c>
      <c r="CF737" s="143">
        <f t="shared" ca="1" si="363"/>
        <v>-0.08</v>
      </c>
      <c r="CG737" s="144">
        <f t="shared" ca="1" si="364"/>
        <v>0.08</v>
      </c>
      <c r="CH737" s="145">
        <f t="shared" ca="1" si="365"/>
        <v>0.04</v>
      </c>
    </row>
    <row r="738" spans="2:86" hidden="1" outlineLevel="1">
      <c r="B738" t="str">
        <f t="shared" ca="1" si="368"/>
        <v>EP4 LP-D0 LP-S0 LP-M4</v>
      </c>
      <c r="C738" s="37">
        <f t="shared" si="369"/>
        <v>4</v>
      </c>
      <c r="D738" s="37">
        <f t="shared" si="369"/>
        <v>0</v>
      </c>
      <c r="E738" s="37">
        <f t="shared" ca="1" si="369"/>
        <v>0</v>
      </c>
      <c r="F738" s="37">
        <f t="shared" ca="1" si="369"/>
        <v>0</v>
      </c>
      <c r="G738" s="37">
        <f t="shared" ca="1" si="369"/>
        <v>1</v>
      </c>
      <c r="H738" s="37">
        <f t="shared" ca="1" si="369"/>
        <v>4</v>
      </c>
      <c r="I738" s="37">
        <f t="shared" ca="1" si="369"/>
        <v>4</v>
      </c>
      <c r="BM738">
        <v>288</v>
      </c>
      <c r="BN738" s="56">
        <f t="shared" si="345"/>
        <v>0.08</v>
      </c>
      <c r="BO738" s="57">
        <f t="shared" si="346"/>
        <v>0</v>
      </c>
      <c r="BP738" s="58">
        <f t="shared" ca="1" si="353"/>
        <v>0</v>
      </c>
      <c r="BQ738" s="141">
        <f t="shared" ca="1" si="354"/>
        <v>0</v>
      </c>
      <c r="BR738" s="143">
        <f t="shared" ca="1" si="355"/>
        <v>-0.08</v>
      </c>
      <c r="BS738" s="144">
        <f t="shared" ca="1" si="356"/>
        <v>0.08</v>
      </c>
      <c r="BT738" s="145">
        <f t="shared" ca="1" si="357"/>
        <v>0.08</v>
      </c>
      <c r="BU738" s="56">
        <f t="shared" si="347"/>
        <v>0.08</v>
      </c>
      <c r="BV738" s="57">
        <f t="shared" si="348"/>
        <v>0</v>
      </c>
      <c r="BW738" s="58">
        <f t="shared" ca="1" si="349"/>
        <v>0</v>
      </c>
      <c r="BX738" s="141">
        <f t="shared" ca="1" si="358"/>
        <v>0</v>
      </c>
      <c r="BY738" s="143">
        <f t="shared" ca="1" si="359"/>
        <v>-0.08</v>
      </c>
      <c r="BZ738" s="144">
        <f t="shared" ca="1" si="360"/>
        <v>0.08</v>
      </c>
      <c r="CA738" s="145">
        <f t="shared" ca="1" si="361"/>
        <v>0.08</v>
      </c>
      <c r="CB738" s="56">
        <f t="shared" si="350"/>
        <v>0.08</v>
      </c>
      <c r="CC738" s="57">
        <f t="shared" si="351"/>
        <v>0</v>
      </c>
      <c r="CD738" s="58">
        <f t="shared" ca="1" si="352"/>
        <v>0</v>
      </c>
      <c r="CE738" s="141">
        <f t="shared" ca="1" si="362"/>
        <v>0</v>
      </c>
      <c r="CF738" s="143">
        <f t="shared" ca="1" si="363"/>
        <v>-0.08</v>
      </c>
      <c r="CG738" s="144">
        <f t="shared" ca="1" si="364"/>
        <v>0.08</v>
      </c>
      <c r="CH738" s="145">
        <f t="shared" ca="1" si="365"/>
        <v>0.08</v>
      </c>
    </row>
    <row r="739" spans="2:86" hidden="1" outlineLevel="1">
      <c r="B739" t="str">
        <f t="shared" ca="1" si="368"/>
        <v>EP4 LP-D0 LP-S0 LP-M1</v>
      </c>
      <c r="C739" s="37">
        <f t="shared" si="369"/>
        <v>4</v>
      </c>
      <c r="D739" s="37">
        <f t="shared" si="369"/>
        <v>0</v>
      </c>
      <c r="E739" s="37">
        <f t="shared" ca="1" si="369"/>
        <v>0</v>
      </c>
      <c r="F739" s="37">
        <f t="shared" ca="1" si="369"/>
        <v>0</v>
      </c>
      <c r="G739" s="37">
        <f t="shared" ca="1" si="369"/>
        <v>2</v>
      </c>
      <c r="H739" s="37">
        <f t="shared" ca="1" si="369"/>
        <v>1</v>
      </c>
      <c r="I739" s="37">
        <f t="shared" ca="1" si="369"/>
        <v>1</v>
      </c>
      <c r="BM739">
        <v>289</v>
      </c>
      <c r="BN739" s="56">
        <f t="shared" si="345"/>
        <v>0.08</v>
      </c>
      <c r="BO739" s="57">
        <f t="shared" si="346"/>
        <v>0</v>
      </c>
      <c r="BP739" s="58">
        <f t="shared" ca="1" si="353"/>
        <v>0</v>
      </c>
      <c r="BQ739" s="141">
        <f t="shared" ca="1" si="354"/>
        <v>0</v>
      </c>
      <c r="BR739" s="143">
        <f t="shared" ca="1" si="355"/>
        <v>-0.04</v>
      </c>
      <c r="BS739" s="144">
        <f t="shared" ca="1" si="356"/>
        <v>-0.05</v>
      </c>
      <c r="BT739" s="145">
        <f t="shared" ca="1" si="357"/>
        <v>-0.05</v>
      </c>
      <c r="BU739" s="56">
        <f t="shared" si="347"/>
        <v>0.08</v>
      </c>
      <c r="BV739" s="57">
        <f t="shared" si="348"/>
        <v>0</v>
      </c>
      <c r="BW739" s="58">
        <f t="shared" ca="1" si="349"/>
        <v>0</v>
      </c>
      <c r="BX739" s="141">
        <f t="shared" ca="1" si="358"/>
        <v>0</v>
      </c>
      <c r="BY739" s="143">
        <f t="shared" ca="1" si="359"/>
        <v>-0.04</v>
      </c>
      <c r="BZ739" s="144">
        <f t="shared" ca="1" si="360"/>
        <v>-0.05</v>
      </c>
      <c r="CA739" s="145">
        <f t="shared" ca="1" si="361"/>
        <v>-0.05</v>
      </c>
      <c r="CB739" s="56">
        <f t="shared" si="350"/>
        <v>0.08</v>
      </c>
      <c r="CC739" s="57">
        <f t="shared" si="351"/>
        <v>0</v>
      </c>
      <c r="CD739" s="58">
        <f t="shared" ca="1" si="352"/>
        <v>0</v>
      </c>
      <c r="CE739" s="141">
        <f t="shared" ca="1" si="362"/>
        <v>0</v>
      </c>
      <c r="CF739" s="143">
        <f t="shared" ca="1" si="363"/>
        <v>-0.04</v>
      </c>
      <c r="CG739" s="144">
        <f t="shared" ca="1" si="364"/>
        <v>-0.05</v>
      </c>
      <c r="CH739" s="145">
        <f t="shared" ca="1" si="365"/>
        <v>-0.05</v>
      </c>
    </row>
    <row r="740" spans="2:86" hidden="1" outlineLevel="1">
      <c r="B740" t="str">
        <f t="shared" ca="1" si="368"/>
        <v>EP4 LP-D0 LP-S0 LP-M2</v>
      </c>
      <c r="C740" s="37">
        <f t="shared" si="369"/>
        <v>4</v>
      </c>
      <c r="D740" s="37">
        <f t="shared" si="369"/>
        <v>0</v>
      </c>
      <c r="E740" s="37">
        <f t="shared" ca="1" si="369"/>
        <v>0</v>
      </c>
      <c r="F740" s="37">
        <f t="shared" ca="1" si="369"/>
        <v>0</v>
      </c>
      <c r="G740" s="37">
        <f t="shared" ca="1" si="369"/>
        <v>2</v>
      </c>
      <c r="H740" s="37">
        <f t="shared" ca="1" si="369"/>
        <v>1</v>
      </c>
      <c r="I740" s="37">
        <f t="shared" ca="1" si="369"/>
        <v>2</v>
      </c>
      <c r="BM740">
        <v>290</v>
      </c>
      <c r="BN740" s="56">
        <f t="shared" si="345"/>
        <v>0.08</v>
      </c>
      <c r="BO740" s="57">
        <f t="shared" si="346"/>
        <v>0</v>
      </c>
      <c r="BP740" s="58">
        <f t="shared" ca="1" si="353"/>
        <v>0</v>
      </c>
      <c r="BQ740" s="141">
        <f t="shared" ca="1" si="354"/>
        <v>0</v>
      </c>
      <c r="BR740" s="143">
        <f t="shared" ca="1" si="355"/>
        <v>-0.04</v>
      </c>
      <c r="BS740" s="144">
        <f t="shared" ca="1" si="356"/>
        <v>-0.05</v>
      </c>
      <c r="BT740" s="145">
        <f t="shared" ca="1" si="357"/>
        <v>0</v>
      </c>
      <c r="BU740" s="56">
        <f t="shared" si="347"/>
        <v>0.08</v>
      </c>
      <c r="BV740" s="57">
        <f t="shared" si="348"/>
        <v>0</v>
      </c>
      <c r="BW740" s="58">
        <f t="shared" ca="1" si="349"/>
        <v>0</v>
      </c>
      <c r="BX740" s="141">
        <f t="shared" ca="1" si="358"/>
        <v>0</v>
      </c>
      <c r="BY740" s="143">
        <f t="shared" ca="1" si="359"/>
        <v>-0.04</v>
      </c>
      <c r="BZ740" s="144">
        <f t="shared" ca="1" si="360"/>
        <v>-0.05</v>
      </c>
      <c r="CA740" s="145">
        <f t="shared" ca="1" si="361"/>
        <v>0</v>
      </c>
      <c r="CB740" s="56">
        <f t="shared" si="350"/>
        <v>0.08</v>
      </c>
      <c r="CC740" s="57">
        <f t="shared" si="351"/>
        <v>0</v>
      </c>
      <c r="CD740" s="58">
        <f t="shared" ca="1" si="352"/>
        <v>0</v>
      </c>
      <c r="CE740" s="141">
        <f t="shared" ca="1" si="362"/>
        <v>0</v>
      </c>
      <c r="CF740" s="143">
        <f t="shared" ca="1" si="363"/>
        <v>-0.04</v>
      </c>
      <c r="CG740" s="144">
        <f t="shared" ca="1" si="364"/>
        <v>-0.05</v>
      </c>
      <c r="CH740" s="145">
        <f t="shared" ca="1" si="365"/>
        <v>0</v>
      </c>
    </row>
    <row r="741" spans="2:86" hidden="1" outlineLevel="1">
      <c r="B741" t="str">
        <f t="shared" ca="1" si="368"/>
        <v>EP4 LP-D0 LP-S0 LP-M3</v>
      </c>
      <c r="C741" s="37">
        <f t="shared" ref="C741:I750" si="370">C341</f>
        <v>4</v>
      </c>
      <c r="D741" s="37">
        <f t="shared" si="370"/>
        <v>0</v>
      </c>
      <c r="E741" s="37">
        <f t="shared" ca="1" si="370"/>
        <v>0</v>
      </c>
      <c r="F741" s="37">
        <f t="shared" ca="1" si="370"/>
        <v>0</v>
      </c>
      <c r="G741" s="37">
        <f t="shared" ca="1" si="370"/>
        <v>2</v>
      </c>
      <c r="H741" s="37">
        <f t="shared" ca="1" si="370"/>
        <v>1</v>
      </c>
      <c r="I741" s="37">
        <f t="shared" ca="1" si="370"/>
        <v>3</v>
      </c>
      <c r="BM741">
        <v>291</v>
      </c>
      <c r="BN741" s="56">
        <f t="shared" si="345"/>
        <v>0.08</v>
      </c>
      <c r="BO741" s="57">
        <f t="shared" si="346"/>
        <v>0</v>
      </c>
      <c r="BP741" s="58">
        <f t="shared" ca="1" si="353"/>
        <v>0</v>
      </c>
      <c r="BQ741" s="141">
        <f t="shared" ca="1" si="354"/>
        <v>0</v>
      </c>
      <c r="BR741" s="143">
        <f t="shared" ca="1" si="355"/>
        <v>-0.04</v>
      </c>
      <c r="BS741" s="144">
        <f t="shared" ca="1" si="356"/>
        <v>-0.05</v>
      </c>
      <c r="BT741" s="145">
        <f t="shared" ca="1" si="357"/>
        <v>0.04</v>
      </c>
      <c r="BU741" s="56">
        <f t="shared" si="347"/>
        <v>0.08</v>
      </c>
      <c r="BV741" s="57">
        <f t="shared" si="348"/>
        <v>0</v>
      </c>
      <c r="BW741" s="58">
        <f t="shared" ca="1" si="349"/>
        <v>0</v>
      </c>
      <c r="BX741" s="141">
        <f t="shared" ca="1" si="358"/>
        <v>0</v>
      </c>
      <c r="BY741" s="143">
        <f t="shared" ca="1" si="359"/>
        <v>-0.04</v>
      </c>
      <c r="BZ741" s="144">
        <f t="shared" ca="1" si="360"/>
        <v>-0.05</v>
      </c>
      <c r="CA741" s="145">
        <f t="shared" ca="1" si="361"/>
        <v>0.04</v>
      </c>
      <c r="CB741" s="56">
        <f t="shared" si="350"/>
        <v>0.08</v>
      </c>
      <c r="CC741" s="57">
        <f t="shared" si="351"/>
        <v>0</v>
      </c>
      <c r="CD741" s="58">
        <f t="shared" ca="1" si="352"/>
        <v>0</v>
      </c>
      <c r="CE741" s="141">
        <f t="shared" ca="1" si="362"/>
        <v>0</v>
      </c>
      <c r="CF741" s="143">
        <f t="shared" ca="1" si="363"/>
        <v>-0.04</v>
      </c>
      <c r="CG741" s="144">
        <f t="shared" ca="1" si="364"/>
        <v>-0.05</v>
      </c>
      <c r="CH741" s="145">
        <f t="shared" ca="1" si="365"/>
        <v>0.04</v>
      </c>
    </row>
    <row r="742" spans="2:86" hidden="1" outlineLevel="1">
      <c r="B742" t="str">
        <f t="shared" ca="1" si="368"/>
        <v>EP4 LP-D0 LP-S0 LP-M4</v>
      </c>
      <c r="C742" s="37">
        <f t="shared" si="370"/>
        <v>4</v>
      </c>
      <c r="D742" s="37">
        <f t="shared" si="370"/>
        <v>0</v>
      </c>
      <c r="E742" s="37">
        <f t="shared" ca="1" si="370"/>
        <v>0</v>
      </c>
      <c r="F742" s="37">
        <f t="shared" ca="1" si="370"/>
        <v>0</v>
      </c>
      <c r="G742" s="37">
        <f t="shared" ca="1" si="370"/>
        <v>2</v>
      </c>
      <c r="H742" s="37">
        <f t="shared" ca="1" si="370"/>
        <v>1</v>
      </c>
      <c r="I742" s="37">
        <f t="shared" ca="1" si="370"/>
        <v>4</v>
      </c>
      <c r="BM742">
        <v>292</v>
      </c>
      <c r="BN742" s="56">
        <f t="shared" si="345"/>
        <v>0.08</v>
      </c>
      <c r="BO742" s="57">
        <f t="shared" si="346"/>
        <v>0</v>
      </c>
      <c r="BP742" s="58">
        <f t="shared" ca="1" si="353"/>
        <v>0</v>
      </c>
      <c r="BQ742" s="141">
        <f t="shared" ca="1" si="354"/>
        <v>0</v>
      </c>
      <c r="BR742" s="143">
        <f t="shared" ca="1" si="355"/>
        <v>-0.04</v>
      </c>
      <c r="BS742" s="144">
        <f t="shared" ca="1" si="356"/>
        <v>-0.05</v>
      </c>
      <c r="BT742" s="145">
        <f t="shared" ca="1" si="357"/>
        <v>0.08</v>
      </c>
      <c r="BU742" s="56">
        <f t="shared" si="347"/>
        <v>0.08</v>
      </c>
      <c r="BV742" s="57">
        <f t="shared" si="348"/>
        <v>0</v>
      </c>
      <c r="BW742" s="58">
        <f t="shared" ca="1" si="349"/>
        <v>0</v>
      </c>
      <c r="BX742" s="141">
        <f t="shared" ca="1" si="358"/>
        <v>0</v>
      </c>
      <c r="BY742" s="143">
        <f t="shared" ca="1" si="359"/>
        <v>-0.04</v>
      </c>
      <c r="BZ742" s="144">
        <f t="shared" ca="1" si="360"/>
        <v>-0.05</v>
      </c>
      <c r="CA742" s="145">
        <f t="shared" ca="1" si="361"/>
        <v>0.08</v>
      </c>
      <c r="CB742" s="56">
        <f t="shared" si="350"/>
        <v>0.08</v>
      </c>
      <c r="CC742" s="57">
        <f t="shared" si="351"/>
        <v>0</v>
      </c>
      <c r="CD742" s="58">
        <f t="shared" ca="1" si="352"/>
        <v>0</v>
      </c>
      <c r="CE742" s="141">
        <f t="shared" ca="1" si="362"/>
        <v>0</v>
      </c>
      <c r="CF742" s="143">
        <f t="shared" ca="1" si="363"/>
        <v>-0.04</v>
      </c>
      <c r="CG742" s="144">
        <f t="shared" ca="1" si="364"/>
        <v>-0.05</v>
      </c>
      <c r="CH742" s="145">
        <f t="shared" ca="1" si="365"/>
        <v>0.08</v>
      </c>
    </row>
    <row r="743" spans="2:86" hidden="1" outlineLevel="1">
      <c r="B743" t="str">
        <f t="shared" ca="1" si="368"/>
        <v>EP4 LP-D0 LP-S0 LP-M1</v>
      </c>
      <c r="C743" s="37">
        <f t="shared" si="370"/>
        <v>4</v>
      </c>
      <c r="D743" s="37">
        <f t="shared" si="370"/>
        <v>0</v>
      </c>
      <c r="E743" s="37">
        <f t="shared" ca="1" si="370"/>
        <v>0</v>
      </c>
      <c r="F743" s="37">
        <f t="shared" ca="1" si="370"/>
        <v>0</v>
      </c>
      <c r="G743" s="37">
        <f t="shared" ca="1" si="370"/>
        <v>2</v>
      </c>
      <c r="H743" s="37">
        <f t="shared" ca="1" si="370"/>
        <v>2</v>
      </c>
      <c r="I743" s="37">
        <f t="shared" ca="1" si="370"/>
        <v>1</v>
      </c>
      <c r="BM743">
        <v>293</v>
      </c>
      <c r="BN743" s="56">
        <f t="shared" si="345"/>
        <v>0.08</v>
      </c>
      <c r="BO743" s="57">
        <f t="shared" si="346"/>
        <v>0</v>
      </c>
      <c r="BP743" s="58">
        <f t="shared" ca="1" si="353"/>
        <v>0</v>
      </c>
      <c r="BQ743" s="141">
        <f t="shared" ca="1" si="354"/>
        <v>0</v>
      </c>
      <c r="BR743" s="143">
        <f t="shared" ca="1" si="355"/>
        <v>-0.04</v>
      </c>
      <c r="BS743" s="144">
        <f t="shared" ca="1" si="356"/>
        <v>0</v>
      </c>
      <c r="BT743" s="145">
        <f t="shared" ca="1" si="357"/>
        <v>-0.05</v>
      </c>
      <c r="BU743" s="56">
        <f t="shared" si="347"/>
        <v>0.08</v>
      </c>
      <c r="BV743" s="57">
        <f t="shared" si="348"/>
        <v>0</v>
      </c>
      <c r="BW743" s="58">
        <f t="shared" ca="1" si="349"/>
        <v>0</v>
      </c>
      <c r="BX743" s="141">
        <f t="shared" ca="1" si="358"/>
        <v>0</v>
      </c>
      <c r="BY743" s="143">
        <f t="shared" ca="1" si="359"/>
        <v>-0.04</v>
      </c>
      <c r="BZ743" s="144">
        <f t="shared" ca="1" si="360"/>
        <v>0</v>
      </c>
      <c r="CA743" s="145">
        <f t="shared" ca="1" si="361"/>
        <v>-0.05</v>
      </c>
      <c r="CB743" s="56">
        <f t="shared" si="350"/>
        <v>0.08</v>
      </c>
      <c r="CC743" s="57">
        <f t="shared" si="351"/>
        <v>0</v>
      </c>
      <c r="CD743" s="58">
        <f t="shared" ca="1" si="352"/>
        <v>0</v>
      </c>
      <c r="CE743" s="141">
        <f t="shared" ca="1" si="362"/>
        <v>0</v>
      </c>
      <c r="CF743" s="143">
        <f t="shared" ca="1" si="363"/>
        <v>-0.04</v>
      </c>
      <c r="CG743" s="144">
        <f t="shared" ca="1" si="364"/>
        <v>0</v>
      </c>
      <c r="CH743" s="145">
        <f t="shared" ca="1" si="365"/>
        <v>-0.05</v>
      </c>
    </row>
    <row r="744" spans="2:86" hidden="1" outlineLevel="1">
      <c r="B744" t="str">
        <f t="shared" ca="1" si="368"/>
        <v>EP4 LP-D0 LP-S0 LP-M2</v>
      </c>
      <c r="C744" s="37">
        <f t="shared" si="370"/>
        <v>4</v>
      </c>
      <c r="D744" s="37">
        <f t="shared" si="370"/>
        <v>0</v>
      </c>
      <c r="E744" s="37">
        <f t="shared" ca="1" si="370"/>
        <v>0</v>
      </c>
      <c r="F744" s="37">
        <f t="shared" ca="1" si="370"/>
        <v>0</v>
      </c>
      <c r="G744" s="37">
        <f t="shared" ca="1" si="370"/>
        <v>2</v>
      </c>
      <c r="H744" s="37">
        <f t="shared" ca="1" si="370"/>
        <v>2</v>
      </c>
      <c r="I744" s="37">
        <f t="shared" ca="1" si="370"/>
        <v>2</v>
      </c>
      <c r="BM744">
        <v>294</v>
      </c>
      <c r="BN744" s="56">
        <f t="shared" si="345"/>
        <v>0.08</v>
      </c>
      <c r="BO744" s="57">
        <f t="shared" si="346"/>
        <v>0</v>
      </c>
      <c r="BP744" s="58">
        <f t="shared" ca="1" si="353"/>
        <v>0</v>
      </c>
      <c r="BQ744" s="141">
        <f t="shared" ca="1" si="354"/>
        <v>0</v>
      </c>
      <c r="BR744" s="143">
        <f t="shared" ca="1" si="355"/>
        <v>-0.04</v>
      </c>
      <c r="BS744" s="144">
        <f t="shared" ca="1" si="356"/>
        <v>0</v>
      </c>
      <c r="BT744" s="145">
        <f t="shared" ca="1" si="357"/>
        <v>0</v>
      </c>
      <c r="BU744" s="56">
        <f t="shared" si="347"/>
        <v>0.08</v>
      </c>
      <c r="BV744" s="57">
        <f t="shared" si="348"/>
        <v>0</v>
      </c>
      <c r="BW744" s="58">
        <f t="shared" ca="1" si="349"/>
        <v>0</v>
      </c>
      <c r="BX744" s="141">
        <f t="shared" ca="1" si="358"/>
        <v>0</v>
      </c>
      <c r="BY744" s="143">
        <f t="shared" ca="1" si="359"/>
        <v>-0.04</v>
      </c>
      <c r="BZ744" s="144">
        <f t="shared" ca="1" si="360"/>
        <v>0</v>
      </c>
      <c r="CA744" s="145">
        <f t="shared" ca="1" si="361"/>
        <v>0</v>
      </c>
      <c r="CB744" s="56">
        <f t="shared" si="350"/>
        <v>0.08</v>
      </c>
      <c r="CC744" s="57">
        <f t="shared" si="351"/>
        <v>0</v>
      </c>
      <c r="CD744" s="58">
        <f t="shared" ca="1" si="352"/>
        <v>0</v>
      </c>
      <c r="CE744" s="141">
        <f t="shared" ca="1" si="362"/>
        <v>0</v>
      </c>
      <c r="CF744" s="143">
        <f t="shared" ca="1" si="363"/>
        <v>-0.04</v>
      </c>
      <c r="CG744" s="144">
        <f t="shared" ca="1" si="364"/>
        <v>0</v>
      </c>
      <c r="CH744" s="145">
        <f t="shared" ca="1" si="365"/>
        <v>0</v>
      </c>
    </row>
    <row r="745" spans="2:86" hidden="1" outlineLevel="1">
      <c r="B745" t="str">
        <f t="shared" ca="1" si="368"/>
        <v>EP4 LP-D0 LP-S0 LP-M3</v>
      </c>
      <c r="C745" s="37">
        <f t="shared" si="370"/>
        <v>4</v>
      </c>
      <c r="D745" s="37">
        <f t="shared" si="370"/>
        <v>0</v>
      </c>
      <c r="E745" s="37">
        <f t="shared" ca="1" si="370"/>
        <v>0</v>
      </c>
      <c r="F745" s="37">
        <f t="shared" ca="1" si="370"/>
        <v>0</v>
      </c>
      <c r="G745" s="37">
        <f t="shared" ca="1" si="370"/>
        <v>2</v>
      </c>
      <c r="H745" s="37">
        <f t="shared" ca="1" si="370"/>
        <v>2</v>
      </c>
      <c r="I745" s="37">
        <f t="shared" ca="1" si="370"/>
        <v>3</v>
      </c>
      <c r="BM745">
        <v>295</v>
      </c>
      <c r="BN745" s="56">
        <f t="shared" si="345"/>
        <v>0.08</v>
      </c>
      <c r="BO745" s="57">
        <f t="shared" si="346"/>
        <v>0</v>
      </c>
      <c r="BP745" s="58">
        <f t="shared" ca="1" si="353"/>
        <v>0</v>
      </c>
      <c r="BQ745" s="141">
        <f t="shared" ca="1" si="354"/>
        <v>0</v>
      </c>
      <c r="BR745" s="143">
        <f t="shared" ca="1" si="355"/>
        <v>-0.04</v>
      </c>
      <c r="BS745" s="144">
        <f t="shared" ca="1" si="356"/>
        <v>0</v>
      </c>
      <c r="BT745" s="145">
        <f t="shared" ca="1" si="357"/>
        <v>0.04</v>
      </c>
      <c r="BU745" s="56">
        <f t="shared" si="347"/>
        <v>0.08</v>
      </c>
      <c r="BV745" s="57">
        <f t="shared" si="348"/>
        <v>0</v>
      </c>
      <c r="BW745" s="58">
        <f t="shared" ca="1" si="349"/>
        <v>0</v>
      </c>
      <c r="BX745" s="141">
        <f t="shared" ca="1" si="358"/>
        <v>0</v>
      </c>
      <c r="BY745" s="143">
        <f t="shared" ca="1" si="359"/>
        <v>-0.04</v>
      </c>
      <c r="BZ745" s="144">
        <f t="shared" ca="1" si="360"/>
        <v>0</v>
      </c>
      <c r="CA745" s="145">
        <f t="shared" ca="1" si="361"/>
        <v>0.04</v>
      </c>
      <c r="CB745" s="56">
        <f t="shared" si="350"/>
        <v>0.08</v>
      </c>
      <c r="CC745" s="57">
        <f t="shared" si="351"/>
        <v>0</v>
      </c>
      <c r="CD745" s="58">
        <f t="shared" ca="1" si="352"/>
        <v>0</v>
      </c>
      <c r="CE745" s="141">
        <f t="shared" ca="1" si="362"/>
        <v>0</v>
      </c>
      <c r="CF745" s="143">
        <f t="shared" ca="1" si="363"/>
        <v>-0.04</v>
      </c>
      <c r="CG745" s="144">
        <f t="shared" ca="1" si="364"/>
        <v>0</v>
      </c>
      <c r="CH745" s="145">
        <f t="shared" ca="1" si="365"/>
        <v>0.04</v>
      </c>
    </row>
    <row r="746" spans="2:86" hidden="1" outlineLevel="1">
      <c r="B746" t="str">
        <f t="shared" ca="1" si="368"/>
        <v>EP4 LP-D0 LP-S0 LP-M4</v>
      </c>
      <c r="C746" s="37">
        <f t="shared" si="370"/>
        <v>4</v>
      </c>
      <c r="D746" s="37">
        <f t="shared" si="370"/>
        <v>0</v>
      </c>
      <c r="E746" s="37">
        <f t="shared" ca="1" si="370"/>
        <v>0</v>
      </c>
      <c r="F746" s="37">
        <f t="shared" ca="1" si="370"/>
        <v>0</v>
      </c>
      <c r="G746" s="37">
        <f t="shared" ca="1" si="370"/>
        <v>2</v>
      </c>
      <c r="H746" s="37">
        <f t="shared" ca="1" si="370"/>
        <v>2</v>
      </c>
      <c r="I746" s="37">
        <f t="shared" ca="1" si="370"/>
        <v>4</v>
      </c>
      <c r="BM746">
        <v>296</v>
      </c>
      <c r="BN746" s="56">
        <f t="shared" si="345"/>
        <v>0.08</v>
      </c>
      <c r="BO746" s="57">
        <f t="shared" si="346"/>
        <v>0</v>
      </c>
      <c r="BP746" s="58">
        <f t="shared" ca="1" si="353"/>
        <v>0</v>
      </c>
      <c r="BQ746" s="141">
        <f t="shared" ca="1" si="354"/>
        <v>0</v>
      </c>
      <c r="BR746" s="143">
        <f t="shared" ca="1" si="355"/>
        <v>-0.04</v>
      </c>
      <c r="BS746" s="144">
        <f t="shared" ca="1" si="356"/>
        <v>0</v>
      </c>
      <c r="BT746" s="145">
        <f t="shared" ca="1" si="357"/>
        <v>0.08</v>
      </c>
      <c r="BU746" s="56">
        <f t="shared" si="347"/>
        <v>0.08</v>
      </c>
      <c r="BV746" s="57">
        <f t="shared" si="348"/>
        <v>0</v>
      </c>
      <c r="BW746" s="58">
        <f t="shared" ca="1" si="349"/>
        <v>0</v>
      </c>
      <c r="BX746" s="141">
        <f t="shared" ca="1" si="358"/>
        <v>0</v>
      </c>
      <c r="BY746" s="143">
        <f t="shared" ca="1" si="359"/>
        <v>-0.04</v>
      </c>
      <c r="BZ746" s="144">
        <f t="shared" ca="1" si="360"/>
        <v>0</v>
      </c>
      <c r="CA746" s="145">
        <f t="shared" ca="1" si="361"/>
        <v>0.08</v>
      </c>
      <c r="CB746" s="56">
        <f t="shared" si="350"/>
        <v>0.08</v>
      </c>
      <c r="CC746" s="57">
        <f t="shared" si="351"/>
        <v>0</v>
      </c>
      <c r="CD746" s="58">
        <f t="shared" ca="1" si="352"/>
        <v>0</v>
      </c>
      <c r="CE746" s="141">
        <f t="shared" ca="1" si="362"/>
        <v>0</v>
      </c>
      <c r="CF746" s="143">
        <f t="shared" ca="1" si="363"/>
        <v>-0.04</v>
      </c>
      <c r="CG746" s="144">
        <f t="shared" ca="1" si="364"/>
        <v>0</v>
      </c>
      <c r="CH746" s="145">
        <f t="shared" ca="1" si="365"/>
        <v>0.08</v>
      </c>
    </row>
    <row r="747" spans="2:86" hidden="1" outlineLevel="1">
      <c r="B747" t="str">
        <f t="shared" ca="1" si="368"/>
        <v>EP4 LP-D0 LP-S0 LP-M1</v>
      </c>
      <c r="C747" s="37">
        <f t="shared" si="370"/>
        <v>4</v>
      </c>
      <c r="D747" s="37">
        <f t="shared" si="370"/>
        <v>0</v>
      </c>
      <c r="E747" s="37">
        <f t="shared" ca="1" si="370"/>
        <v>0</v>
      </c>
      <c r="F747" s="37">
        <f t="shared" ca="1" si="370"/>
        <v>0</v>
      </c>
      <c r="G747" s="37">
        <f t="shared" ca="1" si="370"/>
        <v>2</v>
      </c>
      <c r="H747" s="37">
        <f t="shared" ca="1" si="370"/>
        <v>3</v>
      </c>
      <c r="I747" s="37">
        <f t="shared" ca="1" si="370"/>
        <v>1</v>
      </c>
      <c r="BM747">
        <v>297</v>
      </c>
      <c r="BN747" s="56">
        <f t="shared" si="345"/>
        <v>0.08</v>
      </c>
      <c r="BO747" s="57">
        <f t="shared" si="346"/>
        <v>0</v>
      </c>
      <c r="BP747" s="58">
        <f t="shared" ca="1" si="353"/>
        <v>0</v>
      </c>
      <c r="BQ747" s="141">
        <f t="shared" ca="1" si="354"/>
        <v>0</v>
      </c>
      <c r="BR747" s="143">
        <f t="shared" ca="1" si="355"/>
        <v>-0.04</v>
      </c>
      <c r="BS747" s="144">
        <f t="shared" ca="1" si="356"/>
        <v>0.04</v>
      </c>
      <c r="BT747" s="145">
        <f t="shared" ca="1" si="357"/>
        <v>-0.05</v>
      </c>
      <c r="BU747" s="56">
        <f t="shared" si="347"/>
        <v>0.08</v>
      </c>
      <c r="BV747" s="57">
        <f t="shared" si="348"/>
        <v>0</v>
      </c>
      <c r="BW747" s="58">
        <f t="shared" ca="1" si="349"/>
        <v>0</v>
      </c>
      <c r="BX747" s="141">
        <f t="shared" ca="1" si="358"/>
        <v>0</v>
      </c>
      <c r="BY747" s="143">
        <f t="shared" ca="1" si="359"/>
        <v>-0.04</v>
      </c>
      <c r="BZ747" s="144">
        <f t="shared" ca="1" si="360"/>
        <v>0.04</v>
      </c>
      <c r="CA747" s="145">
        <f t="shared" ca="1" si="361"/>
        <v>-0.05</v>
      </c>
      <c r="CB747" s="56">
        <f t="shared" si="350"/>
        <v>0.08</v>
      </c>
      <c r="CC747" s="57">
        <f t="shared" si="351"/>
        <v>0</v>
      </c>
      <c r="CD747" s="58">
        <f t="shared" ca="1" si="352"/>
        <v>0</v>
      </c>
      <c r="CE747" s="141">
        <f t="shared" ca="1" si="362"/>
        <v>0</v>
      </c>
      <c r="CF747" s="143">
        <f t="shared" ca="1" si="363"/>
        <v>-0.04</v>
      </c>
      <c r="CG747" s="144">
        <f t="shared" ca="1" si="364"/>
        <v>0.04</v>
      </c>
      <c r="CH747" s="145">
        <f t="shared" ca="1" si="365"/>
        <v>-0.05</v>
      </c>
    </row>
    <row r="748" spans="2:86" hidden="1" outlineLevel="1">
      <c r="B748" t="str">
        <f t="shared" ca="1" si="368"/>
        <v>EP4 LP-D0 LP-S0 LP-M2</v>
      </c>
      <c r="C748" s="37">
        <f t="shared" si="370"/>
        <v>4</v>
      </c>
      <c r="D748" s="37">
        <f t="shared" si="370"/>
        <v>0</v>
      </c>
      <c r="E748" s="37">
        <f t="shared" ca="1" si="370"/>
        <v>0</v>
      </c>
      <c r="F748" s="37">
        <f t="shared" ca="1" si="370"/>
        <v>0</v>
      </c>
      <c r="G748" s="37">
        <f t="shared" ca="1" si="370"/>
        <v>2</v>
      </c>
      <c r="H748" s="37">
        <f t="shared" ca="1" si="370"/>
        <v>3</v>
      </c>
      <c r="I748" s="37">
        <f t="shared" ca="1" si="370"/>
        <v>2</v>
      </c>
      <c r="BM748">
        <v>298</v>
      </c>
      <c r="BN748" s="56">
        <f t="shared" si="345"/>
        <v>0.08</v>
      </c>
      <c r="BO748" s="57">
        <f t="shared" si="346"/>
        <v>0</v>
      </c>
      <c r="BP748" s="58">
        <f t="shared" ca="1" si="353"/>
        <v>0</v>
      </c>
      <c r="BQ748" s="141">
        <f t="shared" ca="1" si="354"/>
        <v>0</v>
      </c>
      <c r="BR748" s="143">
        <f t="shared" ca="1" si="355"/>
        <v>-0.04</v>
      </c>
      <c r="BS748" s="144">
        <f t="shared" ca="1" si="356"/>
        <v>0.04</v>
      </c>
      <c r="BT748" s="145">
        <f t="shared" ca="1" si="357"/>
        <v>0</v>
      </c>
      <c r="BU748" s="56">
        <f t="shared" si="347"/>
        <v>0.08</v>
      </c>
      <c r="BV748" s="57">
        <f t="shared" si="348"/>
        <v>0</v>
      </c>
      <c r="BW748" s="58">
        <f t="shared" ca="1" si="349"/>
        <v>0</v>
      </c>
      <c r="BX748" s="141">
        <f t="shared" ca="1" si="358"/>
        <v>0</v>
      </c>
      <c r="BY748" s="143">
        <f t="shared" ca="1" si="359"/>
        <v>-0.04</v>
      </c>
      <c r="BZ748" s="144">
        <f t="shared" ca="1" si="360"/>
        <v>0.04</v>
      </c>
      <c r="CA748" s="145">
        <f t="shared" ca="1" si="361"/>
        <v>0</v>
      </c>
      <c r="CB748" s="56">
        <f t="shared" si="350"/>
        <v>0.08</v>
      </c>
      <c r="CC748" s="57">
        <f t="shared" si="351"/>
        <v>0</v>
      </c>
      <c r="CD748" s="58">
        <f t="shared" ca="1" si="352"/>
        <v>0</v>
      </c>
      <c r="CE748" s="141">
        <f t="shared" ca="1" si="362"/>
        <v>0</v>
      </c>
      <c r="CF748" s="143">
        <f t="shared" ca="1" si="363"/>
        <v>-0.04</v>
      </c>
      <c r="CG748" s="144">
        <f t="shared" ca="1" si="364"/>
        <v>0.04</v>
      </c>
      <c r="CH748" s="145">
        <f t="shared" ca="1" si="365"/>
        <v>0</v>
      </c>
    </row>
    <row r="749" spans="2:86" hidden="1" outlineLevel="1">
      <c r="B749" t="str">
        <f t="shared" ca="1" si="368"/>
        <v>EP4 LP-D0 LP-S0 LP-M3</v>
      </c>
      <c r="C749" s="37">
        <f t="shared" si="370"/>
        <v>4</v>
      </c>
      <c r="D749" s="37">
        <f t="shared" si="370"/>
        <v>0</v>
      </c>
      <c r="E749" s="37">
        <f t="shared" ca="1" si="370"/>
        <v>0</v>
      </c>
      <c r="F749" s="37">
        <f t="shared" ca="1" si="370"/>
        <v>0</v>
      </c>
      <c r="G749" s="37">
        <f t="shared" ca="1" si="370"/>
        <v>2</v>
      </c>
      <c r="H749" s="37">
        <f t="shared" ca="1" si="370"/>
        <v>3</v>
      </c>
      <c r="I749" s="37">
        <f t="shared" ca="1" si="370"/>
        <v>3</v>
      </c>
      <c r="BM749">
        <v>299</v>
      </c>
      <c r="BN749" s="56">
        <f t="shared" si="345"/>
        <v>0.08</v>
      </c>
      <c r="BO749" s="57">
        <f t="shared" si="346"/>
        <v>0</v>
      </c>
      <c r="BP749" s="58">
        <f t="shared" ca="1" si="353"/>
        <v>0</v>
      </c>
      <c r="BQ749" s="141">
        <f t="shared" ca="1" si="354"/>
        <v>0</v>
      </c>
      <c r="BR749" s="143">
        <f t="shared" ca="1" si="355"/>
        <v>-0.04</v>
      </c>
      <c r="BS749" s="144">
        <f t="shared" ca="1" si="356"/>
        <v>0.04</v>
      </c>
      <c r="BT749" s="145">
        <f t="shared" ca="1" si="357"/>
        <v>0.04</v>
      </c>
      <c r="BU749" s="56">
        <f t="shared" si="347"/>
        <v>0.08</v>
      </c>
      <c r="BV749" s="57">
        <f t="shared" si="348"/>
        <v>0</v>
      </c>
      <c r="BW749" s="58">
        <f t="shared" ca="1" si="349"/>
        <v>0</v>
      </c>
      <c r="BX749" s="141">
        <f t="shared" ca="1" si="358"/>
        <v>0</v>
      </c>
      <c r="BY749" s="143">
        <f t="shared" ca="1" si="359"/>
        <v>-0.04</v>
      </c>
      <c r="BZ749" s="144">
        <f t="shared" ca="1" si="360"/>
        <v>0.04</v>
      </c>
      <c r="CA749" s="145">
        <f t="shared" ca="1" si="361"/>
        <v>0.04</v>
      </c>
      <c r="CB749" s="56">
        <f t="shared" si="350"/>
        <v>0.08</v>
      </c>
      <c r="CC749" s="57">
        <f t="shared" si="351"/>
        <v>0</v>
      </c>
      <c r="CD749" s="58">
        <f t="shared" ca="1" si="352"/>
        <v>0</v>
      </c>
      <c r="CE749" s="141">
        <f t="shared" ca="1" si="362"/>
        <v>0</v>
      </c>
      <c r="CF749" s="143">
        <f t="shared" ca="1" si="363"/>
        <v>-0.04</v>
      </c>
      <c r="CG749" s="144">
        <f t="shared" ca="1" si="364"/>
        <v>0.04</v>
      </c>
      <c r="CH749" s="145">
        <f t="shared" ca="1" si="365"/>
        <v>0.04</v>
      </c>
    </row>
    <row r="750" spans="2:86" hidden="1" outlineLevel="1">
      <c r="B750" t="str">
        <f t="shared" ca="1" si="368"/>
        <v>EP4 LP-D0 LP-S0 LP-M4</v>
      </c>
      <c r="C750" s="37">
        <f t="shared" si="370"/>
        <v>4</v>
      </c>
      <c r="D750" s="37">
        <f t="shared" si="370"/>
        <v>0</v>
      </c>
      <c r="E750" s="37">
        <f t="shared" ca="1" si="370"/>
        <v>0</v>
      </c>
      <c r="F750" s="37">
        <f t="shared" ca="1" si="370"/>
        <v>0</v>
      </c>
      <c r="G750" s="37">
        <f t="shared" ca="1" si="370"/>
        <v>2</v>
      </c>
      <c r="H750" s="37">
        <f t="shared" ca="1" si="370"/>
        <v>3</v>
      </c>
      <c r="I750" s="37">
        <f t="shared" ca="1" si="370"/>
        <v>4</v>
      </c>
      <c r="BM750">
        <v>300</v>
      </c>
      <c r="BN750" s="56">
        <f t="shared" si="345"/>
        <v>0.08</v>
      </c>
      <c r="BO750" s="57">
        <f t="shared" si="346"/>
        <v>0</v>
      </c>
      <c r="BP750" s="58">
        <f t="shared" ca="1" si="353"/>
        <v>0</v>
      </c>
      <c r="BQ750" s="141">
        <f t="shared" ca="1" si="354"/>
        <v>0</v>
      </c>
      <c r="BR750" s="143">
        <f t="shared" ca="1" si="355"/>
        <v>-0.04</v>
      </c>
      <c r="BS750" s="144">
        <f t="shared" ca="1" si="356"/>
        <v>0.04</v>
      </c>
      <c r="BT750" s="145">
        <f t="shared" ca="1" si="357"/>
        <v>0.08</v>
      </c>
      <c r="BU750" s="56">
        <f t="shared" si="347"/>
        <v>0.08</v>
      </c>
      <c r="BV750" s="57">
        <f t="shared" si="348"/>
        <v>0</v>
      </c>
      <c r="BW750" s="58">
        <f t="shared" ca="1" si="349"/>
        <v>0</v>
      </c>
      <c r="BX750" s="141">
        <f t="shared" ca="1" si="358"/>
        <v>0</v>
      </c>
      <c r="BY750" s="143">
        <f t="shared" ca="1" si="359"/>
        <v>-0.04</v>
      </c>
      <c r="BZ750" s="144">
        <f t="shared" ca="1" si="360"/>
        <v>0.04</v>
      </c>
      <c r="CA750" s="145">
        <f t="shared" ca="1" si="361"/>
        <v>0.08</v>
      </c>
      <c r="CB750" s="56">
        <f t="shared" si="350"/>
        <v>0.08</v>
      </c>
      <c r="CC750" s="57">
        <f t="shared" si="351"/>
        <v>0</v>
      </c>
      <c r="CD750" s="58">
        <f t="shared" ca="1" si="352"/>
        <v>0</v>
      </c>
      <c r="CE750" s="141">
        <f t="shared" ca="1" si="362"/>
        <v>0</v>
      </c>
      <c r="CF750" s="143">
        <f t="shared" ca="1" si="363"/>
        <v>-0.04</v>
      </c>
      <c r="CG750" s="144">
        <f t="shared" ca="1" si="364"/>
        <v>0.04</v>
      </c>
      <c r="CH750" s="145">
        <f t="shared" ca="1" si="365"/>
        <v>0.08</v>
      </c>
    </row>
    <row r="751" spans="2:86" hidden="1" outlineLevel="1">
      <c r="B751" t="str">
        <f t="shared" ca="1" si="368"/>
        <v>EP4 LP-D0 LP-S0 LP-M1</v>
      </c>
      <c r="C751" s="37">
        <f t="shared" ref="C751:I760" si="371">C351</f>
        <v>4</v>
      </c>
      <c r="D751" s="37">
        <f t="shared" si="371"/>
        <v>0</v>
      </c>
      <c r="E751" s="37">
        <f t="shared" ca="1" si="371"/>
        <v>0</v>
      </c>
      <c r="F751" s="37">
        <f t="shared" ca="1" si="371"/>
        <v>0</v>
      </c>
      <c r="G751" s="37">
        <f t="shared" ca="1" si="371"/>
        <v>2</v>
      </c>
      <c r="H751" s="37">
        <f t="shared" ca="1" si="371"/>
        <v>4</v>
      </c>
      <c r="I751" s="37">
        <f t="shared" ca="1" si="371"/>
        <v>1</v>
      </c>
      <c r="BM751">
        <v>301</v>
      </c>
      <c r="BN751" s="56">
        <f t="shared" si="345"/>
        <v>0.08</v>
      </c>
      <c r="BO751" s="57">
        <f t="shared" si="346"/>
        <v>0</v>
      </c>
      <c r="BP751" s="58">
        <f t="shared" ca="1" si="353"/>
        <v>0</v>
      </c>
      <c r="BQ751" s="141">
        <f t="shared" ca="1" si="354"/>
        <v>0</v>
      </c>
      <c r="BR751" s="143">
        <f t="shared" ca="1" si="355"/>
        <v>-0.04</v>
      </c>
      <c r="BS751" s="144">
        <f t="shared" ca="1" si="356"/>
        <v>0.08</v>
      </c>
      <c r="BT751" s="145">
        <f t="shared" ca="1" si="357"/>
        <v>-0.05</v>
      </c>
      <c r="BU751" s="56">
        <f t="shared" si="347"/>
        <v>0.08</v>
      </c>
      <c r="BV751" s="57">
        <f t="shared" si="348"/>
        <v>0</v>
      </c>
      <c r="BW751" s="58">
        <f t="shared" ca="1" si="349"/>
        <v>0</v>
      </c>
      <c r="BX751" s="141">
        <f t="shared" ca="1" si="358"/>
        <v>0</v>
      </c>
      <c r="BY751" s="143">
        <f t="shared" ca="1" si="359"/>
        <v>-0.04</v>
      </c>
      <c r="BZ751" s="144">
        <f t="shared" ca="1" si="360"/>
        <v>0.08</v>
      </c>
      <c r="CA751" s="145">
        <f t="shared" ca="1" si="361"/>
        <v>-0.05</v>
      </c>
      <c r="CB751" s="56">
        <f t="shared" si="350"/>
        <v>0.08</v>
      </c>
      <c r="CC751" s="57">
        <f t="shared" si="351"/>
        <v>0</v>
      </c>
      <c r="CD751" s="58">
        <f t="shared" ca="1" si="352"/>
        <v>0</v>
      </c>
      <c r="CE751" s="141">
        <f t="shared" ca="1" si="362"/>
        <v>0</v>
      </c>
      <c r="CF751" s="143">
        <f t="shared" ca="1" si="363"/>
        <v>-0.04</v>
      </c>
      <c r="CG751" s="144">
        <f t="shared" ca="1" si="364"/>
        <v>0.08</v>
      </c>
      <c r="CH751" s="145">
        <f t="shared" ca="1" si="365"/>
        <v>-0.05</v>
      </c>
    </row>
    <row r="752" spans="2:86" hidden="1" outlineLevel="1">
      <c r="B752" t="str">
        <f t="shared" ca="1" si="368"/>
        <v>EP4 LP-D0 LP-S0 LP-M2</v>
      </c>
      <c r="C752" s="37">
        <f t="shared" si="371"/>
        <v>4</v>
      </c>
      <c r="D752" s="37">
        <f t="shared" si="371"/>
        <v>0</v>
      </c>
      <c r="E752" s="37">
        <f t="shared" ca="1" si="371"/>
        <v>0</v>
      </c>
      <c r="F752" s="37">
        <f t="shared" ca="1" si="371"/>
        <v>0</v>
      </c>
      <c r="G752" s="37">
        <f t="shared" ca="1" si="371"/>
        <v>2</v>
      </c>
      <c r="H752" s="37">
        <f t="shared" ca="1" si="371"/>
        <v>4</v>
      </c>
      <c r="I752" s="37">
        <f t="shared" ca="1" si="371"/>
        <v>2</v>
      </c>
      <c r="BM752">
        <v>302</v>
      </c>
      <c r="BN752" s="56">
        <f t="shared" si="345"/>
        <v>0.08</v>
      </c>
      <c r="BO752" s="57">
        <f t="shared" si="346"/>
        <v>0</v>
      </c>
      <c r="BP752" s="58">
        <f t="shared" ca="1" si="353"/>
        <v>0</v>
      </c>
      <c r="BQ752" s="141">
        <f t="shared" ca="1" si="354"/>
        <v>0</v>
      </c>
      <c r="BR752" s="143">
        <f t="shared" ca="1" si="355"/>
        <v>-0.04</v>
      </c>
      <c r="BS752" s="144">
        <f t="shared" ca="1" si="356"/>
        <v>0.08</v>
      </c>
      <c r="BT752" s="145">
        <f t="shared" ca="1" si="357"/>
        <v>0</v>
      </c>
      <c r="BU752" s="56">
        <f t="shared" si="347"/>
        <v>0.08</v>
      </c>
      <c r="BV752" s="57">
        <f t="shared" si="348"/>
        <v>0</v>
      </c>
      <c r="BW752" s="58">
        <f t="shared" ca="1" si="349"/>
        <v>0</v>
      </c>
      <c r="BX752" s="141">
        <f t="shared" ca="1" si="358"/>
        <v>0</v>
      </c>
      <c r="BY752" s="143">
        <f t="shared" ca="1" si="359"/>
        <v>-0.04</v>
      </c>
      <c r="BZ752" s="144">
        <f t="shared" ca="1" si="360"/>
        <v>0.08</v>
      </c>
      <c r="CA752" s="145">
        <f t="shared" ca="1" si="361"/>
        <v>0</v>
      </c>
      <c r="CB752" s="56">
        <f t="shared" si="350"/>
        <v>0.08</v>
      </c>
      <c r="CC752" s="57">
        <f t="shared" si="351"/>
        <v>0</v>
      </c>
      <c r="CD752" s="58">
        <f t="shared" ca="1" si="352"/>
        <v>0</v>
      </c>
      <c r="CE752" s="141">
        <f t="shared" ca="1" si="362"/>
        <v>0</v>
      </c>
      <c r="CF752" s="143">
        <f t="shared" ca="1" si="363"/>
        <v>-0.04</v>
      </c>
      <c r="CG752" s="144">
        <f t="shared" ca="1" si="364"/>
        <v>0.08</v>
      </c>
      <c r="CH752" s="145">
        <f t="shared" ca="1" si="365"/>
        <v>0</v>
      </c>
    </row>
    <row r="753" spans="2:86" hidden="1" outlineLevel="1">
      <c r="B753" t="str">
        <f t="shared" ca="1" si="368"/>
        <v>EP4 LP-D0 LP-S0 LP-M3</v>
      </c>
      <c r="C753" s="37">
        <f t="shared" si="371"/>
        <v>4</v>
      </c>
      <c r="D753" s="37">
        <f t="shared" si="371"/>
        <v>0</v>
      </c>
      <c r="E753" s="37">
        <f t="shared" ca="1" si="371"/>
        <v>0</v>
      </c>
      <c r="F753" s="37">
        <f t="shared" ca="1" si="371"/>
        <v>0</v>
      </c>
      <c r="G753" s="37">
        <f t="shared" ca="1" si="371"/>
        <v>2</v>
      </c>
      <c r="H753" s="37">
        <f t="shared" ca="1" si="371"/>
        <v>4</v>
      </c>
      <c r="I753" s="37">
        <f t="shared" ca="1" si="371"/>
        <v>3</v>
      </c>
      <c r="BM753">
        <v>303</v>
      </c>
      <c r="BN753" s="56">
        <f t="shared" si="345"/>
        <v>0.08</v>
      </c>
      <c r="BO753" s="57">
        <f t="shared" si="346"/>
        <v>0</v>
      </c>
      <c r="BP753" s="58">
        <f t="shared" ca="1" si="353"/>
        <v>0</v>
      </c>
      <c r="BQ753" s="141">
        <f t="shared" ca="1" si="354"/>
        <v>0</v>
      </c>
      <c r="BR753" s="143">
        <f t="shared" ca="1" si="355"/>
        <v>-0.04</v>
      </c>
      <c r="BS753" s="144">
        <f t="shared" ca="1" si="356"/>
        <v>0.08</v>
      </c>
      <c r="BT753" s="145">
        <f t="shared" ca="1" si="357"/>
        <v>0.04</v>
      </c>
      <c r="BU753" s="56">
        <f t="shared" si="347"/>
        <v>0.08</v>
      </c>
      <c r="BV753" s="57">
        <f t="shared" si="348"/>
        <v>0</v>
      </c>
      <c r="BW753" s="58">
        <f t="shared" ca="1" si="349"/>
        <v>0</v>
      </c>
      <c r="BX753" s="141">
        <f t="shared" ca="1" si="358"/>
        <v>0</v>
      </c>
      <c r="BY753" s="143">
        <f t="shared" ca="1" si="359"/>
        <v>-0.04</v>
      </c>
      <c r="BZ753" s="144">
        <f t="shared" ca="1" si="360"/>
        <v>0.08</v>
      </c>
      <c r="CA753" s="145">
        <f t="shared" ca="1" si="361"/>
        <v>0.04</v>
      </c>
      <c r="CB753" s="56">
        <f t="shared" si="350"/>
        <v>0.08</v>
      </c>
      <c r="CC753" s="57">
        <f t="shared" si="351"/>
        <v>0</v>
      </c>
      <c r="CD753" s="58">
        <f t="shared" ca="1" si="352"/>
        <v>0</v>
      </c>
      <c r="CE753" s="141">
        <f t="shared" ca="1" si="362"/>
        <v>0</v>
      </c>
      <c r="CF753" s="143">
        <f t="shared" ca="1" si="363"/>
        <v>-0.04</v>
      </c>
      <c r="CG753" s="144">
        <f t="shared" ca="1" si="364"/>
        <v>0.08</v>
      </c>
      <c r="CH753" s="145">
        <f t="shared" ca="1" si="365"/>
        <v>0.04</v>
      </c>
    </row>
    <row r="754" spans="2:86" hidden="1" outlineLevel="1">
      <c r="B754" t="str">
        <f t="shared" ca="1" si="368"/>
        <v>EP4 LP-D0 LP-S0 LP-M4</v>
      </c>
      <c r="C754" s="37">
        <f t="shared" si="371"/>
        <v>4</v>
      </c>
      <c r="D754" s="37">
        <f t="shared" si="371"/>
        <v>0</v>
      </c>
      <c r="E754" s="37">
        <f t="shared" ca="1" si="371"/>
        <v>0</v>
      </c>
      <c r="F754" s="37">
        <f t="shared" ca="1" si="371"/>
        <v>0</v>
      </c>
      <c r="G754" s="37">
        <f t="shared" ca="1" si="371"/>
        <v>2</v>
      </c>
      <c r="H754" s="37">
        <f t="shared" ca="1" si="371"/>
        <v>4</v>
      </c>
      <c r="I754" s="37">
        <f t="shared" ca="1" si="371"/>
        <v>4</v>
      </c>
      <c r="BM754">
        <v>304</v>
      </c>
      <c r="BN754" s="56">
        <f t="shared" si="345"/>
        <v>0.08</v>
      </c>
      <c r="BO754" s="57">
        <f t="shared" si="346"/>
        <v>0</v>
      </c>
      <c r="BP754" s="58">
        <f t="shared" ca="1" si="353"/>
        <v>0</v>
      </c>
      <c r="BQ754" s="141">
        <f t="shared" ca="1" si="354"/>
        <v>0</v>
      </c>
      <c r="BR754" s="143">
        <f t="shared" ca="1" si="355"/>
        <v>-0.04</v>
      </c>
      <c r="BS754" s="144">
        <f t="shared" ca="1" si="356"/>
        <v>0.08</v>
      </c>
      <c r="BT754" s="145">
        <f t="shared" ca="1" si="357"/>
        <v>0.08</v>
      </c>
      <c r="BU754" s="56">
        <f t="shared" si="347"/>
        <v>0.08</v>
      </c>
      <c r="BV754" s="57">
        <f t="shared" si="348"/>
        <v>0</v>
      </c>
      <c r="BW754" s="58">
        <f t="shared" ca="1" si="349"/>
        <v>0</v>
      </c>
      <c r="BX754" s="141">
        <f t="shared" ca="1" si="358"/>
        <v>0</v>
      </c>
      <c r="BY754" s="143">
        <f t="shared" ca="1" si="359"/>
        <v>-0.04</v>
      </c>
      <c r="BZ754" s="144">
        <f t="shared" ca="1" si="360"/>
        <v>0.08</v>
      </c>
      <c r="CA754" s="145">
        <f t="shared" ca="1" si="361"/>
        <v>0.08</v>
      </c>
      <c r="CB754" s="56">
        <f t="shared" si="350"/>
        <v>0.08</v>
      </c>
      <c r="CC754" s="57">
        <f t="shared" si="351"/>
        <v>0</v>
      </c>
      <c r="CD754" s="58">
        <f t="shared" ca="1" si="352"/>
        <v>0</v>
      </c>
      <c r="CE754" s="141">
        <f t="shared" ca="1" si="362"/>
        <v>0</v>
      </c>
      <c r="CF754" s="143">
        <f t="shared" ca="1" si="363"/>
        <v>-0.04</v>
      </c>
      <c r="CG754" s="144">
        <f t="shared" ca="1" si="364"/>
        <v>0.08</v>
      </c>
      <c r="CH754" s="145">
        <f t="shared" ca="1" si="365"/>
        <v>0.08</v>
      </c>
    </row>
    <row r="755" spans="2:86" hidden="1" outlineLevel="1">
      <c r="B755" t="str">
        <f t="shared" ref="B755:B786" ca="1" si="372">"EP"&amp;$C755&amp;" LP-D"&amp;$E755&amp;" LP-S"&amp;$F755&amp;" LP-M"&amp;$I755</f>
        <v>EP4 LP-D0 LP-S0 LP-M1</v>
      </c>
      <c r="C755" s="37">
        <f t="shared" si="371"/>
        <v>4</v>
      </c>
      <c r="D755" s="37">
        <f t="shared" si="371"/>
        <v>0</v>
      </c>
      <c r="E755" s="37">
        <f t="shared" ca="1" si="371"/>
        <v>0</v>
      </c>
      <c r="F755" s="37">
        <f t="shared" ca="1" si="371"/>
        <v>0</v>
      </c>
      <c r="G755" s="37">
        <f t="shared" ca="1" si="371"/>
        <v>3</v>
      </c>
      <c r="H755" s="37">
        <f t="shared" ca="1" si="371"/>
        <v>1</v>
      </c>
      <c r="I755" s="37">
        <f t="shared" ca="1" si="371"/>
        <v>1</v>
      </c>
      <c r="BM755">
        <v>305</v>
      </c>
      <c r="BN755" s="56">
        <f t="shared" si="345"/>
        <v>0.08</v>
      </c>
      <c r="BO755" s="57">
        <f t="shared" si="346"/>
        <v>0</v>
      </c>
      <c r="BP755" s="58">
        <f t="shared" ca="1" si="353"/>
        <v>0</v>
      </c>
      <c r="BQ755" s="141">
        <f t="shared" ca="1" si="354"/>
        <v>0</v>
      </c>
      <c r="BR755" s="143">
        <f t="shared" ca="1" si="355"/>
        <v>0</v>
      </c>
      <c r="BS755" s="144">
        <f t="shared" ca="1" si="356"/>
        <v>-0.05</v>
      </c>
      <c r="BT755" s="145">
        <f t="shared" ca="1" si="357"/>
        <v>-0.05</v>
      </c>
      <c r="BU755" s="56">
        <f t="shared" si="347"/>
        <v>0.08</v>
      </c>
      <c r="BV755" s="57">
        <f t="shared" si="348"/>
        <v>0</v>
      </c>
      <c r="BW755" s="58">
        <f t="shared" ca="1" si="349"/>
        <v>0</v>
      </c>
      <c r="BX755" s="141">
        <f t="shared" ca="1" si="358"/>
        <v>0</v>
      </c>
      <c r="BY755" s="143">
        <f t="shared" ca="1" si="359"/>
        <v>0</v>
      </c>
      <c r="BZ755" s="144">
        <f t="shared" ca="1" si="360"/>
        <v>-0.05</v>
      </c>
      <c r="CA755" s="145">
        <f t="shared" ca="1" si="361"/>
        <v>-0.05</v>
      </c>
      <c r="CB755" s="56">
        <f t="shared" si="350"/>
        <v>0.08</v>
      </c>
      <c r="CC755" s="57">
        <f t="shared" si="351"/>
        <v>0</v>
      </c>
      <c r="CD755" s="58">
        <f t="shared" ca="1" si="352"/>
        <v>0</v>
      </c>
      <c r="CE755" s="141">
        <f t="shared" ca="1" si="362"/>
        <v>0</v>
      </c>
      <c r="CF755" s="143">
        <f t="shared" ca="1" si="363"/>
        <v>0</v>
      </c>
      <c r="CG755" s="144">
        <f t="shared" ca="1" si="364"/>
        <v>-0.05</v>
      </c>
      <c r="CH755" s="145">
        <f t="shared" ca="1" si="365"/>
        <v>-0.05</v>
      </c>
    </row>
    <row r="756" spans="2:86" hidden="1" outlineLevel="1">
      <c r="B756" t="str">
        <f t="shared" ca="1" si="372"/>
        <v>EP4 LP-D0 LP-S0 LP-M2</v>
      </c>
      <c r="C756" s="37">
        <f t="shared" si="371"/>
        <v>4</v>
      </c>
      <c r="D756" s="37">
        <f t="shared" si="371"/>
        <v>0</v>
      </c>
      <c r="E756" s="37">
        <f t="shared" ca="1" si="371"/>
        <v>0</v>
      </c>
      <c r="F756" s="37">
        <f t="shared" ca="1" si="371"/>
        <v>0</v>
      </c>
      <c r="G756" s="37">
        <f t="shared" ca="1" si="371"/>
        <v>3</v>
      </c>
      <c r="H756" s="37">
        <f t="shared" ca="1" si="371"/>
        <v>1</v>
      </c>
      <c r="I756" s="37">
        <f t="shared" ca="1" si="371"/>
        <v>2</v>
      </c>
      <c r="BM756">
        <v>306</v>
      </c>
      <c r="BN756" s="56">
        <f t="shared" si="345"/>
        <v>0.08</v>
      </c>
      <c r="BO756" s="57">
        <f t="shared" si="346"/>
        <v>0</v>
      </c>
      <c r="BP756" s="58">
        <f t="shared" ca="1" si="353"/>
        <v>0</v>
      </c>
      <c r="BQ756" s="141">
        <f t="shared" ca="1" si="354"/>
        <v>0</v>
      </c>
      <c r="BR756" s="143">
        <f t="shared" ca="1" si="355"/>
        <v>0</v>
      </c>
      <c r="BS756" s="144">
        <f t="shared" ca="1" si="356"/>
        <v>-0.05</v>
      </c>
      <c r="BT756" s="145">
        <f t="shared" ca="1" si="357"/>
        <v>0</v>
      </c>
      <c r="BU756" s="56">
        <f t="shared" si="347"/>
        <v>0.08</v>
      </c>
      <c r="BV756" s="57">
        <f t="shared" si="348"/>
        <v>0</v>
      </c>
      <c r="BW756" s="58">
        <f t="shared" ca="1" si="349"/>
        <v>0</v>
      </c>
      <c r="BX756" s="141">
        <f t="shared" ca="1" si="358"/>
        <v>0</v>
      </c>
      <c r="BY756" s="143">
        <f t="shared" ca="1" si="359"/>
        <v>0</v>
      </c>
      <c r="BZ756" s="144">
        <f t="shared" ca="1" si="360"/>
        <v>-0.05</v>
      </c>
      <c r="CA756" s="145">
        <f t="shared" ca="1" si="361"/>
        <v>0</v>
      </c>
      <c r="CB756" s="56">
        <f t="shared" si="350"/>
        <v>0.08</v>
      </c>
      <c r="CC756" s="57">
        <f t="shared" si="351"/>
        <v>0</v>
      </c>
      <c r="CD756" s="58">
        <f t="shared" ca="1" si="352"/>
        <v>0</v>
      </c>
      <c r="CE756" s="141">
        <f t="shared" ca="1" si="362"/>
        <v>0</v>
      </c>
      <c r="CF756" s="143">
        <f t="shared" ca="1" si="363"/>
        <v>0</v>
      </c>
      <c r="CG756" s="144">
        <f t="shared" ca="1" si="364"/>
        <v>-0.05</v>
      </c>
      <c r="CH756" s="145">
        <f t="shared" ca="1" si="365"/>
        <v>0</v>
      </c>
    </row>
    <row r="757" spans="2:86" hidden="1" outlineLevel="1">
      <c r="B757" t="str">
        <f t="shared" ca="1" si="372"/>
        <v>EP4 LP-D0 LP-S0 LP-M3</v>
      </c>
      <c r="C757" s="37">
        <f t="shared" si="371"/>
        <v>4</v>
      </c>
      <c r="D757" s="37">
        <f t="shared" si="371"/>
        <v>0</v>
      </c>
      <c r="E757" s="37">
        <f t="shared" ca="1" si="371"/>
        <v>0</v>
      </c>
      <c r="F757" s="37">
        <f t="shared" ca="1" si="371"/>
        <v>0</v>
      </c>
      <c r="G757" s="37">
        <f t="shared" ca="1" si="371"/>
        <v>3</v>
      </c>
      <c r="H757" s="37">
        <f t="shared" ca="1" si="371"/>
        <v>1</v>
      </c>
      <c r="I757" s="37">
        <f t="shared" ca="1" si="371"/>
        <v>3</v>
      </c>
      <c r="BM757">
        <v>307</v>
      </c>
      <c r="BN757" s="56">
        <f t="shared" si="345"/>
        <v>0.08</v>
      </c>
      <c r="BO757" s="57">
        <f t="shared" si="346"/>
        <v>0</v>
      </c>
      <c r="BP757" s="58">
        <f t="shared" ca="1" si="353"/>
        <v>0</v>
      </c>
      <c r="BQ757" s="141">
        <f t="shared" ca="1" si="354"/>
        <v>0</v>
      </c>
      <c r="BR757" s="143">
        <f t="shared" ca="1" si="355"/>
        <v>0</v>
      </c>
      <c r="BS757" s="144">
        <f t="shared" ca="1" si="356"/>
        <v>-0.05</v>
      </c>
      <c r="BT757" s="145">
        <f t="shared" ca="1" si="357"/>
        <v>0.04</v>
      </c>
      <c r="BU757" s="56">
        <f t="shared" si="347"/>
        <v>0.08</v>
      </c>
      <c r="BV757" s="57">
        <f t="shared" si="348"/>
        <v>0</v>
      </c>
      <c r="BW757" s="58">
        <f t="shared" ca="1" si="349"/>
        <v>0</v>
      </c>
      <c r="BX757" s="141">
        <f t="shared" ca="1" si="358"/>
        <v>0</v>
      </c>
      <c r="BY757" s="143">
        <f t="shared" ca="1" si="359"/>
        <v>0</v>
      </c>
      <c r="BZ757" s="144">
        <f t="shared" ca="1" si="360"/>
        <v>-0.05</v>
      </c>
      <c r="CA757" s="145">
        <f t="shared" ca="1" si="361"/>
        <v>0.04</v>
      </c>
      <c r="CB757" s="56">
        <f t="shared" si="350"/>
        <v>0.08</v>
      </c>
      <c r="CC757" s="57">
        <f t="shared" si="351"/>
        <v>0</v>
      </c>
      <c r="CD757" s="58">
        <f t="shared" ca="1" si="352"/>
        <v>0</v>
      </c>
      <c r="CE757" s="141">
        <f t="shared" ca="1" si="362"/>
        <v>0</v>
      </c>
      <c r="CF757" s="143">
        <f t="shared" ca="1" si="363"/>
        <v>0</v>
      </c>
      <c r="CG757" s="144">
        <f t="shared" ca="1" si="364"/>
        <v>-0.05</v>
      </c>
      <c r="CH757" s="145">
        <f t="shared" ca="1" si="365"/>
        <v>0.04</v>
      </c>
    </row>
    <row r="758" spans="2:86" hidden="1" outlineLevel="1">
      <c r="B758" t="str">
        <f t="shared" ca="1" si="372"/>
        <v>EP4 LP-D0 LP-S0 LP-M4</v>
      </c>
      <c r="C758" s="37">
        <f t="shared" si="371"/>
        <v>4</v>
      </c>
      <c r="D758" s="37">
        <f t="shared" si="371"/>
        <v>0</v>
      </c>
      <c r="E758" s="37">
        <f t="shared" ca="1" si="371"/>
        <v>0</v>
      </c>
      <c r="F758" s="37">
        <f t="shared" ca="1" si="371"/>
        <v>0</v>
      </c>
      <c r="G758" s="37">
        <f t="shared" ca="1" si="371"/>
        <v>3</v>
      </c>
      <c r="H758" s="37">
        <f t="shared" ca="1" si="371"/>
        <v>1</v>
      </c>
      <c r="I758" s="37">
        <f t="shared" ca="1" si="371"/>
        <v>4</v>
      </c>
      <c r="BM758">
        <v>308</v>
      </c>
      <c r="BN758" s="56">
        <f t="shared" si="345"/>
        <v>0.08</v>
      </c>
      <c r="BO758" s="57">
        <f t="shared" si="346"/>
        <v>0</v>
      </c>
      <c r="BP758" s="58">
        <f t="shared" ca="1" si="353"/>
        <v>0</v>
      </c>
      <c r="BQ758" s="141">
        <f t="shared" ca="1" si="354"/>
        <v>0</v>
      </c>
      <c r="BR758" s="143">
        <f t="shared" ca="1" si="355"/>
        <v>0</v>
      </c>
      <c r="BS758" s="144">
        <f t="shared" ca="1" si="356"/>
        <v>-0.05</v>
      </c>
      <c r="BT758" s="145">
        <f t="shared" ca="1" si="357"/>
        <v>0.08</v>
      </c>
      <c r="BU758" s="56">
        <f t="shared" si="347"/>
        <v>0.08</v>
      </c>
      <c r="BV758" s="57">
        <f t="shared" si="348"/>
        <v>0</v>
      </c>
      <c r="BW758" s="58">
        <f t="shared" ca="1" si="349"/>
        <v>0</v>
      </c>
      <c r="BX758" s="141">
        <f t="shared" ca="1" si="358"/>
        <v>0</v>
      </c>
      <c r="BY758" s="143">
        <f t="shared" ca="1" si="359"/>
        <v>0</v>
      </c>
      <c r="BZ758" s="144">
        <f t="shared" ca="1" si="360"/>
        <v>-0.05</v>
      </c>
      <c r="CA758" s="145">
        <f t="shared" ca="1" si="361"/>
        <v>0.08</v>
      </c>
      <c r="CB758" s="56">
        <f t="shared" si="350"/>
        <v>0.08</v>
      </c>
      <c r="CC758" s="57">
        <f t="shared" si="351"/>
        <v>0</v>
      </c>
      <c r="CD758" s="58">
        <f t="shared" ca="1" si="352"/>
        <v>0</v>
      </c>
      <c r="CE758" s="141">
        <f t="shared" ca="1" si="362"/>
        <v>0</v>
      </c>
      <c r="CF758" s="143">
        <f t="shared" ca="1" si="363"/>
        <v>0</v>
      </c>
      <c r="CG758" s="144">
        <f t="shared" ca="1" si="364"/>
        <v>-0.05</v>
      </c>
      <c r="CH758" s="145">
        <f t="shared" ca="1" si="365"/>
        <v>0.08</v>
      </c>
    </row>
    <row r="759" spans="2:86" hidden="1" outlineLevel="1">
      <c r="B759" t="str">
        <f t="shared" ca="1" si="372"/>
        <v>EP4 LP-D0 LP-S0 LP-M1</v>
      </c>
      <c r="C759" s="37">
        <f t="shared" si="371"/>
        <v>4</v>
      </c>
      <c r="D759" s="37">
        <f t="shared" si="371"/>
        <v>0</v>
      </c>
      <c r="E759" s="37">
        <f t="shared" ca="1" si="371"/>
        <v>0</v>
      </c>
      <c r="F759" s="37">
        <f t="shared" ca="1" si="371"/>
        <v>0</v>
      </c>
      <c r="G759" s="37">
        <f t="shared" ca="1" si="371"/>
        <v>3</v>
      </c>
      <c r="H759" s="37">
        <f t="shared" ca="1" si="371"/>
        <v>2</v>
      </c>
      <c r="I759" s="37">
        <f t="shared" ca="1" si="371"/>
        <v>1</v>
      </c>
      <c r="BM759">
        <v>309</v>
      </c>
      <c r="BN759" s="56">
        <f t="shared" si="345"/>
        <v>0.08</v>
      </c>
      <c r="BO759" s="57">
        <f t="shared" si="346"/>
        <v>0</v>
      </c>
      <c r="BP759" s="58">
        <f t="shared" ca="1" si="353"/>
        <v>0</v>
      </c>
      <c r="BQ759" s="141">
        <f t="shared" ca="1" si="354"/>
        <v>0</v>
      </c>
      <c r="BR759" s="143">
        <f t="shared" ca="1" si="355"/>
        <v>0</v>
      </c>
      <c r="BS759" s="144">
        <f t="shared" ca="1" si="356"/>
        <v>0</v>
      </c>
      <c r="BT759" s="145">
        <f t="shared" ca="1" si="357"/>
        <v>-0.05</v>
      </c>
      <c r="BU759" s="56">
        <f t="shared" si="347"/>
        <v>0.08</v>
      </c>
      <c r="BV759" s="57">
        <f t="shared" si="348"/>
        <v>0</v>
      </c>
      <c r="BW759" s="58">
        <f t="shared" ca="1" si="349"/>
        <v>0</v>
      </c>
      <c r="BX759" s="141">
        <f t="shared" ca="1" si="358"/>
        <v>0</v>
      </c>
      <c r="BY759" s="143">
        <f t="shared" ca="1" si="359"/>
        <v>0</v>
      </c>
      <c r="BZ759" s="144">
        <f t="shared" ca="1" si="360"/>
        <v>0</v>
      </c>
      <c r="CA759" s="145">
        <f t="shared" ca="1" si="361"/>
        <v>-0.05</v>
      </c>
      <c r="CB759" s="56">
        <f t="shared" si="350"/>
        <v>0.08</v>
      </c>
      <c r="CC759" s="57">
        <f t="shared" si="351"/>
        <v>0</v>
      </c>
      <c r="CD759" s="58">
        <f t="shared" ca="1" si="352"/>
        <v>0</v>
      </c>
      <c r="CE759" s="141">
        <f t="shared" ca="1" si="362"/>
        <v>0</v>
      </c>
      <c r="CF759" s="143">
        <f t="shared" ca="1" si="363"/>
        <v>0</v>
      </c>
      <c r="CG759" s="144">
        <f t="shared" ca="1" si="364"/>
        <v>0</v>
      </c>
      <c r="CH759" s="145">
        <f t="shared" ca="1" si="365"/>
        <v>-0.05</v>
      </c>
    </row>
    <row r="760" spans="2:86" hidden="1" outlineLevel="1">
      <c r="B760" t="str">
        <f t="shared" ca="1" si="372"/>
        <v>EP4 LP-D0 LP-S0 LP-M2</v>
      </c>
      <c r="C760" s="37">
        <f t="shared" si="371"/>
        <v>4</v>
      </c>
      <c r="D760" s="37">
        <f t="shared" si="371"/>
        <v>0</v>
      </c>
      <c r="E760" s="37">
        <f t="shared" ca="1" si="371"/>
        <v>0</v>
      </c>
      <c r="F760" s="37">
        <f t="shared" ca="1" si="371"/>
        <v>0</v>
      </c>
      <c r="G760" s="37">
        <f t="shared" ca="1" si="371"/>
        <v>3</v>
      </c>
      <c r="H760" s="37">
        <f t="shared" ca="1" si="371"/>
        <v>2</v>
      </c>
      <c r="I760" s="37">
        <f t="shared" ca="1" si="371"/>
        <v>2</v>
      </c>
      <c r="BM760">
        <v>310</v>
      </c>
      <c r="BN760" s="56">
        <f t="shared" si="345"/>
        <v>0.08</v>
      </c>
      <c r="BO760" s="57">
        <f t="shared" si="346"/>
        <v>0</v>
      </c>
      <c r="BP760" s="58">
        <f t="shared" ca="1" si="353"/>
        <v>0</v>
      </c>
      <c r="BQ760" s="141">
        <f t="shared" ca="1" si="354"/>
        <v>0</v>
      </c>
      <c r="BR760" s="143">
        <f t="shared" ca="1" si="355"/>
        <v>0</v>
      </c>
      <c r="BS760" s="144">
        <f t="shared" ca="1" si="356"/>
        <v>0</v>
      </c>
      <c r="BT760" s="145">
        <f t="shared" ca="1" si="357"/>
        <v>0</v>
      </c>
      <c r="BU760" s="56">
        <f t="shared" si="347"/>
        <v>0.08</v>
      </c>
      <c r="BV760" s="57">
        <f t="shared" si="348"/>
        <v>0</v>
      </c>
      <c r="BW760" s="58">
        <f t="shared" ca="1" si="349"/>
        <v>0</v>
      </c>
      <c r="BX760" s="141">
        <f t="shared" ca="1" si="358"/>
        <v>0</v>
      </c>
      <c r="BY760" s="143">
        <f t="shared" ca="1" si="359"/>
        <v>0</v>
      </c>
      <c r="BZ760" s="144">
        <f t="shared" ca="1" si="360"/>
        <v>0</v>
      </c>
      <c r="CA760" s="145">
        <f t="shared" ca="1" si="361"/>
        <v>0</v>
      </c>
      <c r="CB760" s="56">
        <f t="shared" si="350"/>
        <v>0.08</v>
      </c>
      <c r="CC760" s="57">
        <f t="shared" si="351"/>
        <v>0</v>
      </c>
      <c r="CD760" s="58">
        <f t="shared" ca="1" si="352"/>
        <v>0</v>
      </c>
      <c r="CE760" s="141">
        <f t="shared" ca="1" si="362"/>
        <v>0</v>
      </c>
      <c r="CF760" s="143">
        <f t="shared" ca="1" si="363"/>
        <v>0</v>
      </c>
      <c r="CG760" s="144">
        <f t="shared" ca="1" si="364"/>
        <v>0</v>
      </c>
      <c r="CH760" s="145">
        <f t="shared" ca="1" si="365"/>
        <v>0</v>
      </c>
    </row>
    <row r="761" spans="2:86" hidden="1" outlineLevel="1">
      <c r="B761" t="str">
        <f t="shared" ca="1" si="372"/>
        <v>EP4 LP-D0 LP-S0 LP-M3</v>
      </c>
      <c r="C761" s="37">
        <f t="shared" ref="C761:I770" si="373">C361</f>
        <v>4</v>
      </c>
      <c r="D761" s="37">
        <f t="shared" si="373"/>
        <v>0</v>
      </c>
      <c r="E761" s="37">
        <f t="shared" ca="1" si="373"/>
        <v>0</v>
      </c>
      <c r="F761" s="37">
        <f t="shared" ca="1" si="373"/>
        <v>0</v>
      </c>
      <c r="G761" s="37">
        <f t="shared" ca="1" si="373"/>
        <v>3</v>
      </c>
      <c r="H761" s="37">
        <f t="shared" ca="1" si="373"/>
        <v>2</v>
      </c>
      <c r="I761" s="37">
        <f t="shared" ca="1" si="373"/>
        <v>3</v>
      </c>
      <c r="BM761">
        <v>311</v>
      </c>
      <c r="BN761" s="56">
        <f t="shared" si="345"/>
        <v>0.08</v>
      </c>
      <c r="BO761" s="57">
        <f t="shared" si="346"/>
        <v>0</v>
      </c>
      <c r="BP761" s="58">
        <f t="shared" ca="1" si="353"/>
        <v>0</v>
      </c>
      <c r="BQ761" s="141">
        <f t="shared" ca="1" si="354"/>
        <v>0</v>
      </c>
      <c r="BR761" s="143">
        <f t="shared" ca="1" si="355"/>
        <v>0</v>
      </c>
      <c r="BS761" s="144">
        <f t="shared" ca="1" si="356"/>
        <v>0</v>
      </c>
      <c r="BT761" s="145">
        <f t="shared" ca="1" si="357"/>
        <v>0.04</v>
      </c>
      <c r="BU761" s="56">
        <f t="shared" si="347"/>
        <v>0.08</v>
      </c>
      <c r="BV761" s="57">
        <f t="shared" si="348"/>
        <v>0</v>
      </c>
      <c r="BW761" s="58">
        <f t="shared" ca="1" si="349"/>
        <v>0</v>
      </c>
      <c r="BX761" s="141">
        <f t="shared" ca="1" si="358"/>
        <v>0</v>
      </c>
      <c r="BY761" s="143">
        <f t="shared" ca="1" si="359"/>
        <v>0</v>
      </c>
      <c r="BZ761" s="144">
        <f t="shared" ca="1" si="360"/>
        <v>0</v>
      </c>
      <c r="CA761" s="145">
        <f t="shared" ca="1" si="361"/>
        <v>0.04</v>
      </c>
      <c r="CB761" s="56">
        <f t="shared" si="350"/>
        <v>0.08</v>
      </c>
      <c r="CC761" s="57">
        <f t="shared" si="351"/>
        <v>0</v>
      </c>
      <c r="CD761" s="58">
        <f t="shared" ca="1" si="352"/>
        <v>0</v>
      </c>
      <c r="CE761" s="141">
        <f t="shared" ca="1" si="362"/>
        <v>0</v>
      </c>
      <c r="CF761" s="143">
        <f t="shared" ca="1" si="363"/>
        <v>0</v>
      </c>
      <c r="CG761" s="144">
        <f t="shared" ca="1" si="364"/>
        <v>0</v>
      </c>
      <c r="CH761" s="145">
        <f t="shared" ca="1" si="365"/>
        <v>0.04</v>
      </c>
    </row>
    <row r="762" spans="2:86" hidden="1" outlineLevel="1">
      <c r="B762" t="str">
        <f t="shared" ca="1" si="372"/>
        <v>EP4 LP-D0 LP-S0 LP-M4</v>
      </c>
      <c r="C762" s="37">
        <f t="shared" si="373"/>
        <v>4</v>
      </c>
      <c r="D762" s="37">
        <f t="shared" si="373"/>
        <v>0</v>
      </c>
      <c r="E762" s="37">
        <f t="shared" ca="1" si="373"/>
        <v>0</v>
      </c>
      <c r="F762" s="37">
        <f t="shared" ca="1" si="373"/>
        <v>0</v>
      </c>
      <c r="G762" s="37">
        <f t="shared" ca="1" si="373"/>
        <v>3</v>
      </c>
      <c r="H762" s="37">
        <f t="shared" ca="1" si="373"/>
        <v>2</v>
      </c>
      <c r="I762" s="37">
        <f t="shared" ca="1" si="373"/>
        <v>4</v>
      </c>
      <c r="BM762">
        <v>312</v>
      </c>
      <c r="BN762" s="56">
        <f t="shared" si="345"/>
        <v>0.08</v>
      </c>
      <c r="BO762" s="57">
        <f t="shared" si="346"/>
        <v>0</v>
      </c>
      <c r="BP762" s="58">
        <f t="shared" ca="1" si="353"/>
        <v>0</v>
      </c>
      <c r="BQ762" s="141">
        <f t="shared" ca="1" si="354"/>
        <v>0</v>
      </c>
      <c r="BR762" s="143">
        <f t="shared" ca="1" si="355"/>
        <v>0</v>
      </c>
      <c r="BS762" s="144">
        <f t="shared" ca="1" si="356"/>
        <v>0</v>
      </c>
      <c r="BT762" s="145">
        <f t="shared" ca="1" si="357"/>
        <v>0.08</v>
      </c>
      <c r="BU762" s="56">
        <f t="shared" si="347"/>
        <v>0.08</v>
      </c>
      <c r="BV762" s="57">
        <f t="shared" si="348"/>
        <v>0</v>
      </c>
      <c r="BW762" s="58">
        <f t="shared" ca="1" si="349"/>
        <v>0</v>
      </c>
      <c r="BX762" s="141">
        <f t="shared" ca="1" si="358"/>
        <v>0</v>
      </c>
      <c r="BY762" s="143">
        <f t="shared" ca="1" si="359"/>
        <v>0</v>
      </c>
      <c r="BZ762" s="144">
        <f t="shared" ca="1" si="360"/>
        <v>0</v>
      </c>
      <c r="CA762" s="145">
        <f t="shared" ca="1" si="361"/>
        <v>0.08</v>
      </c>
      <c r="CB762" s="56">
        <f t="shared" si="350"/>
        <v>0.08</v>
      </c>
      <c r="CC762" s="57">
        <f t="shared" si="351"/>
        <v>0</v>
      </c>
      <c r="CD762" s="58">
        <f t="shared" ca="1" si="352"/>
        <v>0</v>
      </c>
      <c r="CE762" s="141">
        <f t="shared" ca="1" si="362"/>
        <v>0</v>
      </c>
      <c r="CF762" s="143">
        <f t="shared" ca="1" si="363"/>
        <v>0</v>
      </c>
      <c r="CG762" s="144">
        <f t="shared" ca="1" si="364"/>
        <v>0</v>
      </c>
      <c r="CH762" s="145">
        <f t="shared" ca="1" si="365"/>
        <v>0.08</v>
      </c>
    </row>
    <row r="763" spans="2:86" hidden="1" outlineLevel="1">
      <c r="B763" t="str">
        <f t="shared" ca="1" si="372"/>
        <v>EP4 LP-D0 LP-S0 LP-M1</v>
      </c>
      <c r="C763" s="37">
        <f t="shared" si="373"/>
        <v>4</v>
      </c>
      <c r="D763" s="37">
        <f t="shared" si="373"/>
        <v>0</v>
      </c>
      <c r="E763" s="37">
        <f t="shared" ca="1" si="373"/>
        <v>0</v>
      </c>
      <c r="F763" s="37">
        <f t="shared" ca="1" si="373"/>
        <v>0</v>
      </c>
      <c r="G763" s="37">
        <f t="shared" ca="1" si="373"/>
        <v>3</v>
      </c>
      <c r="H763" s="37">
        <f t="shared" ca="1" si="373"/>
        <v>3</v>
      </c>
      <c r="I763" s="37">
        <f t="shared" ca="1" si="373"/>
        <v>1</v>
      </c>
      <c r="BM763">
        <v>313</v>
      </c>
      <c r="BN763" s="56">
        <f t="shared" si="345"/>
        <v>0.08</v>
      </c>
      <c r="BO763" s="57">
        <f t="shared" si="346"/>
        <v>0</v>
      </c>
      <c r="BP763" s="58">
        <f t="shared" ca="1" si="353"/>
        <v>0</v>
      </c>
      <c r="BQ763" s="141">
        <f t="shared" ca="1" si="354"/>
        <v>0</v>
      </c>
      <c r="BR763" s="143">
        <f t="shared" ca="1" si="355"/>
        <v>0</v>
      </c>
      <c r="BS763" s="144">
        <f t="shared" ca="1" si="356"/>
        <v>0.04</v>
      </c>
      <c r="BT763" s="145">
        <f t="shared" ca="1" si="357"/>
        <v>-0.05</v>
      </c>
      <c r="BU763" s="56">
        <f t="shared" si="347"/>
        <v>0.08</v>
      </c>
      <c r="BV763" s="57">
        <f t="shared" si="348"/>
        <v>0</v>
      </c>
      <c r="BW763" s="58">
        <f t="shared" ca="1" si="349"/>
        <v>0</v>
      </c>
      <c r="BX763" s="141">
        <f t="shared" ca="1" si="358"/>
        <v>0</v>
      </c>
      <c r="BY763" s="143">
        <f t="shared" ca="1" si="359"/>
        <v>0</v>
      </c>
      <c r="BZ763" s="144">
        <f t="shared" ca="1" si="360"/>
        <v>0.04</v>
      </c>
      <c r="CA763" s="145">
        <f t="shared" ca="1" si="361"/>
        <v>-0.05</v>
      </c>
      <c r="CB763" s="56">
        <f t="shared" si="350"/>
        <v>0.08</v>
      </c>
      <c r="CC763" s="57">
        <f t="shared" si="351"/>
        <v>0</v>
      </c>
      <c r="CD763" s="58">
        <f t="shared" ca="1" si="352"/>
        <v>0</v>
      </c>
      <c r="CE763" s="141">
        <f t="shared" ca="1" si="362"/>
        <v>0</v>
      </c>
      <c r="CF763" s="143">
        <f t="shared" ca="1" si="363"/>
        <v>0</v>
      </c>
      <c r="CG763" s="144">
        <f t="shared" ca="1" si="364"/>
        <v>0.04</v>
      </c>
      <c r="CH763" s="145">
        <f t="shared" ca="1" si="365"/>
        <v>-0.05</v>
      </c>
    </row>
    <row r="764" spans="2:86" hidden="1" outlineLevel="1">
      <c r="B764" t="str">
        <f t="shared" ca="1" si="372"/>
        <v>EP4 LP-D0 LP-S0 LP-M2</v>
      </c>
      <c r="C764" s="37">
        <f t="shared" si="373"/>
        <v>4</v>
      </c>
      <c r="D764" s="37">
        <f t="shared" si="373"/>
        <v>0</v>
      </c>
      <c r="E764" s="37">
        <f t="shared" ca="1" si="373"/>
        <v>0</v>
      </c>
      <c r="F764" s="37">
        <f t="shared" ca="1" si="373"/>
        <v>0</v>
      </c>
      <c r="G764" s="37">
        <f t="shared" ca="1" si="373"/>
        <v>3</v>
      </c>
      <c r="H764" s="37">
        <f t="shared" ca="1" si="373"/>
        <v>3</v>
      </c>
      <c r="I764" s="37">
        <f t="shared" ca="1" si="373"/>
        <v>2</v>
      </c>
      <c r="BM764">
        <v>314</v>
      </c>
      <c r="BN764" s="56">
        <f t="shared" si="345"/>
        <v>0.08</v>
      </c>
      <c r="BO764" s="57">
        <f t="shared" si="346"/>
        <v>0</v>
      </c>
      <c r="BP764" s="58">
        <f t="shared" ca="1" si="353"/>
        <v>0</v>
      </c>
      <c r="BQ764" s="141">
        <f t="shared" ca="1" si="354"/>
        <v>0</v>
      </c>
      <c r="BR764" s="143">
        <f t="shared" ca="1" si="355"/>
        <v>0</v>
      </c>
      <c r="BS764" s="144">
        <f t="shared" ca="1" si="356"/>
        <v>0.04</v>
      </c>
      <c r="BT764" s="145">
        <f t="shared" ca="1" si="357"/>
        <v>0</v>
      </c>
      <c r="BU764" s="56">
        <f t="shared" si="347"/>
        <v>0.08</v>
      </c>
      <c r="BV764" s="57">
        <f t="shared" si="348"/>
        <v>0</v>
      </c>
      <c r="BW764" s="58">
        <f t="shared" ca="1" si="349"/>
        <v>0</v>
      </c>
      <c r="BX764" s="141">
        <f t="shared" ca="1" si="358"/>
        <v>0</v>
      </c>
      <c r="BY764" s="143">
        <f t="shared" ca="1" si="359"/>
        <v>0</v>
      </c>
      <c r="BZ764" s="144">
        <f t="shared" ca="1" si="360"/>
        <v>0.04</v>
      </c>
      <c r="CA764" s="145">
        <f t="shared" ca="1" si="361"/>
        <v>0</v>
      </c>
      <c r="CB764" s="56">
        <f t="shared" si="350"/>
        <v>0.08</v>
      </c>
      <c r="CC764" s="57">
        <f t="shared" si="351"/>
        <v>0</v>
      </c>
      <c r="CD764" s="58">
        <f t="shared" ca="1" si="352"/>
        <v>0</v>
      </c>
      <c r="CE764" s="141">
        <f t="shared" ca="1" si="362"/>
        <v>0</v>
      </c>
      <c r="CF764" s="143">
        <f t="shared" ca="1" si="363"/>
        <v>0</v>
      </c>
      <c r="CG764" s="144">
        <f t="shared" ca="1" si="364"/>
        <v>0.04</v>
      </c>
      <c r="CH764" s="145">
        <f t="shared" ca="1" si="365"/>
        <v>0</v>
      </c>
    </row>
    <row r="765" spans="2:86" hidden="1" outlineLevel="1">
      <c r="B765" t="str">
        <f t="shared" ca="1" si="372"/>
        <v>EP4 LP-D0 LP-S0 LP-M3</v>
      </c>
      <c r="C765" s="37">
        <f t="shared" si="373"/>
        <v>4</v>
      </c>
      <c r="D765" s="37">
        <f t="shared" si="373"/>
        <v>0</v>
      </c>
      <c r="E765" s="37">
        <f t="shared" ca="1" si="373"/>
        <v>0</v>
      </c>
      <c r="F765" s="37">
        <f t="shared" ca="1" si="373"/>
        <v>0</v>
      </c>
      <c r="G765" s="37">
        <f t="shared" ca="1" si="373"/>
        <v>3</v>
      </c>
      <c r="H765" s="37">
        <f t="shared" ca="1" si="373"/>
        <v>3</v>
      </c>
      <c r="I765" s="37">
        <f t="shared" ca="1" si="373"/>
        <v>3</v>
      </c>
      <c r="BM765">
        <v>315</v>
      </c>
      <c r="BN765" s="56">
        <f t="shared" si="345"/>
        <v>0.08</v>
      </c>
      <c r="BO765" s="57">
        <f t="shared" si="346"/>
        <v>0</v>
      </c>
      <c r="BP765" s="58">
        <f t="shared" ca="1" si="353"/>
        <v>0</v>
      </c>
      <c r="BQ765" s="141">
        <f t="shared" ca="1" si="354"/>
        <v>0</v>
      </c>
      <c r="BR765" s="143">
        <f t="shared" ca="1" si="355"/>
        <v>0</v>
      </c>
      <c r="BS765" s="144">
        <f t="shared" ca="1" si="356"/>
        <v>0.04</v>
      </c>
      <c r="BT765" s="145">
        <f t="shared" ca="1" si="357"/>
        <v>0.04</v>
      </c>
      <c r="BU765" s="56">
        <f t="shared" si="347"/>
        <v>0.08</v>
      </c>
      <c r="BV765" s="57">
        <f t="shared" si="348"/>
        <v>0</v>
      </c>
      <c r="BW765" s="58">
        <f t="shared" ca="1" si="349"/>
        <v>0</v>
      </c>
      <c r="BX765" s="141">
        <f t="shared" ca="1" si="358"/>
        <v>0</v>
      </c>
      <c r="BY765" s="143">
        <f t="shared" ca="1" si="359"/>
        <v>0</v>
      </c>
      <c r="BZ765" s="144">
        <f t="shared" ca="1" si="360"/>
        <v>0.04</v>
      </c>
      <c r="CA765" s="145">
        <f t="shared" ca="1" si="361"/>
        <v>0.04</v>
      </c>
      <c r="CB765" s="56">
        <f t="shared" si="350"/>
        <v>0.08</v>
      </c>
      <c r="CC765" s="57">
        <f t="shared" si="351"/>
        <v>0</v>
      </c>
      <c r="CD765" s="58">
        <f t="shared" ca="1" si="352"/>
        <v>0</v>
      </c>
      <c r="CE765" s="141">
        <f t="shared" ca="1" si="362"/>
        <v>0</v>
      </c>
      <c r="CF765" s="143">
        <f t="shared" ca="1" si="363"/>
        <v>0</v>
      </c>
      <c r="CG765" s="144">
        <f t="shared" ca="1" si="364"/>
        <v>0.04</v>
      </c>
      <c r="CH765" s="145">
        <f t="shared" ca="1" si="365"/>
        <v>0.04</v>
      </c>
    </row>
    <row r="766" spans="2:86" hidden="1" outlineLevel="1">
      <c r="B766" t="str">
        <f t="shared" ca="1" si="372"/>
        <v>EP4 LP-D0 LP-S0 LP-M4</v>
      </c>
      <c r="C766" s="37">
        <f t="shared" si="373"/>
        <v>4</v>
      </c>
      <c r="D766" s="37">
        <f t="shared" si="373"/>
        <v>0</v>
      </c>
      <c r="E766" s="37">
        <f t="shared" ca="1" si="373"/>
        <v>0</v>
      </c>
      <c r="F766" s="37">
        <f t="shared" ca="1" si="373"/>
        <v>0</v>
      </c>
      <c r="G766" s="37">
        <f t="shared" ca="1" si="373"/>
        <v>3</v>
      </c>
      <c r="H766" s="37">
        <f t="shared" ca="1" si="373"/>
        <v>3</v>
      </c>
      <c r="I766" s="37">
        <f t="shared" ca="1" si="373"/>
        <v>4</v>
      </c>
      <c r="BM766">
        <v>316</v>
      </c>
      <c r="BN766" s="56">
        <f t="shared" si="345"/>
        <v>0.08</v>
      </c>
      <c r="BO766" s="57">
        <f t="shared" si="346"/>
        <v>0</v>
      </c>
      <c r="BP766" s="58">
        <f t="shared" ca="1" si="353"/>
        <v>0</v>
      </c>
      <c r="BQ766" s="141">
        <f t="shared" ca="1" si="354"/>
        <v>0</v>
      </c>
      <c r="BR766" s="143">
        <f t="shared" ca="1" si="355"/>
        <v>0</v>
      </c>
      <c r="BS766" s="144">
        <f t="shared" ca="1" si="356"/>
        <v>0.04</v>
      </c>
      <c r="BT766" s="145">
        <f t="shared" ca="1" si="357"/>
        <v>0.08</v>
      </c>
      <c r="BU766" s="56">
        <f t="shared" si="347"/>
        <v>0.08</v>
      </c>
      <c r="BV766" s="57">
        <f t="shared" si="348"/>
        <v>0</v>
      </c>
      <c r="BW766" s="58">
        <f t="shared" ca="1" si="349"/>
        <v>0</v>
      </c>
      <c r="BX766" s="141">
        <f t="shared" ca="1" si="358"/>
        <v>0</v>
      </c>
      <c r="BY766" s="143">
        <f t="shared" ca="1" si="359"/>
        <v>0</v>
      </c>
      <c r="BZ766" s="144">
        <f t="shared" ca="1" si="360"/>
        <v>0.04</v>
      </c>
      <c r="CA766" s="145">
        <f t="shared" ca="1" si="361"/>
        <v>0.08</v>
      </c>
      <c r="CB766" s="56">
        <f t="shared" si="350"/>
        <v>0.08</v>
      </c>
      <c r="CC766" s="57">
        <f t="shared" si="351"/>
        <v>0</v>
      </c>
      <c r="CD766" s="58">
        <f t="shared" ca="1" si="352"/>
        <v>0</v>
      </c>
      <c r="CE766" s="141">
        <f t="shared" ca="1" si="362"/>
        <v>0</v>
      </c>
      <c r="CF766" s="143">
        <f t="shared" ca="1" si="363"/>
        <v>0</v>
      </c>
      <c r="CG766" s="144">
        <f t="shared" ca="1" si="364"/>
        <v>0.04</v>
      </c>
      <c r="CH766" s="145">
        <f t="shared" ca="1" si="365"/>
        <v>0.08</v>
      </c>
    </row>
    <row r="767" spans="2:86" hidden="1" outlineLevel="1">
      <c r="B767" t="str">
        <f t="shared" ca="1" si="372"/>
        <v>EP4 LP-D0 LP-S0 LP-M1</v>
      </c>
      <c r="C767" s="37">
        <f t="shared" si="373"/>
        <v>4</v>
      </c>
      <c r="D767" s="37">
        <f t="shared" si="373"/>
        <v>0</v>
      </c>
      <c r="E767" s="37">
        <f t="shared" ca="1" si="373"/>
        <v>0</v>
      </c>
      <c r="F767" s="37">
        <f t="shared" ca="1" si="373"/>
        <v>0</v>
      </c>
      <c r="G767" s="37">
        <f t="shared" ca="1" si="373"/>
        <v>3</v>
      </c>
      <c r="H767" s="37">
        <f t="shared" ca="1" si="373"/>
        <v>4</v>
      </c>
      <c r="I767" s="37">
        <f t="shared" ca="1" si="373"/>
        <v>1</v>
      </c>
      <c r="BM767">
        <v>317</v>
      </c>
      <c r="BN767" s="56">
        <f t="shared" si="345"/>
        <v>0.08</v>
      </c>
      <c r="BO767" s="57">
        <f t="shared" si="346"/>
        <v>0</v>
      </c>
      <c r="BP767" s="58">
        <f t="shared" ca="1" si="353"/>
        <v>0</v>
      </c>
      <c r="BQ767" s="141">
        <f t="shared" ca="1" si="354"/>
        <v>0</v>
      </c>
      <c r="BR767" s="143">
        <f t="shared" ca="1" si="355"/>
        <v>0</v>
      </c>
      <c r="BS767" s="144">
        <f t="shared" ca="1" si="356"/>
        <v>0.08</v>
      </c>
      <c r="BT767" s="145">
        <f t="shared" ca="1" si="357"/>
        <v>-0.05</v>
      </c>
      <c r="BU767" s="56">
        <f t="shared" si="347"/>
        <v>0.08</v>
      </c>
      <c r="BV767" s="57">
        <f t="shared" si="348"/>
        <v>0</v>
      </c>
      <c r="BW767" s="58">
        <f t="shared" ca="1" si="349"/>
        <v>0</v>
      </c>
      <c r="BX767" s="141">
        <f t="shared" ca="1" si="358"/>
        <v>0</v>
      </c>
      <c r="BY767" s="143">
        <f t="shared" ca="1" si="359"/>
        <v>0</v>
      </c>
      <c r="BZ767" s="144">
        <f t="shared" ca="1" si="360"/>
        <v>0.08</v>
      </c>
      <c r="CA767" s="145">
        <f t="shared" ca="1" si="361"/>
        <v>-0.05</v>
      </c>
      <c r="CB767" s="56">
        <f t="shared" si="350"/>
        <v>0.08</v>
      </c>
      <c r="CC767" s="57">
        <f t="shared" si="351"/>
        <v>0</v>
      </c>
      <c r="CD767" s="58">
        <f t="shared" ca="1" si="352"/>
        <v>0</v>
      </c>
      <c r="CE767" s="141">
        <f t="shared" ca="1" si="362"/>
        <v>0</v>
      </c>
      <c r="CF767" s="143">
        <f t="shared" ca="1" si="363"/>
        <v>0</v>
      </c>
      <c r="CG767" s="144">
        <f t="shared" ca="1" si="364"/>
        <v>0.08</v>
      </c>
      <c r="CH767" s="145">
        <f t="shared" ca="1" si="365"/>
        <v>-0.05</v>
      </c>
    </row>
    <row r="768" spans="2:86" hidden="1" outlineLevel="1">
      <c r="B768" t="str">
        <f t="shared" ca="1" si="372"/>
        <v>EP4 LP-D0 LP-S0 LP-M2</v>
      </c>
      <c r="C768" s="37">
        <f t="shared" si="373"/>
        <v>4</v>
      </c>
      <c r="D768" s="37">
        <f t="shared" si="373"/>
        <v>0</v>
      </c>
      <c r="E768" s="37">
        <f t="shared" ca="1" si="373"/>
        <v>0</v>
      </c>
      <c r="F768" s="37">
        <f t="shared" ca="1" si="373"/>
        <v>0</v>
      </c>
      <c r="G768" s="37">
        <f t="shared" ca="1" si="373"/>
        <v>3</v>
      </c>
      <c r="H768" s="37">
        <f t="shared" ca="1" si="373"/>
        <v>4</v>
      </c>
      <c r="I768" s="37">
        <f t="shared" ca="1" si="373"/>
        <v>2</v>
      </c>
      <c r="BM768">
        <v>318</v>
      </c>
      <c r="BN768" s="56">
        <f t="shared" si="345"/>
        <v>0.08</v>
      </c>
      <c r="BO768" s="57">
        <f t="shared" si="346"/>
        <v>0</v>
      </c>
      <c r="BP768" s="58">
        <f t="shared" ca="1" si="353"/>
        <v>0</v>
      </c>
      <c r="BQ768" s="141">
        <f t="shared" ca="1" si="354"/>
        <v>0</v>
      </c>
      <c r="BR768" s="143">
        <f t="shared" ca="1" si="355"/>
        <v>0</v>
      </c>
      <c r="BS768" s="144">
        <f t="shared" ca="1" si="356"/>
        <v>0.08</v>
      </c>
      <c r="BT768" s="145">
        <f t="shared" ca="1" si="357"/>
        <v>0</v>
      </c>
      <c r="BU768" s="56">
        <f t="shared" si="347"/>
        <v>0.08</v>
      </c>
      <c r="BV768" s="57">
        <f t="shared" si="348"/>
        <v>0</v>
      </c>
      <c r="BW768" s="58">
        <f t="shared" ca="1" si="349"/>
        <v>0</v>
      </c>
      <c r="BX768" s="141">
        <f t="shared" ca="1" si="358"/>
        <v>0</v>
      </c>
      <c r="BY768" s="143">
        <f t="shared" ca="1" si="359"/>
        <v>0</v>
      </c>
      <c r="BZ768" s="144">
        <f t="shared" ca="1" si="360"/>
        <v>0.08</v>
      </c>
      <c r="CA768" s="145">
        <f t="shared" ca="1" si="361"/>
        <v>0</v>
      </c>
      <c r="CB768" s="56">
        <f t="shared" si="350"/>
        <v>0.08</v>
      </c>
      <c r="CC768" s="57">
        <f t="shared" si="351"/>
        <v>0</v>
      </c>
      <c r="CD768" s="58">
        <f t="shared" ca="1" si="352"/>
        <v>0</v>
      </c>
      <c r="CE768" s="141">
        <f t="shared" ca="1" si="362"/>
        <v>0</v>
      </c>
      <c r="CF768" s="143">
        <f t="shared" ca="1" si="363"/>
        <v>0</v>
      </c>
      <c r="CG768" s="144">
        <f t="shared" ca="1" si="364"/>
        <v>0.08</v>
      </c>
      <c r="CH768" s="145">
        <f t="shared" ca="1" si="365"/>
        <v>0</v>
      </c>
    </row>
    <row r="769" spans="2:86" hidden="1" outlineLevel="1">
      <c r="B769" t="str">
        <f t="shared" ca="1" si="372"/>
        <v>EP4 LP-D0 LP-S0 LP-M3</v>
      </c>
      <c r="C769" s="37">
        <f t="shared" si="373"/>
        <v>4</v>
      </c>
      <c r="D769" s="37">
        <f t="shared" si="373"/>
        <v>0</v>
      </c>
      <c r="E769" s="37">
        <f t="shared" ca="1" si="373"/>
        <v>0</v>
      </c>
      <c r="F769" s="37">
        <f t="shared" ca="1" si="373"/>
        <v>0</v>
      </c>
      <c r="G769" s="37">
        <f t="shared" ca="1" si="373"/>
        <v>3</v>
      </c>
      <c r="H769" s="37">
        <f t="shared" ca="1" si="373"/>
        <v>4</v>
      </c>
      <c r="I769" s="37">
        <f t="shared" ca="1" si="373"/>
        <v>3</v>
      </c>
      <c r="BM769">
        <v>319</v>
      </c>
      <c r="BN769" s="56">
        <f t="shared" si="345"/>
        <v>0.08</v>
      </c>
      <c r="BO769" s="57">
        <f t="shared" si="346"/>
        <v>0</v>
      </c>
      <c r="BP769" s="58">
        <f t="shared" ca="1" si="353"/>
        <v>0</v>
      </c>
      <c r="BQ769" s="141">
        <f t="shared" ca="1" si="354"/>
        <v>0</v>
      </c>
      <c r="BR769" s="143">
        <f t="shared" ca="1" si="355"/>
        <v>0</v>
      </c>
      <c r="BS769" s="144">
        <f t="shared" ca="1" si="356"/>
        <v>0.08</v>
      </c>
      <c r="BT769" s="145">
        <f t="shared" ca="1" si="357"/>
        <v>0.04</v>
      </c>
      <c r="BU769" s="56">
        <f t="shared" si="347"/>
        <v>0.08</v>
      </c>
      <c r="BV769" s="57">
        <f t="shared" si="348"/>
        <v>0</v>
      </c>
      <c r="BW769" s="58">
        <f t="shared" ca="1" si="349"/>
        <v>0</v>
      </c>
      <c r="BX769" s="141">
        <f t="shared" ca="1" si="358"/>
        <v>0</v>
      </c>
      <c r="BY769" s="143">
        <f t="shared" ca="1" si="359"/>
        <v>0</v>
      </c>
      <c r="BZ769" s="144">
        <f t="shared" ca="1" si="360"/>
        <v>0.08</v>
      </c>
      <c r="CA769" s="145">
        <f t="shared" ca="1" si="361"/>
        <v>0.04</v>
      </c>
      <c r="CB769" s="56">
        <f t="shared" si="350"/>
        <v>0.08</v>
      </c>
      <c r="CC769" s="57">
        <f t="shared" si="351"/>
        <v>0</v>
      </c>
      <c r="CD769" s="58">
        <f t="shared" ca="1" si="352"/>
        <v>0</v>
      </c>
      <c r="CE769" s="141">
        <f t="shared" ca="1" si="362"/>
        <v>0</v>
      </c>
      <c r="CF769" s="143">
        <f t="shared" ca="1" si="363"/>
        <v>0</v>
      </c>
      <c r="CG769" s="144">
        <f t="shared" ca="1" si="364"/>
        <v>0.08</v>
      </c>
      <c r="CH769" s="145">
        <f t="shared" ca="1" si="365"/>
        <v>0.04</v>
      </c>
    </row>
    <row r="770" spans="2:86" hidden="1" outlineLevel="1">
      <c r="B770" t="str">
        <f t="shared" ca="1" si="372"/>
        <v>EP4 LP-D0 LP-S0 LP-M4</v>
      </c>
      <c r="C770" s="37">
        <f t="shared" si="373"/>
        <v>4</v>
      </c>
      <c r="D770" s="37">
        <f t="shared" si="373"/>
        <v>0</v>
      </c>
      <c r="E770" s="37">
        <f t="shared" ca="1" si="373"/>
        <v>0</v>
      </c>
      <c r="F770" s="37">
        <f t="shared" ca="1" si="373"/>
        <v>0</v>
      </c>
      <c r="G770" s="37">
        <f t="shared" ca="1" si="373"/>
        <v>3</v>
      </c>
      <c r="H770" s="37">
        <f t="shared" ca="1" si="373"/>
        <v>4</v>
      </c>
      <c r="I770" s="37">
        <f t="shared" ca="1" si="373"/>
        <v>4</v>
      </c>
      <c r="BM770">
        <v>320</v>
      </c>
      <c r="BN770" s="56">
        <f t="shared" si="345"/>
        <v>0.08</v>
      </c>
      <c r="BO770" s="57">
        <f t="shared" si="346"/>
        <v>0</v>
      </c>
      <c r="BP770" s="58">
        <f t="shared" ca="1" si="353"/>
        <v>0</v>
      </c>
      <c r="BQ770" s="141">
        <f t="shared" ca="1" si="354"/>
        <v>0</v>
      </c>
      <c r="BR770" s="143">
        <f t="shared" ca="1" si="355"/>
        <v>0</v>
      </c>
      <c r="BS770" s="144">
        <f t="shared" ca="1" si="356"/>
        <v>0.08</v>
      </c>
      <c r="BT770" s="145">
        <f t="shared" ca="1" si="357"/>
        <v>0.08</v>
      </c>
      <c r="BU770" s="56">
        <f t="shared" si="347"/>
        <v>0.08</v>
      </c>
      <c r="BV770" s="57">
        <f t="shared" si="348"/>
        <v>0</v>
      </c>
      <c r="BW770" s="58">
        <f t="shared" ca="1" si="349"/>
        <v>0</v>
      </c>
      <c r="BX770" s="141">
        <f t="shared" ca="1" si="358"/>
        <v>0</v>
      </c>
      <c r="BY770" s="143">
        <f t="shared" ca="1" si="359"/>
        <v>0</v>
      </c>
      <c r="BZ770" s="144">
        <f t="shared" ca="1" si="360"/>
        <v>0.08</v>
      </c>
      <c r="CA770" s="145">
        <f t="shared" ca="1" si="361"/>
        <v>0.08</v>
      </c>
      <c r="CB770" s="56">
        <f t="shared" si="350"/>
        <v>0.08</v>
      </c>
      <c r="CC770" s="57">
        <f t="shared" si="351"/>
        <v>0</v>
      </c>
      <c r="CD770" s="58">
        <f t="shared" ca="1" si="352"/>
        <v>0</v>
      </c>
      <c r="CE770" s="141">
        <f t="shared" ca="1" si="362"/>
        <v>0</v>
      </c>
      <c r="CF770" s="143">
        <f t="shared" ca="1" si="363"/>
        <v>0</v>
      </c>
      <c r="CG770" s="144">
        <f t="shared" ca="1" si="364"/>
        <v>0.08</v>
      </c>
      <c r="CH770" s="145">
        <f t="shared" ca="1" si="365"/>
        <v>0.08</v>
      </c>
    </row>
    <row r="771" spans="2:86" hidden="1" outlineLevel="1">
      <c r="B771" t="str">
        <f t="shared" ca="1" si="372"/>
        <v>EP4 LP-D0 LP-S0 LP-M1</v>
      </c>
      <c r="C771" s="37">
        <f t="shared" ref="C771:I780" si="374">C371</f>
        <v>4</v>
      </c>
      <c r="D771" s="37">
        <f t="shared" si="374"/>
        <v>0</v>
      </c>
      <c r="E771" s="37">
        <f t="shared" ca="1" si="374"/>
        <v>0</v>
      </c>
      <c r="F771" s="37">
        <f t="shared" ca="1" si="374"/>
        <v>0</v>
      </c>
      <c r="G771" s="37">
        <f t="shared" ca="1" si="374"/>
        <v>4</v>
      </c>
      <c r="H771" s="37">
        <f t="shared" ca="1" si="374"/>
        <v>1</v>
      </c>
      <c r="I771" s="37">
        <f t="shared" ca="1" si="374"/>
        <v>1</v>
      </c>
      <c r="BM771">
        <v>321</v>
      </c>
      <c r="BN771" s="56">
        <f t="shared" ref="BN771:BN786" si="375">IF($C771=0,0,INDEX($M$451:$M$454,$C771,1))</f>
        <v>0.08</v>
      </c>
      <c r="BO771" s="57">
        <f t="shared" ref="BO771:BO786" si="376">IF($D771=0,0,INDEX($N$451:$N$454,$D771,1))</f>
        <v>0</v>
      </c>
      <c r="BP771" s="58">
        <f t="shared" ca="1" si="353"/>
        <v>0</v>
      </c>
      <c r="BQ771" s="141">
        <f t="shared" ca="1" si="354"/>
        <v>0</v>
      </c>
      <c r="BR771" s="143">
        <f t="shared" ca="1" si="355"/>
        <v>0.05</v>
      </c>
      <c r="BS771" s="144">
        <f t="shared" ca="1" si="356"/>
        <v>-0.05</v>
      </c>
      <c r="BT771" s="145">
        <f t="shared" ca="1" si="357"/>
        <v>-0.05</v>
      </c>
      <c r="BU771" s="56">
        <f t="shared" ref="BU771:BU786" si="377">IF($C771=0,0,INDEX($M$451:$M$454,$C771,1))</f>
        <v>0.08</v>
      </c>
      <c r="BV771" s="57">
        <f t="shared" ref="BV771:BV786" si="378">IF($D771=0,0,INDEX($N$451:$N$454,$D771,1))</f>
        <v>0</v>
      </c>
      <c r="BW771" s="58">
        <f t="shared" ref="BW771:BW786" ca="1" si="379">IF($E771=0,BV771,INDEX($O$451:$O$454,$E771,1))</f>
        <v>0</v>
      </c>
      <c r="BX771" s="141">
        <f t="shared" ca="1" si="358"/>
        <v>0</v>
      </c>
      <c r="BY771" s="143">
        <f t="shared" ca="1" si="359"/>
        <v>0.05</v>
      </c>
      <c r="BZ771" s="144">
        <f t="shared" ca="1" si="360"/>
        <v>-0.05</v>
      </c>
      <c r="CA771" s="145">
        <f t="shared" ca="1" si="361"/>
        <v>-0.05</v>
      </c>
      <c r="CB771" s="56">
        <f t="shared" ref="CB771:CB786" si="380">IF($C771=0,0,INDEX($M$451:$M$454,$C771,1))</f>
        <v>0.08</v>
      </c>
      <c r="CC771" s="57">
        <f t="shared" ref="CC771:CC786" si="381">IF($D771=0,0,INDEX($N$451:$N$454,$D771,1))</f>
        <v>0</v>
      </c>
      <c r="CD771" s="58">
        <f t="shared" ref="CD771:CD786" ca="1" si="382">IF($E771=0,CC771,INDEX($O$451:$O$454,$E771,1))</f>
        <v>0</v>
      </c>
      <c r="CE771" s="141">
        <f t="shared" ca="1" si="362"/>
        <v>0</v>
      </c>
      <c r="CF771" s="143">
        <f t="shared" ca="1" si="363"/>
        <v>0.05</v>
      </c>
      <c r="CG771" s="144">
        <f t="shared" ca="1" si="364"/>
        <v>-0.05</v>
      </c>
      <c r="CH771" s="145">
        <f t="shared" ca="1" si="365"/>
        <v>-0.05</v>
      </c>
    </row>
    <row r="772" spans="2:86" hidden="1" outlineLevel="1">
      <c r="B772" t="str">
        <f t="shared" ca="1" si="372"/>
        <v>EP4 LP-D0 LP-S0 LP-M2</v>
      </c>
      <c r="C772" s="37">
        <f t="shared" si="374"/>
        <v>4</v>
      </c>
      <c r="D772" s="37">
        <f t="shared" si="374"/>
        <v>0</v>
      </c>
      <c r="E772" s="37">
        <f t="shared" ca="1" si="374"/>
        <v>0</v>
      </c>
      <c r="F772" s="37">
        <f t="shared" ca="1" si="374"/>
        <v>0</v>
      </c>
      <c r="G772" s="37">
        <f t="shared" ca="1" si="374"/>
        <v>4</v>
      </c>
      <c r="H772" s="37">
        <f t="shared" ca="1" si="374"/>
        <v>1</v>
      </c>
      <c r="I772" s="37">
        <f t="shared" ca="1" si="374"/>
        <v>2</v>
      </c>
      <c r="BM772">
        <v>322</v>
      </c>
      <c r="BN772" s="56">
        <f t="shared" si="375"/>
        <v>0.08</v>
      </c>
      <c r="BO772" s="57">
        <f t="shared" si="376"/>
        <v>0</v>
      </c>
      <c r="BP772" s="58">
        <f t="shared" ref="BP772:BP786" ca="1" si="383">IF($E772=0,BO772,INDEX($O$451:$O$454,$E772,1))</f>
        <v>0</v>
      </c>
      <c r="BQ772" s="141">
        <f t="shared" ref="BQ772:BQ786" ca="1" si="384">IF($F772=0,BO772,INDEX($P$451:$P$454,$F772,1))</f>
        <v>0</v>
      </c>
      <c r="BR772" s="143">
        <f t="shared" ref="BR772:BR786" ca="1" si="385">IF($G772=0,BP772,INDEX($O$451:$O$454,$G772,1))</f>
        <v>0.05</v>
      </c>
      <c r="BS772" s="144">
        <f t="shared" ref="BS772:BS786" ca="1" si="386">IF($H772=0,BQ772,INDEX($P$451:$P$454,$H772,1))</f>
        <v>-0.05</v>
      </c>
      <c r="BT772" s="145">
        <f t="shared" ref="BT772:BT786" ca="1" si="387">IF($I772=0,BQ772,INDEX($Q$451:$Q$454,$I772,1))</f>
        <v>0</v>
      </c>
      <c r="BU772" s="56">
        <f t="shared" si="377"/>
        <v>0.08</v>
      </c>
      <c r="BV772" s="57">
        <f t="shared" si="378"/>
        <v>0</v>
      </c>
      <c r="BW772" s="58">
        <f t="shared" ca="1" si="379"/>
        <v>0</v>
      </c>
      <c r="BX772" s="141">
        <f t="shared" ref="BX772:BX786" ca="1" si="388">IF($F772=0,BV772,INDEX($P$451:$P$454,$F772,1))</f>
        <v>0</v>
      </c>
      <c r="BY772" s="143">
        <f t="shared" ref="BY772:BY786" ca="1" si="389">IF($G772=0,BW772,INDEX($O$451:$O$454,$G772,1))</f>
        <v>0.05</v>
      </c>
      <c r="BZ772" s="144">
        <f t="shared" ref="BZ772:BZ786" ca="1" si="390">IF($H772=0,BX772,INDEX($P$451:$P$454,$H772,1))</f>
        <v>-0.05</v>
      </c>
      <c r="CA772" s="145">
        <f t="shared" ref="CA772:CA786" ca="1" si="391">IF($I772=0,BX772,INDEX($Q$451:$Q$454,$I772,1))</f>
        <v>0</v>
      </c>
      <c r="CB772" s="56">
        <f t="shared" si="380"/>
        <v>0.08</v>
      </c>
      <c r="CC772" s="57">
        <f t="shared" si="381"/>
        <v>0</v>
      </c>
      <c r="CD772" s="58">
        <f t="shared" ca="1" si="382"/>
        <v>0</v>
      </c>
      <c r="CE772" s="141">
        <f t="shared" ref="CE772:CE786" ca="1" si="392">IF($F772=0,CC772,INDEX($P$451:$P$454,$F772,1))</f>
        <v>0</v>
      </c>
      <c r="CF772" s="143">
        <f t="shared" ref="CF772:CF786" ca="1" si="393">IF($G772=0,CD772,INDEX($O$451:$O$454,$G772,1))</f>
        <v>0.05</v>
      </c>
      <c r="CG772" s="144">
        <f t="shared" ref="CG772:CG786" ca="1" si="394">IF($H772=0,CE772,INDEX($P$451:$P$454,$H772,1))</f>
        <v>-0.05</v>
      </c>
      <c r="CH772" s="145">
        <f t="shared" ref="CH772:CH786" ca="1" si="395">IF($I772=0,CE772,INDEX($Q$451:$Q$454,$I772,1))</f>
        <v>0</v>
      </c>
    </row>
    <row r="773" spans="2:86" hidden="1" outlineLevel="1">
      <c r="B773" t="str">
        <f t="shared" ca="1" si="372"/>
        <v>EP4 LP-D0 LP-S0 LP-M3</v>
      </c>
      <c r="C773" s="37">
        <f t="shared" si="374"/>
        <v>4</v>
      </c>
      <c r="D773" s="37">
        <f t="shared" si="374"/>
        <v>0</v>
      </c>
      <c r="E773" s="37">
        <f t="shared" ca="1" si="374"/>
        <v>0</v>
      </c>
      <c r="F773" s="37">
        <f t="shared" ca="1" si="374"/>
        <v>0</v>
      </c>
      <c r="G773" s="37">
        <f t="shared" ca="1" si="374"/>
        <v>4</v>
      </c>
      <c r="H773" s="37">
        <f t="shared" ca="1" si="374"/>
        <v>1</v>
      </c>
      <c r="I773" s="37">
        <f t="shared" ca="1" si="374"/>
        <v>3</v>
      </c>
      <c r="BM773">
        <v>323</v>
      </c>
      <c r="BN773" s="56">
        <f t="shared" si="375"/>
        <v>0.08</v>
      </c>
      <c r="BO773" s="57">
        <f t="shared" si="376"/>
        <v>0</v>
      </c>
      <c r="BP773" s="58">
        <f t="shared" ca="1" si="383"/>
        <v>0</v>
      </c>
      <c r="BQ773" s="141">
        <f t="shared" ca="1" si="384"/>
        <v>0</v>
      </c>
      <c r="BR773" s="143">
        <f t="shared" ca="1" si="385"/>
        <v>0.05</v>
      </c>
      <c r="BS773" s="144">
        <f t="shared" ca="1" si="386"/>
        <v>-0.05</v>
      </c>
      <c r="BT773" s="145">
        <f t="shared" ca="1" si="387"/>
        <v>0.04</v>
      </c>
      <c r="BU773" s="56">
        <f t="shared" si="377"/>
        <v>0.08</v>
      </c>
      <c r="BV773" s="57">
        <f t="shared" si="378"/>
        <v>0</v>
      </c>
      <c r="BW773" s="58">
        <f t="shared" ca="1" si="379"/>
        <v>0</v>
      </c>
      <c r="BX773" s="141">
        <f t="shared" ca="1" si="388"/>
        <v>0</v>
      </c>
      <c r="BY773" s="143">
        <f t="shared" ca="1" si="389"/>
        <v>0.05</v>
      </c>
      <c r="BZ773" s="144">
        <f t="shared" ca="1" si="390"/>
        <v>-0.05</v>
      </c>
      <c r="CA773" s="145">
        <f t="shared" ca="1" si="391"/>
        <v>0.04</v>
      </c>
      <c r="CB773" s="56">
        <f t="shared" si="380"/>
        <v>0.08</v>
      </c>
      <c r="CC773" s="57">
        <f t="shared" si="381"/>
        <v>0</v>
      </c>
      <c r="CD773" s="58">
        <f t="shared" ca="1" si="382"/>
        <v>0</v>
      </c>
      <c r="CE773" s="141">
        <f t="shared" ca="1" si="392"/>
        <v>0</v>
      </c>
      <c r="CF773" s="143">
        <f t="shared" ca="1" si="393"/>
        <v>0.05</v>
      </c>
      <c r="CG773" s="144">
        <f t="shared" ca="1" si="394"/>
        <v>-0.05</v>
      </c>
      <c r="CH773" s="145">
        <f t="shared" ca="1" si="395"/>
        <v>0.04</v>
      </c>
    </row>
    <row r="774" spans="2:86" hidden="1" outlineLevel="1">
      <c r="B774" t="str">
        <f t="shared" ca="1" si="372"/>
        <v>EP4 LP-D0 LP-S0 LP-M4</v>
      </c>
      <c r="C774" s="37">
        <f t="shared" si="374"/>
        <v>4</v>
      </c>
      <c r="D774" s="37">
        <f t="shared" si="374"/>
        <v>0</v>
      </c>
      <c r="E774" s="37">
        <f t="shared" ca="1" si="374"/>
        <v>0</v>
      </c>
      <c r="F774" s="37">
        <f t="shared" ca="1" si="374"/>
        <v>0</v>
      </c>
      <c r="G774" s="37">
        <f t="shared" ca="1" si="374"/>
        <v>4</v>
      </c>
      <c r="H774" s="37">
        <f t="shared" ca="1" si="374"/>
        <v>1</v>
      </c>
      <c r="I774" s="37">
        <f t="shared" ca="1" si="374"/>
        <v>4</v>
      </c>
      <c r="BM774">
        <v>324</v>
      </c>
      <c r="BN774" s="56">
        <f t="shared" si="375"/>
        <v>0.08</v>
      </c>
      <c r="BO774" s="57">
        <f t="shared" si="376"/>
        <v>0</v>
      </c>
      <c r="BP774" s="58">
        <f t="shared" ca="1" si="383"/>
        <v>0</v>
      </c>
      <c r="BQ774" s="141">
        <f t="shared" ca="1" si="384"/>
        <v>0</v>
      </c>
      <c r="BR774" s="143">
        <f t="shared" ca="1" si="385"/>
        <v>0.05</v>
      </c>
      <c r="BS774" s="144">
        <f t="shared" ca="1" si="386"/>
        <v>-0.05</v>
      </c>
      <c r="BT774" s="145">
        <f t="shared" ca="1" si="387"/>
        <v>0.08</v>
      </c>
      <c r="BU774" s="56">
        <f t="shared" si="377"/>
        <v>0.08</v>
      </c>
      <c r="BV774" s="57">
        <f t="shared" si="378"/>
        <v>0</v>
      </c>
      <c r="BW774" s="58">
        <f t="shared" ca="1" si="379"/>
        <v>0</v>
      </c>
      <c r="BX774" s="141">
        <f t="shared" ca="1" si="388"/>
        <v>0</v>
      </c>
      <c r="BY774" s="143">
        <f t="shared" ca="1" si="389"/>
        <v>0.05</v>
      </c>
      <c r="BZ774" s="144">
        <f t="shared" ca="1" si="390"/>
        <v>-0.05</v>
      </c>
      <c r="CA774" s="145">
        <f t="shared" ca="1" si="391"/>
        <v>0.08</v>
      </c>
      <c r="CB774" s="56">
        <f t="shared" si="380"/>
        <v>0.08</v>
      </c>
      <c r="CC774" s="57">
        <f t="shared" si="381"/>
        <v>0</v>
      </c>
      <c r="CD774" s="58">
        <f t="shared" ca="1" si="382"/>
        <v>0</v>
      </c>
      <c r="CE774" s="141">
        <f t="shared" ca="1" si="392"/>
        <v>0</v>
      </c>
      <c r="CF774" s="143">
        <f t="shared" ca="1" si="393"/>
        <v>0.05</v>
      </c>
      <c r="CG774" s="144">
        <f t="shared" ca="1" si="394"/>
        <v>-0.05</v>
      </c>
      <c r="CH774" s="145">
        <f t="shared" ca="1" si="395"/>
        <v>0.08</v>
      </c>
    </row>
    <row r="775" spans="2:86" hidden="1" outlineLevel="1">
      <c r="B775" t="str">
        <f t="shared" ca="1" si="372"/>
        <v>EP4 LP-D0 LP-S0 LP-M1</v>
      </c>
      <c r="C775" s="37">
        <f t="shared" si="374"/>
        <v>4</v>
      </c>
      <c r="D775" s="37">
        <f t="shared" si="374"/>
        <v>0</v>
      </c>
      <c r="E775" s="37">
        <f t="shared" ca="1" si="374"/>
        <v>0</v>
      </c>
      <c r="F775" s="37">
        <f t="shared" ca="1" si="374"/>
        <v>0</v>
      </c>
      <c r="G775" s="37">
        <f t="shared" ca="1" si="374"/>
        <v>4</v>
      </c>
      <c r="H775" s="37">
        <f t="shared" ca="1" si="374"/>
        <v>2</v>
      </c>
      <c r="I775" s="37">
        <f t="shared" ca="1" si="374"/>
        <v>1</v>
      </c>
      <c r="BM775">
        <v>325</v>
      </c>
      <c r="BN775" s="56">
        <f t="shared" si="375"/>
        <v>0.08</v>
      </c>
      <c r="BO775" s="57">
        <f t="shared" si="376"/>
        <v>0</v>
      </c>
      <c r="BP775" s="58">
        <f t="shared" ca="1" si="383"/>
        <v>0</v>
      </c>
      <c r="BQ775" s="141">
        <f t="shared" ca="1" si="384"/>
        <v>0</v>
      </c>
      <c r="BR775" s="143">
        <f t="shared" ca="1" si="385"/>
        <v>0.05</v>
      </c>
      <c r="BS775" s="144">
        <f t="shared" ca="1" si="386"/>
        <v>0</v>
      </c>
      <c r="BT775" s="145">
        <f t="shared" ca="1" si="387"/>
        <v>-0.05</v>
      </c>
      <c r="BU775" s="56">
        <f t="shared" si="377"/>
        <v>0.08</v>
      </c>
      <c r="BV775" s="57">
        <f t="shared" si="378"/>
        <v>0</v>
      </c>
      <c r="BW775" s="58">
        <f t="shared" ca="1" si="379"/>
        <v>0</v>
      </c>
      <c r="BX775" s="141">
        <f t="shared" ca="1" si="388"/>
        <v>0</v>
      </c>
      <c r="BY775" s="143">
        <f t="shared" ca="1" si="389"/>
        <v>0.05</v>
      </c>
      <c r="BZ775" s="144">
        <f t="shared" ca="1" si="390"/>
        <v>0</v>
      </c>
      <c r="CA775" s="145">
        <f t="shared" ca="1" si="391"/>
        <v>-0.05</v>
      </c>
      <c r="CB775" s="56">
        <f t="shared" si="380"/>
        <v>0.08</v>
      </c>
      <c r="CC775" s="57">
        <f t="shared" si="381"/>
        <v>0</v>
      </c>
      <c r="CD775" s="58">
        <f t="shared" ca="1" si="382"/>
        <v>0</v>
      </c>
      <c r="CE775" s="141">
        <f t="shared" ca="1" si="392"/>
        <v>0</v>
      </c>
      <c r="CF775" s="143">
        <f t="shared" ca="1" si="393"/>
        <v>0.05</v>
      </c>
      <c r="CG775" s="144">
        <f t="shared" ca="1" si="394"/>
        <v>0</v>
      </c>
      <c r="CH775" s="145">
        <f t="shared" ca="1" si="395"/>
        <v>-0.05</v>
      </c>
    </row>
    <row r="776" spans="2:86" hidden="1" outlineLevel="1">
      <c r="B776" t="str">
        <f t="shared" ca="1" si="372"/>
        <v>EP4 LP-D0 LP-S0 LP-M2</v>
      </c>
      <c r="C776" s="37">
        <f t="shared" si="374"/>
        <v>4</v>
      </c>
      <c r="D776" s="37">
        <f t="shared" si="374"/>
        <v>0</v>
      </c>
      <c r="E776" s="37">
        <f t="shared" ca="1" si="374"/>
        <v>0</v>
      </c>
      <c r="F776" s="37">
        <f t="shared" ca="1" si="374"/>
        <v>0</v>
      </c>
      <c r="G776" s="37">
        <f t="shared" ca="1" si="374"/>
        <v>4</v>
      </c>
      <c r="H776" s="37">
        <f t="shared" ca="1" si="374"/>
        <v>2</v>
      </c>
      <c r="I776" s="37">
        <f t="shared" ca="1" si="374"/>
        <v>2</v>
      </c>
      <c r="BM776">
        <v>326</v>
      </c>
      <c r="BN776" s="56">
        <f t="shared" si="375"/>
        <v>0.08</v>
      </c>
      <c r="BO776" s="57">
        <f t="shared" si="376"/>
        <v>0</v>
      </c>
      <c r="BP776" s="58">
        <f t="shared" ca="1" si="383"/>
        <v>0</v>
      </c>
      <c r="BQ776" s="141">
        <f t="shared" ca="1" si="384"/>
        <v>0</v>
      </c>
      <c r="BR776" s="143">
        <f t="shared" ca="1" si="385"/>
        <v>0.05</v>
      </c>
      <c r="BS776" s="144">
        <f t="shared" ca="1" si="386"/>
        <v>0</v>
      </c>
      <c r="BT776" s="145">
        <f t="shared" ca="1" si="387"/>
        <v>0</v>
      </c>
      <c r="BU776" s="56">
        <f t="shared" si="377"/>
        <v>0.08</v>
      </c>
      <c r="BV776" s="57">
        <f t="shared" si="378"/>
        <v>0</v>
      </c>
      <c r="BW776" s="58">
        <f t="shared" ca="1" si="379"/>
        <v>0</v>
      </c>
      <c r="BX776" s="141">
        <f t="shared" ca="1" si="388"/>
        <v>0</v>
      </c>
      <c r="BY776" s="143">
        <f t="shared" ca="1" si="389"/>
        <v>0.05</v>
      </c>
      <c r="BZ776" s="144">
        <f t="shared" ca="1" si="390"/>
        <v>0</v>
      </c>
      <c r="CA776" s="145">
        <f t="shared" ca="1" si="391"/>
        <v>0</v>
      </c>
      <c r="CB776" s="56">
        <f t="shared" si="380"/>
        <v>0.08</v>
      </c>
      <c r="CC776" s="57">
        <f t="shared" si="381"/>
        <v>0</v>
      </c>
      <c r="CD776" s="58">
        <f t="shared" ca="1" si="382"/>
        <v>0</v>
      </c>
      <c r="CE776" s="141">
        <f t="shared" ca="1" si="392"/>
        <v>0</v>
      </c>
      <c r="CF776" s="143">
        <f t="shared" ca="1" si="393"/>
        <v>0.05</v>
      </c>
      <c r="CG776" s="144">
        <f t="shared" ca="1" si="394"/>
        <v>0</v>
      </c>
      <c r="CH776" s="145">
        <f t="shared" ca="1" si="395"/>
        <v>0</v>
      </c>
    </row>
    <row r="777" spans="2:86" hidden="1" outlineLevel="1">
      <c r="B777" t="str">
        <f t="shared" ca="1" si="372"/>
        <v>EP4 LP-D0 LP-S0 LP-M3</v>
      </c>
      <c r="C777" s="37">
        <f t="shared" si="374"/>
        <v>4</v>
      </c>
      <c r="D777" s="37">
        <f t="shared" si="374"/>
        <v>0</v>
      </c>
      <c r="E777" s="37">
        <f t="shared" ca="1" si="374"/>
        <v>0</v>
      </c>
      <c r="F777" s="37">
        <f t="shared" ca="1" si="374"/>
        <v>0</v>
      </c>
      <c r="G777" s="37">
        <f t="shared" ca="1" si="374"/>
        <v>4</v>
      </c>
      <c r="H777" s="37">
        <f t="shared" ca="1" si="374"/>
        <v>2</v>
      </c>
      <c r="I777" s="37">
        <f t="shared" ca="1" si="374"/>
        <v>3</v>
      </c>
      <c r="BM777">
        <v>327</v>
      </c>
      <c r="BN777" s="56">
        <f t="shared" si="375"/>
        <v>0.08</v>
      </c>
      <c r="BO777" s="57">
        <f t="shared" si="376"/>
        <v>0</v>
      </c>
      <c r="BP777" s="58">
        <f t="shared" ca="1" si="383"/>
        <v>0</v>
      </c>
      <c r="BQ777" s="141">
        <f t="shared" ca="1" si="384"/>
        <v>0</v>
      </c>
      <c r="BR777" s="143">
        <f t="shared" ca="1" si="385"/>
        <v>0.05</v>
      </c>
      <c r="BS777" s="144">
        <f t="shared" ca="1" si="386"/>
        <v>0</v>
      </c>
      <c r="BT777" s="145">
        <f t="shared" ca="1" si="387"/>
        <v>0.04</v>
      </c>
      <c r="BU777" s="56">
        <f t="shared" si="377"/>
        <v>0.08</v>
      </c>
      <c r="BV777" s="57">
        <f t="shared" si="378"/>
        <v>0</v>
      </c>
      <c r="BW777" s="58">
        <f t="shared" ca="1" si="379"/>
        <v>0</v>
      </c>
      <c r="BX777" s="141">
        <f t="shared" ca="1" si="388"/>
        <v>0</v>
      </c>
      <c r="BY777" s="143">
        <f t="shared" ca="1" si="389"/>
        <v>0.05</v>
      </c>
      <c r="BZ777" s="144">
        <f t="shared" ca="1" si="390"/>
        <v>0</v>
      </c>
      <c r="CA777" s="145">
        <f t="shared" ca="1" si="391"/>
        <v>0.04</v>
      </c>
      <c r="CB777" s="56">
        <f t="shared" si="380"/>
        <v>0.08</v>
      </c>
      <c r="CC777" s="57">
        <f t="shared" si="381"/>
        <v>0</v>
      </c>
      <c r="CD777" s="58">
        <f t="shared" ca="1" si="382"/>
        <v>0</v>
      </c>
      <c r="CE777" s="141">
        <f t="shared" ca="1" si="392"/>
        <v>0</v>
      </c>
      <c r="CF777" s="143">
        <f t="shared" ca="1" si="393"/>
        <v>0.05</v>
      </c>
      <c r="CG777" s="144">
        <f t="shared" ca="1" si="394"/>
        <v>0</v>
      </c>
      <c r="CH777" s="145">
        <f t="shared" ca="1" si="395"/>
        <v>0.04</v>
      </c>
    </row>
    <row r="778" spans="2:86" hidden="1" outlineLevel="1">
      <c r="B778" t="str">
        <f t="shared" ca="1" si="372"/>
        <v>EP4 LP-D0 LP-S0 LP-M4</v>
      </c>
      <c r="C778" s="37">
        <f t="shared" si="374"/>
        <v>4</v>
      </c>
      <c r="D778" s="37">
        <f t="shared" si="374"/>
        <v>0</v>
      </c>
      <c r="E778" s="37">
        <f t="shared" ca="1" si="374"/>
        <v>0</v>
      </c>
      <c r="F778" s="37">
        <f t="shared" ca="1" si="374"/>
        <v>0</v>
      </c>
      <c r="G778" s="37">
        <f t="shared" ca="1" si="374"/>
        <v>4</v>
      </c>
      <c r="H778" s="37">
        <f t="shared" ca="1" si="374"/>
        <v>2</v>
      </c>
      <c r="I778" s="37">
        <f t="shared" ca="1" si="374"/>
        <v>4</v>
      </c>
      <c r="BM778">
        <v>328</v>
      </c>
      <c r="BN778" s="56">
        <f t="shared" si="375"/>
        <v>0.08</v>
      </c>
      <c r="BO778" s="57">
        <f t="shared" si="376"/>
        <v>0</v>
      </c>
      <c r="BP778" s="58">
        <f t="shared" ca="1" si="383"/>
        <v>0</v>
      </c>
      <c r="BQ778" s="141">
        <f t="shared" ca="1" si="384"/>
        <v>0</v>
      </c>
      <c r="BR778" s="143">
        <f t="shared" ca="1" si="385"/>
        <v>0.05</v>
      </c>
      <c r="BS778" s="144">
        <f t="shared" ca="1" si="386"/>
        <v>0</v>
      </c>
      <c r="BT778" s="145">
        <f t="shared" ca="1" si="387"/>
        <v>0.08</v>
      </c>
      <c r="BU778" s="56">
        <f t="shared" si="377"/>
        <v>0.08</v>
      </c>
      <c r="BV778" s="57">
        <f t="shared" si="378"/>
        <v>0</v>
      </c>
      <c r="BW778" s="58">
        <f t="shared" ca="1" si="379"/>
        <v>0</v>
      </c>
      <c r="BX778" s="141">
        <f t="shared" ca="1" si="388"/>
        <v>0</v>
      </c>
      <c r="BY778" s="143">
        <f t="shared" ca="1" si="389"/>
        <v>0.05</v>
      </c>
      <c r="BZ778" s="144">
        <f t="shared" ca="1" si="390"/>
        <v>0</v>
      </c>
      <c r="CA778" s="145">
        <f t="shared" ca="1" si="391"/>
        <v>0.08</v>
      </c>
      <c r="CB778" s="56">
        <f t="shared" si="380"/>
        <v>0.08</v>
      </c>
      <c r="CC778" s="57">
        <f t="shared" si="381"/>
        <v>0</v>
      </c>
      <c r="CD778" s="58">
        <f t="shared" ca="1" si="382"/>
        <v>0</v>
      </c>
      <c r="CE778" s="141">
        <f t="shared" ca="1" si="392"/>
        <v>0</v>
      </c>
      <c r="CF778" s="143">
        <f t="shared" ca="1" si="393"/>
        <v>0.05</v>
      </c>
      <c r="CG778" s="144">
        <f t="shared" ca="1" si="394"/>
        <v>0</v>
      </c>
      <c r="CH778" s="145">
        <f t="shared" ca="1" si="395"/>
        <v>0.08</v>
      </c>
    </row>
    <row r="779" spans="2:86" hidden="1" outlineLevel="1">
      <c r="B779" t="str">
        <f t="shared" ca="1" si="372"/>
        <v>EP4 LP-D0 LP-S0 LP-M1</v>
      </c>
      <c r="C779" s="37">
        <f t="shared" si="374"/>
        <v>4</v>
      </c>
      <c r="D779" s="37">
        <f t="shared" si="374"/>
        <v>0</v>
      </c>
      <c r="E779" s="37">
        <f t="shared" ca="1" si="374"/>
        <v>0</v>
      </c>
      <c r="F779" s="37">
        <f t="shared" ca="1" si="374"/>
        <v>0</v>
      </c>
      <c r="G779" s="37">
        <f t="shared" ca="1" si="374"/>
        <v>4</v>
      </c>
      <c r="H779" s="37">
        <f t="shared" ca="1" si="374"/>
        <v>3</v>
      </c>
      <c r="I779" s="37">
        <f t="shared" ca="1" si="374"/>
        <v>1</v>
      </c>
      <c r="BM779">
        <v>329</v>
      </c>
      <c r="BN779" s="56">
        <f t="shared" si="375"/>
        <v>0.08</v>
      </c>
      <c r="BO779" s="57">
        <f t="shared" si="376"/>
        <v>0</v>
      </c>
      <c r="BP779" s="58">
        <f t="shared" ca="1" si="383"/>
        <v>0</v>
      </c>
      <c r="BQ779" s="141">
        <f t="shared" ca="1" si="384"/>
        <v>0</v>
      </c>
      <c r="BR779" s="143">
        <f t="shared" ca="1" si="385"/>
        <v>0.05</v>
      </c>
      <c r="BS779" s="144">
        <f t="shared" ca="1" si="386"/>
        <v>0.04</v>
      </c>
      <c r="BT779" s="145">
        <f t="shared" ca="1" si="387"/>
        <v>-0.05</v>
      </c>
      <c r="BU779" s="56">
        <f t="shared" si="377"/>
        <v>0.08</v>
      </c>
      <c r="BV779" s="57">
        <f t="shared" si="378"/>
        <v>0</v>
      </c>
      <c r="BW779" s="58">
        <f t="shared" ca="1" si="379"/>
        <v>0</v>
      </c>
      <c r="BX779" s="141">
        <f t="shared" ca="1" si="388"/>
        <v>0</v>
      </c>
      <c r="BY779" s="143">
        <f t="shared" ca="1" si="389"/>
        <v>0.05</v>
      </c>
      <c r="BZ779" s="144">
        <f t="shared" ca="1" si="390"/>
        <v>0.04</v>
      </c>
      <c r="CA779" s="145">
        <f t="shared" ca="1" si="391"/>
        <v>-0.05</v>
      </c>
      <c r="CB779" s="56">
        <f t="shared" si="380"/>
        <v>0.08</v>
      </c>
      <c r="CC779" s="57">
        <f t="shared" si="381"/>
        <v>0</v>
      </c>
      <c r="CD779" s="58">
        <f t="shared" ca="1" si="382"/>
        <v>0</v>
      </c>
      <c r="CE779" s="141">
        <f t="shared" ca="1" si="392"/>
        <v>0</v>
      </c>
      <c r="CF779" s="143">
        <f t="shared" ca="1" si="393"/>
        <v>0.05</v>
      </c>
      <c r="CG779" s="144">
        <f t="shared" ca="1" si="394"/>
        <v>0.04</v>
      </c>
      <c r="CH779" s="145">
        <f t="shared" ca="1" si="395"/>
        <v>-0.05</v>
      </c>
    </row>
    <row r="780" spans="2:86" hidden="1" outlineLevel="1">
      <c r="B780" t="str">
        <f t="shared" ca="1" si="372"/>
        <v>EP4 LP-D0 LP-S0 LP-M2</v>
      </c>
      <c r="C780" s="37">
        <f t="shared" si="374"/>
        <v>4</v>
      </c>
      <c r="D780" s="37">
        <f t="shared" si="374"/>
        <v>0</v>
      </c>
      <c r="E780" s="37">
        <f t="shared" ca="1" si="374"/>
        <v>0</v>
      </c>
      <c r="F780" s="37">
        <f t="shared" ca="1" si="374"/>
        <v>0</v>
      </c>
      <c r="G780" s="37">
        <f t="shared" ca="1" si="374"/>
        <v>4</v>
      </c>
      <c r="H780" s="37">
        <f t="shared" ca="1" si="374"/>
        <v>3</v>
      </c>
      <c r="I780" s="37">
        <f t="shared" ca="1" si="374"/>
        <v>2</v>
      </c>
      <c r="BM780">
        <v>330</v>
      </c>
      <c r="BN780" s="56">
        <f t="shared" si="375"/>
        <v>0.08</v>
      </c>
      <c r="BO780" s="57">
        <f t="shared" si="376"/>
        <v>0</v>
      </c>
      <c r="BP780" s="58">
        <f t="shared" ca="1" si="383"/>
        <v>0</v>
      </c>
      <c r="BQ780" s="141">
        <f t="shared" ca="1" si="384"/>
        <v>0</v>
      </c>
      <c r="BR780" s="143">
        <f t="shared" ca="1" si="385"/>
        <v>0.05</v>
      </c>
      <c r="BS780" s="144">
        <f t="shared" ca="1" si="386"/>
        <v>0.04</v>
      </c>
      <c r="BT780" s="145">
        <f t="shared" ca="1" si="387"/>
        <v>0</v>
      </c>
      <c r="BU780" s="56">
        <f t="shared" si="377"/>
        <v>0.08</v>
      </c>
      <c r="BV780" s="57">
        <f t="shared" si="378"/>
        <v>0</v>
      </c>
      <c r="BW780" s="58">
        <f t="shared" ca="1" si="379"/>
        <v>0</v>
      </c>
      <c r="BX780" s="141">
        <f t="shared" ca="1" si="388"/>
        <v>0</v>
      </c>
      <c r="BY780" s="143">
        <f t="shared" ca="1" si="389"/>
        <v>0.05</v>
      </c>
      <c r="BZ780" s="144">
        <f t="shared" ca="1" si="390"/>
        <v>0.04</v>
      </c>
      <c r="CA780" s="145">
        <f t="shared" ca="1" si="391"/>
        <v>0</v>
      </c>
      <c r="CB780" s="56">
        <f t="shared" si="380"/>
        <v>0.08</v>
      </c>
      <c r="CC780" s="57">
        <f t="shared" si="381"/>
        <v>0</v>
      </c>
      <c r="CD780" s="58">
        <f t="shared" ca="1" si="382"/>
        <v>0</v>
      </c>
      <c r="CE780" s="141">
        <f t="shared" ca="1" si="392"/>
        <v>0</v>
      </c>
      <c r="CF780" s="143">
        <f t="shared" ca="1" si="393"/>
        <v>0.05</v>
      </c>
      <c r="CG780" s="144">
        <f t="shared" ca="1" si="394"/>
        <v>0.04</v>
      </c>
      <c r="CH780" s="145">
        <f t="shared" ca="1" si="395"/>
        <v>0</v>
      </c>
    </row>
    <row r="781" spans="2:86" hidden="1" outlineLevel="1">
      <c r="B781" t="str">
        <f t="shared" ca="1" si="372"/>
        <v>EP4 LP-D0 LP-S0 LP-M3</v>
      </c>
      <c r="C781" s="37">
        <f t="shared" ref="C781:I786" si="396">C381</f>
        <v>4</v>
      </c>
      <c r="D781" s="37">
        <f t="shared" si="396"/>
        <v>0</v>
      </c>
      <c r="E781" s="37">
        <f t="shared" ca="1" si="396"/>
        <v>0</v>
      </c>
      <c r="F781" s="37">
        <f t="shared" ca="1" si="396"/>
        <v>0</v>
      </c>
      <c r="G781" s="37">
        <f t="shared" ca="1" si="396"/>
        <v>4</v>
      </c>
      <c r="H781" s="37">
        <f t="shared" ca="1" si="396"/>
        <v>3</v>
      </c>
      <c r="I781" s="37">
        <f t="shared" ca="1" si="396"/>
        <v>3</v>
      </c>
      <c r="BM781">
        <v>331</v>
      </c>
      <c r="BN781" s="56">
        <f t="shared" si="375"/>
        <v>0.08</v>
      </c>
      <c r="BO781" s="57">
        <f t="shared" si="376"/>
        <v>0</v>
      </c>
      <c r="BP781" s="58">
        <f t="shared" ca="1" si="383"/>
        <v>0</v>
      </c>
      <c r="BQ781" s="141">
        <f t="shared" ca="1" si="384"/>
        <v>0</v>
      </c>
      <c r="BR781" s="143">
        <f t="shared" ca="1" si="385"/>
        <v>0.05</v>
      </c>
      <c r="BS781" s="144">
        <f t="shared" ca="1" si="386"/>
        <v>0.04</v>
      </c>
      <c r="BT781" s="145">
        <f t="shared" ca="1" si="387"/>
        <v>0.04</v>
      </c>
      <c r="BU781" s="56">
        <f t="shared" si="377"/>
        <v>0.08</v>
      </c>
      <c r="BV781" s="57">
        <f t="shared" si="378"/>
        <v>0</v>
      </c>
      <c r="BW781" s="58">
        <f t="shared" ca="1" si="379"/>
        <v>0</v>
      </c>
      <c r="BX781" s="141">
        <f t="shared" ca="1" si="388"/>
        <v>0</v>
      </c>
      <c r="BY781" s="143">
        <f t="shared" ca="1" si="389"/>
        <v>0.05</v>
      </c>
      <c r="BZ781" s="144">
        <f t="shared" ca="1" si="390"/>
        <v>0.04</v>
      </c>
      <c r="CA781" s="145">
        <f t="shared" ca="1" si="391"/>
        <v>0.04</v>
      </c>
      <c r="CB781" s="56">
        <f t="shared" si="380"/>
        <v>0.08</v>
      </c>
      <c r="CC781" s="57">
        <f t="shared" si="381"/>
        <v>0</v>
      </c>
      <c r="CD781" s="58">
        <f t="shared" ca="1" si="382"/>
        <v>0</v>
      </c>
      <c r="CE781" s="141">
        <f t="shared" ca="1" si="392"/>
        <v>0</v>
      </c>
      <c r="CF781" s="143">
        <f t="shared" ca="1" si="393"/>
        <v>0.05</v>
      </c>
      <c r="CG781" s="144">
        <f t="shared" ca="1" si="394"/>
        <v>0.04</v>
      </c>
      <c r="CH781" s="145">
        <f t="shared" ca="1" si="395"/>
        <v>0.04</v>
      </c>
    </row>
    <row r="782" spans="2:86" hidden="1" outlineLevel="1">
      <c r="B782" t="str">
        <f t="shared" ca="1" si="372"/>
        <v>EP4 LP-D0 LP-S0 LP-M4</v>
      </c>
      <c r="C782" s="37">
        <f t="shared" si="396"/>
        <v>4</v>
      </c>
      <c r="D782" s="37">
        <f t="shared" si="396"/>
        <v>0</v>
      </c>
      <c r="E782" s="37">
        <f t="shared" ca="1" si="396"/>
        <v>0</v>
      </c>
      <c r="F782" s="37">
        <f t="shared" ca="1" si="396"/>
        <v>0</v>
      </c>
      <c r="G782" s="37">
        <f t="shared" ca="1" si="396"/>
        <v>4</v>
      </c>
      <c r="H782" s="37">
        <f t="shared" ca="1" si="396"/>
        <v>3</v>
      </c>
      <c r="I782" s="37">
        <f t="shared" ca="1" si="396"/>
        <v>4</v>
      </c>
      <c r="BM782">
        <v>332</v>
      </c>
      <c r="BN782" s="56">
        <f t="shared" si="375"/>
        <v>0.08</v>
      </c>
      <c r="BO782" s="57">
        <f t="shared" si="376"/>
        <v>0</v>
      </c>
      <c r="BP782" s="58">
        <f t="shared" ca="1" si="383"/>
        <v>0</v>
      </c>
      <c r="BQ782" s="141">
        <f t="shared" ca="1" si="384"/>
        <v>0</v>
      </c>
      <c r="BR782" s="143">
        <f t="shared" ca="1" si="385"/>
        <v>0.05</v>
      </c>
      <c r="BS782" s="144">
        <f t="shared" ca="1" si="386"/>
        <v>0.04</v>
      </c>
      <c r="BT782" s="145">
        <f t="shared" ca="1" si="387"/>
        <v>0.08</v>
      </c>
      <c r="BU782" s="56">
        <f t="shared" si="377"/>
        <v>0.08</v>
      </c>
      <c r="BV782" s="57">
        <f t="shared" si="378"/>
        <v>0</v>
      </c>
      <c r="BW782" s="58">
        <f t="shared" ca="1" si="379"/>
        <v>0</v>
      </c>
      <c r="BX782" s="141">
        <f t="shared" ca="1" si="388"/>
        <v>0</v>
      </c>
      <c r="BY782" s="143">
        <f t="shared" ca="1" si="389"/>
        <v>0.05</v>
      </c>
      <c r="BZ782" s="144">
        <f t="shared" ca="1" si="390"/>
        <v>0.04</v>
      </c>
      <c r="CA782" s="145">
        <f t="shared" ca="1" si="391"/>
        <v>0.08</v>
      </c>
      <c r="CB782" s="56">
        <f t="shared" si="380"/>
        <v>0.08</v>
      </c>
      <c r="CC782" s="57">
        <f t="shared" si="381"/>
        <v>0</v>
      </c>
      <c r="CD782" s="58">
        <f t="shared" ca="1" si="382"/>
        <v>0</v>
      </c>
      <c r="CE782" s="141">
        <f t="shared" ca="1" si="392"/>
        <v>0</v>
      </c>
      <c r="CF782" s="143">
        <f t="shared" ca="1" si="393"/>
        <v>0.05</v>
      </c>
      <c r="CG782" s="144">
        <f t="shared" ca="1" si="394"/>
        <v>0.04</v>
      </c>
      <c r="CH782" s="145">
        <f t="shared" ca="1" si="395"/>
        <v>0.08</v>
      </c>
    </row>
    <row r="783" spans="2:86" hidden="1" outlineLevel="1">
      <c r="B783" t="str">
        <f t="shared" ca="1" si="372"/>
        <v>EP4 LP-D0 LP-S0 LP-M1</v>
      </c>
      <c r="C783" s="37">
        <f t="shared" si="396"/>
        <v>4</v>
      </c>
      <c r="D783" s="37">
        <f t="shared" si="396"/>
        <v>0</v>
      </c>
      <c r="E783" s="37">
        <f t="shared" ca="1" si="396"/>
        <v>0</v>
      </c>
      <c r="F783" s="37">
        <f t="shared" ca="1" si="396"/>
        <v>0</v>
      </c>
      <c r="G783" s="37">
        <f t="shared" ca="1" si="396"/>
        <v>4</v>
      </c>
      <c r="H783" s="37">
        <f t="shared" ca="1" si="396"/>
        <v>4</v>
      </c>
      <c r="I783" s="37">
        <f t="shared" ca="1" si="396"/>
        <v>1</v>
      </c>
      <c r="BM783">
        <v>333</v>
      </c>
      <c r="BN783" s="56">
        <f t="shared" si="375"/>
        <v>0.08</v>
      </c>
      <c r="BO783" s="57">
        <f t="shared" si="376"/>
        <v>0</v>
      </c>
      <c r="BP783" s="58">
        <f t="shared" ca="1" si="383"/>
        <v>0</v>
      </c>
      <c r="BQ783" s="141">
        <f t="shared" ca="1" si="384"/>
        <v>0</v>
      </c>
      <c r="BR783" s="143">
        <f t="shared" ca="1" si="385"/>
        <v>0.05</v>
      </c>
      <c r="BS783" s="144">
        <f t="shared" ca="1" si="386"/>
        <v>0.08</v>
      </c>
      <c r="BT783" s="145">
        <f t="shared" ca="1" si="387"/>
        <v>-0.05</v>
      </c>
      <c r="BU783" s="56">
        <f t="shared" si="377"/>
        <v>0.08</v>
      </c>
      <c r="BV783" s="57">
        <f t="shared" si="378"/>
        <v>0</v>
      </c>
      <c r="BW783" s="58">
        <f t="shared" ca="1" si="379"/>
        <v>0</v>
      </c>
      <c r="BX783" s="141">
        <f t="shared" ca="1" si="388"/>
        <v>0</v>
      </c>
      <c r="BY783" s="143">
        <f t="shared" ca="1" si="389"/>
        <v>0.05</v>
      </c>
      <c r="BZ783" s="144">
        <f t="shared" ca="1" si="390"/>
        <v>0.08</v>
      </c>
      <c r="CA783" s="145">
        <f t="shared" ca="1" si="391"/>
        <v>-0.05</v>
      </c>
      <c r="CB783" s="56">
        <f t="shared" si="380"/>
        <v>0.08</v>
      </c>
      <c r="CC783" s="57">
        <f t="shared" si="381"/>
        <v>0</v>
      </c>
      <c r="CD783" s="58">
        <f t="shared" ca="1" si="382"/>
        <v>0</v>
      </c>
      <c r="CE783" s="141">
        <f t="shared" ca="1" si="392"/>
        <v>0</v>
      </c>
      <c r="CF783" s="143">
        <f t="shared" ca="1" si="393"/>
        <v>0.05</v>
      </c>
      <c r="CG783" s="144">
        <f t="shared" ca="1" si="394"/>
        <v>0.08</v>
      </c>
      <c r="CH783" s="145">
        <f t="shared" ca="1" si="395"/>
        <v>-0.05</v>
      </c>
    </row>
    <row r="784" spans="2:86" hidden="1" outlineLevel="1">
      <c r="B784" t="str">
        <f t="shared" ca="1" si="372"/>
        <v>EP4 LP-D0 LP-S0 LP-M2</v>
      </c>
      <c r="C784" s="37">
        <f t="shared" si="396"/>
        <v>4</v>
      </c>
      <c r="D784" s="37">
        <f t="shared" si="396"/>
        <v>0</v>
      </c>
      <c r="E784" s="37">
        <f t="shared" ca="1" si="396"/>
        <v>0</v>
      </c>
      <c r="F784" s="37">
        <f t="shared" ca="1" si="396"/>
        <v>0</v>
      </c>
      <c r="G784" s="37">
        <f t="shared" ca="1" si="396"/>
        <v>4</v>
      </c>
      <c r="H784" s="37">
        <f t="shared" ca="1" si="396"/>
        <v>4</v>
      </c>
      <c r="I784" s="37">
        <f t="shared" ca="1" si="396"/>
        <v>2</v>
      </c>
      <c r="BM784">
        <v>334</v>
      </c>
      <c r="BN784" s="56">
        <f t="shared" si="375"/>
        <v>0.08</v>
      </c>
      <c r="BO784" s="57">
        <f t="shared" si="376"/>
        <v>0</v>
      </c>
      <c r="BP784" s="58">
        <f t="shared" ca="1" si="383"/>
        <v>0</v>
      </c>
      <c r="BQ784" s="141">
        <f t="shared" ca="1" si="384"/>
        <v>0</v>
      </c>
      <c r="BR784" s="143">
        <f t="shared" ca="1" si="385"/>
        <v>0.05</v>
      </c>
      <c r="BS784" s="144">
        <f t="shared" ca="1" si="386"/>
        <v>0.08</v>
      </c>
      <c r="BT784" s="145">
        <f t="shared" ca="1" si="387"/>
        <v>0</v>
      </c>
      <c r="BU784" s="56">
        <f t="shared" si="377"/>
        <v>0.08</v>
      </c>
      <c r="BV784" s="57">
        <f t="shared" si="378"/>
        <v>0</v>
      </c>
      <c r="BW784" s="58">
        <f t="shared" ca="1" si="379"/>
        <v>0</v>
      </c>
      <c r="BX784" s="141">
        <f t="shared" ca="1" si="388"/>
        <v>0</v>
      </c>
      <c r="BY784" s="143">
        <f t="shared" ca="1" si="389"/>
        <v>0.05</v>
      </c>
      <c r="BZ784" s="144">
        <f t="shared" ca="1" si="390"/>
        <v>0.08</v>
      </c>
      <c r="CA784" s="145">
        <f t="shared" ca="1" si="391"/>
        <v>0</v>
      </c>
      <c r="CB784" s="56">
        <f t="shared" si="380"/>
        <v>0.08</v>
      </c>
      <c r="CC784" s="57">
        <f t="shared" si="381"/>
        <v>0</v>
      </c>
      <c r="CD784" s="58">
        <f t="shared" ca="1" si="382"/>
        <v>0</v>
      </c>
      <c r="CE784" s="141">
        <f t="shared" ca="1" si="392"/>
        <v>0</v>
      </c>
      <c r="CF784" s="143">
        <f t="shared" ca="1" si="393"/>
        <v>0.05</v>
      </c>
      <c r="CG784" s="144">
        <f t="shared" ca="1" si="394"/>
        <v>0.08</v>
      </c>
      <c r="CH784" s="145">
        <f t="shared" ca="1" si="395"/>
        <v>0</v>
      </c>
    </row>
    <row r="785" spans="1:86" hidden="1" outlineLevel="1">
      <c r="B785" t="str">
        <f t="shared" ca="1" si="372"/>
        <v>EP4 LP-D0 LP-S0 LP-M3</v>
      </c>
      <c r="C785" s="37">
        <f t="shared" si="396"/>
        <v>4</v>
      </c>
      <c r="D785" s="37">
        <f t="shared" si="396"/>
        <v>0</v>
      </c>
      <c r="E785" s="37">
        <f t="shared" ca="1" si="396"/>
        <v>0</v>
      </c>
      <c r="F785" s="37">
        <f t="shared" ca="1" si="396"/>
        <v>0</v>
      </c>
      <c r="G785" s="37">
        <f t="shared" ca="1" si="396"/>
        <v>4</v>
      </c>
      <c r="H785" s="37">
        <f t="shared" ca="1" si="396"/>
        <v>4</v>
      </c>
      <c r="I785" s="37">
        <f t="shared" ca="1" si="396"/>
        <v>3</v>
      </c>
      <c r="BM785">
        <v>335</v>
      </c>
      <c r="BN785" s="56">
        <f t="shared" si="375"/>
        <v>0.08</v>
      </c>
      <c r="BO785" s="57">
        <f t="shared" si="376"/>
        <v>0</v>
      </c>
      <c r="BP785" s="58">
        <f t="shared" ca="1" si="383"/>
        <v>0</v>
      </c>
      <c r="BQ785" s="141">
        <f t="shared" ca="1" si="384"/>
        <v>0</v>
      </c>
      <c r="BR785" s="143">
        <f t="shared" ca="1" si="385"/>
        <v>0.05</v>
      </c>
      <c r="BS785" s="144">
        <f t="shared" ca="1" si="386"/>
        <v>0.08</v>
      </c>
      <c r="BT785" s="145">
        <f t="shared" ca="1" si="387"/>
        <v>0.04</v>
      </c>
      <c r="BU785" s="56">
        <f t="shared" si="377"/>
        <v>0.08</v>
      </c>
      <c r="BV785" s="57">
        <f t="shared" si="378"/>
        <v>0</v>
      </c>
      <c r="BW785" s="58">
        <f t="shared" ca="1" si="379"/>
        <v>0</v>
      </c>
      <c r="BX785" s="141">
        <f t="shared" ca="1" si="388"/>
        <v>0</v>
      </c>
      <c r="BY785" s="143">
        <f t="shared" ca="1" si="389"/>
        <v>0.05</v>
      </c>
      <c r="BZ785" s="144">
        <f t="shared" ca="1" si="390"/>
        <v>0.08</v>
      </c>
      <c r="CA785" s="145">
        <f t="shared" ca="1" si="391"/>
        <v>0.04</v>
      </c>
      <c r="CB785" s="56">
        <f t="shared" si="380"/>
        <v>0.08</v>
      </c>
      <c r="CC785" s="57">
        <f t="shared" si="381"/>
        <v>0</v>
      </c>
      <c r="CD785" s="58">
        <f t="shared" ca="1" si="382"/>
        <v>0</v>
      </c>
      <c r="CE785" s="141">
        <f t="shared" ca="1" si="392"/>
        <v>0</v>
      </c>
      <c r="CF785" s="143">
        <f t="shared" ca="1" si="393"/>
        <v>0.05</v>
      </c>
      <c r="CG785" s="144">
        <f t="shared" ca="1" si="394"/>
        <v>0.08</v>
      </c>
      <c r="CH785" s="145">
        <f t="shared" ca="1" si="395"/>
        <v>0.04</v>
      </c>
    </row>
    <row r="786" spans="1:86" hidden="1" outlineLevel="1">
      <c r="B786" t="str">
        <f t="shared" ca="1" si="372"/>
        <v>EP4 LP-D0 LP-S0 LP-M4</v>
      </c>
      <c r="C786" s="37">
        <f t="shared" si="396"/>
        <v>4</v>
      </c>
      <c r="D786" s="37">
        <f t="shared" si="396"/>
        <v>0</v>
      </c>
      <c r="E786" s="37">
        <f t="shared" ca="1" si="396"/>
        <v>0</v>
      </c>
      <c r="F786" s="37">
        <f t="shared" ca="1" si="396"/>
        <v>0</v>
      </c>
      <c r="G786" s="37">
        <f t="shared" ca="1" si="396"/>
        <v>4</v>
      </c>
      <c r="H786" s="37">
        <f t="shared" ca="1" si="396"/>
        <v>4</v>
      </c>
      <c r="I786" s="37">
        <f t="shared" ca="1" si="396"/>
        <v>4</v>
      </c>
      <c r="BM786">
        <v>336</v>
      </c>
      <c r="BN786" s="56">
        <f t="shared" si="375"/>
        <v>0.08</v>
      </c>
      <c r="BO786" s="57">
        <f t="shared" si="376"/>
        <v>0</v>
      </c>
      <c r="BP786" s="58">
        <f t="shared" ca="1" si="383"/>
        <v>0</v>
      </c>
      <c r="BQ786" s="141">
        <f t="shared" ca="1" si="384"/>
        <v>0</v>
      </c>
      <c r="BR786" s="143">
        <f t="shared" ca="1" si="385"/>
        <v>0.05</v>
      </c>
      <c r="BS786" s="144">
        <f t="shared" ca="1" si="386"/>
        <v>0.08</v>
      </c>
      <c r="BT786" s="145">
        <f t="shared" ca="1" si="387"/>
        <v>0.08</v>
      </c>
      <c r="BU786" s="56">
        <f t="shared" si="377"/>
        <v>0.08</v>
      </c>
      <c r="BV786" s="57">
        <f t="shared" si="378"/>
        <v>0</v>
      </c>
      <c r="BW786" s="58">
        <f t="shared" ca="1" si="379"/>
        <v>0</v>
      </c>
      <c r="BX786" s="141">
        <f t="shared" ca="1" si="388"/>
        <v>0</v>
      </c>
      <c r="BY786" s="143">
        <f t="shared" ca="1" si="389"/>
        <v>0.05</v>
      </c>
      <c r="BZ786" s="144">
        <f t="shared" ca="1" si="390"/>
        <v>0.08</v>
      </c>
      <c r="CA786" s="145">
        <f t="shared" ca="1" si="391"/>
        <v>0.08</v>
      </c>
      <c r="CB786" s="56">
        <f t="shared" si="380"/>
        <v>0.08</v>
      </c>
      <c r="CC786" s="57">
        <f t="shared" si="381"/>
        <v>0</v>
      </c>
      <c r="CD786" s="58">
        <f t="shared" ca="1" si="382"/>
        <v>0</v>
      </c>
      <c r="CE786" s="141">
        <f t="shared" ca="1" si="392"/>
        <v>0</v>
      </c>
      <c r="CF786" s="143">
        <f t="shared" ca="1" si="393"/>
        <v>0.05</v>
      </c>
      <c r="CG786" s="144">
        <f t="shared" ca="1" si="394"/>
        <v>0.08</v>
      </c>
      <c r="CH786" s="145">
        <f t="shared" ca="1" si="395"/>
        <v>0.08</v>
      </c>
    </row>
    <row r="787" spans="1:86" hidden="1" outlineLevel="1"/>
    <row r="788" spans="1:86" collapsed="1"/>
    <row r="789" spans="1:86">
      <c r="B789" s="19" t="s">
        <v>468</v>
      </c>
    </row>
    <row r="790" spans="1:86" ht="17.25" collapsed="1">
      <c r="H790" s="107" t="s">
        <v>612</v>
      </c>
      <c r="I790" s="107"/>
      <c r="J790" s="107"/>
      <c r="K790" s="107"/>
      <c r="L790" s="107"/>
      <c r="M790" s="107"/>
      <c r="N790" s="107"/>
      <c r="O790" s="107"/>
      <c r="P790" s="107"/>
      <c r="Q790" s="107"/>
      <c r="R790" s="107"/>
      <c r="S790" s="107"/>
      <c r="T790" s="107"/>
      <c r="U790" s="107"/>
      <c r="Y790" s="183" t="str">
        <f>M5</f>
        <v>Great Southern</v>
      </c>
      <c r="Z790" s="133"/>
      <c r="AA790" s="183" t="str">
        <f>W5</f>
        <v>Central Wheatbelt</v>
      </c>
      <c r="AB790" s="133"/>
      <c r="AC790" s="183" t="str">
        <f>AG5</f>
        <v>SW Victoria</v>
      </c>
      <c r="AD790" s="183"/>
    </row>
    <row r="791" spans="1:86" ht="83.25" hidden="1" outlineLevel="1">
      <c r="C791" s="39" t="s">
        <v>387</v>
      </c>
      <c r="D791" s="39" t="s">
        <v>387</v>
      </c>
      <c r="H791" s="101" t="s">
        <v>891</v>
      </c>
      <c r="I791" s="101" t="s">
        <v>430</v>
      </c>
      <c r="J791" s="101" t="s">
        <v>889</v>
      </c>
      <c r="K791" s="101" t="s">
        <v>890</v>
      </c>
      <c r="L791" s="101" t="s">
        <v>439</v>
      </c>
      <c r="M791" s="101" t="s">
        <v>440</v>
      </c>
      <c r="N791" s="101" t="s">
        <v>438</v>
      </c>
      <c r="O791" s="101" t="s">
        <v>884</v>
      </c>
      <c r="P791" s="101" t="s">
        <v>432</v>
      </c>
      <c r="Q791" s="101" t="s">
        <v>431</v>
      </c>
      <c r="R791" s="46" t="s">
        <v>437</v>
      </c>
      <c r="S791" s="46"/>
      <c r="T791" s="46" t="s">
        <v>888</v>
      </c>
      <c r="U791" s="46"/>
      <c r="V791" s="46"/>
      <c r="X791" s="101" t="s">
        <v>886</v>
      </c>
      <c r="Y791" s="101" t="s">
        <v>439</v>
      </c>
      <c r="Z791" s="101" t="s">
        <v>440</v>
      </c>
      <c r="AA791" s="101" t="s">
        <v>439</v>
      </c>
      <c r="AB791" s="101" t="s">
        <v>440</v>
      </c>
      <c r="AC791" s="101" t="s">
        <v>439</v>
      </c>
      <c r="AD791" s="101" t="s">
        <v>440</v>
      </c>
    </row>
    <row r="792" spans="1:86" hidden="1" outlineLevel="1">
      <c r="C792" s="40" t="s">
        <v>391</v>
      </c>
      <c r="D792" s="40" t="s">
        <v>392</v>
      </c>
      <c r="L792" s="142" t="s">
        <v>690</v>
      </c>
      <c r="M792" s="142"/>
      <c r="R792" s="40" t="s">
        <v>434</v>
      </c>
      <c r="S792" s="40" t="s">
        <v>433</v>
      </c>
      <c r="T792" s="40" t="s">
        <v>434</v>
      </c>
      <c r="U792" s="40" t="s">
        <v>433</v>
      </c>
      <c r="V792" s="60" t="s">
        <v>887</v>
      </c>
    </row>
    <row r="793" spans="1:86" hidden="1" outlineLevel="1">
      <c r="A793" t="s">
        <v>804</v>
      </c>
      <c r="B793" t="s">
        <v>394</v>
      </c>
      <c r="C793" s="172">
        <f t="shared" ref="C793:D800" si="397">T793</f>
        <v>3.3939393939393936E-3</v>
      </c>
      <c r="D793" s="172">
        <f t="shared" si="397"/>
        <v>-1.772727272727273E-2</v>
      </c>
      <c r="G793" s="48" t="s">
        <v>435</v>
      </c>
      <c r="H793" s="62">
        <v>0.35</v>
      </c>
      <c r="I793" s="62">
        <v>0.5</v>
      </c>
      <c r="J793" s="203">
        <v>1.5</v>
      </c>
      <c r="K793" s="203">
        <v>1.8</v>
      </c>
      <c r="L793" s="155">
        <f t="shared" ref="L793:M800" si="398">CHOOSE(d.Region,Y793,AA793,AC793)</f>
        <v>8.0000000000000002E-3</v>
      </c>
      <c r="M793" s="156">
        <f t="shared" si="398"/>
        <v>2.2499999999999999E-2</v>
      </c>
      <c r="N793" s="63">
        <v>200</v>
      </c>
      <c r="O793" s="47"/>
      <c r="P793" s="47"/>
      <c r="Q793" s="47"/>
      <c r="R793" s="50">
        <f>$H793/(2-$H793)*$N793</f>
        <v>42.424242424242422</v>
      </c>
      <c r="S793" s="50">
        <f>-(1-$H793)/(2-$H793)*$N793</f>
        <v>-78.787878787878796</v>
      </c>
      <c r="T793" s="49">
        <f>L793*R793/100</f>
        <v>3.3939393939393936E-3</v>
      </c>
      <c r="U793" s="49">
        <f>M793*S793/100</f>
        <v>-1.772727272727273E-2</v>
      </c>
      <c r="V793" s="49">
        <f t="shared" ref="V793:V800" si="399">((1-$H793)*T793+2*$H793*U793)/(1+$H793)</f>
        <v>-7.5578002244668929E-3</v>
      </c>
      <c r="Y793" s="148">
        <v>8.0000000000000002E-3</v>
      </c>
      <c r="Z793" s="148">
        <v>2.2499999999999999E-2</v>
      </c>
      <c r="AA793" s="161">
        <f>Y793</f>
        <v>8.0000000000000002E-3</v>
      </c>
      <c r="AB793" s="161">
        <f>Z793</f>
        <v>2.2499999999999999E-2</v>
      </c>
      <c r="AC793" s="161">
        <f>AA793</f>
        <v>8.0000000000000002E-3</v>
      </c>
      <c r="AD793" s="161">
        <f>AB793</f>
        <v>2.2499999999999999E-2</v>
      </c>
    </row>
    <row r="794" spans="1:86" hidden="1" outlineLevel="1">
      <c r="B794" t="s">
        <v>390</v>
      </c>
      <c r="C794" s="172">
        <f t="shared" si="397"/>
        <v>1.0984615384615384E-2</v>
      </c>
      <c r="D794" s="172">
        <f t="shared" si="397"/>
        <v>-4.3999999999999997E-2</v>
      </c>
      <c r="G794" s="48" t="s">
        <v>436</v>
      </c>
      <c r="H794" s="202">
        <f>H793</f>
        <v>0.35</v>
      </c>
      <c r="I794" s="202">
        <f>I793</f>
        <v>0.5</v>
      </c>
      <c r="J794" s="204">
        <f t="shared" ref="J794:K800" si="400">J793</f>
        <v>1.5</v>
      </c>
      <c r="K794" s="204">
        <f t="shared" si="400"/>
        <v>1.8</v>
      </c>
      <c r="L794" s="157">
        <f t="shared" si="398"/>
        <v>3.4000000000000002E-2</v>
      </c>
      <c r="M794" s="158">
        <f t="shared" si="398"/>
        <v>-8.7999999999999995E-2</v>
      </c>
      <c r="N794" s="60"/>
      <c r="O794" s="47">
        <f>MIN($H794*$K794*(1-$I794),(1-$H794)*$I794*$J794)</f>
        <v>0.315</v>
      </c>
      <c r="P794" s="47">
        <f>$O794/$J794/(1-$H794)</f>
        <v>0.32307692307692304</v>
      </c>
      <c r="Q794" s="47">
        <f>$O794/$K794/$H794</f>
        <v>0.5</v>
      </c>
      <c r="R794" s="47"/>
      <c r="S794" s="47"/>
      <c r="T794" s="49">
        <f t="shared" ref="T794:U796" si="401">P794*L794</f>
        <v>1.0984615384615384E-2</v>
      </c>
      <c r="U794" s="49">
        <f t="shared" si="401"/>
        <v>-4.3999999999999997E-2</v>
      </c>
      <c r="V794" s="49">
        <f t="shared" si="399"/>
        <v>-1.7525925925925924E-2</v>
      </c>
      <c r="X794" s="196">
        <v>850</v>
      </c>
      <c r="Y794" s="149">
        <v>3.4000000000000002E-2</v>
      </c>
      <c r="Z794" s="150">
        <v>-8.7999999999999995E-2</v>
      </c>
      <c r="AA794" s="149">
        <v>3.4000000000000002E-2</v>
      </c>
      <c r="AB794" s="150">
        <v>-8.7999999999999995E-2</v>
      </c>
      <c r="AC794" s="149">
        <v>3.4000000000000002E-2</v>
      </c>
      <c r="AD794" s="150">
        <v>-8.7999999999999995E-2</v>
      </c>
    </row>
    <row r="795" spans="1:86" hidden="1" outlineLevel="1">
      <c r="B795" t="s">
        <v>983</v>
      </c>
      <c r="C795" s="172">
        <f t="shared" si="397"/>
        <v>3.7476923076923074E-2</v>
      </c>
      <c r="D795" s="172">
        <f t="shared" si="397"/>
        <v>-0.105</v>
      </c>
      <c r="G795" s="48"/>
      <c r="H795" s="202">
        <f>H794</f>
        <v>0.35</v>
      </c>
      <c r="I795" s="202">
        <f t="shared" ref="I795:I800" si="402">I794</f>
        <v>0.5</v>
      </c>
      <c r="J795" s="204">
        <f t="shared" si="400"/>
        <v>1.5</v>
      </c>
      <c r="K795" s="204">
        <f t="shared" si="400"/>
        <v>1.8</v>
      </c>
      <c r="L795" s="157">
        <f t="shared" si="398"/>
        <v>0.11600000000000001</v>
      </c>
      <c r="M795" s="158">
        <f t="shared" si="398"/>
        <v>-0.21</v>
      </c>
      <c r="N795" s="60"/>
      <c r="O795" s="47">
        <f>MIN($H795*$K795*(1-$I795),(1-$H795)*$I795*$J795)</f>
        <v>0.315</v>
      </c>
      <c r="P795" s="47">
        <f>$O795/$J795/(1-$H795)</f>
        <v>0.32307692307692304</v>
      </c>
      <c r="Q795" s="47">
        <f>$O795/$K795/$H795</f>
        <v>0.5</v>
      </c>
      <c r="R795" s="47"/>
      <c r="S795" s="47"/>
      <c r="T795" s="49">
        <f t="shared" si="401"/>
        <v>3.7476923076923074E-2</v>
      </c>
      <c r="U795" s="49">
        <f t="shared" si="401"/>
        <v>-0.105</v>
      </c>
      <c r="V795" s="49">
        <f t="shared" si="399"/>
        <v>-3.6399999999999995E-2</v>
      </c>
      <c r="X795" s="196">
        <v>1000</v>
      </c>
      <c r="Y795" s="151">
        <v>0.11600000000000001</v>
      </c>
      <c r="Z795" s="152">
        <v>-0.21</v>
      </c>
      <c r="AA795" s="151">
        <v>0.11600000000000001</v>
      </c>
      <c r="AB795" s="152">
        <v>-0.21</v>
      </c>
      <c r="AC795" s="151">
        <v>0.11600000000000001</v>
      </c>
      <c r="AD795" s="152">
        <v>-0.21</v>
      </c>
    </row>
    <row r="796" spans="1:86" hidden="1" outlineLevel="1">
      <c r="B796" t="s">
        <v>984</v>
      </c>
      <c r="C796" s="172">
        <f t="shared" si="397"/>
        <v>7.7538461538461528E-2</v>
      </c>
      <c r="D796" s="172">
        <f t="shared" si="397"/>
        <v>-8.6999999999999994E-2</v>
      </c>
      <c r="G796" s="48"/>
      <c r="H796" s="202">
        <f>H795</f>
        <v>0.35</v>
      </c>
      <c r="I796" s="202">
        <f t="shared" si="402"/>
        <v>0.5</v>
      </c>
      <c r="J796" s="204">
        <f t="shared" si="400"/>
        <v>1.5</v>
      </c>
      <c r="K796" s="204">
        <f t="shared" si="400"/>
        <v>1.8</v>
      </c>
      <c r="L796" s="159">
        <f t="shared" si="398"/>
        <v>0.24</v>
      </c>
      <c r="M796" s="160">
        <f t="shared" si="398"/>
        <v>-0.17399999999999999</v>
      </c>
      <c r="N796" s="60"/>
      <c r="O796" s="47">
        <f>MIN($H796*$K796*(1-$I796),(1-$H796)*$I796*$J796)</f>
        <v>0.315</v>
      </c>
      <c r="P796" s="47">
        <f>$O796/$J796/(1-$H796)</f>
        <v>0.32307692307692304</v>
      </c>
      <c r="Q796" s="47">
        <f>$O796/$K796/$H796</f>
        <v>0.5</v>
      </c>
      <c r="R796" s="47"/>
      <c r="S796" s="47"/>
      <c r="T796" s="49">
        <f t="shared" si="401"/>
        <v>7.7538461538461528E-2</v>
      </c>
      <c r="U796" s="49">
        <f t="shared" si="401"/>
        <v>-8.6999999999999994E-2</v>
      </c>
      <c r="V796" s="49">
        <f t="shared" si="399"/>
        <v>-7.7777777777777741E-3</v>
      </c>
      <c r="X796" s="196">
        <v>1200</v>
      </c>
      <c r="Y796" s="153">
        <v>0.24</v>
      </c>
      <c r="Z796" s="154">
        <v>-0.17399999999999999</v>
      </c>
      <c r="AA796" s="153">
        <v>0.24</v>
      </c>
      <c r="AB796" s="154">
        <v>-0.17399999999999999</v>
      </c>
      <c r="AC796" s="153">
        <v>0.24</v>
      </c>
      <c r="AD796" s="154">
        <v>-0.17399999999999999</v>
      </c>
    </row>
    <row r="797" spans="1:86" hidden="1" outlineLevel="1">
      <c r="A797" t="s">
        <v>805</v>
      </c>
      <c r="B797" t="s">
        <v>394</v>
      </c>
      <c r="C797" s="172">
        <f t="shared" si="397"/>
        <v>5.3333333333333323E-3</v>
      </c>
      <c r="D797" s="172">
        <f t="shared" si="397"/>
        <v>-1.4999999999999998E-2</v>
      </c>
      <c r="G797" s="48" t="s">
        <v>435</v>
      </c>
      <c r="H797" s="62">
        <v>0.5</v>
      </c>
      <c r="I797" s="202">
        <f t="shared" si="402"/>
        <v>0.5</v>
      </c>
      <c r="J797" s="204">
        <f t="shared" si="400"/>
        <v>1.5</v>
      </c>
      <c r="K797" s="204">
        <f t="shared" si="400"/>
        <v>1.8</v>
      </c>
      <c r="L797" s="155">
        <f t="shared" si="398"/>
        <v>8.0000000000000002E-3</v>
      </c>
      <c r="M797" s="156">
        <f t="shared" si="398"/>
        <v>2.2499999999999999E-2</v>
      </c>
      <c r="N797" s="63">
        <v>200</v>
      </c>
      <c r="O797" s="47"/>
      <c r="P797" s="47"/>
      <c r="Q797" s="47"/>
      <c r="R797" s="50">
        <f>$H797/(2-$H797)*$N797</f>
        <v>66.666666666666657</v>
      </c>
      <c r="S797" s="50">
        <f>-(1-$H797)/(2-$H797)*$N797</f>
        <v>-66.666666666666657</v>
      </c>
      <c r="T797" s="49">
        <f>L797*R797/100</f>
        <v>5.3333333333333323E-3</v>
      </c>
      <c r="U797" s="49">
        <f>M797*S797/100</f>
        <v>-1.4999999999999998E-2</v>
      </c>
      <c r="V797" s="49">
        <f t="shared" si="399"/>
        <v>-8.222222222222221E-3</v>
      </c>
      <c r="X797" s="196"/>
      <c r="Y797" s="148">
        <v>8.0000000000000002E-3</v>
      </c>
      <c r="Z797" s="148">
        <v>2.2499999999999999E-2</v>
      </c>
      <c r="AA797" s="161">
        <f>Y797</f>
        <v>8.0000000000000002E-3</v>
      </c>
      <c r="AB797" s="161">
        <f>Z797</f>
        <v>2.2499999999999999E-2</v>
      </c>
      <c r="AC797" s="161">
        <f>AA797</f>
        <v>8.0000000000000002E-3</v>
      </c>
      <c r="AD797" s="161">
        <f>AB797</f>
        <v>2.2499999999999999E-2</v>
      </c>
    </row>
    <row r="798" spans="1:86" hidden="1" outlineLevel="1">
      <c r="B798" t="s">
        <v>390</v>
      </c>
      <c r="C798" s="172">
        <f t="shared" si="397"/>
        <v>1.15E-2</v>
      </c>
      <c r="D798" s="172">
        <f t="shared" si="397"/>
        <v>-2.0416666666666666E-2</v>
      </c>
      <c r="G798" s="48" t="s">
        <v>436</v>
      </c>
      <c r="H798" s="202">
        <f>H797</f>
        <v>0.5</v>
      </c>
      <c r="I798" s="202">
        <f t="shared" si="402"/>
        <v>0.5</v>
      </c>
      <c r="J798" s="204">
        <f t="shared" si="400"/>
        <v>1.5</v>
      </c>
      <c r="K798" s="204">
        <f t="shared" si="400"/>
        <v>1.8</v>
      </c>
      <c r="L798" s="157">
        <f t="shared" si="398"/>
        <v>2.3E-2</v>
      </c>
      <c r="M798" s="158">
        <f t="shared" si="398"/>
        <v>-4.9000000000000002E-2</v>
      </c>
      <c r="N798" s="60"/>
      <c r="O798" s="47">
        <f>MIN($H798*$K798*(1-$I798),(1-$H798)*$I798*$J798)</f>
        <v>0.375</v>
      </c>
      <c r="P798" s="47">
        <f>$O798/$J798/(1-$H798)</f>
        <v>0.5</v>
      </c>
      <c r="Q798" s="47">
        <f>$O798/$K798/$H798</f>
        <v>0.41666666666666663</v>
      </c>
      <c r="R798" s="47"/>
      <c r="S798" s="47"/>
      <c r="T798" s="49">
        <f t="shared" ref="T798:U800" si="403">P798*L798</f>
        <v>1.15E-2</v>
      </c>
      <c r="U798" s="49">
        <f t="shared" si="403"/>
        <v>-2.0416666666666666E-2</v>
      </c>
      <c r="V798" s="49">
        <f t="shared" si="399"/>
        <v>-9.7777777777777776E-3</v>
      </c>
      <c r="X798" s="196">
        <v>850</v>
      </c>
      <c r="Y798" s="149">
        <v>2.3E-2</v>
      </c>
      <c r="Z798" s="150">
        <v>-4.9000000000000002E-2</v>
      </c>
      <c r="AA798" s="149">
        <v>2.3E-2</v>
      </c>
      <c r="AB798" s="150">
        <v>-4.9000000000000002E-2</v>
      </c>
      <c r="AC798" s="149">
        <v>2.3E-2</v>
      </c>
      <c r="AD798" s="150">
        <v>-4.9000000000000002E-2</v>
      </c>
    </row>
    <row r="799" spans="1:86" hidden="1" outlineLevel="1">
      <c r="B799" t="s">
        <v>983</v>
      </c>
      <c r="C799" s="172">
        <f t="shared" si="397"/>
        <v>3.4500000000000003E-2</v>
      </c>
      <c r="D799" s="172">
        <f t="shared" si="397"/>
        <v>-5.1249999999999997E-2</v>
      </c>
      <c r="G799" s="48"/>
      <c r="H799" s="202">
        <f>H798</f>
        <v>0.5</v>
      </c>
      <c r="I799" s="202">
        <f t="shared" si="402"/>
        <v>0.5</v>
      </c>
      <c r="J799" s="204">
        <f t="shared" si="400"/>
        <v>1.5</v>
      </c>
      <c r="K799" s="204">
        <f t="shared" si="400"/>
        <v>1.8</v>
      </c>
      <c r="L799" s="157">
        <f t="shared" si="398"/>
        <v>6.9000000000000006E-2</v>
      </c>
      <c r="M799" s="158">
        <f t="shared" si="398"/>
        <v>-0.123</v>
      </c>
      <c r="N799" s="60"/>
      <c r="O799" s="47">
        <f>MIN($H799*$K799*(1-$I799),(1-$H799)*$I799*$J799)</f>
        <v>0.375</v>
      </c>
      <c r="P799" s="47">
        <f>$O799/$J799/(1-$H799)</f>
        <v>0.5</v>
      </c>
      <c r="Q799" s="47">
        <f>$O799/$K799/$H799</f>
        <v>0.41666666666666663</v>
      </c>
      <c r="R799" s="47"/>
      <c r="S799" s="47"/>
      <c r="T799" s="49">
        <f t="shared" si="403"/>
        <v>3.4500000000000003E-2</v>
      </c>
      <c r="U799" s="49">
        <f t="shared" si="403"/>
        <v>-5.1249999999999997E-2</v>
      </c>
      <c r="V799" s="49">
        <f t="shared" si="399"/>
        <v>-2.2666666666666665E-2</v>
      </c>
      <c r="X799" s="196">
        <v>1000</v>
      </c>
      <c r="Y799" s="151">
        <v>6.9000000000000006E-2</v>
      </c>
      <c r="Z799" s="152">
        <v>-0.123</v>
      </c>
      <c r="AA799" s="151">
        <v>6.9000000000000006E-2</v>
      </c>
      <c r="AB799" s="152">
        <v>-0.123</v>
      </c>
      <c r="AC799" s="151">
        <v>6.9000000000000006E-2</v>
      </c>
      <c r="AD799" s="152">
        <v>-0.123</v>
      </c>
    </row>
    <row r="800" spans="1:86" hidden="1" outlineLevel="1">
      <c r="B800" t="s">
        <v>984</v>
      </c>
      <c r="C800" s="172">
        <f t="shared" si="397"/>
        <v>0.09</v>
      </c>
      <c r="D800" s="172">
        <f t="shared" si="397"/>
        <v>-8.2916666666666666E-2</v>
      </c>
      <c r="G800" s="48"/>
      <c r="H800" s="202">
        <f>H799</f>
        <v>0.5</v>
      </c>
      <c r="I800" s="202">
        <f t="shared" si="402"/>
        <v>0.5</v>
      </c>
      <c r="J800" s="204">
        <f t="shared" si="400"/>
        <v>1.5</v>
      </c>
      <c r="K800" s="204">
        <f t="shared" si="400"/>
        <v>1.8</v>
      </c>
      <c r="L800" s="159">
        <f t="shared" si="398"/>
        <v>0.18</v>
      </c>
      <c r="M800" s="160">
        <f t="shared" si="398"/>
        <v>-0.19900000000000001</v>
      </c>
      <c r="N800" s="60"/>
      <c r="O800" s="47">
        <f>MIN($H800*$K800*(1-$I800),(1-$H800)*$I800*$J800)</f>
        <v>0.375</v>
      </c>
      <c r="P800" s="47">
        <f>$O800/$J800/(1-$H800)</f>
        <v>0.5</v>
      </c>
      <c r="Q800" s="47">
        <f>$O800/$K800/$H800</f>
        <v>0.41666666666666663</v>
      </c>
      <c r="R800" s="47"/>
      <c r="S800" s="47"/>
      <c r="T800" s="49">
        <f t="shared" si="403"/>
        <v>0.09</v>
      </c>
      <c r="U800" s="49">
        <f t="shared" si="403"/>
        <v>-8.2916666666666666E-2</v>
      </c>
      <c r="V800" s="49">
        <f t="shared" si="399"/>
        <v>-2.5277777777777777E-2</v>
      </c>
      <c r="X800" s="196">
        <v>1200</v>
      </c>
      <c r="Y800" s="153">
        <v>0.18</v>
      </c>
      <c r="Z800" s="154">
        <v>-0.19900000000000001</v>
      </c>
      <c r="AA800" s="153">
        <v>0.18</v>
      </c>
      <c r="AB800" s="154">
        <v>-0.19900000000000001</v>
      </c>
      <c r="AC800" s="153">
        <v>0.18</v>
      </c>
      <c r="AD800" s="154">
        <v>-0.19900000000000001</v>
      </c>
    </row>
    <row r="801" spans="2:30" ht="36.75" hidden="1" outlineLevel="1">
      <c r="Y801" s="170" t="s">
        <v>974</v>
      </c>
      <c r="Z801" s="171"/>
      <c r="AA801" s="171"/>
      <c r="AB801" s="171"/>
      <c r="AC801" s="171"/>
      <c r="AD801" s="171"/>
    </row>
    <row r="802" spans="2:30" collapsed="1"/>
    <row r="803" spans="2:30" collapsed="1">
      <c r="B803" s="19" t="s">
        <v>469</v>
      </c>
    </row>
    <row r="804" spans="2:30" ht="40.5" hidden="1" outlineLevel="1">
      <c r="C804" s="41" t="s">
        <v>401</v>
      </c>
    </row>
    <row r="805" spans="2:30" hidden="1" outlineLevel="1">
      <c r="B805" t="s">
        <v>394</v>
      </c>
      <c r="C805" s="64">
        <v>0.7</v>
      </c>
    </row>
    <row r="806" spans="2:30" hidden="1" outlineLevel="1">
      <c r="B806" t="s">
        <v>402</v>
      </c>
      <c r="C806" s="64">
        <v>0.85</v>
      </c>
    </row>
    <row r="807" spans="2:30" hidden="1" outlineLevel="1">
      <c r="B807" t="s">
        <v>390</v>
      </c>
      <c r="C807" s="64">
        <v>1</v>
      </c>
    </row>
    <row r="808" spans="2:30" hidden="1" outlineLevel="1">
      <c r="B808" t="s">
        <v>403</v>
      </c>
      <c r="C808" s="64">
        <v>1.1499999999999999</v>
      </c>
    </row>
    <row r="809" spans="2:30" hidden="1" outlineLevel="1">
      <c r="B809" t="s">
        <v>393</v>
      </c>
      <c r="C809" s="64">
        <v>1.3</v>
      </c>
    </row>
    <row r="810" spans="2:30" hidden="1" outlineLevel="1"/>
    <row r="811" spans="2:30" collapsed="1"/>
    <row r="812" spans="2:30" collapsed="1">
      <c r="B812" s="19" t="s">
        <v>464</v>
      </c>
    </row>
    <row r="813" spans="2:30" ht="95.25" hidden="1" outlineLevel="1">
      <c r="C813" s="4" t="s">
        <v>410</v>
      </c>
      <c r="D813" s="4" t="s">
        <v>411</v>
      </c>
      <c r="E813" s="4" t="s">
        <v>415</v>
      </c>
      <c r="F813" s="4" t="s">
        <v>416</v>
      </c>
    </row>
    <row r="814" spans="2:30" hidden="1" outlineLevel="1">
      <c r="B814" t="s">
        <v>412</v>
      </c>
      <c r="C814" s="64">
        <v>1</v>
      </c>
      <c r="D814" s="64">
        <v>1</v>
      </c>
      <c r="E814" s="64">
        <v>1</v>
      </c>
      <c r="F814" s="64">
        <v>1</v>
      </c>
    </row>
    <row r="815" spans="2:30" hidden="1" outlineLevel="1">
      <c r="B815" t="s">
        <v>413</v>
      </c>
      <c r="C815" s="64">
        <v>1</v>
      </c>
      <c r="D815" s="64">
        <v>1</v>
      </c>
      <c r="E815" s="64">
        <v>8.5</v>
      </c>
      <c r="F815" s="64">
        <v>2</v>
      </c>
    </row>
    <row r="816" spans="2:30" hidden="1" outlineLevel="1">
      <c r="B816" t="s">
        <v>414</v>
      </c>
      <c r="C816" s="64">
        <v>0</v>
      </c>
      <c r="D816" s="64">
        <v>0</v>
      </c>
      <c r="E816" s="64">
        <v>1</v>
      </c>
      <c r="F816" s="64">
        <v>1</v>
      </c>
    </row>
    <row r="817" spans="2:30" hidden="1" outlineLevel="1"/>
    <row r="818" spans="2:30" hidden="1" outlineLevel="1">
      <c r="B818" s="19" t="s">
        <v>418</v>
      </c>
    </row>
    <row r="819" spans="2:30" ht="24.75" hidden="1" outlineLevel="1">
      <c r="C819" s="4" t="s">
        <v>378</v>
      </c>
    </row>
    <row r="820" spans="2:30" hidden="1" outlineLevel="1">
      <c r="B820" t="s">
        <v>393</v>
      </c>
      <c r="C820" s="64">
        <v>1.1000000000000001</v>
      </c>
    </row>
    <row r="821" spans="2:30" hidden="1" outlineLevel="1">
      <c r="B821" t="s">
        <v>419</v>
      </c>
      <c r="C821" s="64">
        <v>1</v>
      </c>
    </row>
    <row r="822" spans="2:30" hidden="1" outlineLevel="1">
      <c r="B822" t="s">
        <v>394</v>
      </c>
      <c r="C822" s="64">
        <v>0.9</v>
      </c>
    </row>
    <row r="823" spans="2:30" hidden="1" outlineLevel="1"/>
    <row r="824" spans="2:30" collapsed="1"/>
    <row r="825" spans="2:30" collapsed="1">
      <c r="B825" s="19" t="s">
        <v>465</v>
      </c>
    </row>
    <row r="826" spans="2:30" ht="93.75" hidden="1" outlineLevel="1">
      <c r="C826" s="4" t="s">
        <v>426</v>
      </c>
    </row>
    <row r="827" spans="2:30" hidden="1" outlineLevel="1">
      <c r="B827" t="s">
        <v>412</v>
      </c>
      <c r="C827" s="64">
        <v>1</v>
      </c>
    </row>
    <row r="828" spans="2:30" hidden="1" outlineLevel="1">
      <c r="B828" t="s">
        <v>414</v>
      </c>
      <c r="C828" s="64">
        <v>0</v>
      </c>
    </row>
    <row r="829" spans="2:30" hidden="1" outlineLevel="1"/>
    <row r="830" spans="2:30" collapsed="1"/>
    <row r="831" spans="2:30" ht="16.5" collapsed="1">
      <c r="B831" s="19" t="s">
        <v>467</v>
      </c>
      <c r="C831" s="51" t="s">
        <v>975</v>
      </c>
      <c r="K831" s="182" t="s">
        <v>758</v>
      </c>
      <c r="L831" s="182"/>
      <c r="M831" s="182"/>
      <c r="N831" s="182"/>
      <c r="S831" s="182" t="s">
        <v>759</v>
      </c>
      <c r="T831" s="182"/>
      <c r="U831" s="182"/>
      <c r="V831" s="182"/>
      <c r="AA831" s="182" t="s">
        <v>757</v>
      </c>
      <c r="AB831" s="182"/>
      <c r="AC831" s="182"/>
      <c r="AD831" s="182"/>
    </row>
    <row r="832" spans="2:30" ht="113.25" hidden="1" outlineLevel="1">
      <c r="C832" s="41" t="s">
        <v>443</v>
      </c>
      <c r="D832" s="41" t="s">
        <v>443</v>
      </c>
      <c r="E832" s="41" t="s">
        <v>443</v>
      </c>
      <c r="G832" s="41" t="s">
        <v>276</v>
      </c>
      <c r="K832" s="182" t="s">
        <v>758</v>
      </c>
      <c r="L832" s="182"/>
      <c r="M832" s="182"/>
      <c r="N832" s="182"/>
      <c r="S832" s="182" t="s">
        <v>759</v>
      </c>
      <c r="T832" s="182"/>
      <c r="U832" s="182"/>
      <c r="V832" s="182"/>
      <c r="AA832" s="182" t="s">
        <v>757</v>
      </c>
      <c r="AB832" s="182"/>
      <c r="AC832" s="182"/>
      <c r="AD832" s="182"/>
    </row>
    <row r="833" spans="1:30" hidden="1" outlineLevel="1">
      <c r="C833" s="162" t="s">
        <v>615</v>
      </c>
      <c r="D833" s="162" t="s">
        <v>616</v>
      </c>
      <c r="E833" s="162" t="s">
        <v>617</v>
      </c>
      <c r="F833" s="162" t="s">
        <v>622</v>
      </c>
      <c r="G833" s="64">
        <v>0.25</v>
      </c>
      <c r="K833" s="162" t="s">
        <v>615</v>
      </c>
      <c r="L833" s="162" t="s">
        <v>616</v>
      </c>
      <c r="M833" s="162" t="s">
        <v>617</v>
      </c>
      <c r="N833" s="162" t="s">
        <v>622</v>
      </c>
      <c r="S833" s="162" t="s">
        <v>615</v>
      </c>
      <c r="T833" s="162" t="s">
        <v>616</v>
      </c>
      <c r="U833" s="162" t="s">
        <v>617</v>
      </c>
      <c r="V833" s="162" t="s">
        <v>622</v>
      </c>
      <c r="AA833" s="162" t="s">
        <v>615</v>
      </c>
      <c r="AB833" s="162" t="s">
        <v>616</v>
      </c>
      <c r="AC833" s="162" t="s">
        <v>617</v>
      </c>
      <c r="AD833" s="162" t="s">
        <v>622</v>
      </c>
    </row>
    <row r="834" spans="1:30" hidden="1" outlineLevel="1">
      <c r="A834" s="276" t="s">
        <v>676</v>
      </c>
      <c r="B834" t="s">
        <v>751</v>
      </c>
      <c r="C834" s="60">
        <f>C837</f>
        <v>3453</v>
      </c>
      <c r="D834" s="60">
        <f>D837</f>
        <v>3988</v>
      </c>
      <c r="E834" s="60">
        <f>E837</f>
        <v>4145</v>
      </c>
      <c r="F834" s="60">
        <f>F837</f>
        <v>4145</v>
      </c>
      <c r="G834" s="65">
        <f>G836*(1-$G$833)</f>
        <v>0.65625</v>
      </c>
      <c r="K834" s="60"/>
      <c r="L834" s="60"/>
      <c r="M834" s="60"/>
      <c r="N834" s="60"/>
      <c r="S834" s="60"/>
      <c r="T834" s="60"/>
      <c r="U834" s="60"/>
      <c r="V834" s="60"/>
      <c r="AA834" s="60"/>
      <c r="AB834" s="60"/>
      <c r="AC834" s="60"/>
      <c r="AD834" s="60"/>
    </row>
    <row r="835" spans="1:30" hidden="1" outlineLevel="1">
      <c r="A835" s="276"/>
      <c r="B835" t="s">
        <v>752</v>
      </c>
      <c r="C835" s="60">
        <f>C837</f>
        <v>3453</v>
      </c>
      <c r="D835" s="60">
        <f>D837</f>
        <v>3988</v>
      </c>
      <c r="E835" s="60">
        <f>E837</f>
        <v>4145</v>
      </c>
      <c r="F835" s="60">
        <f>F837</f>
        <v>4145</v>
      </c>
      <c r="G835" s="65">
        <f>G837*(1-$G$833)</f>
        <v>0.75</v>
      </c>
      <c r="K835" s="60"/>
      <c r="L835" s="60"/>
      <c r="M835" s="60"/>
      <c r="N835" s="60"/>
      <c r="S835" s="60"/>
      <c r="T835" s="60"/>
      <c r="U835" s="60"/>
      <c r="V835" s="60"/>
      <c r="AA835" s="60"/>
      <c r="AB835" s="60"/>
      <c r="AC835" s="60"/>
      <c r="AD835" s="60"/>
    </row>
    <row r="836" spans="1:30" hidden="1" outlineLevel="1">
      <c r="A836" s="276"/>
      <c r="B836" t="s">
        <v>753</v>
      </c>
      <c r="C836" s="60">
        <f>C837</f>
        <v>3453</v>
      </c>
      <c r="D836" s="60">
        <f>D837</f>
        <v>3988</v>
      </c>
      <c r="E836" s="60">
        <f>E837</f>
        <v>4145</v>
      </c>
      <c r="F836" s="60">
        <f>F837</f>
        <v>4145</v>
      </c>
      <c r="G836" s="65">
        <f>AVERAGE(G835,G837)</f>
        <v>0.875</v>
      </c>
      <c r="K836" s="60"/>
      <c r="L836" s="60"/>
      <c r="M836" s="60"/>
      <c r="N836" s="60"/>
      <c r="S836" s="60"/>
      <c r="T836" s="60"/>
      <c r="U836" s="60"/>
      <c r="V836" s="60"/>
      <c r="AA836" s="60"/>
      <c r="AB836" s="60"/>
      <c r="AC836" s="60"/>
      <c r="AD836" s="60"/>
    </row>
    <row r="837" spans="1:30" collapsed="1">
      <c r="A837" s="276"/>
      <c r="B837" t="s">
        <v>754</v>
      </c>
      <c r="C837" s="184">
        <f>CHOOSE(d.Region,K837,S837,AA837)</f>
        <v>3453</v>
      </c>
      <c r="D837" s="184">
        <f>CHOOSE(d.Region,L837,T837,AB837)</f>
        <v>3988</v>
      </c>
      <c r="E837" s="184">
        <f>CHOOSE(d.Region,M837,U837,AC837)</f>
        <v>4145</v>
      </c>
      <c r="F837" s="184">
        <f>CHOOSE(d.Region,N837,V837,AD837)</f>
        <v>4145</v>
      </c>
      <c r="G837" s="66">
        <v>1</v>
      </c>
      <c r="K837" s="64">
        <v>3453</v>
      </c>
      <c r="L837" s="64">
        <v>3988</v>
      </c>
      <c r="M837" s="64">
        <v>4145</v>
      </c>
      <c r="N837" s="77">
        <f>M837</f>
        <v>4145</v>
      </c>
      <c r="S837" s="64">
        <v>2816</v>
      </c>
      <c r="T837" s="64">
        <v>2902</v>
      </c>
      <c r="U837" s="64">
        <v>3001</v>
      </c>
      <c r="V837" s="77">
        <f>U837</f>
        <v>3001</v>
      </c>
      <c r="AA837" s="64">
        <v>3500</v>
      </c>
      <c r="AB837" s="64">
        <v>4000</v>
      </c>
      <c r="AC837" s="64">
        <v>4500</v>
      </c>
      <c r="AD837" s="77">
        <f>AC837</f>
        <v>4500</v>
      </c>
    </row>
    <row r="838" spans="1:30" hidden="1" outlineLevel="1">
      <c r="A838" s="276"/>
      <c r="B838" t="s">
        <v>755</v>
      </c>
      <c r="C838" s="60">
        <f ca="1">OFFSET(C838,-1,0)</f>
        <v>3453</v>
      </c>
      <c r="D838" s="60">
        <f ca="1">OFFSET(D838,-1,0)</f>
        <v>3988</v>
      </c>
      <c r="E838" s="60">
        <f ca="1">OFFSET(E838,-1,0)</f>
        <v>4145</v>
      </c>
      <c r="F838" s="60">
        <f ca="1">OFFSET(F838,-1,0)</f>
        <v>4145</v>
      </c>
      <c r="G838" s="65">
        <f>G$837*(1+$G$833)</f>
        <v>1.25</v>
      </c>
      <c r="K838" s="60"/>
      <c r="L838" s="60"/>
      <c r="M838" s="60"/>
      <c r="N838" s="60"/>
      <c r="S838" s="60"/>
      <c r="T838" s="60"/>
      <c r="U838" s="60"/>
      <c r="V838" s="60"/>
      <c r="AA838" s="60"/>
      <c r="AB838" s="60"/>
      <c r="AC838" s="60"/>
      <c r="AD838" s="60"/>
    </row>
    <row r="839" spans="1:30" hidden="1" outlineLevel="1">
      <c r="A839" s="276" t="s">
        <v>453</v>
      </c>
      <c r="B839" t="s">
        <v>751</v>
      </c>
      <c r="C839" s="60">
        <f>C842</f>
        <v>5230</v>
      </c>
      <c r="D839" s="60">
        <f>D842</f>
        <v>5041</v>
      </c>
      <c r="E839" s="60">
        <f>E842</f>
        <v>5205</v>
      </c>
      <c r="F839" s="60">
        <f>F842</f>
        <v>5205</v>
      </c>
      <c r="G839" s="65">
        <f>G841*(1-$G$833)</f>
        <v>0.65625</v>
      </c>
      <c r="K839" s="60"/>
      <c r="L839" s="60"/>
      <c r="M839" s="60"/>
      <c r="N839" s="60"/>
      <c r="S839" s="60"/>
      <c r="T839" s="60"/>
      <c r="U839" s="60"/>
      <c r="V839" s="60"/>
      <c r="AA839" s="60"/>
      <c r="AB839" s="60"/>
      <c r="AC839" s="60"/>
      <c r="AD839" s="60"/>
    </row>
    <row r="840" spans="1:30" hidden="1" outlineLevel="1">
      <c r="A840" s="276"/>
      <c r="B840" t="s">
        <v>752</v>
      </c>
      <c r="C840" s="60">
        <f>C842</f>
        <v>5230</v>
      </c>
      <c r="D840" s="60">
        <f>D842</f>
        <v>5041</v>
      </c>
      <c r="E840" s="60">
        <f>E842</f>
        <v>5205</v>
      </c>
      <c r="F840" s="60">
        <f>F842</f>
        <v>5205</v>
      </c>
      <c r="G840" s="65">
        <f>G842*(1-$G$833)</f>
        <v>0.75</v>
      </c>
      <c r="K840" s="60"/>
      <c r="L840" s="60"/>
      <c r="M840" s="60"/>
      <c r="N840" s="60"/>
      <c r="S840" s="60"/>
      <c r="T840" s="60"/>
      <c r="U840" s="60"/>
      <c r="V840" s="60"/>
      <c r="AA840" s="60"/>
      <c r="AB840" s="60"/>
      <c r="AC840" s="60"/>
      <c r="AD840" s="60"/>
    </row>
    <row r="841" spans="1:30" hidden="1" outlineLevel="1">
      <c r="A841" s="276"/>
      <c r="B841" t="s">
        <v>753</v>
      </c>
      <c r="C841" s="60">
        <f>C842</f>
        <v>5230</v>
      </c>
      <c r="D841" s="60">
        <f>D842</f>
        <v>5041</v>
      </c>
      <c r="E841" s="60">
        <f>E842</f>
        <v>5205</v>
      </c>
      <c r="F841" s="60">
        <f>F842</f>
        <v>5205</v>
      </c>
      <c r="G841" s="65">
        <f>AVERAGE(G840,G842)</f>
        <v>0.875</v>
      </c>
      <c r="K841" s="60"/>
      <c r="L841" s="60"/>
      <c r="M841" s="60"/>
      <c r="N841" s="60"/>
      <c r="S841" s="60"/>
      <c r="T841" s="60"/>
      <c r="U841" s="60"/>
      <c r="V841" s="60"/>
      <c r="AA841" s="60"/>
      <c r="AB841" s="60"/>
      <c r="AC841" s="60"/>
      <c r="AD841" s="60"/>
    </row>
    <row r="842" spans="1:30" collapsed="1">
      <c r="A842" s="276"/>
      <c r="B842" t="s">
        <v>754</v>
      </c>
      <c r="C842" s="184">
        <f>CHOOSE(d.Region,K842,S842,AA842)</f>
        <v>5230</v>
      </c>
      <c r="D842" s="184">
        <f>CHOOSE(d.Region,L842,T842,AB842)</f>
        <v>5041</v>
      </c>
      <c r="E842" s="184">
        <f>CHOOSE(d.Region,M842,U842,AC842)</f>
        <v>5205</v>
      </c>
      <c r="F842" s="184">
        <f>CHOOSE(d.Region,N842,V842,AD842)</f>
        <v>5205</v>
      </c>
      <c r="G842" s="66">
        <v>1</v>
      </c>
      <c r="K842" s="64">
        <v>5230</v>
      </c>
      <c r="L842" s="64">
        <v>5041</v>
      </c>
      <c r="M842" s="64">
        <v>5205</v>
      </c>
      <c r="N842" s="77">
        <f>M842</f>
        <v>5205</v>
      </c>
      <c r="S842" s="64">
        <v>2927</v>
      </c>
      <c r="T842" s="64">
        <v>3060</v>
      </c>
      <c r="U842" s="64">
        <v>3037</v>
      </c>
      <c r="V842" s="77">
        <f>U842</f>
        <v>3037</v>
      </c>
      <c r="AA842" s="64">
        <v>3500</v>
      </c>
      <c r="AB842" s="64">
        <v>4000</v>
      </c>
      <c r="AC842" s="64">
        <v>4500</v>
      </c>
      <c r="AD842" s="77">
        <f>AC842</f>
        <v>4500</v>
      </c>
    </row>
    <row r="843" spans="1:30" hidden="1" outlineLevel="1">
      <c r="A843" s="276"/>
      <c r="B843" t="s">
        <v>755</v>
      </c>
      <c r="C843" s="60">
        <f ca="1">OFFSET(C843,-1,0)</f>
        <v>5230</v>
      </c>
      <c r="D843" s="60">
        <f ca="1">OFFSET(D843,-1,0)</f>
        <v>5041</v>
      </c>
      <c r="E843" s="60">
        <f ca="1">OFFSET(E843,-1,0)</f>
        <v>5205</v>
      </c>
      <c r="F843" s="60">
        <f ca="1">OFFSET(F843,-1,0)</f>
        <v>5205</v>
      </c>
      <c r="G843" s="65">
        <f>G$837*(1+$G$833)</f>
        <v>1.25</v>
      </c>
      <c r="K843" s="60"/>
      <c r="L843" s="60"/>
      <c r="M843" s="60"/>
      <c r="N843" s="60"/>
      <c r="S843" s="60"/>
      <c r="T843" s="60"/>
      <c r="U843" s="60"/>
      <c r="V843" s="60"/>
      <c r="AA843" s="60"/>
      <c r="AB843" s="60"/>
      <c r="AC843" s="60"/>
      <c r="AD843" s="60"/>
    </row>
    <row r="844" spans="1:30" hidden="1" outlineLevel="1">
      <c r="A844" s="276" t="s">
        <v>455</v>
      </c>
      <c r="B844" t="s">
        <v>751</v>
      </c>
      <c r="C844" s="60">
        <f>C847</f>
        <v>5265</v>
      </c>
      <c r="D844" s="60">
        <f>D847</f>
        <v>5303</v>
      </c>
      <c r="E844" s="60">
        <f>E847</f>
        <v>5612</v>
      </c>
      <c r="F844" s="60">
        <f>F847</f>
        <v>5612</v>
      </c>
      <c r="G844" s="65">
        <f>G846*(1-$G$833)</f>
        <v>0.65625</v>
      </c>
      <c r="K844" s="60"/>
      <c r="L844" s="60"/>
      <c r="M844" s="60"/>
      <c r="N844" s="60"/>
      <c r="S844" s="60"/>
      <c r="T844" s="60"/>
      <c r="U844" s="60"/>
      <c r="V844" s="60"/>
      <c r="AA844" s="60"/>
      <c r="AB844" s="60"/>
      <c r="AC844" s="60"/>
      <c r="AD844" s="60"/>
    </row>
    <row r="845" spans="1:30" hidden="1" outlineLevel="1">
      <c r="A845" s="276"/>
      <c r="B845" t="s">
        <v>752</v>
      </c>
      <c r="C845" s="60">
        <f>C847</f>
        <v>5265</v>
      </c>
      <c r="D845" s="60">
        <f>D847</f>
        <v>5303</v>
      </c>
      <c r="E845" s="60">
        <f>E847</f>
        <v>5612</v>
      </c>
      <c r="F845" s="60">
        <f>F847</f>
        <v>5612</v>
      </c>
      <c r="G845" s="65">
        <f>G847*(1-$G$833)</f>
        <v>0.75</v>
      </c>
      <c r="K845" s="60"/>
      <c r="L845" s="60"/>
      <c r="M845" s="60"/>
      <c r="N845" s="60"/>
      <c r="S845" s="60"/>
      <c r="T845" s="60"/>
      <c r="U845" s="60"/>
      <c r="V845" s="60"/>
      <c r="AA845" s="60"/>
      <c r="AB845" s="60"/>
      <c r="AC845" s="60"/>
      <c r="AD845" s="60"/>
    </row>
    <row r="846" spans="1:30" hidden="1" outlineLevel="1">
      <c r="A846" s="276"/>
      <c r="B846" t="s">
        <v>753</v>
      </c>
      <c r="C846" s="60">
        <f>C847</f>
        <v>5265</v>
      </c>
      <c r="D846" s="60">
        <f>D847</f>
        <v>5303</v>
      </c>
      <c r="E846" s="60">
        <f>E847</f>
        <v>5612</v>
      </c>
      <c r="F846" s="60">
        <f>F847</f>
        <v>5612</v>
      </c>
      <c r="G846" s="65">
        <f>AVERAGE(G845,G847)</f>
        <v>0.875</v>
      </c>
      <c r="K846" s="60"/>
      <c r="L846" s="60"/>
      <c r="M846" s="60"/>
      <c r="N846" s="60"/>
      <c r="S846" s="60"/>
      <c r="T846" s="60"/>
      <c r="U846" s="60"/>
      <c r="V846" s="60"/>
      <c r="AA846" s="60"/>
      <c r="AB846" s="60"/>
      <c r="AC846" s="60"/>
      <c r="AD846" s="60"/>
    </row>
    <row r="847" spans="1:30" collapsed="1">
      <c r="A847" s="276"/>
      <c r="B847" t="s">
        <v>754</v>
      </c>
      <c r="C847" s="184">
        <f>CHOOSE(d.Region,K847,S847,AA847)</f>
        <v>5265</v>
      </c>
      <c r="D847" s="184">
        <f>CHOOSE(d.Region,L847,T847,AB847)</f>
        <v>5303</v>
      </c>
      <c r="E847" s="184">
        <f>CHOOSE(d.Region,M847,U847,AC847)</f>
        <v>5612</v>
      </c>
      <c r="F847" s="184">
        <f>CHOOSE(d.Region,N847,V847,AD847)</f>
        <v>5612</v>
      </c>
      <c r="G847" s="66">
        <v>1</v>
      </c>
      <c r="K847" s="64">
        <v>5265</v>
      </c>
      <c r="L847" s="64">
        <v>5303</v>
      </c>
      <c r="M847" s="64">
        <v>5612</v>
      </c>
      <c r="N847" s="77">
        <f>M847</f>
        <v>5612</v>
      </c>
      <c r="S847" s="64">
        <v>3529</v>
      </c>
      <c r="T847" s="64">
        <v>3066</v>
      </c>
      <c r="U847" s="64">
        <v>3019</v>
      </c>
      <c r="V847" s="77">
        <f>U847</f>
        <v>3019</v>
      </c>
      <c r="AA847" s="64">
        <v>3500</v>
      </c>
      <c r="AB847" s="64">
        <v>4000</v>
      </c>
      <c r="AC847" s="64">
        <v>4500</v>
      </c>
      <c r="AD847" s="77">
        <f>AC847</f>
        <v>4500</v>
      </c>
    </row>
    <row r="848" spans="1:30" hidden="1" outlineLevel="1">
      <c r="A848" s="276"/>
      <c r="B848" t="s">
        <v>755</v>
      </c>
      <c r="C848" s="60">
        <f ca="1">OFFSET(C848,-1,0)</f>
        <v>5265</v>
      </c>
      <c r="D848" s="60">
        <f ca="1">OFFSET(D848,-1,0)</f>
        <v>5303</v>
      </c>
      <c r="E848" s="60">
        <f ca="1">OFFSET(E848,-1,0)</f>
        <v>5612</v>
      </c>
      <c r="F848" s="60">
        <f ca="1">OFFSET(F848,-1,0)</f>
        <v>5612</v>
      </c>
      <c r="G848" s="65">
        <f>G$837*(1+$G$833)</f>
        <v>1.25</v>
      </c>
      <c r="K848" s="60"/>
      <c r="L848" s="60"/>
      <c r="M848" s="60"/>
      <c r="S848" s="60"/>
      <c r="T848" s="60"/>
      <c r="U848" s="60"/>
      <c r="AA848" s="60"/>
      <c r="AB848" s="60"/>
      <c r="AC848" s="60"/>
    </row>
    <row r="849" spans="1:13" hidden="1" outlineLevel="1">
      <c r="C849" s="60"/>
    </row>
    <row r="850" spans="1:13" collapsed="1"/>
    <row r="851" spans="1:13">
      <c r="B851" s="19" t="s">
        <v>497</v>
      </c>
    </row>
    <row r="852" spans="1:13" ht="118.5" outlineLevel="1">
      <c r="B852" s="26" t="s">
        <v>498</v>
      </c>
      <c r="C852" s="39" t="s">
        <v>300</v>
      </c>
      <c r="D852" s="39" t="s">
        <v>299</v>
      </c>
      <c r="E852" s="39" t="s">
        <v>376</v>
      </c>
      <c r="F852" s="39" t="s">
        <v>377</v>
      </c>
      <c r="G852" s="39" t="s">
        <v>444</v>
      </c>
      <c r="H852" s="39" t="s">
        <v>396</v>
      </c>
      <c r="I852" s="39" t="s">
        <v>479</v>
      </c>
      <c r="J852" s="39" t="s">
        <v>479</v>
      </c>
      <c r="K852" s="39" t="s">
        <v>479</v>
      </c>
    </row>
    <row r="853" spans="1:13" outlineLevel="1">
      <c r="C853" s="60"/>
      <c r="D853" s="60"/>
      <c r="E853" s="60"/>
      <c r="F853" s="60"/>
      <c r="G853" s="60"/>
      <c r="H853" s="102" t="s">
        <v>599</v>
      </c>
      <c r="I853" s="102" t="s">
        <v>760</v>
      </c>
      <c r="J853" s="102" t="s">
        <v>761</v>
      </c>
      <c r="K853" s="102" t="s">
        <v>762</v>
      </c>
    </row>
    <row r="854" spans="1:13" outlineLevel="1">
      <c r="A854" s="26">
        <v>1</v>
      </c>
      <c r="B854" s="94" t="s">
        <v>623</v>
      </c>
      <c r="C854" s="83" t="s">
        <v>37</v>
      </c>
      <c r="D854" s="83" t="s">
        <v>37</v>
      </c>
      <c r="E854" s="83" t="s">
        <v>37</v>
      </c>
      <c r="F854" s="83" t="s">
        <v>37</v>
      </c>
      <c r="G854" s="85" t="s">
        <v>37</v>
      </c>
      <c r="I854">
        <v>0</v>
      </c>
      <c r="J854" s="175">
        <f>I854</f>
        <v>0</v>
      </c>
      <c r="K854" s="175">
        <f>J854</f>
        <v>0</v>
      </c>
    </row>
    <row r="855" spans="1:13" outlineLevel="1">
      <c r="A855" s="26">
        <v>2</v>
      </c>
      <c r="B855" s="95" t="s">
        <v>624</v>
      </c>
      <c r="C855" s="76" t="s">
        <v>37</v>
      </c>
      <c r="D855" s="76" t="b">
        <v>1</v>
      </c>
      <c r="E855" s="76" t="s">
        <v>37</v>
      </c>
      <c r="F855" s="76" t="s">
        <v>37</v>
      </c>
      <c r="G855" s="86" t="str">
        <f ca="1">OFFSET(G855,-1,0)</f>
        <v>-</v>
      </c>
      <c r="I855">
        <v>0</v>
      </c>
      <c r="J855" s="175">
        <f t="shared" ref="J855:K857" si="404">I855</f>
        <v>0</v>
      </c>
      <c r="K855" s="175">
        <f t="shared" si="404"/>
        <v>0</v>
      </c>
    </row>
    <row r="856" spans="1:13" outlineLevel="1">
      <c r="A856" s="26">
        <v>3</v>
      </c>
      <c r="B856" s="95" t="s">
        <v>625</v>
      </c>
      <c r="C856" s="76" t="b">
        <v>1</v>
      </c>
      <c r="D856" s="76" t="s">
        <v>37</v>
      </c>
      <c r="E856" s="76" t="s">
        <v>37</v>
      </c>
      <c r="F856" s="76" t="s">
        <v>37</v>
      </c>
      <c r="G856" s="86" t="str">
        <f ca="1">OFFSET(G856,-1,0)</f>
        <v>-</v>
      </c>
      <c r="H856" s="73">
        <f>1.25*H857</f>
        <v>1.2500000000000001E-2</v>
      </c>
      <c r="I856" s="103">
        <f>1.25*J857</f>
        <v>6.25E-2</v>
      </c>
      <c r="J856" s="175">
        <f t="shared" si="404"/>
        <v>6.25E-2</v>
      </c>
      <c r="K856" s="175">
        <f t="shared" si="404"/>
        <v>6.25E-2</v>
      </c>
    </row>
    <row r="857" spans="1:13" outlineLevel="1">
      <c r="A857" s="26">
        <v>4</v>
      </c>
      <c r="B857" s="96" t="s">
        <v>626</v>
      </c>
      <c r="C857" s="84" t="s">
        <v>37</v>
      </c>
      <c r="D857" s="84" t="s">
        <v>37</v>
      </c>
      <c r="E857" s="84" t="b">
        <v>1</v>
      </c>
      <c r="F857" s="76" t="s">
        <v>37</v>
      </c>
      <c r="G857" s="87" t="str">
        <f ca="1">OFFSET(G857,-1,0)</f>
        <v>-</v>
      </c>
      <c r="H857" s="73">
        <v>0.01</v>
      </c>
      <c r="I857">
        <v>0</v>
      </c>
      <c r="J857" s="73">
        <v>0.05</v>
      </c>
      <c r="K857" s="175">
        <f t="shared" si="404"/>
        <v>0.05</v>
      </c>
    </row>
    <row r="858" spans="1:13" outlineLevel="1">
      <c r="A858" s="26">
        <v>5</v>
      </c>
      <c r="B858" s="95" t="s">
        <v>629</v>
      </c>
      <c r="C858" s="90" t="str">
        <f t="shared" ref="C858:F861" si="405">C867</f>
        <v>-</v>
      </c>
      <c r="D858" s="90" t="str">
        <f t="shared" si="405"/>
        <v>-</v>
      </c>
      <c r="E858" s="90" t="str">
        <f t="shared" si="405"/>
        <v>-</v>
      </c>
      <c r="F858" s="91" t="str">
        <f t="shared" si="405"/>
        <v>-</v>
      </c>
      <c r="G858" s="85">
        <v>0.5</v>
      </c>
      <c r="H858" s="73">
        <v>0.01</v>
      </c>
      <c r="I858" s="176">
        <f t="shared" ref="I858:J861" si="406">I854</f>
        <v>0</v>
      </c>
      <c r="J858" s="176">
        <f t="shared" si="406"/>
        <v>0</v>
      </c>
      <c r="K858" s="73">
        <v>0.06</v>
      </c>
      <c r="L858" s="48" t="s">
        <v>630</v>
      </c>
      <c r="M858" t="s">
        <v>631</v>
      </c>
    </row>
    <row r="859" spans="1:13" outlineLevel="1">
      <c r="A859" s="26">
        <v>6</v>
      </c>
      <c r="B859" s="95" t="s">
        <v>505</v>
      </c>
      <c r="C859" s="90" t="str">
        <f t="shared" si="405"/>
        <v>-</v>
      </c>
      <c r="D859" s="90" t="b">
        <f t="shared" si="405"/>
        <v>1</v>
      </c>
      <c r="E859" s="90" t="str">
        <f t="shared" si="405"/>
        <v>-</v>
      </c>
      <c r="F859" s="91" t="str">
        <f t="shared" si="405"/>
        <v>-</v>
      </c>
      <c r="G859" s="86">
        <f ca="1">OFFSET(G859,-1,0)</f>
        <v>0.5</v>
      </c>
      <c r="H859" s="177">
        <f>H$858+H855</f>
        <v>0.01</v>
      </c>
      <c r="I859" s="176">
        <f t="shared" si="406"/>
        <v>0</v>
      </c>
      <c r="J859" s="176">
        <f t="shared" si="406"/>
        <v>0</v>
      </c>
      <c r="K859" s="178">
        <f>K$858+J859</f>
        <v>0.06</v>
      </c>
      <c r="M859" t="s">
        <v>632</v>
      </c>
    </row>
    <row r="860" spans="1:13" outlineLevel="1">
      <c r="A860" s="26">
        <v>7</v>
      </c>
      <c r="B860" s="95" t="s">
        <v>506</v>
      </c>
      <c r="C860" s="90" t="b">
        <f t="shared" si="405"/>
        <v>1</v>
      </c>
      <c r="D860" s="90" t="str">
        <f t="shared" si="405"/>
        <v>-</v>
      </c>
      <c r="E860" s="90" t="str">
        <f t="shared" si="405"/>
        <v>-</v>
      </c>
      <c r="F860" s="91" t="str">
        <f t="shared" si="405"/>
        <v>-</v>
      </c>
      <c r="G860" s="86">
        <f ca="1">OFFSET(G860,-1,0)</f>
        <v>0.5</v>
      </c>
      <c r="H860" s="177">
        <f>H$858+H856</f>
        <v>2.2499999999999999E-2</v>
      </c>
      <c r="I860" s="176">
        <f t="shared" si="406"/>
        <v>6.25E-2</v>
      </c>
      <c r="J860" s="176">
        <f t="shared" si="406"/>
        <v>6.25E-2</v>
      </c>
      <c r="K860" s="178">
        <f>K$858+J860</f>
        <v>0.1225</v>
      </c>
    </row>
    <row r="861" spans="1:13" outlineLevel="1">
      <c r="A861" s="26">
        <v>8</v>
      </c>
      <c r="B861" s="96" t="s">
        <v>507</v>
      </c>
      <c r="C861" s="92" t="str">
        <f t="shared" si="405"/>
        <v>-</v>
      </c>
      <c r="D861" s="92" t="str">
        <f t="shared" si="405"/>
        <v>-</v>
      </c>
      <c r="E861" s="92" t="b">
        <f t="shared" si="405"/>
        <v>1</v>
      </c>
      <c r="F861" s="93" t="str">
        <f t="shared" si="405"/>
        <v>-</v>
      </c>
      <c r="G861" s="87">
        <f ca="1">OFFSET(G861,-1,0)</f>
        <v>0.5</v>
      </c>
      <c r="H861" s="177">
        <f>H$858+H857</f>
        <v>0.02</v>
      </c>
      <c r="I861" s="176">
        <f t="shared" si="406"/>
        <v>0</v>
      </c>
      <c r="J861" s="176">
        <f t="shared" si="406"/>
        <v>0.05</v>
      </c>
      <c r="K861" s="178">
        <f>K$858+J861</f>
        <v>0.11</v>
      </c>
    </row>
    <row r="862" spans="1:13" outlineLevel="1">
      <c r="A862" t="s">
        <v>907</v>
      </c>
    </row>
    <row r="863" spans="1:13" outlineLevel="1">
      <c r="A863" s="26">
        <v>5</v>
      </c>
      <c r="B863" s="95" t="s">
        <v>627</v>
      </c>
      <c r="C863" s="88" t="str">
        <f t="shared" ref="C863:F866" si="407">C854</f>
        <v>-</v>
      </c>
      <c r="D863" s="88" t="str">
        <f t="shared" si="407"/>
        <v>-</v>
      </c>
      <c r="E863" s="88" t="str">
        <f t="shared" si="407"/>
        <v>-</v>
      </c>
      <c r="F863" s="89" t="str">
        <f t="shared" si="407"/>
        <v>-</v>
      </c>
      <c r="G863" s="85">
        <v>0</v>
      </c>
      <c r="H863" s="176">
        <f t="shared" ref="H863:K866" si="408">H854</f>
        <v>0</v>
      </c>
      <c r="I863" s="176">
        <f t="shared" si="408"/>
        <v>0</v>
      </c>
      <c r="J863" s="176">
        <f t="shared" si="408"/>
        <v>0</v>
      </c>
      <c r="K863" s="176">
        <f t="shared" si="408"/>
        <v>0</v>
      </c>
    </row>
    <row r="864" spans="1:13" outlineLevel="1">
      <c r="A864" s="26">
        <v>6</v>
      </c>
      <c r="B864" s="95" t="s">
        <v>499</v>
      </c>
      <c r="C864" s="90" t="str">
        <f t="shared" si="407"/>
        <v>-</v>
      </c>
      <c r="D864" s="90" t="b">
        <f t="shared" si="407"/>
        <v>1</v>
      </c>
      <c r="E864" s="90" t="str">
        <f t="shared" si="407"/>
        <v>-</v>
      </c>
      <c r="F864" s="91" t="str">
        <f t="shared" si="407"/>
        <v>-</v>
      </c>
      <c r="G864" s="86">
        <f ca="1">OFFSET(G864,-1,0)</f>
        <v>0</v>
      </c>
      <c r="H864" s="176">
        <f t="shared" si="408"/>
        <v>0</v>
      </c>
      <c r="I864" s="176">
        <f t="shared" si="408"/>
        <v>0</v>
      </c>
      <c r="J864" s="176">
        <f t="shared" si="408"/>
        <v>0</v>
      </c>
      <c r="K864" s="176">
        <f t="shared" si="408"/>
        <v>0</v>
      </c>
    </row>
    <row r="865" spans="1:16" outlineLevel="1">
      <c r="A865" s="26">
        <v>7</v>
      </c>
      <c r="B865" s="95" t="s">
        <v>500</v>
      </c>
      <c r="C865" s="90" t="b">
        <f t="shared" si="407"/>
        <v>1</v>
      </c>
      <c r="D865" s="90" t="str">
        <f t="shared" si="407"/>
        <v>-</v>
      </c>
      <c r="E865" s="90" t="str">
        <f t="shared" si="407"/>
        <v>-</v>
      </c>
      <c r="F865" s="91" t="str">
        <f t="shared" si="407"/>
        <v>-</v>
      </c>
      <c r="G865" s="86">
        <f ca="1">OFFSET(G865,-1,0)</f>
        <v>0</v>
      </c>
      <c r="H865" s="176">
        <f t="shared" si="408"/>
        <v>1.2500000000000001E-2</v>
      </c>
      <c r="I865" s="176">
        <f t="shared" si="408"/>
        <v>6.25E-2</v>
      </c>
      <c r="J865" s="176">
        <f t="shared" si="408"/>
        <v>6.25E-2</v>
      </c>
      <c r="K865" s="176">
        <f t="shared" si="408"/>
        <v>6.25E-2</v>
      </c>
    </row>
    <row r="866" spans="1:16" outlineLevel="1">
      <c r="A866" s="26">
        <v>8</v>
      </c>
      <c r="B866" s="96" t="s">
        <v>501</v>
      </c>
      <c r="C866" s="92" t="str">
        <f t="shared" si="407"/>
        <v>-</v>
      </c>
      <c r="D866" s="92" t="str">
        <f t="shared" si="407"/>
        <v>-</v>
      </c>
      <c r="E866" s="92" t="b">
        <f t="shared" si="407"/>
        <v>1</v>
      </c>
      <c r="F866" s="93" t="str">
        <f t="shared" si="407"/>
        <v>-</v>
      </c>
      <c r="G866" s="87">
        <f ca="1">OFFSET(G866,-1,0)</f>
        <v>0</v>
      </c>
      <c r="H866" s="176">
        <f t="shared" si="408"/>
        <v>0.01</v>
      </c>
      <c r="I866" s="176">
        <f t="shared" si="408"/>
        <v>0</v>
      </c>
      <c r="J866" s="176">
        <f t="shared" si="408"/>
        <v>0.05</v>
      </c>
      <c r="K866" s="176">
        <f t="shared" si="408"/>
        <v>0.05</v>
      </c>
    </row>
    <row r="867" spans="1:16" outlineLevel="1">
      <c r="A867" s="26">
        <v>9</v>
      </c>
      <c r="B867" s="95" t="s">
        <v>628</v>
      </c>
      <c r="C867" s="90" t="str">
        <f t="shared" ref="C867:F870" si="409">C863</f>
        <v>-</v>
      </c>
      <c r="D867" s="90" t="str">
        <f t="shared" si="409"/>
        <v>-</v>
      </c>
      <c r="E867" s="90" t="str">
        <f t="shared" si="409"/>
        <v>-</v>
      </c>
      <c r="F867" s="91" t="str">
        <f t="shared" si="409"/>
        <v>-</v>
      </c>
      <c r="G867" s="85">
        <v>0.92</v>
      </c>
      <c r="H867" s="176">
        <f t="shared" ref="H867:K870" si="410">H863</f>
        <v>0</v>
      </c>
      <c r="I867" s="176">
        <f t="shared" si="410"/>
        <v>0</v>
      </c>
      <c r="J867" s="176">
        <f t="shared" si="410"/>
        <v>0</v>
      </c>
      <c r="K867" s="176">
        <f t="shared" si="410"/>
        <v>0</v>
      </c>
    </row>
    <row r="868" spans="1:16" outlineLevel="1">
      <c r="A868" s="26">
        <v>10</v>
      </c>
      <c r="B868" s="95" t="s">
        <v>502</v>
      </c>
      <c r="C868" s="90" t="str">
        <f t="shared" si="409"/>
        <v>-</v>
      </c>
      <c r="D868" s="90" t="b">
        <f t="shared" si="409"/>
        <v>1</v>
      </c>
      <c r="E868" s="90" t="str">
        <f t="shared" si="409"/>
        <v>-</v>
      </c>
      <c r="F868" s="91" t="str">
        <f t="shared" si="409"/>
        <v>-</v>
      </c>
      <c r="G868" s="86">
        <f ca="1">OFFSET(G868,-1,0)</f>
        <v>0.92</v>
      </c>
      <c r="H868" s="176">
        <f t="shared" si="410"/>
        <v>0</v>
      </c>
      <c r="I868" s="176">
        <f t="shared" si="410"/>
        <v>0</v>
      </c>
      <c r="J868" s="176">
        <f t="shared" si="410"/>
        <v>0</v>
      </c>
      <c r="K868" s="176">
        <f t="shared" si="410"/>
        <v>0</v>
      </c>
    </row>
    <row r="869" spans="1:16" outlineLevel="1">
      <c r="A869" s="26">
        <v>11</v>
      </c>
      <c r="B869" s="95" t="s">
        <v>503</v>
      </c>
      <c r="C869" s="90" t="b">
        <f t="shared" si="409"/>
        <v>1</v>
      </c>
      <c r="D869" s="90" t="str">
        <f t="shared" si="409"/>
        <v>-</v>
      </c>
      <c r="E869" s="90" t="str">
        <f t="shared" si="409"/>
        <v>-</v>
      </c>
      <c r="F869" s="91" t="str">
        <f t="shared" si="409"/>
        <v>-</v>
      </c>
      <c r="G869" s="86">
        <f ca="1">OFFSET(G869,-1,0)</f>
        <v>0.92</v>
      </c>
      <c r="H869" s="176">
        <f t="shared" si="410"/>
        <v>1.2500000000000001E-2</v>
      </c>
      <c r="I869" s="176">
        <f t="shared" si="410"/>
        <v>6.25E-2</v>
      </c>
      <c r="J869" s="176">
        <f t="shared" si="410"/>
        <v>6.25E-2</v>
      </c>
      <c r="K869" s="176">
        <f t="shared" si="410"/>
        <v>6.25E-2</v>
      </c>
    </row>
    <row r="870" spans="1:16" outlineLevel="1">
      <c r="A870" s="26">
        <v>12</v>
      </c>
      <c r="B870" s="96" t="s">
        <v>504</v>
      </c>
      <c r="C870" s="92" t="str">
        <f t="shared" si="409"/>
        <v>-</v>
      </c>
      <c r="D870" s="92" t="str">
        <f t="shared" si="409"/>
        <v>-</v>
      </c>
      <c r="E870" s="92" t="b">
        <f t="shared" si="409"/>
        <v>1</v>
      </c>
      <c r="F870" s="93" t="str">
        <f t="shared" si="409"/>
        <v>-</v>
      </c>
      <c r="G870" s="87">
        <f ca="1">OFFSET(G870,-1,0)</f>
        <v>0.92</v>
      </c>
      <c r="H870" s="176">
        <f t="shared" si="410"/>
        <v>0.01</v>
      </c>
      <c r="I870" s="176">
        <f t="shared" si="410"/>
        <v>0</v>
      </c>
      <c r="J870" s="176">
        <f t="shared" si="410"/>
        <v>0.05</v>
      </c>
      <c r="K870" s="176">
        <f t="shared" si="410"/>
        <v>0.05</v>
      </c>
    </row>
    <row r="872" spans="1:16" collapsed="1">
      <c r="B872" s="19" t="s">
        <v>899</v>
      </c>
    </row>
    <row r="873" spans="1:16" ht="118.5" hidden="1" outlineLevel="1">
      <c r="C873" s="39" t="s">
        <v>300</v>
      </c>
      <c r="D873" s="39" t="s">
        <v>299</v>
      </c>
      <c r="E873" s="39" t="s">
        <v>376</v>
      </c>
      <c r="F873" s="39" t="s">
        <v>377</v>
      </c>
      <c r="G873" s="39" t="s">
        <v>444</v>
      </c>
      <c r="H873" s="39" t="s">
        <v>396</v>
      </c>
      <c r="I873" s="39" t="s">
        <v>479</v>
      </c>
      <c r="J873" s="39" t="s">
        <v>479</v>
      </c>
      <c r="K873" s="39" t="s">
        <v>479</v>
      </c>
      <c r="N873" s="39" t="s">
        <v>620</v>
      </c>
      <c r="O873" s="39" t="s">
        <v>681</v>
      </c>
      <c r="P873" s="39" t="s">
        <v>900</v>
      </c>
    </row>
    <row r="874" spans="1:16" hidden="1" outlineLevel="1">
      <c r="B874" s="111" t="s">
        <v>394</v>
      </c>
      <c r="C874" s="112" t="str">
        <f ca="1">C876</f>
        <v>-</v>
      </c>
      <c r="D874" s="112" t="str">
        <f ca="1">D876</f>
        <v>-</v>
      </c>
      <c r="E874" s="112" t="str">
        <f ca="1">E876</f>
        <v>-</v>
      </c>
      <c r="F874" s="112" t="str">
        <f ca="1">F876</f>
        <v>-</v>
      </c>
      <c r="G874" s="123" t="str">
        <f ca="1">G876</f>
        <v>-</v>
      </c>
      <c r="H874" s="113">
        <f ca="1">H876*0.5</f>
        <v>0</v>
      </c>
      <c r="I874" s="113">
        <f ca="1">I876*0.5</f>
        <v>0</v>
      </c>
      <c r="J874" s="113">
        <f ca="1">J876*0.5</f>
        <v>0</v>
      </c>
      <c r="K874" s="113">
        <f ca="1">K876*0.5</f>
        <v>0</v>
      </c>
      <c r="L874" s="111"/>
      <c r="M874" s="111"/>
      <c r="N874" s="82">
        <v>0</v>
      </c>
      <c r="O874" s="82">
        <v>0</v>
      </c>
      <c r="P874" s="82">
        <v>0</v>
      </c>
    </row>
    <row r="875" spans="1:16" hidden="1" outlineLevel="1">
      <c r="B875" s="16" t="s">
        <v>489</v>
      </c>
      <c r="C875" s="114" t="str">
        <f ca="1">C876</f>
        <v>-</v>
      </c>
      <c r="D875" s="114" t="str">
        <f ca="1">D876</f>
        <v>-</v>
      </c>
      <c r="E875" s="114" t="str">
        <f ca="1">E876</f>
        <v>-</v>
      </c>
      <c r="F875" s="114" t="str">
        <f ca="1">F876</f>
        <v>-</v>
      </c>
      <c r="G875" s="108" t="str">
        <f ca="1">G876</f>
        <v>-</v>
      </c>
      <c r="H875" s="115">
        <f ca="1">AVERAGE(H874,H876)</f>
        <v>0</v>
      </c>
      <c r="I875" s="115">
        <f ca="1">AVERAGE(I874,I876)</f>
        <v>0</v>
      </c>
      <c r="J875" s="115">
        <f ca="1">AVERAGE(J874,J876)</f>
        <v>0</v>
      </c>
      <c r="K875" s="115">
        <f ca="1">AVERAGE(K874,K876)</f>
        <v>0</v>
      </c>
      <c r="L875" s="16"/>
      <c r="M875" s="16"/>
      <c r="N875" s="116">
        <f t="shared" ref="N875:P890" ca="1" si="411">OFFSET(N875,-1,0)</f>
        <v>0</v>
      </c>
      <c r="O875" s="116">
        <f t="shared" ca="1" si="411"/>
        <v>0</v>
      </c>
      <c r="P875" s="116">
        <f t="shared" ca="1" si="411"/>
        <v>0</v>
      </c>
    </row>
    <row r="876" spans="1:16" hidden="1" outlineLevel="1">
      <c r="B876" s="16" t="s">
        <v>419</v>
      </c>
      <c r="C876" s="117" t="str">
        <f t="shared" ref="C876:K876" ca="1" si="412">INDEX(C$854:C$861,INDEX(i.DryManOpt_Mer,$O876+1,$N876+1),0)</f>
        <v>-</v>
      </c>
      <c r="D876" s="117" t="str">
        <f t="shared" ca="1" si="412"/>
        <v>-</v>
      </c>
      <c r="E876" s="117" t="str">
        <f t="shared" ca="1" si="412"/>
        <v>-</v>
      </c>
      <c r="F876" s="117" t="str">
        <f t="shared" ca="1" si="412"/>
        <v>-</v>
      </c>
      <c r="G876" s="117" t="str">
        <f t="shared" ca="1" si="412"/>
        <v>-</v>
      </c>
      <c r="H876" s="110">
        <f t="shared" ca="1" si="412"/>
        <v>0</v>
      </c>
      <c r="I876" s="110">
        <f t="shared" ca="1" si="412"/>
        <v>0</v>
      </c>
      <c r="J876" s="110">
        <f t="shared" ca="1" si="412"/>
        <v>0</v>
      </c>
      <c r="K876" s="110">
        <f t="shared" ca="1" si="412"/>
        <v>0</v>
      </c>
      <c r="L876" s="16"/>
      <c r="M876" s="16"/>
      <c r="N876" s="116">
        <f t="shared" ca="1" si="411"/>
        <v>0</v>
      </c>
      <c r="O876" s="116">
        <f t="shared" ca="1" si="411"/>
        <v>0</v>
      </c>
      <c r="P876" s="116">
        <f t="shared" ca="1" si="411"/>
        <v>0</v>
      </c>
    </row>
    <row r="877" spans="1:16" hidden="1" outlineLevel="1">
      <c r="B877" s="16" t="s">
        <v>490</v>
      </c>
      <c r="C877" s="118" t="str">
        <f ca="1">OFFSET(C877,-1,0)</f>
        <v>-</v>
      </c>
      <c r="D877" s="118" t="str">
        <f ca="1">OFFSET(D877,-1,0)</f>
        <v>-</v>
      </c>
      <c r="E877" s="118" t="str">
        <f ca="1">OFFSET(E877,-1,0)</f>
        <v>-</v>
      </c>
      <c r="F877" s="118" t="str">
        <f ca="1">OFFSET(F877,-1,0)</f>
        <v>-</v>
      </c>
      <c r="G877" s="125" t="str">
        <f ca="1">OFFSET(G877,-1,0)</f>
        <v>-</v>
      </c>
      <c r="H877" s="115">
        <f ca="1">AVERAGE(H876,H878)</f>
        <v>0</v>
      </c>
      <c r="I877" s="115">
        <f ca="1">AVERAGE(I876,I878)</f>
        <v>0</v>
      </c>
      <c r="J877" s="115">
        <f ca="1">AVERAGE(J876,J878)</f>
        <v>0</v>
      </c>
      <c r="K877" s="115">
        <f ca="1">AVERAGE(K876,K878)</f>
        <v>0</v>
      </c>
      <c r="L877" s="16"/>
      <c r="M877" s="16"/>
      <c r="N877" s="116">
        <f t="shared" ca="1" si="411"/>
        <v>0</v>
      </c>
      <c r="O877" s="116">
        <f t="shared" ca="1" si="411"/>
        <v>0</v>
      </c>
      <c r="P877" s="116">
        <f t="shared" ca="1" si="411"/>
        <v>0</v>
      </c>
    </row>
    <row r="878" spans="1:16" hidden="1" outlineLevel="1">
      <c r="B878" s="119" t="s">
        <v>393</v>
      </c>
      <c r="C878" s="120" t="str">
        <f ca="1">C876</f>
        <v>-</v>
      </c>
      <c r="D878" s="120" t="str">
        <f ca="1">D876</f>
        <v>-</v>
      </c>
      <c r="E878" s="120" t="str">
        <f ca="1">E876</f>
        <v>-</v>
      </c>
      <c r="F878" s="120" t="str">
        <f ca="1">F876</f>
        <v>-</v>
      </c>
      <c r="G878" s="126" t="str">
        <f ca="1">G876</f>
        <v>-</v>
      </c>
      <c r="H878" s="121">
        <f ca="1">H876*1.5</f>
        <v>0</v>
      </c>
      <c r="I878" s="121">
        <f ca="1">I876*1.5</f>
        <v>0</v>
      </c>
      <c r="J878" s="121">
        <f ca="1">J876*1.5</f>
        <v>0</v>
      </c>
      <c r="K878" s="121">
        <f ca="1">K876*1.5</f>
        <v>0</v>
      </c>
      <c r="L878" s="119"/>
      <c r="M878" s="119"/>
      <c r="N878" s="122">
        <f t="shared" ca="1" si="411"/>
        <v>0</v>
      </c>
      <c r="O878" s="116">
        <f t="shared" ca="1" si="411"/>
        <v>0</v>
      </c>
      <c r="P878" s="116">
        <f t="shared" ca="1" si="411"/>
        <v>0</v>
      </c>
    </row>
    <row r="879" spans="1:16" hidden="1" outlineLevel="1">
      <c r="B879" s="111" t="s">
        <v>394</v>
      </c>
      <c r="C879" s="112" t="str">
        <f ca="1">C881</f>
        <v>-</v>
      </c>
      <c r="D879" s="112" t="str">
        <f ca="1">D881</f>
        <v>-</v>
      </c>
      <c r="E879" s="112" t="b">
        <f ca="1">E881</f>
        <v>1</v>
      </c>
      <c r="F879" s="112" t="str">
        <f ca="1">F881</f>
        <v>-</v>
      </c>
      <c r="G879" s="123" t="str">
        <f ca="1">G881</f>
        <v>-</v>
      </c>
      <c r="H879" s="113">
        <f ca="1">H881*0.5</f>
        <v>5.0000000000000001E-3</v>
      </c>
      <c r="I879" s="113">
        <f ca="1">I881*0.5</f>
        <v>0</v>
      </c>
      <c r="J879" s="113">
        <f ca="1">J881*0.5</f>
        <v>2.5000000000000001E-2</v>
      </c>
      <c r="K879" s="113">
        <f ca="1">K881*0.5</f>
        <v>2.5000000000000001E-2</v>
      </c>
      <c r="L879" s="111"/>
      <c r="M879" s="111"/>
      <c r="N879" s="82">
        <v>1</v>
      </c>
      <c r="O879" s="116">
        <f t="shared" ref="O879:P894" ca="1" si="413">OFFSET(O879,-1,0)</f>
        <v>0</v>
      </c>
      <c r="P879" s="116">
        <f t="shared" ca="1" si="411"/>
        <v>0</v>
      </c>
    </row>
    <row r="880" spans="1:16" hidden="1" outlineLevel="1">
      <c r="B880" s="16" t="s">
        <v>489</v>
      </c>
      <c r="C880" s="114" t="str">
        <f ca="1">C881</f>
        <v>-</v>
      </c>
      <c r="D880" s="114" t="str">
        <f ca="1">D881</f>
        <v>-</v>
      </c>
      <c r="E880" s="114" t="b">
        <f ca="1">E881</f>
        <v>1</v>
      </c>
      <c r="F880" s="114" t="str">
        <f ca="1">F881</f>
        <v>-</v>
      </c>
      <c r="G880" s="108" t="str">
        <f ca="1">G881</f>
        <v>-</v>
      </c>
      <c r="H880" s="115">
        <f ca="1">AVERAGE(H879,H881)</f>
        <v>7.4999999999999997E-3</v>
      </c>
      <c r="I880" s="115">
        <f ca="1">AVERAGE(I879,I881)</f>
        <v>0</v>
      </c>
      <c r="J880" s="115">
        <f ca="1">AVERAGE(J879,J881)</f>
        <v>3.7500000000000006E-2</v>
      </c>
      <c r="K880" s="115">
        <f ca="1">AVERAGE(K879,K881)</f>
        <v>3.7500000000000006E-2</v>
      </c>
      <c r="L880" s="16"/>
      <c r="M880" s="16"/>
      <c r="N880" s="116">
        <f ca="1">OFFSET(N880,-1,0)</f>
        <v>1</v>
      </c>
      <c r="O880" s="116">
        <f t="shared" ca="1" si="413"/>
        <v>0</v>
      </c>
      <c r="P880" s="116">
        <f t="shared" ca="1" si="411"/>
        <v>0</v>
      </c>
    </row>
    <row r="881" spans="2:16" hidden="1" outlineLevel="1">
      <c r="B881" s="16" t="s">
        <v>419</v>
      </c>
      <c r="C881" s="117" t="str">
        <f t="shared" ref="C881:K881" ca="1" si="414">INDEX(C$854:C$861,INDEX(i.DryManOpt_Mer,$O881+1,$N881+1),0)</f>
        <v>-</v>
      </c>
      <c r="D881" s="117" t="str">
        <f t="shared" ca="1" si="414"/>
        <v>-</v>
      </c>
      <c r="E881" s="117" t="b">
        <f t="shared" ca="1" si="414"/>
        <v>1</v>
      </c>
      <c r="F881" s="117" t="str">
        <f t="shared" ca="1" si="414"/>
        <v>-</v>
      </c>
      <c r="G881" s="124" t="str">
        <f t="shared" ca="1" si="414"/>
        <v>-</v>
      </c>
      <c r="H881" s="110">
        <f t="shared" ca="1" si="414"/>
        <v>0.01</v>
      </c>
      <c r="I881" s="110">
        <f t="shared" ca="1" si="414"/>
        <v>0</v>
      </c>
      <c r="J881" s="110">
        <f t="shared" ca="1" si="414"/>
        <v>0.05</v>
      </c>
      <c r="K881" s="110">
        <f t="shared" ca="1" si="414"/>
        <v>0.05</v>
      </c>
      <c r="L881" s="16"/>
      <c r="M881" s="16"/>
      <c r="N881" s="116">
        <f ca="1">OFFSET(N881,-1,0)</f>
        <v>1</v>
      </c>
      <c r="O881" s="116">
        <f t="shared" ca="1" si="413"/>
        <v>0</v>
      </c>
      <c r="P881" s="116">
        <f t="shared" ca="1" si="411"/>
        <v>0</v>
      </c>
    </row>
    <row r="882" spans="2:16" hidden="1" outlineLevel="1">
      <c r="B882" s="16" t="s">
        <v>490</v>
      </c>
      <c r="C882" s="118" t="str">
        <f ca="1">OFFSET(C882,-1,0)</f>
        <v>-</v>
      </c>
      <c r="D882" s="118" t="str">
        <f ca="1">OFFSET(D882,-1,0)</f>
        <v>-</v>
      </c>
      <c r="E882" s="118" t="b">
        <f ca="1">OFFSET(E882,-1,0)</f>
        <v>1</v>
      </c>
      <c r="F882" s="118" t="str">
        <f ca="1">OFFSET(F882,-1,0)</f>
        <v>-</v>
      </c>
      <c r="G882" s="125" t="str">
        <f ca="1">OFFSET(G882,-1,0)</f>
        <v>-</v>
      </c>
      <c r="H882" s="115">
        <f ca="1">AVERAGE(H881,H883)</f>
        <v>1.2500000000000001E-2</v>
      </c>
      <c r="I882" s="115">
        <f ca="1">AVERAGE(I881,I883)</f>
        <v>0</v>
      </c>
      <c r="J882" s="115">
        <f ca="1">AVERAGE(J881,J883)</f>
        <v>6.25E-2</v>
      </c>
      <c r="K882" s="115">
        <f ca="1">AVERAGE(K881,K883)</f>
        <v>6.25E-2</v>
      </c>
      <c r="L882" s="16"/>
      <c r="M882" s="16"/>
      <c r="N882" s="116">
        <f ca="1">OFFSET(N882,-1,0)</f>
        <v>1</v>
      </c>
      <c r="O882" s="116">
        <f t="shared" ca="1" si="413"/>
        <v>0</v>
      </c>
      <c r="P882" s="116">
        <f t="shared" ca="1" si="411"/>
        <v>0</v>
      </c>
    </row>
    <row r="883" spans="2:16" hidden="1" outlineLevel="1">
      <c r="B883" s="119" t="s">
        <v>393</v>
      </c>
      <c r="C883" s="120" t="str">
        <f ca="1">C881</f>
        <v>-</v>
      </c>
      <c r="D883" s="120" t="str">
        <f ca="1">D881</f>
        <v>-</v>
      </c>
      <c r="E883" s="120" t="b">
        <f ca="1">E881</f>
        <v>1</v>
      </c>
      <c r="F883" s="120" t="str">
        <f ca="1">F881</f>
        <v>-</v>
      </c>
      <c r="G883" s="126" t="str">
        <f ca="1">G881</f>
        <v>-</v>
      </c>
      <c r="H883" s="121">
        <f ca="1">H881*1.5</f>
        <v>1.4999999999999999E-2</v>
      </c>
      <c r="I883" s="121">
        <f ca="1">I881*1.5</f>
        <v>0</v>
      </c>
      <c r="J883" s="121">
        <f ca="1">J881*1.5</f>
        <v>7.5000000000000011E-2</v>
      </c>
      <c r="K883" s="121">
        <f ca="1">K881*1.5</f>
        <v>7.5000000000000011E-2</v>
      </c>
      <c r="L883" s="119"/>
      <c r="M883" s="119"/>
      <c r="N883" s="122">
        <f ca="1">OFFSET(N883,-1,0)</f>
        <v>1</v>
      </c>
      <c r="O883" s="116">
        <f t="shared" ca="1" si="413"/>
        <v>0</v>
      </c>
      <c r="P883" s="116">
        <f t="shared" ca="1" si="411"/>
        <v>0</v>
      </c>
    </row>
    <row r="884" spans="2:16" hidden="1" outlineLevel="1">
      <c r="B884" s="111" t="s">
        <v>394</v>
      </c>
      <c r="C884" s="112" t="str">
        <f ca="1">C886</f>
        <v>-</v>
      </c>
      <c r="D884" s="112" t="str">
        <f ca="1">D886</f>
        <v>-</v>
      </c>
      <c r="E884" s="112" t="b">
        <f ca="1">E886</f>
        <v>1</v>
      </c>
      <c r="F884" s="112" t="str">
        <f ca="1">F886</f>
        <v>-</v>
      </c>
      <c r="G884" s="123" t="str">
        <f ca="1">G886</f>
        <v>-</v>
      </c>
      <c r="H884" s="113">
        <f ca="1">H886*0.5</f>
        <v>5.0000000000000001E-3</v>
      </c>
      <c r="I884" s="113">
        <f ca="1">I886*0.5</f>
        <v>0</v>
      </c>
      <c r="J884" s="113">
        <f ca="1">J886*0.5</f>
        <v>2.5000000000000001E-2</v>
      </c>
      <c r="K884" s="113">
        <f ca="1">K886*0.5</f>
        <v>2.5000000000000001E-2</v>
      </c>
      <c r="L884" s="111"/>
      <c r="M884" s="111"/>
      <c r="N884" s="82">
        <v>2</v>
      </c>
      <c r="O884" s="116">
        <f t="shared" ca="1" si="413"/>
        <v>0</v>
      </c>
      <c r="P884" s="116">
        <f t="shared" ca="1" si="411"/>
        <v>0</v>
      </c>
    </row>
    <row r="885" spans="2:16" hidden="1" outlineLevel="1">
      <c r="B885" s="16" t="s">
        <v>489</v>
      </c>
      <c r="C885" s="114" t="str">
        <f ca="1">C886</f>
        <v>-</v>
      </c>
      <c r="D885" s="114" t="str">
        <f ca="1">D886</f>
        <v>-</v>
      </c>
      <c r="E885" s="114" t="b">
        <f ca="1">E886</f>
        <v>1</v>
      </c>
      <c r="F885" s="114" t="str">
        <f ca="1">F886</f>
        <v>-</v>
      </c>
      <c r="G885" s="108" t="str">
        <f ca="1">G886</f>
        <v>-</v>
      </c>
      <c r="H885" s="115">
        <f ca="1">AVERAGE(H884,H886)</f>
        <v>7.4999999999999997E-3</v>
      </c>
      <c r="I885" s="115">
        <f ca="1">AVERAGE(I884,I886)</f>
        <v>0</v>
      </c>
      <c r="J885" s="115">
        <f ca="1">AVERAGE(J884,J886)</f>
        <v>3.7500000000000006E-2</v>
      </c>
      <c r="K885" s="115">
        <f ca="1">AVERAGE(K884,K886)</f>
        <v>3.7500000000000006E-2</v>
      </c>
      <c r="L885" s="16"/>
      <c r="M885" s="16"/>
      <c r="N885" s="116">
        <f ca="1">OFFSET(N885,-1,0)</f>
        <v>2</v>
      </c>
      <c r="O885" s="116">
        <f t="shared" ca="1" si="413"/>
        <v>0</v>
      </c>
      <c r="P885" s="116">
        <f t="shared" ca="1" si="411"/>
        <v>0</v>
      </c>
    </row>
    <row r="886" spans="2:16" hidden="1" outlineLevel="1">
      <c r="B886" s="16" t="s">
        <v>419</v>
      </c>
      <c r="C886" s="117" t="str">
        <f t="shared" ref="C886:K886" ca="1" si="415">INDEX(C$854:C$861,INDEX(i.DryManOpt_Mer,$O886+1,$N886+1),0)</f>
        <v>-</v>
      </c>
      <c r="D886" s="117" t="str">
        <f t="shared" ca="1" si="415"/>
        <v>-</v>
      </c>
      <c r="E886" s="117" t="b">
        <f t="shared" ca="1" si="415"/>
        <v>1</v>
      </c>
      <c r="F886" s="117" t="str">
        <f t="shared" ca="1" si="415"/>
        <v>-</v>
      </c>
      <c r="G886" s="124" t="str">
        <f t="shared" ca="1" si="415"/>
        <v>-</v>
      </c>
      <c r="H886" s="110">
        <f t="shared" ca="1" si="415"/>
        <v>0.01</v>
      </c>
      <c r="I886" s="110">
        <f t="shared" ca="1" si="415"/>
        <v>0</v>
      </c>
      <c r="J886" s="110">
        <f t="shared" ca="1" si="415"/>
        <v>0.05</v>
      </c>
      <c r="K886" s="110">
        <f t="shared" ca="1" si="415"/>
        <v>0.05</v>
      </c>
      <c r="L886" s="16"/>
      <c r="M886" s="16"/>
      <c r="N886" s="116">
        <f ca="1">OFFSET(N886,-1,0)</f>
        <v>2</v>
      </c>
      <c r="O886" s="116">
        <f t="shared" ca="1" si="413"/>
        <v>0</v>
      </c>
      <c r="P886" s="116">
        <f t="shared" ca="1" si="411"/>
        <v>0</v>
      </c>
    </row>
    <row r="887" spans="2:16" hidden="1" outlineLevel="1">
      <c r="B887" s="16" t="s">
        <v>490</v>
      </c>
      <c r="C887" s="118" t="str">
        <f ca="1">OFFSET(C887,-1,0)</f>
        <v>-</v>
      </c>
      <c r="D887" s="118" t="str">
        <f ca="1">OFFSET(D887,-1,0)</f>
        <v>-</v>
      </c>
      <c r="E887" s="118" t="b">
        <f ca="1">OFFSET(E887,-1,0)</f>
        <v>1</v>
      </c>
      <c r="F887" s="118" t="str">
        <f ca="1">OFFSET(F887,-1,0)</f>
        <v>-</v>
      </c>
      <c r="G887" s="125" t="str">
        <f ca="1">OFFSET(G887,-1,0)</f>
        <v>-</v>
      </c>
      <c r="H887" s="115">
        <f ca="1">AVERAGE(H886,H888)</f>
        <v>1.2500000000000001E-2</v>
      </c>
      <c r="I887" s="115">
        <f ca="1">AVERAGE(I886,I888)</f>
        <v>0</v>
      </c>
      <c r="J887" s="115">
        <f ca="1">AVERAGE(J886,J888)</f>
        <v>6.25E-2</v>
      </c>
      <c r="K887" s="115">
        <f ca="1">AVERAGE(K886,K888)</f>
        <v>6.25E-2</v>
      </c>
      <c r="L887" s="16"/>
      <c r="M887" s="16"/>
      <c r="N887" s="116">
        <f ca="1">OFFSET(N887,-1,0)</f>
        <v>2</v>
      </c>
      <c r="O887" s="116">
        <f t="shared" ca="1" si="413"/>
        <v>0</v>
      </c>
      <c r="P887" s="116">
        <f t="shared" ca="1" si="411"/>
        <v>0</v>
      </c>
    </row>
    <row r="888" spans="2:16" hidden="1" outlineLevel="1">
      <c r="B888" s="119" t="s">
        <v>393</v>
      </c>
      <c r="C888" s="120" t="str">
        <f ca="1">C886</f>
        <v>-</v>
      </c>
      <c r="D888" s="120" t="str">
        <f ca="1">D886</f>
        <v>-</v>
      </c>
      <c r="E888" s="120" t="b">
        <f ca="1">E886</f>
        <v>1</v>
      </c>
      <c r="F888" s="120" t="str">
        <f ca="1">F886</f>
        <v>-</v>
      </c>
      <c r="G888" s="126" t="str">
        <f ca="1">G886</f>
        <v>-</v>
      </c>
      <c r="H888" s="121">
        <f ca="1">H886*1.5</f>
        <v>1.4999999999999999E-2</v>
      </c>
      <c r="I888" s="121">
        <f ca="1">I886*1.5</f>
        <v>0</v>
      </c>
      <c r="J888" s="121">
        <f ca="1">J886*1.5</f>
        <v>7.5000000000000011E-2</v>
      </c>
      <c r="K888" s="121">
        <f ca="1">K886*1.5</f>
        <v>7.5000000000000011E-2</v>
      </c>
      <c r="L888" s="119"/>
      <c r="M888" s="119"/>
      <c r="N888" s="122">
        <f ca="1">OFFSET(N888,-1,0)</f>
        <v>2</v>
      </c>
      <c r="O888" s="116">
        <f t="shared" ca="1" si="413"/>
        <v>0</v>
      </c>
      <c r="P888" s="116">
        <f t="shared" ca="1" si="411"/>
        <v>0</v>
      </c>
    </row>
    <row r="889" spans="2:16" hidden="1" outlineLevel="1">
      <c r="B889" s="111" t="s">
        <v>394</v>
      </c>
      <c r="C889" s="112" t="str">
        <f ca="1">C891</f>
        <v>-</v>
      </c>
      <c r="D889" s="112" t="str">
        <f ca="1">D891</f>
        <v>-</v>
      </c>
      <c r="E889" s="112" t="b">
        <f ca="1">E891</f>
        <v>1</v>
      </c>
      <c r="F889" s="112" t="str">
        <f ca="1">F891</f>
        <v>-</v>
      </c>
      <c r="G889" s="123" t="str">
        <f ca="1">G891</f>
        <v>-</v>
      </c>
      <c r="H889" s="113">
        <f ca="1">H891*0.5</f>
        <v>5.0000000000000001E-3</v>
      </c>
      <c r="I889" s="113">
        <f ca="1">I891*0.5</f>
        <v>0</v>
      </c>
      <c r="J889" s="113">
        <f ca="1">J891*0.5</f>
        <v>2.5000000000000001E-2</v>
      </c>
      <c r="K889" s="113">
        <f ca="1">K891*0.5</f>
        <v>2.5000000000000001E-2</v>
      </c>
      <c r="L889" s="111"/>
      <c r="M889" s="111"/>
      <c r="N889" s="82">
        <v>3</v>
      </c>
      <c r="O889" s="116">
        <f t="shared" ca="1" si="413"/>
        <v>0</v>
      </c>
      <c r="P889" s="116">
        <f t="shared" ca="1" si="411"/>
        <v>0</v>
      </c>
    </row>
    <row r="890" spans="2:16" hidden="1" outlineLevel="1">
      <c r="B890" s="16" t="s">
        <v>489</v>
      </c>
      <c r="C890" s="114" t="str">
        <f ca="1">C891</f>
        <v>-</v>
      </c>
      <c r="D890" s="114" t="str">
        <f ca="1">D891</f>
        <v>-</v>
      </c>
      <c r="E890" s="114" t="b">
        <f ca="1">E891</f>
        <v>1</v>
      </c>
      <c r="F890" s="114" t="str">
        <f ca="1">F891</f>
        <v>-</v>
      </c>
      <c r="G890" s="108" t="str">
        <f ca="1">G891</f>
        <v>-</v>
      </c>
      <c r="H890" s="115">
        <f ca="1">AVERAGE(H889,H891)</f>
        <v>7.4999999999999997E-3</v>
      </c>
      <c r="I890" s="115">
        <f ca="1">AVERAGE(I889,I891)</f>
        <v>0</v>
      </c>
      <c r="J890" s="115">
        <f ca="1">AVERAGE(J889,J891)</f>
        <v>3.7500000000000006E-2</v>
      </c>
      <c r="K890" s="115">
        <f ca="1">AVERAGE(K889,K891)</f>
        <v>3.7500000000000006E-2</v>
      </c>
      <c r="L890" s="16"/>
      <c r="M890" s="16"/>
      <c r="N890" s="116">
        <f ca="1">OFFSET(N890,-1,0)</f>
        <v>3</v>
      </c>
      <c r="O890" s="116">
        <f t="shared" ca="1" si="413"/>
        <v>0</v>
      </c>
      <c r="P890" s="116">
        <f t="shared" ca="1" si="411"/>
        <v>0</v>
      </c>
    </row>
    <row r="891" spans="2:16" hidden="1" outlineLevel="1">
      <c r="B891" s="16" t="s">
        <v>419</v>
      </c>
      <c r="C891" s="117" t="str">
        <f t="shared" ref="C891:K891" ca="1" si="416">INDEX(C$854:C$861,INDEX(i.DryManOpt_Mer,$O891+1,$N891+1),0)</f>
        <v>-</v>
      </c>
      <c r="D891" s="117" t="str">
        <f t="shared" ca="1" si="416"/>
        <v>-</v>
      </c>
      <c r="E891" s="117" t="b">
        <f t="shared" ca="1" si="416"/>
        <v>1</v>
      </c>
      <c r="F891" s="117" t="str">
        <f t="shared" ca="1" si="416"/>
        <v>-</v>
      </c>
      <c r="G891" s="124" t="str">
        <f t="shared" ca="1" si="416"/>
        <v>-</v>
      </c>
      <c r="H891" s="110">
        <f t="shared" ca="1" si="416"/>
        <v>0.01</v>
      </c>
      <c r="I891" s="110">
        <f t="shared" ca="1" si="416"/>
        <v>0</v>
      </c>
      <c r="J891" s="110">
        <f t="shared" ca="1" si="416"/>
        <v>0.05</v>
      </c>
      <c r="K891" s="110">
        <f t="shared" ca="1" si="416"/>
        <v>0.05</v>
      </c>
      <c r="L891" s="16"/>
      <c r="M891" s="16"/>
      <c r="N891" s="116">
        <f ca="1">OFFSET(N891,-1,0)</f>
        <v>3</v>
      </c>
      <c r="O891" s="116">
        <f t="shared" ca="1" si="413"/>
        <v>0</v>
      </c>
      <c r="P891" s="116">
        <f t="shared" ca="1" si="413"/>
        <v>0</v>
      </c>
    </row>
    <row r="892" spans="2:16" hidden="1" outlineLevel="1">
      <c r="B892" s="16" t="s">
        <v>490</v>
      </c>
      <c r="C892" s="118" t="str">
        <f ca="1">OFFSET(C892,-1,0)</f>
        <v>-</v>
      </c>
      <c r="D892" s="118" t="str">
        <f ca="1">OFFSET(D892,-1,0)</f>
        <v>-</v>
      </c>
      <c r="E892" s="118" t="b">
        <f ca="1">OFFSET(E892,-1,0)</f>
        <v>1</v>
      </c>
      <c r="F892" s="118" t="str">
        <f ca="1">OFFSET(F892,-1,0)</f>
        <v>-</v>
      </c>
      <c r="G892" s="125" t="str">
        <f ca="1">OFFSET(G892,-1,0)</f>
        <v>-</v>
      </c>
      <c r="H892" s="115">
        <f ca="1">AVERAGE(H891,H893)</f>
        <v>1.2500000000000001E-2</v>
      </c>
      <c r="I892" s="115">
        <f ca="1">AVERAGE(I891,I893)</f>
        <v>0</v>
      </c>
      <c r="J892" s="115">
        <f ca="1">AVERAGE(J891,J893)</f>
        <v>6.25E-2</v>
      </c>
      <c r="K892" s="115">
        <f ca="1">AVERAGE(K891,K893)</f>
        <v>6.25E-2</v>
      </c>
      <c r="L892" s="16"/>
      <c r="M892" s="16"/>
      <c r="N892" s="116">
        <f ca="1">OFFSET(N892,-1,0)</f>
        <v>3</v>
      </c>
      <c r="O892" s="116">
        <f t="shared" ca="1" si="413"/>
        <v>0</v>
      </c>
      <c r="P892" s="116">
        <f t="shared" ca="1" si="413"/>
        <v>0</v>
      </c>
    </row>
    <row r="893" spans="2:16" hidden="1" outlineLevel="1">
      <c r="B893" s="119" t="s">
        <v>393</v>
      </c>
      <c r="C893" s="120" t="str">
        <f ca="1">C891</f>
        <v>-</v>
      </c>
      <c r="D893" s="120" t="str">
        <f ca="1">D891</f>
        <v>-</v>
      </c>
      <c r="E893" s="120" t="b">
        <f ca="1">E891</f>
        <v>1</v>
      </c>
      <c r="F893" s="120" t="str">
        <f ca="1">F891</f>
        <v>-</v>
      </c>
      <c r="G893" s="126" t="str">
        <f ca="1">G891</f>
        <v>-</v>
      </c>
      <c r="H893" s="121">
        <f ca="1">H891*1.5</f>
        <v>1.4999999999999999E-2</v>
      </c>
      <c r="I893" s="121">
        <f ca="1">I891*1.5</f>
        <v>0</v>
      </c>
      <c r="J893" s="121">
        <f ca="1">J891*1.5</f>
        <v>7.5000000000000011E-2</v>
      </c>
      <c r="K893" s="121">
        <f ca="1">K891*1.5</f>
        <v>7.5000000000000011E-2</v>
      </c>
      <c r="L893" s="119"/>
      <c r="M893" s="119"/>
      <c r="N893" s="122">
        <f ca="1">OFFSET(N893,-1,0)</f>
        <v>3</v>
      </c>
      <c r="O893" s="116">
        <f t="shared" ca="1" si="413"/>
        <v>0</v>
      </c>
      <c r="P893" s="116">
        <f t="shared" ca="1" si="413"/>
        <v>0</v>
      </c>
    </row>
    <row r="894" spans="2:16" hidden="1" outlineLevel="1">
      <c r="B894" s="111" t="s">
        <v>394</v>
      </c>
      <c r="C894" s="112" t="str">
        <f ca="1">C896</f>
        <v>-</v>
      </c>
      <c r="D894" s="112" t="str">
        <f ca="1">D896</f>
        <v>-</v>
      </c>
      <c r="E894" s="112" t="str">
        <f ca="1">E896</f>
        <v>-</v>
      </c>
      <c r="F894" s="112" t="str">
        <f ca="1">F896</f>
        <v>-</v>
      </c>
      <c r="G894" s="123" t="str">
        <f ca="1">G896</f>
        <v>-</v>
      </c>
      <c r="H894" s="113">
        <f ca="1">H896*0.5</f>
        <v>0</v>
      </c>
      <c r="I894" s="113">
        <f ca="1">I896*0.5</f>
        <v>0</v>
      </c>
      <c r="J894" s="113">
        <f ca="1">J896*0.5</f>
        <v>0</v>
      </c>
      <c r="K894" s="113">
        <f ca="1">K896*0.5</f>
        <v>0</v>
      </c>
      <c r="L894" s="111"/>
      <c r="M894" s="111"/>
      <c r="N894" s="82">
        <v>0</v>
      </c>
      <c r="O894" s="82">
        <v>1</v>
      </c>
      <c r="P894" s="116">
        <f t="shared" ca="1" si="413"/>
        <v>0</v>
      </c>
    </row>
    <row r="895" spans="2:16" hidden="1" outlineLevel="1">
      <c r="B895" s="16" t="s">
        <v>489</v>
      </c>
      <c r="C895" s="114" t="str">
        <f ca="1">C896</f>
        <v>-</v>
      </c>
      <c r="D895" s="114" t="str">
        <f ca="1">D896</f>
        <v>-</v>
      </c>
      <c r="E895" s="114" t="str">
        <f ca="1">E896</f>
        <v>-</v>
      </c>
      <c r="F895" s="114" t="str">
        <f ca="1">F896</f>
        <v>-</v>
      </c>
      <c r="G895" s="108" t="str">
        <f ca="1">G896</f>
        <v>-</v>
      </c>
      <c r="H895" s="115">
        <f ca="1">AVERAGE(H894,H896)</f>
        <v>0</v>
      </c>
      <c r="I895" s="115">
        <f ca="1">AVERAGE(I894,I896)</f>
        <v>0</v>
      </c>
      <c r="J895" s="115">
        <f ca="1">AVERAGE(J894,J896)</f>
        <v>0</v>
      </c>
      <c r="K895" s="115">
        <f ca="1">AVERAGE(K894,K896)</f>
        <v>0</v>
      </c>
      <c r="L895" s="16"/>
      <c r="M895" s="16"/>
      <c r="N895" s="116">
        <f t="shared" ref="N895:P910" ca="1" si="417">OFFSET(N895,-1,0)</f>
        <v>0</v>
      </c>
      <c r="O895" s="116">
        <f t="shared" ca="1" si="417"/>
        <v>1</v>
      </c>
      <c r="P895" s="116">
        <f t="shared" ca="1" si="417"/>
        <v>0</v>
      </c>
    </row>
    <row r="896" spans="2:16" hidden="1" outlineLevel="1">
      <c r="B896" s="16" t="s">
        <v>419</v>
      </c>
      <c r="C896" s="117" t="str">
        <f t="shared" ref="C896:K896" ca="1" si="418">INDEX(C$854:C$861,INDEX(i.DryManOpt_Mer,$O896+1,$N896+1),0)</f>
        <v>-</v>
      </c>
      <c r="D896" s="117" t="str">
        <f t="shared" ca="1" si="418"/>
        <v>-</v>
      </c>
      <c r="E896" s="117" t="str">
        <f t="shared" ca="1" si="418"/>
        <v>-</v>
      </c>
      <c r="F896" s="117" t="str">
        <f t="shared" ca="1" si="418"/>
        <v>-</v>
      </c>
      <c r="G896" s="117" t="str">
        <f t="shared" ca="1" si="418"/>
        <v>-</v>
      </c>
      <c r="H896" s="110">
        <f t="shared" ca="1" si="418"/>
        <v>0</v>
      </c>
      <c r="I896" s="110">
        <f t="shared" ca="1" si="418"/>
        <v>0</v>
      </c>
      <c r="J896" s="110">
        <f t="shared" ca="1" si="418"/>
        <v>0</v>
      </c>
      <c r="K896" s="110">
        <f t="shared" ca="1" si="418"/>
        <v>0</v>
      </c>
      <c r="L896" s="16"/>
      <c r="M896" s="16"/>
      <c r="N896" s="116">
        <f t="shared" ca="1" si="417"/>
        <v>0</v>
      </c>
      <c r="O896" s="116">
        <f t="shared" ca="1" si="417"/>
        <v>1</v>
      </c>
      <c r="P896" s="116">
        <f t="shared" ca="1" si="417"/>
        <v>0</v>
      </c>
    </row>
    <row r="897" spans="2:16" hidden="1" outlineLevel="1">
      <c r="B897" s="16" t="s">
        <v>490</v>
      </c>
      <c r="C897" s="118" t="str">
        <f ca="1">OFFSET(C897,-1,0)</f>
        <v>-</v>
      </c>
      <c r="D897" s="118" t="str">
        <f ca="1">OFFSET(D897,-1,0)</f>
        <v>-</v>
      </c>
      <c r="E897" s="118" t="str">
        <f ca="1">OFFSET(E897,-1,0)</f>
        <v>-</v>
      </c>
      <c r="F897" s="118" t="str">
        <f ca="1">OFFSET(F897,-1,0)</f>
        <v>-</v>
      </c>
      <c r="G897" s="125" t="str">
        <f ca="1">OFFSET(G897,-1,0)</f>
        <v>-</v>
      </c>
      <c r="H897" s="115">
        <f ca="1">AVERAGE(H896,H898)</f>
        <v>0</v>
      </c>
      <c r="I897" s="115">
        <f ca="1">AVERAGE(I896,I898)</f>
        <v>0</v>
      </c>
      <c r="J897" s="115">
        <f ca="1">AVERAGE(J896,J898)</f>
        <v>0</v>
      </c>
      <c r="K897" s="115">
        <f ca="1">AVERAGE(K896,K898)</f>
        <v>0</v>
      </c>
      <c r="L897" s="16"/>
      <c r="M897" s="16"/>
      <c r="N897" s="116">
        <f t="shared" ca="1" si="417"/>
        <v>0</v>
      </c>
      <c r="O897" s="116">
        <f t="shared" ca="1" si="417"/>
        <v>1</v>
      </c>
      <c r="P897" s="116">
        <f t="shared" ca="1" si="417"/>
        <v>0</v>
      </c>
    </row>
    <row r="898" spans="2:16" hidden="1" outlineLevel="1">
      <c r="B898" s="119" t="s">
        <v>393</v>
      </c>
      <c r="C898" s="120" t="str">
        <f ca="1">C896</f>
        <v>-</v>
      </c>
      <c r="D898" s="120" t="str">
        <f ca="1">D896</f>
        <v>-</v>
      </c>
      <c r="E898" s="120" t="str">
        <f ca="1">E896</f>
        <v>-</v>
      </c>
      <c r="F898" s="120" t="str">
        <f ca="1">F896</f>
        <v>-</v>
      </c>
      <c r="G898" s="126" t="str">
        <f ca="1">G896</f>
        <v>-</v>
      </c>
      <c r="H898" s="121">
        <f ca="1">H896*1.5</f>
        <v>0</v>
      </c>
      <c r="I898" s="121">
        <f ca="1">I896*1.5</f>
        <v>0</v>
      </c>
      <c r="J898" s="121">
        <f ca="1">J896*1.5</f>
        <v>0</v>
      </c>
      <c r="K898" s="121">
        <f ca="1">K896*1.5</f>
        <v>0</v>
      </c>
      <c r="L898" s="119"/>
      <c r="M898" s="119"/>
      <c r="N898" s="122">
        <f t="shared" ca="1" si="417"/>
        <v>0</v>
      </c>
      <c r="O898" s="116">
        <f t="shared" ca="1" si="417"/>
        <v>1</v>
      </c>
      <c r="P898" s="116">
        <f t="shared" ca="1" si="417"/>
        <v>0</v>
      </c>
    </row>
    <row r="899" spans="2:16" hidden="1" outlineLevel="1">
      <c r="B899" s="111" t="s">
        <v>394</v>
      </c>
      <c r="C899" s="112" t="str">
        <f ca="1">C901</f>
        <v>-</v>
      </c>
      <c r="D899" s="112" t="str">
        <f ca="1">D901</f>
        <v>-</v>
      </c>
      <c r="E899" s="112" t="b">
        <f ca="1">E901</f>
        <v>1</v>
      </c>
      <c r="F899" s="112" t="str">
        <f ca="1">F901</f>
        <v>-</v>
      </c>
      <c r="G899" s="123" t="str">
        <f ca="1">G901</f>
        <v>-</v>
      </c>
      <c r="H899" s="113">
        <f ca="1">H901*0.5</f>
        <v>5.0000000000000001E-3</v>
      </c>
      <c r="I899" s="113">
        <f ca="1">I901*0.5</f>
        <v>0</v>
      </c>
      <c r="J899" s="113">
        <f ca="1">J901*0.5</f>
        <v>2.5000000000000001E-2</v>
      </c>
      <c r="K899" s="113">
        <f ca="1">K901*0.5</f>
        <v>2.5000000000000001E-2</v>
      </c>
      <c r="L899" s="111"/>
      <c r="M899" s="111"/>
      <c r="N899" s="82">
        <v>1</v>
      </c>
      <c r="O899" s="116">
        <f t="shared" ref="O899:P914" ca="1" si="419">OFFSET(O899,-1,0)</f>
        <v>1</v>
      </c>
      <c r="P899" s="116">
        <f t="shared" ca="1" si="417"/>
        <v>0</v>
      </c>
    </row>
    <row r="900" spans="2:16" hidden="1" outlineLevel="1">
      <c r="B900" s="16" t="s">
        <v>489</v>
      </c>
      <c r="C900" s="114" t="str">
        <f ca="1">C901</f>
        <v>-</v>
      </c>
      <c r="D900" s="114" t="str">
        <f ca="1">D901</f>
        <v>-</v>
      </c>
      <c r="E900" s="114" t="b">
        <f ca="1">E901</f>
        <v>1</v>
      </c>
      <c r="F900" s="114" t="str">
        <f ca="1">F901</f>
        <v>-</v>
      </c>
      <c r="G900" s="108" t="str">
        <f ca="1">G901</f>
        <v>-</v>
      </c>
      <c r="H900" s="115">
        <f ca="1">AVERAGE(H899,H901)</f>
        <v>7.4999999999999997E-3</v>
      </c>
      <c r="I900" s="115">
        <f ca="1">AVERAGE(I899,I901)</f>
        <v>0</v>
      </c>
      <c r="J900" s="115">
        <f ca="1">AVERAGE(J899,J901)</f>
        <v>3.7500000000000006E-2</v>
      </c>
      <c r="K900" s="115">
        <f ca="1">AVERAGE(K899,K901)</f>
        <v>3.7500000000000006E-2</v>
      </c>
      <c r="L900" s="16"/>
      <c r="M900" s="16"/>
      <c r="N900" s="116">
        <f ca="1">OFFSET(N900,-1,0)</f>
        <v>1</v>
      </c>
      <c r="O900" s="116">
        <f t="shared" ca="1" si="419"/>
        <v>1</v>
      </c>
      <c r="P900" s="116">
        <f t="shared" ca="1" si="417"/>
        <v>0</v>
      </c>
    </row>
    <row r="901" spans="2:16" hidden="1" outlineLevel="1">
      <c r="B901" s="16" t="s">
        <v>419</v>
      </c>
      <c r="C901" s="117" t="str">
        <f t="shared" ref="C901:K901" ca="1" si="420">INDEX(C$854:C$861,INDEX(i.DryManOpt_Mer,$O901+1,$N901+1),0)</f>
        <v>-</v>
      </c>
      <c r="D901" s="117" t="str">
        <f t="shared" ca="1" si="420"/>
        <v>-</v>
      </c>
      <c r="E901" s="117" t="b">
        <f t="shared" ca="1" si="420"/>
        <v>1</v>
      </c>
      <c r="F901" s="117" t="str">
        <f t="shared" ca="1" si="420"/>
        <v>-</v>
      </c>
      <c r="G901" s="124" t="str">
        <f t="shared" ca="1" si="420"/>
        <v>-</v>
      </c>
      <c r="H901" s="110">
        <f t="shared" ca="1" si="420"/>
        <v>0.01</v>
      </c>
      <c r="I901" s="110">
        <f t="shared" ca="1" si="420"/>
        <v>0</v>
      </c>
      <c r="J901" s="110">
        <f t="shared" ca="1" si="420"/>
        <v>0.05</v>
      </c>
      <c r="K901" s="110">
        <f t="shared" ca="1" si="420"/>
        <v>0.05</v>
      </c>
      <c r="L901" s="16"/>
      <c r="M901" s="16"/>
      <c r="N901" s="116">
        <f ca="1">OFFSET(N901,-1,0)</f>
        <v>1</v>
      </c>
      <c r="O901" s="116">
        <f t="shared" ca="1" si="419"/>
        <v>1</v>
      </c>
      <c r="P901" s="116">
        <f t="shared" ca="1" si="417"/>
        <v>0</v>
      </c>
    </row>
    <row r="902" spans="2:16" hidden="1" outlineLevel="1">
      <c r="B902" s="16" t="s">
        <v>490</v>
      </c>
      <c r="C902" s="118" t="str">
        <f ca="1">OFFSET(C902,-1,0)</f>
        <v>-</v>
      </c>
      <c r="D902" s="118" t="str">
        <f ca="1">OFFSET(D902,-1,0)</f>
        <v>-</v>
      </c>
      <c r="E902" s="118" t="b">
        <f ca="1">OFFSET(E902,-1,0)</f>
        <v>1</v>
      </c>
      <c r="F902" s="118" t="str">
        <f ca="1">OFFSET(F902,-1,0)</f>
        <v>-</v>
      </c>
      <c r="G902" s="125" t="str">
        <f ca="1">OFFSET(G902,-1,0)</f>
        <v>-</v>
      </c>
      <c r="H902" s="115">
        <f ca="1">AVERAGE(H901,H903)</f>
        <v>1.2500000000000001E-2</v>
      </c>
      <c r="I902" s="115">
        <f ca="1">AVERAGE(I901,I903)</f>
        <v>0</v>
      </c>
      <c r="J902" s="115">
        <f ca="1">AVERAGE(J901,J903)</f>
        <v>6.25E-2</v>
      </c>
      <c r="K902" s="115">
        <f ca="1">AVERAGE(K901,K903)</f>
        <v>6.25E-2</v>
      </c>
      <c r="L902" s="16"/>
      <c r="M902" s="16"/>
      <c r="N902" s="116">
        <f ca="1">OFFSET(N902,-1,0)</f>
        <v>1</v>
      </c>
      <c r="O902" s="116">
        <f t="shared" ca="1" si="419"/>
        <v>1</v>
      </c>
      <c r="P902" s="116">
        <f t="shared" ca="1" si="417"/>
        <v>0</v>
      </c>
    </row>
    <row r="903" spans="2:16" hidden="1" outlineLevel="1">
      <c r="B903" s="119" t="s">
        <v>393</v>
      </c>
      <c r="C903" s="120" t="str">
        <f ca="1">C901</f>
        <v>-</v>
      </c>
      <c r="D903" s="120" t="str">
        <f ca="1">D901</f>
        <v>-</v>
      </c>
      <c r="E903" s="120" t="b">
        <f ca="1">E901</f>
        <v>1</v>
      </c>
      <c r="F903" s="120" t="str">
        <f ca="1">F901</f>
        <v>-</v>
      </c>
      <c r="G903" s="126" t="str">
        <f ca="1">G901</f>
        <v>-</v>
      </c>
      <c r="H903" s="121">
        <f ca="1">H901*1.5</f>
        <v>1.4999999999999999E-2</v>
      </c>
      <c r="I903" s="121">
        <f ca="1">I901*1.5</f>
        <v>0</v>
      </c>
      <c r="J903" s="121">
        <f ca="1">J901*1.5</f>
        <v>7.5000000000000011E-2</v>
      </c>
      <c r="K903" s="121">
        <f ca="1">K901*1.5</f>
        <v>7.5000000000000011E-2</v>
      </c>
      <c r="L903" s="119"/>
      <c r="M903" s="119"/>
      <c r="N903" s="122">
        <f ca="1">OFFSET(N903,-1,0)</f>
        <v>1</v>
      </c>
      <c r="O903" s="116">
        <f t="shared" ca="1" si="419"/>
        <v>1</v>
      </c>
      <c r="P903" s="116">
        <f t="shared" ca="1" si="417"/>
        <v>0</v>
      </c>
    </row>
    <row r="904" spans="2:16" hidden="1" outlineLevel="1">
      <c r="B904" s="111" t="s">
        <v>394</v>
      </c>
      <c r="C904" s="112" t="str">
        <f ca="1">C906</f>
        <v>-</v>
      </c>
      <c r="D904" s="112" t="str">
        <f ca="1">D906</f>
        <v>-</v>
      </c>
      <c r="E904" s="112" t="b">
        <f ca="1">E906</f>
        <v>1</v>
      </c>
      <c r="F904" s="112" t="str">
        <f ca="1">F906</f>
        <v>-</v>
      </c>
      <c r="G904" s="123" t="str">
        <f ca="1">G906</f>
        <v>-</v>
      </c>
      <c r="H904" s="113">
        <f ca="1">H906*0.5</f>
        <v>5.0000000000000001E-3</v>
      </c>
      <c r="I904" s="113">
        <f ca="1">I906*0.5</f>
        <v>0</v>
      </c>
      <c r="J904" s="113">
        <f ca="1">J906*0.5</f>
        <v>2.5000000000000001E-2</v>
      </c>
      <c r="K904" s="113">
        <f ca="1">K906*0.5</f>
        <v>2.5000000000000001E-2</v>
      </c>
      <c r="L904" s="111"/>
      <c r="M904" s="111"/>
      <c r="N904" s="82">
        <v>2</v>
      </c>
      <c r="O904" s="116">
        <f t="shared" ca="1" si="419"/>
        <v>1</v>
      </c>
      <c r="P904" s="116">
        <f t="shared" ca="1" si="417"/>
        <v>0</v>
      </c>
    </row>
    <row r="905" spans="2:16" hidden="1" outlineLevel="1">
      <c r="B905" s="16" t="s">
        <v>489</v>
      </c>
      <c r="C905" s="114" t="str">
        <f ca="1">C906</f>
        <v>-</v>
      </c>
      <c r="D905" s="114" t="str">
        <f ca="1">D906</f>
        <v>-</v>
      </c>
      <c r="E905" s="114" t="b">
        <f ca="1">E906</f>
        <v>1</v>
      </c>
      <c r="F905" s="114" t="str">
        <f ca="1">F906</f>
        <v>-</v>
      </c>
      <c r="G905" s="108" t="str">
        <f ca="1">G906</f>
        <v>-</v>
      </c>
      <c r="H905" s="115">
        <f ca="1">AVERAGE(H904,H906)</f>
        <v>7.4999999999999997E-3</v>
      </c>
      <c r="I905" s="115">
        <f ca="1">AVERAGE(I904,I906)</f>
        <v>0</v>
      </c>
      <c r="J905" s="115">
        <f ca="1">AVERAGE(J904,J906)</f>
        <v>3.7500000000000006E-2</v>
      </c>
      <c r="K905" s="115">
        <f ca="1">AVERAGE(K904,K906)</f>
        <v>3.7500000000000006E-2</v>
      </c>
      <c r="L905" s="16"/>
      <c r="M905" s="16"/>
      <c r="N905" s="116">
        <f ca="1">OFFSET(N905,-1,0)</f>
        <v>2</v>
      </c>
      <c r="O905" s="116">
        <f t="shared" ca="1" si="419"/>
        <v>1</v>
      </c>
      <c r="P905" s="116">
        <f t="shared" ca="1" si="417"/>
        <v>0</v>
      </c>
    </row>
    <row r="906" spans="2:16" hidden="1" outlineLevel="1">
      <c r="B906" s="16" t="s">
        <v>419</v>
      </c>
      <c r="C906" s="117" t="str">
        <f t="shared" ref="C906:K906" ca="1" si="421">INDEX(C$854:C$861,INDEX(i.DryManOpt_Mer,$O906+1,$N906+1),0)</f>
        <v>-</v>
      </c>
      <c r="D906" s="117" t="str">
        <f t="shared" ca="1" si="421"/>
        <v>-</v>
      </c>
      <c r="E906" s="117" t="b">
        <f t="shared" ca="1" si="421"/>
        <v>1</v>
      </c>
      <c r="F906" s="117" t="str">
        <f t="shared" ca="1" si="421"/>
        <v>-</v>
      </c>
      <c r="G906" s="124" t="str">
        <f t="shared" ca="1" si="421"/>
        <v>-</v>
      </c>
      <c r="H906" s="110">
        <f t="shared" ca="1" si="421"/>
        <v>0.01</v>
      </c>
      <c r="I906" s="110">
        <f t="shared" ca="1" si="421"/>
        <v>0</v>
      </c>
      <c r="J906" s="110">
        <f t="shared" ca="1" si="421"/>
        <v>0.05</v>
      </c>
      <c r="K906" s="110">
        <f t="shared" ca="1" si="421"/>
        <v>0.05</v>
      </c>
      <c r="L906" s="16"/>
      <c r="M906" s="16"/>
      <c r="N906" s="116">
        <f ca="1">OFFSET(N906,-1,0)</f>
        <v>2</v>
      </c>
      <c r="O906" s="116">
        <f t="shared" ca="1" si="419"/>
        <v>1</v>
      </c>
      <c r="P906" s="116">
        <f t="shared" ca="1" si="417"/>
        <v>0</v>
      </c>
    </row>
    <row r="907" spans="2:16" hidden="1" outlineLevel="1">
      <c r="B907" s="16" t="s">
        <v>490</v>
      </c>
      <c r="C907" s="118" t="str">
        <f ca="1">OFFSET(C907,-1,0)</f>
        <v>-</v>
      </c>
      <c r="D907" s="118" t="str">
        <f ca="1">OFFSET(D907,-1,0)</f>
        <v>-</v>
      </c>
      <c r="E907" s="118" t="b">
        <f ca="1">OFFSET(E907,-1,0)</f>
        <v>1</v>
      </c>
      <c r="F907" s="118" t="str">
        <f ca="1">OFFSET(F907,-1,0)</f>
        <v>-</v>
      </c>
      <c r="G907" s="125" t="str">
        <f ca="1">OFFSET(G907,-1,0)</f>
        <v>-</v>
      </c>
      <c r="H907" s="115">
        <f ca="1">AVERAGE(H906,H908)</f>
        <v>1.2500000000000001E-2</v>
      </c>
      <c r="I907" s="115">
        <f ca="1">AVERAGE(I906,I908)</f>
        <v>0</v>
      </c>
      <c r="J907" s="115">
        <f ca="1">AVERAGE(J906,J908)</f>
        <v>6.25E-2</v>
      </c>
      <c r="K907" s="115">
        <f ca="1">AVERAGE(K906,K908)</f>
        <v>6.25E-2</v>
      </c>
      <c r="L907" s="16"/>
      <c r="M907" s="16"/>
      <c r="N907" s="116">
        <f ca="1">OFFSET(N907,-1,0)</f>
        <v>2</v>
      </c>
      <c r="O907" s="116">
        <f t="shared" ca="1" si="419"/>
        <v>1</v>
      </c>
      <c r="P907" s="116">
        <f t="shared" ca="1" si="417"/>
        <v>0</v>
      </c>
    </row>
    <row r="908" spans="2:16" hidden="1" outlineLevel="1">
      <c r="B908" s="119" t="s">
        <v>393</v>
      </c>
      <c r="C908" s="120" t="str">
        <f ca="1">C906</f>
        <v>-</v>
      </c>
      <c r="D908" s="120" t="str">
        <f ca="1">D906</f>
        <v>-</v>
      </c>
      <c r="E908" s="120" t="b">
        <f ca="1">E906</f>
        <v>1</v>
      </c>
      <c r="F908" s="120" t="str">
        <f ca="1">F906</f>
        <v>-</v>
      </c>
      <c r="G908" s="126" t="str">
        <f ca="1">G906</f>
        <v>-</v>
      </c>
      <c r="H908" s="121">
        <f ca="1">H906*1.5</f>
        <v>1.4999999999999999E-2</v>
      </c>
      <c r="I908" s="121">
        <f ca="1">I906*1.5</f>
        <v>0</v>
      </c>
      <c r="J908" s="121">
        <f ca="1">J906*1.5</f>
        <v>7.5000000000000011E-2</v>
      </c>
      <c r="K908" s="121">
        <f ca="1">K906*1.5</f>
        <v>7.5000000000000011E-2</v>
      </c>
      <c r="L908" s="119"/>
      <c r="M908" s="119"/>
      <c r="N908" s="122">
        <f ca="1">OFFSET(N908,-1,0)</f>
        <v>2</v>
      </c>
      <c r="O908" s="116">
        <f t="shared" ca="1" si="419"/>
        <v>1</v>
      </c>
      <c r="P908" s="116">
        <f t="shared" ca="1" si="417"/>
        <v>0</v>
      </c>
    </row>
    <row r="909" spans="2:16" hidden="1" outlineLevel="1">
      <c r="B909" s="111" t="s">
        <v>394</v>
      </c>
      <c r="C909" s="112" t="str">
        <f ca="1">C911</f>
        <v>-</v>
      </c>
      <c r="D909" s="112" t="str">
        <f ca="1">D911</f>
        <v>-</v>
      </c>
      <c r="E909" s="112" t="b">
        <f ca="1">E911</f>
        <v>1</v>
      </c>
      <c r="F909" s="112" t="str">
        <f ca="1">F911</f>
        <v>-</v>
      </c>
      <c r="G909" s="123" t="str">
        <f ca="1">G911</f>
        <v>-</v>
      </c>
      <c r="H909" s="113">
        <f ca="1">H911*0.5</f>
        <v>5.0000000000000001E-3</v>
      </c>
      <c r="I909" s="113">
        <f ca="1">I911*0.5</f>
        <v>0</v>
      </c>
      <c r="J909" s="113">
        <f ca="1">J911*0.5</f>
        <v>2.5000000000000001E-2</v>
      </c>
      <c r="K909" s="113">
        <f ca="1">K911*0.5</f>
        <v>2.5000000000000001E-2</v>
      </c>
      <c r="L909" s="111"/>
      <c r="M909" s="111"/>
      <c r="N909" s="82">
        <v>3</v>
      </c>
      <c r="O909" s="116">
        <f t="shared" ca="1" si="419"/>
        <v>1</v>
      </c>
      <c r="P909" s="116">
        <f t="shared" ca="1" si="417"/>
        <v>0</v>
      </c>
    </row>
    <row r="910" spans="2:16" hidden="1" outlineLevel="1">
      <c r="B910" s="16" t="s">
        <v>489</v>
      </c>
      <c r="C910" s="114" t="str">
        <f ca="1">C911</f>
        <v>-</v>
      </c>
      <c r="D910" s="114" t="str">
        <f ca="1">D911</f>
        <v>-</v>
      </c>
      <c r="E910" s="114" t="b">
        <f ca="1">E911</f>
        <v>1</v>
      </c>
      <c r="F910" s="114" t="str">
        <f ca="1">F911</f>
        <v>-</v>
      </c>
      <c r="G910" s="108" t="str">
        <f ca="1">G911</f>
        <v>-</v>
      </c>
      <c r="H910" s="115">
        <f ca="1">AVERAGE(H909,H911)</f>
        <v>7.4999999999999997E-3</v>
      </c>
      <c r="I910" s="115">
        <f ca="1">AVERAGE(I909,I911)</f>
        <v>0</v>
      </c>
      <c r="J910" s="115">
        <f ca="1">AVERAGE(J909,J911)</f>
        <v>3.7500000000000006E-2</v>
      </c>
      <c r="K910" s="115">
        <f ca="1">AVERAGE(K909,K911)</f>
        <v>3.7500000000000006E-2</v>
      </c>
      <c r="L910" s="16"/>
      <c r="M910" s="16"/>
      <c r="N910" s="116">
        <f ca="1">OFFSET(N910,-1,0)</f>
        <v>3</v>
      </c>
      <c r="O910" s="116">
        <f t="shared" ca="1" si="419"/>
        <v>1</v>
      </c>
      <c r="P910" s="116">
        <f t="shared" ca="1" si="417"/>
        <v>0</v>
      </c>
    </row>
    <row r="911" spans="2:16" hidden="1" outlineLevel="1">
      <c r="B911" s="16" t="s">
        <v>419</v>
      </c>
      <c r="C911" s="117" t="str">
        <f t="shared" ref="C911:K911" ca="1" si="422">INDEX(C$854:C$861,INDEX(i.DryManOpt_Mer,$O911+1,$N911+1),0)</f>
        <v>-</v>
      </c>
      <c r="D911" s="117" t="str">
        <f t="shared" ca="1" si="422"/>
        <v>-</v>
      </c>
      <c r="E911" s="117" t="b">
        <f t="shared" ca="1" si="422"/>
        <v>1</v>
      </c>
      <c r="F911" s="117" t="str">
        <f t="shared" ca="1" si="422"/>
        <v>-</v>
      </c>
      <c r="G911" s="124" t="str">
        <f t="shared" ca="1" si="422"/>
        <v>-</v>
      </c>
      <c r="H911" s="110">
        <f t="shared" ca="1" si="422"/>
        <v>0.01</v>
      </c>
      <c r="I911" s="110">
        <f t="shared" ca="1" si="422"/>
        <v>0</v>
      </c>
      <c r="J911" s="110">
        <f t="shared" ca="1" si="422"/>
        <v>0.05</v>
      </c>
      <c r="K911" s="110">
        <f t="shared" ca="1" si="422"/>
        <v>0.05</v>
      </c>
      <c r="L911" s="16"/>
      <c r="M911" s="16"/>
      <c r="N911" s="116">
        <f ca="1">OFFSET(N911,-1,0)</f>
        <v>3</v>
      </c>
      <c r="O911" s="116">
        <f t="shared" ca="1" si="419"/>
        <v>1</v>
      </c>
      <c r="P911" s="116">
        <f t="shared" ca="1" si="419"/>
        <v>0</v>
      </c>
    </row>
    <row r="912" spans="2:16" hidden="1" outlineLevel="1">
      <c r="B912" s="16" t="s">
        <v>490</v>
      </c>
      <c r="C912" s="118" t="str">
        <f ca="1">OFFSET(C912,-1,0)</f>
        <v>-</v>
      </c>
      <c r="D912" s="118" t="str">
        <f ca="1">OFFSET(D912,-1,0)</f>
        <v>-</v>
      </c>
      <c r="E912" s="118" t="b">
        <f ca="1">OFFSET(E912,-1,0)</f>
        <v>1</v>
      </c>
      <c r="F912" s="118" t="str">
        <f ca="1">OFFSET(F912,-1,0)</f>
        <v>-</v>
      </c>
      <c r="G912" s="125" t="str">
        <f ca="1">OFFSET(G912,-1,0)</f>
        <v>-</v>
      </c>
      <c r="H912" s="115">
        <f ca="1">AVERAGE(H911,H913)</f>
        <v>1.2500000000000001E-2</v>
      </c>
      <c r="I912" s="115">
        <f ca="1">AVERAGE(I911,I913)</f>
        <v>0</v>
      </c>
      <c r="J912" s="115">
        <f ca="1">AVERAGE(J911,J913)</f>
        <v>6.25E-2</v>
      </c>
      <c r="K912" s="115">
        <f ca="1">AVERAGE(K911,K913)</f>
        <v>6.25E-2</v>
      </c>
      <c r="L912" s="16"/>
      <c r="M912" s="16"/>
      <c r="N912" s="116">
        <f ca="1">OFFSET(N912,-1,0)</f>
        <v>3</v>
      </c>
      <c r="O912" s="116">
        <f t="shared" ca="1" si="419"/>
        <v>1</v>
      </c>
      <c r="P912" s="116">
        <f t="shared" ca="1" si="419"/>
        <v>0</v>
      </c>
    </row>
    <row r="913" spans="2:16" hidden="1" outlineLevel="1">
      <c r="B913" s="119" t="s">
        <v>393</v>
      </c>
      <c r="C913" s="120" t="str">
        <f ca="1">C911</f>
        <v>-</v>
      </c>
      <c r="D913" s="120" t="str">
        <f ca="1">D911</f>
        <v>-</v>
      </c>
      <c r="E913" s="120" t="b">
        <f ca="1">E911</f>
        <v>1</v>
      </c>
      <c r="F913" s="120" t="str">
        <f ca="1">F911</f>
        <v>-</v>
      </c>
      <c r="G913" s="126" t="str">
        <f ca="1">G911</f>
        <v>-</v>
      </c>
      <c r="H913" s="121">
        <f ca="1">H911*1.5</f>
        <v>1.4999999999999999E-2</v>
      </c>
      <c r="I913" s="121">
        <f ca="1">I911*1.5</f>
        <v>0</v>
      </c>
      <c r="J913" s="121">
        <f ca="1">J911*1.5</f>
        <v>7.5000000000000011E-2</v>
      </c>
      <c r="K913" s="121">
        <f ca="1">K911*1.5</f>
        <v>7.5000000000000011E-2</v>
      </c>
      <c r="L913" s="119"/>
      <c r="M913" s="119"/>
      <c r="N913" s="122">
        <f ca="1">OFFSET(N913,-1,0)</f>
        <v>3</v>
      </c>
      <c r="O913" s="116">
        <f t="shared" ca="1" si="419"/>
        <v>1</v>
      </c>
      <c r="P913" s="116">
        <f t="shared" ca="1" si="419"/>
        <v>0</v>
      </c>
    </row>
    <row r="914" spans="2:16" hidden="1" outlineLevel="1">
      <c r="B914" s="111" t="s">
        <v>394</v>
      </c>
      <c r="C914" s="112" t="str">
        <f ca="1">C916</f>
        <v>-</v>
      </c>
      <c r="D914" s="112" t="str">
        <f ca="1">D916</f>
        <v>-</v>
      </c>
      <c r="E914" s="112" t="str">
        <f ca="1">E916</f>
        <v>-</v>
      </c>
      <c r="F914" s="112" t="str">
        <f ca="1">F916</f>
        <v>-</v>
      </c>
      <c r="G914" s="123" t="str">
        <f ca="1">G916</f>
        <v>-</v>
      </c>
      <c r="H914" s="113">
        <f ca="1">H916*0.5</f>
        <v>0</v>
      </c>
      <c r="I914" s="113">
        <f ca="1">I916*0.5</f>
        <v>0</v>
      </c>
      <c r="J914" s="113">
        <f ca="1">J916*0.5</f>
        <v>0</v>
      </c>
      <c r="K914" s="113">
        <f ca="1">K916*0.5</f>
        <v>0</v>
      </c>
      <c r="L914" s="111"/>
      <c r="M914" s="111"/>
      <c r="N914" s="82">
        <v>0</v>
      </c>
      <c r="O914" s="82">
        <v>2</v>
      </c>
      <c r="P914" s="116">
        <f t="shared" ca="1" si="419"/>
        <v>0</v>
      </c>
    </row>
    <row r="915" spans="2:16" hidden="1" outlineLevel="1">
      <c r="B915" s="16" t="s">
        <v>489</v>
      </c>
      <c r="C915" s="114" t="str">
        <f ca="1">C916</f>
        <v>-</v>
      </c>
      <c r="D915" s="114" t="str">
        <f ca="1">D916</f>
        <v>-</v>
      </c>
      <c r="E915" s="114" t="str">
        <f ca="1">E916</f>
        <v>-</v>
      </c>
      <c r="F915" s="114" t="str">
        <f ca="1">F916</f>
        <v>-</v>
      </c>
      <c r="G915" s="108" t="str">
        <f ca="1">G916</f>
        <v>-</v>
      </c>
      <c r="H915" s="115">
        <f ca="1">AVERAGE(H914,H916)</f>
        <v>0</v>
      </c>
      <c r="I915" s="115">
        <f ca="1">AVERAGE(I914,I916)</f>
        <v>0</v>
      </c>
      <c r="J915" s="115">
        <f ca="1">AVERAGE(J914,J916)</f>
        <v>0</v>
      </c>
      <c r="K915" s="115">
        <f ca="1">AVERAGE(K914,K916)</f>
        <v>0</v>
      </c>
      <c r="L915" s="16"/>
      <c r="M915" s="16"/>
      <c r="N915" s="116">
        <f t="shared" ref="N915:P930" ca="1" si="423">OFFSET(N915,-1,0)</f>
        <v>0</v>
      </c>
      <c r="O915" s="116">
        <f t="shared" ca="1" si="423"/>
        <v>2</v>
      </c>
      <c r="P915" s="116">
        <f t="shared" ca="1" si="423"/>
        <v>0</v>
      </c>
    </row>
    <row r="916" spans="2:16" hidden="1" outlineLevel="1">
      <c r="B916" s="16" t="s">
        <v>419</v>
      </c>
      <c r="C916" s="117" t="str">
        <f t="shared" ref="C916:K916" ca="1" si="424">INDEX(C$854:C$861,INDEX(i.DryManOpt_Mer,$O916+1,$N916+1),0)</f>
        <v>-</v>
      </c>
      <c r="D916" s="117" t="str">
        <f t="shared" ca="1" si="424"/>
        <v>-</v>
      </c>
      <c r="E916" s="117" t="str">
        <f t="shared" ca="1" si="424"/>
        <v>-</v>
      </c>
      <c r="F916" s="117" t="str">
        <f t="shared" ca="1" si="424"/>
        <v>-</v>
      </c>
      <c r="G916" s="117" t="str">
        <f t="shared" ca="1" si="424"/>
        <v>-</v>
      </c>
      <c r="H916" s="110">
        <f t="shared" ca="1" si="424"/>
        <v>0</v>
      </c>
      <c r="I916" s="110">
        <f t="shared" ca="1" si="424"/>
        <v>0</v>
      </c>
      <c r="J916" s="110">
        <f t="shared" ca="1" si="424"/>
        <v>0</v>
      </c>
      <c r="K916" s="110">
        <f t="shared" ca="1" si="424"/>
        <v>0</v>
      </c>
      <c r="L916" s="16"/>
      <c r="M916" s="16"/>
      <c r="N916" s="116">
        <f t="shared" ca="1" si="423"/>
        <v>0</v>
      </c>
      <c r="O916" s="116">
        <f t="shared" ca="1" si="423"/>
        <v>2</v>
      </c>
      <c r="P916" s="116">
        <f t="shared" ca="1" si="423"/>
        <v>0</v>
      </c>
    </row>
    <row r="917" spans="2:16" hidden="1" outlineLevel="1">
      <c r="B917" s="16" t="s">
        <v>490</v>
      </c>
      <c r="C917" s="118" t="str">
        <f ca="1">OFFSET(C917,-1,0)</f>
        <v>-</v>
      </c>
      <c r="D917" s="118" t="str">
        <f ca="1">OFFSET(D917,-1,0)</f>
        <v>-</v>
      </c>
      <c r="E917" s="118" t="str">
        <f ca="1">OFFSET(E917,-1,0)</f>
        <v>-</v>
      </c>
      <c r="F917" s="118" t="str">
        <f ca="1">OFFSET(F917,-1,0)</f>
        <v>-</v>
      </c>
      <c r="G917" s="125" t="str">
        <f ca="1">OFFSET(G917,-1,0)</f>
        <v>-</v>
      </c>
      <c r="H917" s="115">
        <f ca="1">AVERAGE(H916,H918)</f>
        <v>0</v>
      </c>
      <c r="I917" s="115">
        <f ca="1">AVERAGE(I916,I918)</f>
        <v>0</v>
      </c>
      <c r="J917" s="115">
        <f ca="1">AVERAGE(J916,J918)</f>
        <v>0</v>
      </c>
      <c r="K917" s="115">
        <f ca="1">AVERAGE(K916,K918)</f>
        <v>0</v>
      </c>
      <c r="L917" s="16"/>
      <c r="M917" s="16"/>
      <c r="N917" s="116">
        <f t="shared" ca="1" si="423"/>
        <v>0</v>
      </c>
      <c r="O917" s="116">
        <f t="shared" ca="1" si="423"/>
        <v>2</v>
      </c>
      <c r="P917" s="116">
        <f t="shared" ca="1" si="423"/>
        <v>0</v>
      </c>
    </row>
    <row r="918" spans="2:16" hidden="1" outlineLevel="1">
      <c r="B918" s="119" t="s">
        <v>393</v>
      </c>
      <c r="C918" s="120" t="str">
        <f ca="1">C916</f>
        <v>-</v>
      </c>
      <c r="D918" s="120" t="str">
        <f ca="1">D916</f>
        <v>-</v>
      </c>
      <c r="E918" s="120" t="str">
        <f ca="1">E916</f>
        <v>-</v>
      </c>
      <c r="F918" s="120" t="str">
        <f ca="1">F916</f>
        <v>-</v>
      </c>
      <c r="G918" s="126" t="str">
        <f ca="1">G916</f>
        <v>-</v>
      </c>
      <c r="H918" s="121">
        <f ca="1">H916*1.5</f>
        <v>0</v>
      </c>
      <c r="I918" s="121">
        <f ca="1">I916*1.5</f>
        <v>0</v>
      </c>
      <c r="J918" s="121">
        <f ca="1">J916*1.5</f>
        <v>0</v>
      </c>
      <c r="K918" s="121">
        <f ca="1">K916*1.5</f>
        <v>0</v>
      </c>
      <c r="L918" s="119"/>
      <c r="M918" s="119"/>
      <c r="N918" s="122">
        <f t="shared" ca="1" si="423"/>
        <v>0</v>
      </c>
      <c r="O918" s="116">
        <f t="shared" ca="1" si="423"/>
        <v>2</v>
      </c>
      <c r="P918" s="116">
        <f t="shared" ca="1" si="423"/>
        <v>0</v>
      </c>
    </row>
    <row r="919" spans="2:16" hidden="1" outlineLevel="1">
      <c r="B919" s="111" t="s">
        <v>394</v>
      </c>
      <c r="C919" s="112" t="str">
        <f ca="1">C921</f>
        <v>-</v>
      </c>
      <c r="D919" s="112" t="str">
        <f ca="1">D921</f>
        <v>-</v>
      </c>
      <c r="E919" s="112" t="b">
        <f ca="1">E921</f>
        <v>1</v>
      </c>
      <c r="F919" s="112" t="str">
        <f ca="1">F921</f>
        <v>-</v>
      </c>
      <c r="G919" s="123" t="str">
        <f ca="1">G921</f>
        <v>-</v>
      </c>
      <c r="H919" s="113">
        <f ca="1">H921*0.5</f>
        <v>5.0000000000000001E-3</v>
      </c>
      <c r="I919" s="113">
        <f ca="1">I921*0.5</f>
        <v>0</v>
      </c>
      <c r="J919" s="113">
        <f ca="1">J921*0.5</f>
        <v>2.5000000000000001E-2</v>
      </c>
      <c r="K919" s="113">
        <f ca="1">K921*0.5</f>
        <v>2.5000000000000001E-2</v>
      </c>
      <c r="L919" s="111"/>
      <c r="M919" s="111"/>
      <c r="N919" s="82">
        <v>1</v>
      </c>
      <c r="O919" s="116">
        <f t="shared" ref="O919:P933" ca="1" si="425">OFFSET(O919,-1,0)</f>
        <v>2</v>
      </c>
      <c r="P919" s="116">
        <f t="shared" ca="1" si="423"/>
        <v>0</v>
      </c>
    </row>
    <row r="920" spans="2:16" hidden="1" outlineLevel="1">
      <c r="B920" s="16" t="s">
        <v>489</v>
      </c>
      <c r="C920" s="114" t="str">
        <f ca="1">C921</f>
        <v>-</v>
      </c>
      <c r="D920" s="114" t="str">
        <f ca="1">D921</f>
        <v>-</v>
      </c>
      <c r="E920" s="114" t="b">
        <f ca="1">E921</f>
        <v>1</v>
      </c>
      <c r="F920" s="114" t="str">
        <f ca="1">F921</f>
        <v>-</v>
      </c>
      <c r="G920" s="108" t="str">
        <f ca="1">G921</f>
        <v>-</v>
      </c>
      <c r="H920" s="115">
        <f ca="1">AVERAGE(H919,H921)</f>
        <v>7.4999999999999997E-3</v>
      </c>
      <c r="I920" s="115">
        <f ca="1">AVERAGE(I919,I921)</f>
        <v>0</v>
      </c>
      <c r="J920" s="115">
        <f ca="1">AVERAGE(J919,J921)</f>
        <v>3.7500000000000006E-2</v>
      </c>
      <c r="K920" s="115">
        <f ca="1">AVERAGE(K919,K921)</f>
        <v>3.7500000000000006E-2</v>
      </c>
      <c r="L920" s="16"/>
      <c r="M920" s="16"/>
      <c r="N920" s="116">
        <f ca="1">OFFSET(N920,-1,0)</f>
        <v>1</v>
      </c>
      <c r="O920" s="116">
        <f t="shared" ca="1" si="425"/>
        <v>2</v>
      </c>
      <c r="P920" s="116">
        <f t="shared" ca="1" si="423"/>
        <v>0</v>
      </c>
    </row>
    <row r="921" spans="2:16" hidden="1" outlineLevel="1">
      <c r="B921" s="16" t="s">
        <v>419</v>
      </c>
      <c r="C921" s="117" t="str">
        <f t="shared" ref="C921:K921" ca="1" si="426">INDEX(C$854:C$861,INDEX(i.DryManOpt_Mer,$O921+1,$N921+1),0)</f>
        <v>-</v>
      </c>
      <c r="D921" s="117" t="str">
        <f t="shared" ca="1" si="426"/>
        <v>-</v>
      </c>
      <c r="E921" s="117" t="b">
        <f t="shared" ca="1" si="426"/>
        <v>1</v>
      </c>
      <c r="F921" s="117" t="str">
        <f t="shared" ca="1" si="426"/>
        <v>-</v>
      </c>
      <c r="G921" s="124" t="str">
        <f t="shared" ca="1" si="426"/>
        <v>-</v>
      </c>
      <c r="H921" s="110">
        <f t="shared" ca="1" si="426"/>
        <v>0.01</v>
      </c>
      <c r="I921" s="110">
        <f t="shared" ca="1" si="426"/>
        <v>0</v>
      </c>
      <c r="J921" s="110">
        <f t="shared" ca="1" si="426"/>
        <v>0.05</v>
      </c>
      <c r="K921" s="110">
        <f t="shared" ca="1" si="426"/>
        <v>0.05</v>
      </c>
      <c r="L921" s="16"/>
      <c r="M921" s="16"/>
      <c r="N921" s="116">
        <f ca="1">OFFSET(N921,-1,0)</f>
        <v>1</v>
      </c>
      <c r="O921" s="116">
        <f t="shared" ca="1" si="425"/>
        <v>2</v>
      </c>
      <c r="P921" s="116">
        <f t="shared" ca="1" si="423"/>
        <v>0</v>
      </c>
    </row>
    <row r="922" spans="2:16" hidden="1" outlineLevel="1">
      <c r="B922" s="16" t="s">
        <v>490</v>
      </c>
      <c r="C922" s="118" t="str">
        <f ca="1">OFFSET(C922,-1,0)</f>
        <v>-</v>
      </c>
      <c r="D922" s="118" t="str">
        <f ca="1">OFFSET(D922,-1,0)</f>
        <v>-</v>
      </c>
      <c r="E922" s="118" t="b">
        <f ca="1">OFFSET(E922,-1,0)</f>
        <v>1</v>
      </c>
      <c r="F922" s="118" t="str">
        <f ca="1">OFFSET(F922,-1,0)</f>
        <v>-</v>
      </c>
      <c r="G922" s="125" t="str">
        <f ca="1">OFFSET(G922,-1,0)</f>
        <v>-</v>
      </c>
      <c r="H922" s="115">
        <f ca="1">AVERAGE(H921,H923)</f>
        <v>1.2500000000000001E-2</v>
      </c>
      <c r="I922" s="115">
        <f ca="1">AVERAGE(I921,I923)</f>
        <v>0</v>
      </c>
      <c r="J922" s="115">
        <f ca="1">AVERAGE(J921,J923)</f>
        <v>6.25E-2</v>
      </c>
      <c r="K922" s="115">
        <f ca="1">AVERAGE(K921,K923)</f>
        <v>6.25E-2</v>
      </c>
      <c r="L922" s="16"/>
      <c r="M922" s="16"/>
      <c r="N922" s="116">
        <f ca="1">OFFSET(N922,-1,0)</f>
        <v>1</v>
      </c>
      <c r="O922" s="116">
        <f t="shared" ca="1" si="425"/>
        <v>2</v>
      </c>
      <c r="P922" s="116">
        <f t="shared" ca="1" si="423"/>
        <v>0</v>
      </c>
    </row>
    <row r="923" spans="2:16" hidden="1" outlineLevel="1">
      <c r="B923" s="119" t="s">
        <v>393</v>
      </c>
      <c r="C923" s="120" t="str">
        <f ca="1">C921</f>
        <v>-</v>
      </c>
      <c r="D923" s="120" t="str">
        <f ca="1">D921</f>
        <v>-</v>
      </c>
      <c r="E923" s="120" t="b">
        <f ca="1">E921</f>
        <v>1</v>
      </c>
      <c r="F923" s="120" t="str">
        <f ca="1">F921</f>
        <v>-</v>
      </c>
      <c r="G923" s="126" t="str">
        <f ca="1">G921</f>
        <v>-</v>
      </c>
      <c r="H923" s="121">
        <f ca="1">H921*1.5</f>
        <v>1.4999999999999999E-2</v>
      </c>
      <c r="I923" s="121">
        <f ca="1">I921*1.5</f>
        <v>0</v>
      </c>
      <c r="J923" s="121">
        <f ca="1">J921*1.5</f>
        <v>7.5000000000000011E-2</v>
      </c>
      <c r="K923" s="121">
        <f ca="1">K921*1.5</f>
        <v>7.5000000000000011E-2</v>
      </c>
      <c r="L923" s="119"/>
      <c r="M923" s="119"/>
      <c r="N923" s="122">
        <f ca="1">OFFSET(N923,-1,0)</f>
        <v>1</v>
      </c>
      <c r="O923" s="116">
        <f t="shared" ca="1" si="425"/>
        <v>2</v>
      </c>
      <c r="P923" s="116">
        <f t="shared" ca="1" si="423"/>
        <v>0</v>
      </c>
    </row>
    <row r="924" spans="2:16" hidden="1" outlineLevel="1">
      <c r="B924" s="111" t="s">
        <v>394</v>
      </c>
      <c r="C924" s="112" t="str">
        <f ca="1">C926</f>
        <v>-</v>
      </c>
      <c r="D924" s="112" t="str">
        <f ca="1">D926</f>
        <v>-</v>
      </c>
      <c r="E924" s="112" t="b">
        <f ca="1">E926</f>
        <v>1</v>
      </c>
      <c r="F924" s="112" t="str">
        <f ca="1">F926</f>
        <v>-</v>
      </c>
      <c r="G924" s="123">
        <f ca="1">G926</f>
        <v>0.5</v>
      </c>
      <c r="H924" s="113">
        <f ca="1">H926*0.5</f>
        <v>0.01</v>
      </c>
      <c r="I924" s="113">
        <f ca="1">I926*0.5</f>
        <v>0</v>
      </c>
      <c r="J924" s="113">
        <f ca="1">J926*0.5</f>
        <v>2.5000000000000001E-2</v>
      </c>
      <c r="K924" s="113">
        <f ca="1">K926*0.5</f>
        <v>5.5E-2</v>
      </c>
      <c r="L924" s="111"/>
      <c r="M924" s="111"/>
      <c r="N924" s="82">
        <v>2</v>
      </c>
      <c r="O924" s="116">
        <f t="shared" ca="1" si="425"/>
        <v>2</v>
      </c>
      <c r="P924" s="116">
        <f t="shared" ca="1" si="423"/>
        <v>0</v>
      </c>
    </row>
    <row r="925" spans="2:16" hidden="1" outlineLevel="1">
      <c r="B925" s="16" t="s">
        <v>489</v>
      </c>
      <c r="C925" s="114" t="str">
        <f ca="1">C926</f>
        <v>-</v>
      </c>
      <c r="D925" s="114" t="str">
        <f ca="1">D926</f>
        <v>-</v>
      </c>
      <c r="E925" s="114" t="b">
        <f ca="1">E926</f>
        <v>1</v>
      </c>
      <c r="F925" s="114" t="str">
        <f ca="1">F926</f>
        <v>-</v>
      </c>
      <c r="G925" s="108">
        <f ca="1">G926</f>
        <v>0.5</v>
      </c>
      <c r="H925" s="115">
        <f ca="1">AVERAGE(H924,H926)</f>
        <v>1.4999999999999999E-2</v>
      </c>
      <c r="I925" s="115">
        <f ca="1">AVERAGE(I924,I926)</f>
        <v>0</v>
      </c>
      <c r="J925" s="115">
        <f ca="1">AVERAGE(J924,J926)</f>
        <v>3.7500000000000006E-2</v>
      </c>
      <c r="K925" s="115">
        <f ca="1">AVERAGE(K924,K926)</f>
        <v>8.2500000000000004E-2</v>
      </c>
      <c r="L925" s="16"/>
      <c r="M925" s="16"/>
      <c r="N925" s="116">
        <f ca="1">OFFSET(N925,-1,0)</f>
        <v>2</v>
      </c>
      <c r="O925" s="116">
        <f t="shared" ca="1" si="425"/>
        <v>2</v>
      </c>
      <c r="P925" s="116">
        <f t="shared" ca="1" si="423"/>
        <v>0</v>
      </c>
    </row>
    <row r="926" spans="2:16" hidden="1" outlineLevel="1">
      <c r="B926" s="16" t="s">
        <v>419</v>
      </c>
      <c r="C926" s="117" t="str">
        <f t="shared" ref="C926:K926" ca="1" si="427">INDEX(C$854:C$861,INDEX(i.DryManOpt_Mer,$O926+1,$N926+1),0)</f>
        <v>-</v>
      </c>
      <c r="D926" s="117" t="str">
        <f t="shared" ca="1" si="427"/>
        <v>-</v>
      </c>
      <c r="E926" s="117" t="b">
        <f t="shared" ca="1" si="427"/>
        <v>1</v>
      </c>
      <c r="F926" s="117" t="str">
        <f t="shared" ca="1" si="427"/>
        <v>-</v>
      </c>
      <c r="G926" s="124">
        <f t="shared" ca="1" si="427"/>
        <v>0.5</v>
      </c>
      <c r="H926" s="110">
        <f t="shared" ca="1" si="427"/>
        <v>0.02</v>
      </c>
      <c r="I926" s="110">
        <f t="shared" ca="1" si="427"/>
        <v>0</v>
      </c>
      <c r="J926" s="110">
        <f t="shared" ca="1" si="427"/>
        <v>0.05</v>
      </c>
      <c r="K926" s="110">
        <f t="shared" ca="1" si="427"/>
        <v>0.11</v>
      </c>
      <c r="L926" s="16"/>
      <c r="M926" s="16"/>
      <c r="N926" s="116">
        <f ca="1">OFFSET(N926,-1,0)</f>
        <v>2</v>
      </c>
      <c r="O926" s="116">
        <f t="shared" ca="1" si="425"/>
        <v>2</v>
      </c>
      <c r="P926" s="116">
        <f t="shared" ca="1" si="423"/>
        <v>0</v>
      </c>
    </row>
    <row r="927" spans="2:16" hidden="1" outlineLevel="1">
      <c r="B927" s="16" t="s">
        <v>490</v>
      </c>
      <c r="C927" s="118" t="str">
        <f ca="1">OFFSET(C927,-1,0)</f>
        <v>-</v>
      </c>
      <c r="D927" s="118" t="str">
        <f ca="1">OFFSET(D927,-1,0)</f>
        <v>-</v>
      </c>
      <c r="E927" s="118" t="b">
        <f ca="1">OFFSET(E927,-1,0)</f>
        <v>1</v>
      </c>
      <c r="F927" s="118" t="str">
        <f ca="1">OFFSET(F927,-1,0)</f>
        <v>-</v>
      </c>
      <c r="G927" s="125">
        <f ca="1">OFFSET(G927,-1,0)</f>
        <v>0.5</v>
      </c>
      <c r="H927" s="115">
        <f ca="1">AVERAGE(H926,H928)</f>
        <v>2.5000000000000001E-2</v>
      </c>
      <c r="I927" s="115">
        <f ca="1">AVERAGE(I926,I928)</f>
        <v>0</v>
      </c>
      <c r="J927" s="115">
        <f ca="1">AVERAGE(J926,J928)</f>
        <v>6.25E-2</v>
      </c>
      <c r="K927" s="115">
        <f ca="1">AVERAGE(K926,K928)</f>
        <v>0.13750000000000001</v>
      </c>
      <c r="L927" s="16"/>
      <c r="M927" s="16"/>
      <c r="N927" s="116">
        <f ca="1">OFFSET(N927,-1,0)</f>
        <v>2</v>
      </c>
      <c r="O927" s="116">
        <f t="shared" ca="1" si="425"/>
        <v>2</v>
      </c>
      <c r="P927" s="116">
        <f t="shared" ca="1" si="423"/>
        <v>0</v>
      </c>
    </row>
    <row r="928" spans="2:16" hidden="1" outlineLevel="1">
      <c r="B928" s="119" t="s">
        <v>393</v>
      </c>
      <c r="C928" s="120" t="str">
        <f ca="1">C926</f>
        <v>-</v>
      </c>
      <c r="D928" s="120" t="str">
        <f ca="1">D926</f>
        <v>-</v>
      </c>
      <c r="E928" s="120" t="b">
        <f ca="1">E926</f>
        <v>1</v>
      </c>
      <c r="F928" s="120" t="str">
        <f ca="1">F926</f>
        <v>-</v>
      </c>
      <c r="G928" s="126">
        <f ca="1">G926</f>
        <v>0.5</v>
      </c>
      <c r="H928" s="121">
        <f ca="1">H926*1.5</f>
        <v>0.03</v>
      </c>
      <c r="I928" s="121">
        <f ca="1">I926*1.5</f>
        <v>0</v>
      </c>
      <c r="J928" s="121">
        <f ca="1">J926*1.5</f>
        <v>7.5000000000000011E-2</v>
      </c>
      <c r="K928" s="121">
        <f ca="1">K926*1.5</f>
        <v>0.16500000000000001</v>
      </c>
      <c r="L928" s="119"/>
      <c r="M928" s="119"/>
      <c r="N928" s="122">
        <f ca="1">OFFSET(N928,-1,0)</f>
        <v>2</v>
      </c>
      <c r="O928" s="116">
        <f t="shared" ca="1" si="425"/>
        <v>2</v>
      </c>
      <c r="P928" s="116">
        <f t="shared" ca="1" si="423"/>
        <v>0</v>
      </c>
    </row>
    <row r="929" spans="2:16" hidden="1" outlineLevel="1">
      <c r="B929" s="111" t="s">
        <v>394</v>
      </c>
      <c r="C929" s="112" t="str">
        <f ca="1">C931</f>
        <v>-</v>
      </c>
      <c r="D929" s="112" t="str">
        <f ca="1">D931</f>
        <v>-</v>
      </c>
      <c r="E929" s="112" t="b">
        <f ca="1">E931</f>
        <v>1</v>
      </c>
      <c r="F929" s="112" t="str">
        <f ca="1">F931</f>
        <v>-</v>
      </c>
      <c r="G929" s="123">
        <f ca="1">G931</f>
        <v>0.5</v>
      </c>
      <c r="H929" s="113">
        <f ca="1">H931*0.5</f>
        <v>0.01</v>
      </c>
      <c r="I929" s="113">
        <f ca="1">I931*0.5</f>
        <v>0</v>
      </c>
      <c r="J929" s="113">
        <f ca="1">J931*0.5</f>
        <v>2.5000000000000001E-2</v>
      </c>
      <c r="K929" s="113">
        <f ca="1">K931*0.5</f>
        <v>5.5E-2</v>
      </c>
      <c r="L929" s="111"/>
      <c r="M929" s="111"/>
      <c r="N929" s="82">
        <v>3</v>
      </c>
      <c r="O929" s="116">
        <f t="shared" ca="1" si="425"/>
        <v>2</v>
      </c>
      <c r="P929" s="116">
        <f t="shared" ca="1" si="423"/>
        <v>0</v>
      </c>
    </row>
    <row r="930" spans="2:16" hidden="1" outlineLevel="1">
      <c r="B930" s="16" t="s">
        <v>489</v>
      </c>
      <c r="C930" s="114" t="str">
        <f ca="1">C931</f>
        <v>-</v>
      </c>
      <c r="D930" s="114" t="str">
        <f ca="1">D931</f>
        <v>-</v>
      </c>
      <c r="E930" s="114" t="b">
        <f ca="1">E931</f>
        <v>1</v>
      </c>
      <c r="F930" s="114" t="str">
        <f ca="1">F931</f>
        <v>-</v>
      </c>
      <c r="G930" s="108">
        <f ca="1">G931</f>
        <v>0.5</v>
      </c>
      <c r="H930" s="115">
        <f ca="1">AVERAGE(H929,H931)</f>
        <v>1.4999999999999999E-2</v>
      </c>
      <c r="I930" s="115">
        <f ca="1">AVERAGE(I929,I931)</f>
        <v>0</v>
      </c>
      <c r="J930" s="115">
        <f ca="1">AVERAGE(J929,J931)</f>
        <v>3.7500000000000006E-2</v>
      </c>
      <c r="K930" s="115">
        <f ca="1">AVERAGE(K929,K931)</f>
        <v>8.2500000000000004E-2</v>
      </c>
      <c r="L930" s="16"/>
      <c r="M930" s="16"/>
      <c r="N930" s="116">
        <f ca="1">OFFSET(N930,-1,0)</f>
        <v>3</v>
      </c>
      <c r="O930" s="116">
        <f t="shared" ca="1" si="425"/>
        <v>2</v>
      </c>
      <c r="P930" s="116">
        <f t="shared" ca="1" si="423"/>
        <v>0</v>
      </c>
    </row>
    <row r="931" spans="2:16" hidden="1" outlineLevel="1">
      <c r="B931" s="16" t="s">
        <v>419</v>
      </c>
      <c r="C931" s="117" t="str">
        <f t="shared" ref="C931:K931" ca="1" si="428">INDEX(C$854:C$861,INDEX(i.DryManOpt_Mer,$O931+1,$N931+1),0)</f>
        <v>-</v>
      </c>
      <c r="D931" s="117" t="str">
        <f t="shared" ca="1" si="428"/>
        <v>-</v>
      </c>
      <c r="E931" s="117" t="b">
        <f t="shared" ca="1" si="428"/>
        <v>1</v>
      </c>
      <c r="F931" s="117" t="str">
        <f t="shared" ca="1" si="428"/>
        <v>-</v>
      </c>
      <c r="G931" s="124">
        <f t="shared" ca="1" si="428"/>
        <v>0.5</v>
      </c>
      <c r="H931" s="110">
        <f t="shared" ca="1" si="428"/>
        <v>0.02</v>
      </c>
      <c r="I931" s="110">
        <f t="shared" ca="1" si="428"/>
        <v>0</v>
      </c>
      <c r="J931" s="110">
        <f t="shared" ca="1" si="428"/>
        <v>0.05</v>
      </c>
      <c r="K931" s="110">
        <f t="shared" ca="1" si="428"/>
        <v>0.11</v>
      </c>
      <c r="L931" s="16"/>
      <c r="M931" s="16"/>
      <c r="N931" s="116">
        <f ca="1">OFFSET(N931,-1,0)</f>
        <v>3</v>
      </c>
      <c r="O931" s="116">
        <f t="shared" ca="1" si="425"/>
        <v>2</v>
      </c>
      <c r="P931" s="116">
        <f t="shared" ca="1" si="425"/>
        <v>0</v>
      </c>
    </row>
    <row r="932" spans="2:16" hidden="1" outlineLevel="1">
      <c r="B932" s="16" t="s">
        <v>490</v>
      </c>
      <c r="C932" s="118" t="str">
        <f ca="1">OFFSET(C932,-1,0)</f>
        <v>-</v>
      </c>
      <c r="D932" s="118" t="str">
        <f ca="1">OFFSET(D932,-1,0)</f>
        <v>-</v>
      </c>
      <c r="E932" s="118" t="b">
        <f ca="1">OFFSET(E932,-1,0)</f>
        <v>1</v>
      </c>
      <c r="F932" s="118" t="str">
        <f ca="1">OFFSET(F932,-1,0)</f>
        <v>-</v>
      </c>
      <c r="G932" s="125">
        <f ca="1">OFFSET(G932,-1,0)</f>
        <v>0.5</v>
      </c>
      <c r="H932" s="115">
        <f ca="1">AVERAGE(H931,H933)</f>
        <v>2.5000000000000001E-2</v>
      </c>
      <c r="I932" s="115">
        <f ca="1">AVERAGE(I931,I933)</f>
        <v>0</v>
      </c>
      <c r="J932" s="115">
        <f ca="1">AVERAGE(J931,J933)</f>
        <v>6.25E-2</v>
      </c>
      <c r="K932" s="115">
        <f ca="1">AVERAGE(K931,K933)</f>
        <v>0.13750000000000001</v>
      </c>
      <c r="L932" s="16"/>
      <c r="M932" s="16"/>
      <c r="N932" s="116">
        <f ca="1">OFFSET(N932,-1,0)</f>
        <v>3</v>
      </c>
      <c r="O932" s="116">
        <f t="shared" ca="1" si="425"/>
        <v>2</v>
      </c>
      <c r="P932" s="116">
        <f t="shared" ca="1" si="425"/>
        <v>0</v>
      </c>
    </row>
    <row r="933" spans="2:16" hidden="1" outlineLevel="1">
      <c r="B933" s="119" t="s">
        <v>393</v>
      </c>
      <c r="C933" s="120" t="str">
        <f ca="1">C931</f>
        <v>-</v>
      </c>
      <c r="D933" s="120" t="str">
        <f ca="1">D931</f>
        <v>-</v>
      </c>
      <c r="E933" s="120" t="b">
        <f ca="1">E931</f>
        <v>1</v>
      </c>
      <c r="F933" s="120" t="str">
        <f ca="1">F931</f>
        <v>-</v>
      </c>
      <c r="G933" s="126">
        <f ca="1">G931</f>
        <v>0.5</v>
      </c>
      <c r="H933" s="121">
        <f ca="1">H931*1.5</f>
        <v>0.03</v>
      </c>
      <c r="I933" s="121">
        <f ca="1">I931*1.5</f>
        <v>0</v>
      </c>
      <c r="J933" s="121">
        <f ca="1">J931*1.5</f>
        <v>7.5000000000000011E-2</v>
      </c>
      <c r="K933" s="121">
        <f ca="1">K931*1.5</f>
        <v>0.16500000000000001</v>
      </c>
      <c r="L933" s="119"/>
      <c r="M933" s="119"/>
      <c r="N933" s="122">
        <f ca="1">OFFSET(N933,-1,0)</f>
        <v>3</v>
      </c>
      <c r="O933" s="122">
        <f t="shared" ca="1" si="425"/>
        <v>2</v>
      </c>
      <c r="P933" s="122">
        <f t="shared" ca="1" si="425"/>
        <v>0</v>
      </c>
    </row>
    <row r="934" spans="2:16" hidden="1" outlineLevel="1">
      <c r="B934" s="111" t="s">
        <v>394</v>
      </c>
      <c r="C934" s="112" t="str">
        <f ca="1">C936</f>
        <v>-</v>
      </c>
      <c r="D934" s="112" t="str">
        <f ca="1">D936</f>
        <v>-</v>
      </c>
      <c r="E934" s="112" t="str">
        <f ca="1">E936</f>
        <v>-</v>
      </c>
      <c r="F934" s="112" t="str">
        <f ca="1">F936</f>
        <v>-</v>
      </c>
      <c r="G934" s="123" t="str">
        <f ca="1">G936</f>
        <v>-</v>
      </c>
      <c r="H934" s="113">
        <f ca="1">H936*0.5</f>
        <v>0</v>
      </c>
      <c r="I934" s="113">
        <f ca="1">I936*0.5</f>
        <v>0</v>
      </c>
      <c r="J934" s="113">
        <f ca="1">J936*0.5</f>
        <v>0</v>
      </c>
      <c r="K934" s="113">
        <f ca="1">K936*0.5</f>
        <v>0</v>
      </c>
      <c r="L934" s="111"/>
      <c r="M934" s="111"/>
      <c r="N934" s="82">
        <v>0</v>
      </c>
      <c r="O934" s="82">
        <v>0</v>
      </c>
      <c r="P934" s="82">
        <v>1</v>
      </c>
    </row>
    <row r="935" spans="2:16" hidden="1" outlineLevel="1">
      <c r="B935" s="16" t="s">
        <v>489</v>
      </c>
      <c r="C935" s="114" t="str">
        <f ca="1">C936</f>
        <v>-</v>
      </c>
      <c r="D935" s="114" t="str">
        <f ca="1">D936</f>
        <v>-</v>
      </c>
      <c r="E935" s="114" t="str">
        <f ca="1">E936</f>
        <v>-</v>
      </c>
      <c r="F935" s="114" t="str">
        <f ca="1">F936</f>
        <v>-</v>
      </c>
      <c r="G935" s="108" t="str">
        <f ca="1">G936</f>
        <v>-</v>
      </c>
      <c r="H935" s="115">
        <f ca="1">AVERAGE(H934,H936)</f>
        <v>0</v>
      </c>
      <c r="I935" s="115">
        <f ca="1">AVERAGE(I934,I936)</f>
        <v>0</v>
      </c>
      <c r="J935" s="115">
        <f ca="1">AVERAGE(J934,J936)</f>
        <v>0</v>
      </c>
      <c r="K935" s="115">
        <f ca="1">AVERAGE(K934,K936)</f>
        <v>0</v>
      </c>
      <c r="L935" s="16"/>
      <c r="M935" s="16"/>
      <c r="N935" s="116">
        <f t="shared" ref="N935:P950" ca="1" si="429">OFFSET(N935,-1,0)</f>
        <v>0</v>
      </c>
      <c r="O935" s="116">
        <f t="shared" ca="1" si="429"/>
        <v>0</v>
      </c>
      <c r="P935" s="116">
        <f t="shared" ca="1" si="429"/>
        <v>1</v>
      </c>
    </row>
    <row r="936" spans="2:16" hidden="1" outlineLevel="1">
      <c r="B936" s="16" t="s">
        <v>419</v>
      </c>
      <c r="C936" s="117" t="str">
        <f t="shared" ref="C936:K936" ca="1" si="430">INDEX(C$854:C$861,INDEX(i.DryManOpt_Mer,$O936+1,$N936+1),0)</f>
        <v>-</v>
      </c>
      <c r="D936" s="117" t="str">
        <f t="shared" ca="1" si="430"/>
        <v>-</v>
      </c>
      <c r="E936" s="117" t="str">
        <f t="shared" ca="1" si="430"/>
        <v>-</v>
      </c>
      <c r="F936" s="117" t="str">
        <f t="shared" ca="1" si="430"/>
        <v>-</v>
      </c>
      <c r="G936" s="117" t="str">
        <f t="shared" ca="1" si="430"/>
        <v>-</v>
      </c>
      <c r="H936" s="110">
        <f t="shared" ca="1" si="430"/>
        <v>0</v>
      </c>
      <c r="I936" s="110">
        <f t="shared" ca="1" si="430"/>
        <v>0</v>
      </c>
      <c r="J936" s="110">
        <f t="shared" ca="1" si="430"/>
        <v>0</v>
      </c>
      <c r="K936" s="110">
        <f t="shared" ca="1" si="430"/>
        <v>0</v>
      </c>
      <c r="L936" s="16"/>
      <c r="M936" s="16"/>
      <c r="N936" s="116">
        <f t="shared" ca="1" si="429"/>
        <v>0</v>
      </c>
      <c r="O936" s="116">
        <f t="shared" ca="1" si="429"/>
        <v>0</v>
      </c>
      <c r="P936" s="116">
        <f t="shared" ca="1" si="429"/>
        <v>1</v>
      </c>
    </row>
    <row r="937" spans="2:16" hidden="1" outlineLevel="1">
      <c r="B937" s="16" t="s">
        <v>490</v>
      </c>
      <c r="C937" s="118" t="str">
        <f ca="1">OFFSET(C937,-1,0)</f>
        <v>-</v>
      </c>
      <c r="D937" s="118" t="str">
        <f ca="1">OFFSET(D937,-1,0)</f>
        <v>-</v>
      </c>
      <c r="E937" s="118" t="str">
        <f ca="1">OFFSET(E937,-1,0)</f>
        <v>-</v>
      </c>
      <c r="F937" s="118" t="str">
        <f ca="1">OFFSET(F937,-1,0)</f>
        <v>-</v>
      </c>
      <c r="G937" s="125" t="str">
        <f ca="1">OFFSET(G937,-1,0)</f>
        <v>-</v>
      </c>
      <c r="H937" s="115">
        <f ca="1">AVERAGE(H936,H938)</f>
        <v>0</v>
      </c>
      <c r="I937" s="115">
        <f ca="1">AVERAGE(I936,I938)</f>
        <v>0</v>
      </c>
      <c r="J937" s="115">
        <f ca="1">AVERAGE(J936,J938)</f>
        <v>0</v>
      </c>
      <c r="K937" s="115">
        <f ca="1">AVERAGE(K936,K938)</f>
        <v>0</v>
      </c>
      <c r="L937" s="16"/>
      <c r="M937" s="16"/>
      <c r="N937" s="116">
        <f t="shared" ca="1" si="429"/>
        <v>0</v>
      </c>
      <c r="O937" s="116">
        <f t="shared" ca="1" si="429"/>
        <v>0</v>
      </c>
      <c r="P937" s="116">
        <f t="shared" ca="1" si="429"/>
        <v>1</v>
      </c>
    </row>
    <row r="938" spans="2:16" hidden="1" outlineLevel="1">
      <c r="B938" s="119" t="s">
        <v>393</v>
      </c>
      <c r="C938" s="120" t="str">
        <f ca="1">C936</f>
        <v>-</v>
      </c>
      <c r="D938" s="120" t="str">
        <f ca="1">D936</f>
        <v>-</v>
      </c>
      <c r="E938" s="120" t="str">
        <f ca="1">E936</f>
        <v>-</v>
      </c>
      <c r="F938" s="120" t="str">
        <f ca="1">F936</f>
        <v>-</v>
      </c>
      <c r="G938" s="126" t="str">
        <f ca="1">G936</f>
        <v>-</v>
      </c>
      <c r="H938" s="121">
        <f ca="1">H936*1.5</f>
        <v>0</v>
      </c>
      <c r="I938" s="121">
        <f ca="1">I936*1.5</f>
        <v>0</v>
      </c>
      <c r="J938" s="121">
        <f ca="1">J936*1.5</f>
        <v>0</v>
      </c>
      <c r="K938" s="121">
        <f ca="1">K936*1.5</f>
        <v>0</v>
      </c>
      <c r="L938" s="119"/>
      <c r="M938" s="119"/>
      <c r="N938" s="122">
        <f t="shared" ca="1" si="429"/>
        <v>0</v>
      </c>
      <c r="O938" s="116">
        <f t="shared" ca="1" si="429"/>
        <v>0</v>
      </c>
      <c r="P938" s="116">
        <f t="shared" ca="1" si="429"/>
        <v>1</v>
      </c>
    </row>
    <row r="939" spans="2:16" hidden="1" outlineLevel="1">
      <c r="B939" s="111" t="s">
        <v>394</v>
      </c>
      <c r="C939" s="112" t="str">
        <f ca="1">C941</f>
        <v>-</v>
      </c>
      <c r="D939" s="112" t="str">
        <f ca="1">D941</f>
        <v>-</v>
      </c>
      <c r="E939" s="112" t="b">
        <f ca="1">E941</f>
        <v>1</v>
      </c>
      <c r="F939" s="112" t="str">
        <f ca="1">F941</f>
        <v>-</v>
      </c>
      <c r="G939" s="123" t="str">
        <f ca="1">G941</f>
        <v>-</v>
      </c>
      <c r="H939" s="113">
        <f ca="1">H941*0.5</f>
        <v>5.0000000000000001E-3</v>
      </c>
      <c r="I939" s="113">
        <f ca="1">I941*0.5</f>
        <v>0</v>
      </c>
      <c r="J939" s="113">
        <f ca="1">J941*0.5</f>
        <v>2.5000000000000001E-2</v>
      </c>
      <c r="K939" s="113">
        <f ca="1">K941*0.5</f>
        <v>2.5000000000000001E-2</v>
      </c>
      <c r="L939" s="111"/>
      <c r="M939" s="111"/>
      <c r="N939" s="82">
        <v>1</v>
      </c>
      <c r="O939" s="116">
        <f t="shared" ca="1" si="429"/>
        <v>0</v>
      </c>
      <c r="P939" s="116">
        <f t="shared" ca="1" si="429"/>
        <v>1</v>
      </c>
    </row>
    <row r="940" spans="2:16" hidden="1" outlineLevel="1">
      <c r="B940" s="16" t="s">
        <v>489</v>
      </c>
      <c r="C940" s="114" t="str">
        <f ca="1">C941</f>
        <v>-</v>
      </c>
      <c r="D940" s="114" t="str">
        <f ca="1">D941</f>
        <v>-</v>
      </c>
      <c r="E940" s="114" t="b">
        <f ca="1">E941</f>
        <v>1</v>
      </c>
      <c r="F940" s="114" t="str">
        <f ca="1">F941</f>
        <v>-</v>
      </c>
      <c r="G940" s="108" t="str">
        <f ca="1">G941</f>
        <v>-</v>
      </c>
      <c r="H940" s="115">
        <f ca="1">AVERAGE(H939,H941)</f>
        <v>7.4999999999999997E-3</v>
      </c>
      <c r="I940" s="115">
        <f ca="1">AVERAGE(I939,I941)</f>
        <v>0</v>
      </c>
      <c r="J940" s="115">
        <f ca="1">AVERAGE(J939,J941)</f>
        <v>3.7500000000000006E-2</v>
      </c>
      <c r="K940" s="115">
        <f ca="1">AVERAGE(K939,K941)</f>
        <v>3.7500000000000006E-2</v>
      </c>
      <c r="L940" s="16"/>
      <c r="M940" s="16"/>
      <c r="N940" s="116">
        <f ca="1">OFFSET(N940,-1,0)</f>
        <v>1</v>
      </c>
      <c r="O940" s="116">
        <f t="shared" ca="1" si="429"/>
        <v>0</v>
      </c>
      <c r="P940" s="116">
        <f t="shared" ca="1" si="429"/>
        <v>1</v>
      </c>
    </row>
    <row r="941" spans="2:16" hidden="1" outlineLevel="1">
      <c r="B941" s="16" t="s">
        <v>419</v>
      </c>
      <c r="C941" s="117" t="str">
        <f t="shared" ref="C941:K941" ca="1" si="431">INDEX(C$854:C$861,INDEX(i.DryManOpt_Mer,$O941+1,$N941+1),0)</f>
        <v>-</v>
      </c>
      <c r="D941" s="117" t="str">
        <f t="shared" ca="1" si="431"/>
        <v>-</v>
      </c>
      <c r="E941" s="117" t="b">
        <f t="shared" ca="1" si="431"/>
        <v>1</v>
      </c>
      <c r="F941" s="117" t="str">
        <f t="shared" ca="1" si="431"/>
        <v>-</v>
      </c>
      <c r="G941" s="124" t="str">
        <f t="shared" ca="1" si="431"/>
        <v>-</v>
      </c>
      <c r="H941" s="110">
        <f t="shared" ca="1" si="431"/>
        <v>0.01</v>
      </c>
      <c r="I941" s="110">
        <f t="shared" ca="1" si="431"/>
        <v>0</v>
      </c>
      <c r="J941" s="110">
        <f t="shared" ca="1" si="431"/>
        <v>0.05</v>
      </c>
      <c r="K941" s="110">
        <f t="shared" ca="1" si="431"/>
        <v>0.05</v>
      </c>
      <c r="L941" s="16"/>
      <c r="M941" s="16"/>
      <c r="N941" s="116">
        <f ca="1">OFFSET(N941,-1,0)</f>
        <v>1</v>
      </c>
      <c r="O941" s="116">
        <f t="shared" ca="1" si="429"/>
        <v>0</v>
      </c>
      <c r="P941" s="116">
        <f t="shared" ca="1" si="429"/>
        <v>1</v>
      </c>
    </row>
    <row r="942" spans="2:16" hidden="1" outlineLevel="1">
      <c r="B942" s="16" t="s">
        <v>490</v>
      </c>
      <c r="C942" s="118" t="str">
        <f ca="1">OFFSET(C942,-1,0)</f>
        <v>-</v>
      </c>
      <c r="D942" s="118" t="str">
        <f ca="1">OFFSET(D942,-1,0)</f>
        <v>-</v>
      </c>
      <c r="E942" s="118" t="b">
        <f ca="1">OFFSET(E942,-1,0)</f>
        <v>1</v>
      </c>
      <c r="F942" s="118" t="str">
        <f ca="1">OFFSET(F942,-1,0)</f>
        <v>-</v>
      </c>
      <c r="G942" s="125" t="str">
        <f ca="1">OFFSET(G942,-1,0)</f>
        <v>-</v>
      </c>
      <c r="H942" s="115">
        <f ca="1">AVERAGE(H941,H943)</f>
        <v>1.2500000000000001E-2</v>
      </c>
      <c r="I942" s="115">
        <f ca="1">AVERAGE(I941,I943)</f>
        <v>0</v>
      </c>
      <c r="J942" s="115">
        <f ca="1">AVERAGE(J941,J943)</f>
        <v>6.25E-2</v>
      </c>
      <c r="K942" s="115">
        <f ca="1">AVERAGE(K941,K943)</f>
        <v>6.25E-2</v>
      </c>
      <c r="L942" s="16"/>
      <c r="M942" s="16"/>
      <c r="N942" s="116">
        <f ca="1">OFFSET(N942,-1,0)</f>
        <v>1</v>
      </c>
      <c r="O942" s="116">
        <f t="shared" ca="1" si="429"/>
        <v>0</v>
      </c>
      <c r="P942" s="116">
        <f t="shared" ca="1" si="429"/>
        <v>1</v>
      </c>
    </row>
    <row r="943" spans="2:16" hidden="1" outlineLevel="1">
      <c r="B943" s="119" t="s">
        <v>393</v>
      </c>
      <c r="C943" s="120" t="str">
        <f ca="1">C941</f>
        <v>-</v>
      </c>
      <c r="D943" s="120" t="str">
        <f ca="1">D941</f>
        <v>-</v>
      </c>
      <c r="E943" s="120" t="b">
        <f ca="1">E941</f>
        <v>1</v>
      </c>
      <c r="F943" s="120" t="str">
        <f ca="1">F941</f>
        <v>-</v>
      </c>
      <c r="G943" s="126" t="str">
        <f ca="1">G941</f>
        <v>-</v>
      </c>
      <c r="H943" s="121">
        <f ca="1">H941*1.5</f>
        <v>1.4999999999999999E-2</v>
      </c>
      <c r="I943" s="121">
        <f ca="1">I941*1.5</f>
        <v>0</v>
      </c>
      <c r="J943" s="121">
        <f ca="1">J941*1.5</f>
        <v>7.5000000000000011E-2</v>
      </c>
      <c r="K943" s="121">
        <f ca="1">K941*1.5</f>
        <v>7.5000000000000011E-2</v>
      </c>
      <c r="L943" s="119"/>
      <c r="M943" s="119"/>
      <c r="N943" s="122">
        <f ca="1">OFFSET(N943,-1,0)</f>
        <v>1</v>
      </c>
      <c r="O943" s="116">
        <f t="shared" ca="1" si="429"/>
        <v>0</v>
      </c>
      <c r="P943" s="116">
        <f t="shared" ca="1" si="429"/>
        <v>1</v>
      </c>
    </row>
    <row r="944" spans="2:16" hidden="1" outlineLevel="1">
      <c r="B944" s="111" t="s">
        <v>394</v>
      </c>
      <c r="C944" s="112" t="str">
        <f ca="1">C946</f>
        <v>-</v>
      </c>
      <c r="D944" s="112" t="str">
        <f ca="1">D946</f>
        <v>-</v>
      </c>
      <c r="E944" s="112" t="b">
        <f ca="1">E946</f>
        <v>1</v>
      </c>
      <c r="F944" s="112" t="str">
        <f ca="1">F946</f>
        <v>-</v>
      </c>
      <c r="G944" s="123" t="str">
        <f ca="1">G946</f>
        <v>-</v>
      </c>
      <c r="H944" s="113">
        <f ca="1">H946*0.5</f>
        <v>5.0000000000000001E-3</v>
      </c>
      <c r="I944" s="113">
        <f ca="1">I946*0.5</f>
        <v>0</v>
      </c>
      <c r="J944" s="113">
        <f ca="1">J946*0.5</f>
        <v>2.5000000000000001E-2</v>
      </c>
      <c r="K944" s="113">
        <f ca="1">K946*0.5</f>
        <v>2.5000000000000001E-2</v>
      </c>
      <c r="L944" s="111"/>
      <c r="M944" s="111"/>
      <c r="N944" s="82">
        <v>2</v>
      </c>
      <c r="O944" s="116">
        <f t="shared" ca="1" si="429"/>
        <v>0</v>
      </c>
      <c r="P944" s="116">
        <f t="shared" ca="1" si="429"/>
        <v>1</v>
      </c>
    </row>
    <row r="945" spans="2:16" hidden="1" outlineLevel="1">
      <c r="B945" s="16" t="s">
        <v>489</v>
      </c>
      <c r="C945" s="114" t="str">
        <f ca="1">C946</f>
        <v>-</v>
      </c>
      <c r="D945" s="114" t="str">
        <f ca="1">D946</f>
        <v>-</v>
      </c>
      <c r="E945" s="114" t="b">
        <f ca="1">E946</f>
        <v>1</v>
      </c>
      <c r="F945" s="114" t="str">
        <f ca="1">F946</f>
        <v>-</v>
      </c>
      <c r="G945" s="108" t="str">
        <f ca="1">G946</f>
        <v>-</v>
      </c>
      <c r="H945" s="115">
        <f ca="1">AVERAGE(H944,H946)</f>
        <v>7.4999999999999997E-3</v>
      </c>
      <c r="I945" s="115">
        <f ca="1">AVERAGE(I944,I946)</f>
        <v>0</v>
      </c>
      <c r="J945" s="115">
        <f ca="1">AVERAGE(J944,J946)</f>
        <v>3.7500000000000006E-2</v>
      </c>
      <c r="K945" s="115">
        <f ca="1">AVERAGE(K944,K946)</f>
        <v>3.7500000000000006E-2</v>
      </c>
      <c r="L945" s="16"/>
      <c r="M945" s="16"/>
      <c r="N945" s="116">
        <f ca="1">OFFSET(N945,-1,0)</f>
        <v>2</v>
      </c>
      <c r="O945" s="116">
        <f t="shared" ca="1" si="429"/>
        <v>0</v>
      </c>
      <c r="P945" s="116">
        <f t="shared" ca="1" si="429"/>
        <v>1</v>
      </c>
    </row>
    <row r="946" spans="2:16" hidden="1" outlineLevel="1">
      <c r="B946" s="16" t="s">
        <v>419</v>
      </c>
      <c r="C946" s="117" t="str">
        <f t="shared" ref="C946:K946" ca="1" si="432">INDEX(C$854:C$861,INDEX(i.DryManOpt_Mer,$O946+1,$N946+1),0)</f>
        <v>-</v>
      </c>
      <c r="D946" s="117" t="str">
        <f t="shared" ca="1" si="432"/>
        <v>-</v>
      </c>
      <c r="E946" s="117" t="b">
        <f t="shared" ca="1" si="432"/>
        <v>1</v>
      </c>
      <c r="F946" s="117" t="str">
        <f t="shared" ca="1" si="432"/>
        <v>-</v>
      </c>
      <c r="G946" s="124" t="str">
        <f t="shared" ca="1" si="432"/>
        <v>-</v>
      </c>
      <c r="H946" s="110">
        <f t="shared" ca="1" si="432"/>
        <v>0.01</v>
      </c>
      <c r="I946" s="110">
        <f t="shared" ca="1" si="432"/>
        <v>0</v>
      </c>
      <c r="J946" s="110">
        <f t="shared" ca="1" si="432"/>
        <v>0.05</v>
      </c>
      <c r="K946" s="110">
        <f t="shared" ca="1" si="432"/>
        <v>0.05</v>
      </c>
      <c r="L946" s="16"/>
      <c r="M946" s="16"/>
      <c r="N946" s="116">
        <f ca="1">OFFSET(N946,-1,0)</f>
        <v>2</v>
      </c>
      <c r="O946" s="116">
        <f t="shared" ca="1" si="429"/>
        <v>0</v>
      </c>
      <c r="P946" s="116">
        <f t="shared" ca="1" si="429"/>
        <v>1</v>
      </c>
    </row>
    <row r="947" spans="2:16" hidden="1" outlineLevel="1">
      <c r="B947" s="16" t="s">
        <v>490</v>
      </c>
      <c r="C947" s="118" t="str">
        <f ca="1">OFFSET(C947,-1,0)</f>
        <v>-</v>
      </c>
      <c r="D947" s="118" t="str">
        <f ca="1">OFFSET(D947,-1,0)</f>
        <v>-</v>
      </c>
      <c r="E947" s="118" t="b">
        <f ca="1">OFFSET(E947,-1,0)</f>
        <v>1</v>
      </c>
      <c r="F947" s="118" t="str">
        <f ca="1">OFFSET(F947,-1,0)</f>
        <v>-</v>
      </c>
      <c r="G947" s="125" t="str">
        <f ca="1">OFFSET(G947,-1,0)</f>
        <v>-</v>
      </c>
      <c r="H947" s="115">
        <f ca="1">AVERAGE(H946,H948)</f>
        <v>1.2500000000000001E-2</v>
      </c>
      <c r="I947" s="115">
        <f ca="1">AVERAGE(I946,I948)</f>
        <v>0</v>
      </c>
      <c r="J947" s="115">
        <f ca="1">AVERAGE(J946,J948)</f>
        <v>6.25E-2</v>
      </c>
      <c r="K947" s="115">
        <f ca="1">AVERAGE(K946,K948)</f>
        <v>6.25E-2</v>
      </c>
      <c r="L947" s="16"/>
      <c r="M947" s="16"/>
      <c r="N947" s="116">
        <f ca="1">OFFSET(N947,-1,0)</f>
        <v>2</v>
      </c>
      <c r="O947" s="116">
        <f t="shared" ca="1" si="429"/>
        <v>0</v>
      </c>
      <c r="P947" s="116">
        <f t="shared" ca="1" si="429"/>
        <v>1</v>
      </c>
    </row>
    <row r="948" spans="2:16" hidden="1" outlineLevel="1">
      <c r="B948" s="119" t="s">
        <v>393</v>
      </c>
      <c r="C948" s="120" t="str">
        <f ca="1">C946</f>
        <v>-</v>
      </c>
      <c r="D948" s="120" t="str">
        <f ca="1">D946</f>
        <v>-</v>
      </c>
      <c r="E948" s="120" t="b">
        <f ca="1">E946</f>
        <v>1</v>
      </c>
      <c r="F948" s="120" t="str">
        <f ca="1">F946</f>
        <v>-</v>
      </c>
      <c r="G948" s="126" t="str">
        <f ca="1">G946</f>
        <v>-</v>
      </c>
      <c r="H948" s="121">
        <f ca="1">H946*1.5</f>
        <v>1.4999999999999999E-2</v>
      </c>
      <c r="I948" s="121">
        <f ca="1">I946*1.5</f>
        <v>0</v>
      </c>
      <c r="J948" s="121">
        <f ca="1">J946*1.5</f>
        <v>7.5000000000000011E-2</v>
      </c>
      <c r="K948" s="121">
        <f ca="1">K946*1.5</f>
        <v>7.5000000000000011E-2</v>
      </c>
      <c r="L948" s="119"/>
      <c r="M948" s="119"/>
      <c r="N948" s="122">
        <f ca="1">OFFSET(N948,-1,0)</f>
        <v>2</v>
      </c>
      <c r="O948" s="116">
        <f t="shared" ca="1" si="429"/>
        <v>0</v>
      </c>
      <c r="P948" s="116">
        <f t="shared" ca="1" si="429"/>
        <v>1</v>
      </c>
    </row>
    <row r="949" spans="2:16" hidden="1" outlineLevel="1">
      <c r="B949" s="111" t="s">
        <v>394</v>
      </c>
      <c r="C949" s="112" t="str">
        <f ca="1">C951</f>
        <v>-</v>
      </c>
      <c r="D949" s="112" t="str">
        <f ca="1">D951</f>
        <v>-</v>
      </c>
      <c r="E949" s="112" t="b">
        <f ca="1">E951</f>
        <v>1</v>
      </c>
      <c r="F949" s="112" t="str">
        <f ca="1">F951</f>
        <v>-</v>
      </c>
      <c r="G949" s="123" t="str">
        <f ca="1">G951</f>
        <v>-</v>
      </c>
      <c r="H949" s="113">
        <f ca="1">H951*0.5</f>
        <v>5.0000000000000001E-3</v>
      </c>
      <c r="I949" s="113">
        <f ca="1">I951*0.5</f>
        <v>0</v>
      </c>
      <c r="J949" s="113">
        <f ca="1">J951*0.5</f>
        <v>2.5000000000000001E-2</v>
      </c>
      <c r="K949" s="113">
        <f ca="1">K951*0.5</f>
        <v>2.5000000000000001E-2</v>
      </c>
      <c r="L949" s="111"/>
      <c r="M949" s="111"/>
      <c r="N949" s="82">
        <v>3</v>
      </c>
      <c r="O949" s="116">
        <f t="shared" ca="1" si="429"/>
        <v>0</v>
      </c>
      <c r="P949" s="116">
        <f t="shared" ca="1" si="429"/>
        <v>1</v>
      </c>
    </row>
    <row r="950" spans="2:16" hidden="1" outlineLevel="1">
      <c r="B950" s="16" t="s">
        <v>489</v>
      </c>
      <c r="C950" s="114" t="str">
        <f ca="1">C951</f>
        <v>-</v>
      </c>
      <c r="D950" s="114" t="str">
        <f ca="1">D951</f>
        <v>-</v>
      </c>
      <c r="E950" s="114" t="b">
        <f ca="1">E951</f>
        <v>1</v>
      </c>
      <c r="F950" s="114" t="str">
        <f ca="1">F951</f>
        <v>-</v>
      </c>
      <c r="G950" s="108" t="str">
        <f ca="1">G951</f>
        <v>-</v>
      </c>
      <c r="H950" s="115">
        <f ca="1">AVERAGE(H949,H951)</f>
        <v>7.4999999999999997E-3</v>
      </c>
      <c r="I950" s="115">
        <f ca="1">AVERAGE(I949,I951)</f>
        <v>0</v>
      </c>
      <c r="J950" s="115">
        <f ca="1">AVERAGE(J949,J951)</f>
        <v>3.7500000000000006E-2</v>
      </c>
      <c r="K950" s="115">
        <f ca="1">AVERAGE(K949,K951)</f>
        <v>3.7500000000000006E-2</v>
      </c>
      <c r="L950" s="16"/>
      <c r="M950" s="16"/>
      <c r="N950" s="116">
        <f ca="1">OFFSET(N950,-1,0)</f>
        <v>3</v>
      </c>
      <c r="O950" s="116">
        <f t="shared" ca="1" si="429"/>
        <v>0</v>
      </c>
      <c r="P950" s="116">
        <f t="shared" ca="1" si="429"/>
        <v>1</v>
      </c>
    </row>
    <row r="951" spans="2:16" hidden="1" outlineLevel="1">
      <c r="B951" s="16" t="s">
        <v>419</v>
      </c>
      <c r="C951" s="117" t="str">
        <f t="shared" ref="C951:K951" ca="1" si="433">INDEX(C$854:C$861,INDEX(i.DryManOpt_Mer,$O951+1,$N951+1),0)</f>
        <v>-</v>
      </c>
      <c r="D951" s="117" t="str">
        <f t="shared" ca="1" si="433"/>
        <v>-</v>
      </c>
      <c r="E951" s="117" t="b">
        <f t="shared" ca="1" si="433"/>
        <v>1</v>
      </c>
      <c r="F951" s="117" t="str">
        <f t="shared" ca="1" si="433"/>
        <v>-</v>
      </c>
      <c r="G951" s="124" t="str">
        <f t="shared" ca="1" si="433"/>
        <v>-</v>
      </c>
      <c r="H951" s="110">
        <f t="shared" ca="1" si="433"/>
        <v>0.01</v>
      </c>
      <c r="I951" s="110">
        <f t="shared" ca="1" si="433"/>
        <v>0</v>
      </c>
      <c r="J951" s="110">
        <f t="shared" ca="1" si="433"/>
        <v>0.05</v>
      </c>
      <c r="K951" s="110">
        <f t="shared" ca="1" si="433"/>
        <v>0.05</v>
      </c>
      <c r="L951" s="16"/>
      <c r="M951" s="16"/>
      <c r="N951" s="116">
        <f ca="1">OFFSET(N951,-1,0)</f>
        <v>3</v>
      </c>
      <c r="O951" s="116">
        <f t="shared" ref="O951:P954" ca="1" si="434">OFFSET(O951,-1,0)</f>
        <v>0</v>
      </c>
      <c r="P951" s="116">
        <f t="shared" ca="1" si="434"/>
        <v>1</v>
      </c>
    </row>
    <row r="952" spans="2:16" hidden="1" outlineLevel="1">
      <c r="B952" s="16" t="s">
        <v>490</v>
      </c>
      <c r="C952" s="118" t="str">
        <f ca="1">OFFSET(C952,-1,0)</f>
        <v>-</v>
      </c>
      <c r="D952" s="118" t="str">
        <f ca="1">OFFSET(D952,-1,0)</f>
        <v>-</v>
      </c>
      <c r="E952" s="118" t="b">
        <f ca="1">OFFSET(E952,-1,0)</f>
        <v>1</v>
      </c>
      <c r="F952" s="118" t="str">
        <f ca="1">OFFSET(F952,-1,0)</f>
        <v>-</v>
      </c>
      <c r="G952" s="125" t="str">
        <f ca="1">OFFSET(G952,-1,0)</f>
        <v>-</v>
      </c>
      <c r="H952" s="115">
        <f ca="1">AVERAGE(H951,H953)</f>
        <v>1.2500000000000001E-2</v>
      </c>
      <c r="I952" s="115">
        <f ca="1">AVERAGE(I951,I953)</f>
        <v>0</v>
      </c>
      <c r="J952" s="115">
        <f ca="1">AVERAGE(J951,J953)</f>
        <v>6.25E-2</v>
      </c>
      <c r="K952" s="115">
        <f ca="1">AVERAGE(K951,K953)</f>
        <v>6.25E-2</v>
      </c>
      <c r="L952" s="16"/>
      <c r="M952" s="16"/>
      <c r="N952" s="116">
        <f ca="1">OFFSET(N952,-1,0)</f>
        <v>3</v>
      </c>
      <c r="O952" s="116">
        <f t="shared" ca="1" si="434"/>
        <v>0</v>
      </c>
      <c r="P952" s="116">
        <f t="shared" ca="1" si="434"/>
        <v>1</v>
      </c>
    </row>
    <row r="953" spans="2:16" hidden="1" outlineLevel="1">
      <c r="B953" s="119" t="s">
        <v>393</v>
      </c>
      <c r="C953" s="120" t="str">
        <f ca="1">C951</f>
        <v>-</v>
      </c>
      <c r="D953" s="120" t="str">
        <f ca="1">D951</f>
        <v>-</v>
      </c>
      <c r="E953" s="120" t="b">
        <f ca="1">E951</f>
        <v>1</v>
      </c>
      <c r="F953" s="120" t="str">
        <f ca="1">F951</f>
        <v>-</v>
      </c>
      <c r="G953" s="126" t="str">
        <f ca="1">G951</f>
        <v>-</v>
      </c>
      <c r="H953" s="121">
        <f ca="1">H951*1.5</f>
        <v>1.4999999999999999E-2</v>
      </c>
      <c r="I953" s="121">
        <f ca="1">I951*1.5</f>
        <v>0</v>
      </c>
      <c r="J953" s="121">
        <f ca="1">J951*1.5</f>
        <v>7.5000000000000011E-2</v>
      </c>
      <c r="K953" s="121">
        <f ca="1">K951*1.5</f>
        <v>7.5000000000000011E-2</v>
      </c>
      <c r="L953" s="119"/>
      <c r="M953" s="119"/>
      <c r="N953" s="122">
        <f ca="1">OFFSET(N953,-1,0)</f>
        <v>3</v>
      </c>
      <c r="O953" s="116">
        <f t="shared" ca="1" si="434"/>
        <v>0</v>
      </c>
      <c r="P953" s="116">
        <f t="shared" ca="1" si="434"/>
        <v>1</v>
      </c>
    </row>
    <row r="954" spans="2:16" hidden="1" outlineLevel="1">
      <c r="B954" s="111" t="s">
        <v>394</v>
      </c>
      <c r="C954" s="112" t="str">
        <f ca="1">C956</f>
        <v>-</v>
      </c>
      <c r="D954" s="112" t="str">
        <f ca="1">D956</f>
        <v>-</v>
      </c>
      <c r="E954" s="112" t="str">
        <f ca="1">E956</f>
        <v>-</v>
      </c>
      <c r="F954" s="112" t="str">
        <f ca="1">F956</f>
        <v>-</v>
      </c>
      <c r="G954" s="123" t="str">
        <f ca="1">G956</f>
        <v>-</v>
      </c>
      <c r="H954" s="113">
        <f ca="1">H956*0.5</f>
        <v>0</v>
      </c>
      <c r="I954" s="113">
        <f ca="1">I956*0.5</f>
        <v>0</v>
      </c>
      <c r="J954" s="113">
        <f ca="1">J956*0.5</f>
        <v>0</v>
      </c>
      <c r="K954" s="113">
        <f ca="1">K956*0.5</f>
        <v>0</v>
      </c>
      <c r="L954" s="111"/>
      <c r="M954" s="111"/>
      <c r="N954" s="82">
        <v>0</v>
      </c>
      <c r="O954" s="82">
        <v>1</v>
      </c>
      <c r="P954" s="116">
        <f t="shared" ca="1" si="434"/>
        <v>1</v>
      </c>
    </row>
    <row r="955" spans="2:16" hidden="1" outlineLevel="1">
      <c r="B955" s="16" t="s">
        <v>489</v>
      </c>
      <c r="C955" s="114" t="str">
        <f ca="1">C956</f>
        <v>-</v>
      </c>
      <c r="D955" s="114" t="str">
        <f ca="1">D956</f>
        <v>-</v>
      </c>
      <c r="E955" s="114" t="str">
        <f ca="1">E956</f>
        <v>-</v>
      </c>
      <c r="F955" s="114" t="str">
        <f ca="1">F956</f>
        <v>-</v>
      </c>
      <c r="G955" s="108" t="str">
        <f ca="1">G956</f>
        <v>-</v>
      </c>
      <c r="H955" s="115">
        <f ca="1">AVERAGE(H954,H956)</f>
        <v>0</v>
      </c>
      <c r="I955" s="115">
        <f ca="1">AVERAGE(I954,I956)</f>
        <v>0</v>
      </c>
      <c r="J955" s="115">
        <f ca="1">AVERAGE(J954,J956)</f>
        <v>0</v>
      </c>
      <c r="K955" s="115">
        <f ca="1">AVERAGE(K954,K956)</f>
        <v>0</v>
      </c>
      <c r="L955" s="16"/>
      <c r="M955" s="16"/>
      <c r="N955" s="116">
        <f t="shared" ref="N955:P970" ca="1" si="435">OFFSET(N955,-1,0)</f>
        <v>0</v>
      </c>
      <c r="O955" s="116">
        <f t="shared" ca="1" si="435"/>
        <v>1</v>
      </c>
      <c r="P955" s="116">
        <f t="shared" ca="1" si="435"/>
        <v>1</v>
      </c>
    </row>
    <row r="956" spans="2:16" hidden="1" outlineLevel="1">
      <c r="B956" s="16" t="s">
        <v>419</v>
      </c>
      <c r="C956" s="117" t="str">
        <f t="shared" ref="C956:K956" ca="1" si="436">INDEX(C$854:C$861,INDEX(i.DryManOpt_Mer,$O956+1,$N956+1),0)</f>
        <v>-</v>
      </c>
      <c r="D956" s="117" t="str">
        <f t="shared" ca="1" si="436"/>
        <v>-</v>
      </c>
      <c r="E956" s="117" t="str">
        <f t="shared" ca="1" si="436"/>
        <v>-</v>
      </c>
      <c r="F956" s="117" t="str">
        <f t="shared" ca="1" si="436"/>
        <v>-</v>
      </c>
      <c r="G956" s="117" t="str">
        <f t="shared" ca="1" si="436"/>
        <v>-</v>
      </c>
      <c r="H956" s="110">
        <f t="shared" ca="1" si="436"/>
        <v>0</v>
      </c>
      <c r="I956" s="110">
        <f t="shared" ca="1" si="436"/>
        <v>0</v>
      </c>
      <c r="J956" s="110">
        <f t="shared" ca="1" si="436"/>
        <v>0</v>
      </c>
      <c r="K956" s="110">
        <f t="shared" ca="1" si="436"/>
        <v>0</v>
      </c>
      <c r="L956" s="16"/>
      <c r="M956" s="16"/>
      <c r="N956" s="116">
        <f t="shared" ca="1" si="435"/>
        <v>0</v>
      </c>
      <c r="O956" s="116">
        <f t="shared" ca="1" si="435"/>
        <v>1</v>
      </c>
      <c r="P956" s="116">
        <f t="shared" ca="1" si="435"/>
        <v>1</v>
      </c>
    </row>
    <row r="957" spans="2:16" hidden="1" outlineLevel="1">
      <c r="B957" s="16" t="s">
        <v>490</v>
      </c>
      <c r="C957" s="118" t="str">
        <f ca="1">OFFSET(C957,-1,0)</f>
        <v>-</v>
      </c>
      <c r="D957" s="118" t="str">
        <f ca="1">OFFSET(D957,-1,0)</f>
        <v>-</v>
      </c>
      <c r="E957" s="118" t="str">
        <f ca="1">OFFSET(E957,-1,0)</f>
        <v>-</v>
      </c>
      <c r="F957" s="118" t="str">
        <f ca="1">OFFSET(F957,-1,0)</f>
        <v>-</v>
      </c>
      <c r="G957" s="125" t="str">
        <f ca="1">OFFSET(G957,-1,0)</f>
        <v>-</v>
      </c>
      <c r="H957" s="115">
        <f ca="1">AVERAGE(H956,H958)</f>
        <v>0</v>
      </c>
      <c r="I957" s="115">
        <f ca="1">AVERAGE(I956,I958)</f>
        <v>0</v>
      </c>
      <c r="J957" s="115">
        <f ca="1">AVERAGE(J956,J958)</f>
        <v>0</v>
      </c>
      <c r="K957" s="115">
        <f ca="1">AVERAGE(K956,K958)</f>
        <v>0</v>
      </c>
      <c r="L957" s="16"/>
      <c r="M957" s="16"/>
      <c r="N957" s="116">
        <f t="shared" ca="1" si="435"/>
        <v>0</v>
      </c>
      <c r="O957" s="116">
        <f t="shared" ca="1" si="435"/>
        <v>1</v>
      </c>
      <c r="P957" s="116">
        <f t="shared" ca="1" si="435"/>
        <v>1</v>
      </c>
    </row>
    <row r="958" spans="2:16" hidden="1" outlineLevel="1">
      <c r="B958" s="119" t="s">
        <v>393</v>
      </c>
      <c r="C958" s="120" t="str">
        <f ca="1">C956</f>
        <v>-</v>
      </c>
      <c r="D958" s="120" t="str">
        <f ca="1">D956</f>
        <v>-</v>
      </c>
      <c r="E958" s="120" t="str">
        <f ca="1">E956</f>
        <v>-</v>
      </c>
      <c r="F958" s="120" t="str">
        <f ca="1">F956</f>
        <v>-</v>
      </c>
      <c r="G958" s="126" t="str">
        <f ca="1">G956</f>
        <v>-</v>
      </c>
      <c r="H958" s="121">
        <f ca="1">H956*1.5</f>
        <v>0</v>
      </c>
      <c r="I958" s="121">
        <f ca="1">I956*1.5</f>
        <v>0</v>
      </c>
      <c r="J958" s="121">
        <f ca="1">J956*1.5</f>
        <v>0</v>
      </c>
      <c r="K958" s="121">
        <f ca="1">K956*1.5</f>
        <v>0</v>
      </c>
      <c r="L958" s="119"/>
      <c r="M958" s="119"/>
      <c r="N958" s="122">
        <f t="shared" ca="1" si="435"/>
        <v>0</v>
      </c>
      <c r="O958" s="116">
        <f t="shared" ca="1" si="435"/>
        <v>1</v>
      </c>
      <c r="P958" s="116">
        <f t="shared" ca="1" si="435"/>
        <v>1</v>
      </c>
    </row>
    <row r="959" spans="2:16" hidden="1" outlineLevel="1">
      <c r="B959" s="111" t="s">
        <v>394</v>
      </c>
      <c r="C959" s="112" t="str">
        <f ca="1">C961</f>
        <v>-</v>
      </c>
      <c r="D959" s="112" t="str">
        <f ca="1">D961</f>
        <v>-</v>
      </c>
      <c r="E959" s="112" t="b">
        <f ca="1">E961</f>
        <v>1</v>
      </c>
      <c r="F959" s="112" t="str">
        <f ca="1">F961</f>
        <v>-</v>
      </c>
      <c r="G959" s="123" t="str">
        <f ca="1">G961</f>
        <v>-</v>
      </c>
      <c r="H959" s="113">
        <f ca="1">H961*0.5</f>
        <v>5.0000000000000001E-3</v>
      </c>
      <c r="I959" s="113">
        <f ca="1">I961*0.5</f>
        <v>0</v>
      </c>
      <c r="J959" s="113">
        <f ca="1">J961*0.5</f>
        <v>2.5000000000000001E-2</v>
      </c>
      <c r="K959" s="113">
        <f ca="1">K961*0.5</f>
        <v>2.5000000000000001E-2</v>
      </c>
      <c r="L959" s="111"/>
      <c r="M959" s="111"/>
      <c r="N959" s="82">
        <v>1</v>
      </c>
      <c r="O959" s="116">
        <f t="shared" ca="1" si="435"/>
        <v>1</v>
      </c>
      <c r="P959" s="116">
        <f t="shared" ca="1" si="435"/>
        <v>1</v>
      </c>
    </row>
    <row r="960" spans="2:16" hidden="1" outlineLevel="1">
      <c r="B960" s="16" t="s">
        <v>489</v>
      </c>
      <c r="C960" s="114" t="str">
        <f ca="1">C961</f>
        <v>-</v>
      </c>
      <c r="D960" s="114" t="str">
        <f ca="1">D961</f>
        <v>-</v>
      </c>
      <c r="E960" s="114" t="b">
        <f ca="1">E961</f>
        <v>1</v>
      </c>
      <c r="F960" s="114" t="str">
        <f ca="1">F961</f>
        <v>-</v>
      </c>
      <c r="G960" s="108" t="str">
        <f ca="1">G961</f>
        <v>-</v>
      </c>
      <c r="H960" s="115">
        <f ca="1">AVERAGE(H959,H961)</f>
        <v>7.4999999999999997E-3</v>
      </c>
      <c r="I960" s="115">
        <f ca="1">AVERAGE(I959,I961)</f>
        <v>0</v>
      </c>
      <c r="J960" s="115">
        <f ca="1">AVERAGE(J959,J961)</f>
        <v>3.7500000000000006E-2</v>
      </c>
      <c r="K960" s="115">
        <f ca="1">AVERAGE(K959,K961)</f>
        <v>3.7500000000000006E-2</v>
      </c>
      <c r="L960" s="16"/>
      <c r="M960" s="16"/>
      <c r="N960" s="116">
        <f ca="1">OFFSET(N960,-1,0)</f>
        <v>1</v>
      </c>
      <c r="O960" s="116">
        <f t="shared" ca="1" si="435"/>
        <v>1</v>
      </c>
      <c r="P960" s="116">
        <f t="shared" ca="1" si="435"/>
        <v>1</v>
      </c>
    </row>
    <row r="961" spans="2:16" hidden="1" outlineLevel="1">
      <c r="B961" s="16" t="s">
        <v>419</v>
      </c>
      <c r="C961" s="117" t="str">
        <f t="shared" ref="C961:K961" ca="1" si="437">INDEX(C$854:C$861,INDEX(i.DryManOpt_Mer,$O961+1,$N961+1),0)</f>
        <v>-</v>
      </c>
      <c r="D961" s="117" t="str">
        <f t="shared" ca="1" si="437"/>
        <v>-</v>
      </c>
      <c r="E961" s="117" t="b">
        <f t="shared" ca="1" si="437"/>
        <v>1</v>
      </c>
      <c r="F961" s="117" t="str">
        <f t="shared" ca="1" si="437"/>
        <v>-</v>
      </c>
      <c r="G961" s="124" t="str">
        <f t="shared" ca="1" si="437"/>
        <v>-</v>
      </c>
      <c r="H961" s="110">
        <f t="shared" ca="1" si="437"/>
        <v>0.01</v>
      </c>
      <c r="I961" s="110">
        <f t="shared" ca="1" si="437"/>
        <v>0</v>
      </c>
      <c r="J961" s="110">
        <f t="shared" ca="1" si="437"/>
        <v>0.05</v>
      </c>
      <c r="K961" s="110">
        <f t="shared" ca="1" si="437"/>
        <v>0.05</v>
      </c>
      <c r="L961" s="16"/>
      <c r="M961" s="16"/>
      <c r="N961" s="116">
        <f ca="1">OFFSET(N961,-1,0)</f>
        <v>1</v>
      </c>
      <c r="O961" s="116">
        <f t="shared" ca="1" si="435"/>
        <v>1</v>
      </c>
      <c r="P961" s="116">
        <f t="shared" ca="1" si="435"/>
        <v>1</v>
      </c>
    </row>
    <row r="962" spans="2:16" hidden="1" outlineLevel="1">
      <c r="B962" s="16" t="s">
        <v>490</v>
      </c>
      <c r="C962" s="118" t="str">
        <f ca="1">OFFSET(C962,-1,0)</f>
        <v>-</v>
      </c>
      <c r="D962" s="118" t="str">
        <f ca="1">OFFSET(D962,-1,0)</f>
        <v>-</v>
      </c>
      <c r="E962" s="118" t="b">
        <f ca="1">OFFSET(E962,-1,0)</f>
        <v>1</v>
      </c>
      <c r="F962" s="118" t="str">
        <f ca="1">OFFSET(F962,-1,0)</f>
        <v>-</v>
      </c>
      <c r="G962" s="125" t="str">
        <f ca="1">OFFSET(G962,-1,0)</f>
        <v>-</v>
      </c>
      <c r="H962" s="115">
        <f ca="1">AVERAGE(H961,H963)</f>
        <v>1.2500000000000001E-2</v>
      </c>
      <c r="I962" s="115">
        <f ca="1">AVERAGE(I961,I963)</f>
        <v>0</v>
      </c>
      <c r="J962" s="115">
        <f ca="1">AVERAGE(J961,J963)</f>
        <v>6.25E-2</v>
      </c>
      <c r="K962" s="115">
        <f ca="1">AVERAGE(K961,K963)</f>
        <v>6.25E-2</v>
      </c>
      <c r="L962" s="16"/>
      <c r="M962" s="16"/>
      <c r="N962" s="116">
        <f ca="1">OFFSET(N962,-1,0)</f>
        <v>1</v>
      </c>
      <c r="O962" s="116">
        <f t="shared" ca="1" si="435"/>
        <v>1</v>
      </c>
      <c r="P962" s="116">
        <f t="shared" ca="1" si="435"/>
        <v>1</v>
      </c>
    </row>
    <row r="963" spans="2:16" hidden="1" outlineLevel="1">
      <c r="B963" s="119" t="s">
        <v>393</v>
      </c>
      <c r="C963" s="120" t="str">
        <f ca="1">C961</f>
        <v>-</v>
      </c>
      <c r="D963" s="120" t="str">
        <f ca="1">D961</f>
        <v>-</v>
      </c>
      <c r="E963" s="120" t="b">
        <f ca="1">E961</f>
        <v>1</v>
      </c>
      <c r="F963" s="120" t="str">
        <f ca="1">F961</f>
        <v>-</v>
      </c>
      <c r="G963" s="126" t="str">
        <f ca="1">G961</f>
        <v>-</v>
      </c>
      <c r="H963" s="121">
        <f ca="1">H961*1.5</f>
        <v>1.4999999999999999E-2</v>
      </c>
      <c r="I963" s="121">
        <f ca="1">I961*1.5</f>
        <v>0</v>
      </c>
      <c r="J963" s="121">
        <f ca="1">J961*1.5</f>
        <v>7.5000000000000011E-2</v>
      </c>
      <c r="K963" s="121">
        <f ca="1">K961*1.5</f>
        <v>7.5000000000000011E-2</v>
      </c>
      <c r="L963" s="119"/>
      <c r="M963" s="119"/>
      <c r="N963" s="122">
        <f ca="1">OFFSET(N963,-1,0)</f>
        <v>1</v>
      </c>
      <c r="O963" s="116">
        <f t="shared" ca="1" si="435"/>
        <v>1</v>
      </c>
      <c r="P963" s="116">
        <f t="shared" ca="1" si="435"/>
        <v>1</v>
      </c>
    </row>
    <row r="964" spans="2:16" hidden="1" outlineLevel="1">
      <c r="B964" s="111" t="s">
        <v>394</v>
      </c>
      <c r="C964" s="112" t="str">
        <f ca="1">C966</f>
        <v>-</v>
      </c>
      <c r="D964" s="112" t="str">
        <f ca="1">D966</f>
        <v>-</v>
      </c>
      <c r="E964" s="112" t="b">
        <f ca="1">E966</f>
        <v>1</v>
      </c>
      <c r="F964" s="112" t="str">
        <f ca="1">F966</f>
        <v>-</v>
      </c>
      <c r="G964" s="123" t="str">
        <f ca="1">G966</f>
        <v>-</v>
      </c>
      <c r="H964" s="113">
        <f ca="1">H966*0.5</f>
        <v>5.0000000000000001E-3</v>
      </c>
      <c r="I964" s="113">
        <f ca="1">I966*0.5</f>
        <v>0</v>
      </c>
      <c r="J964" s="113">
        <f ca="1">J966*0.5</f>
        <v>2.5000000000000001E-2</v>
      </c>
      <c r="K964" s="113">
        <f ca="1">K966*0.5</f>
        <v>2.5000000000000001E-2</v>
      </c>
      <c r="L964" s="111"/>
      <c r="M964" s="111"/>
      <c r="N964" s="82">
        <v>2</v>
      </c>
      <c r="O964" s="116">
        <f t="shared" ca="1" si="435"/>
        <v>1</v>
      </c>
      <c r="P964" s="116">
        <f t="shared" ca="1" si="435"/>
        <v>1</v>
      </c>
    </row>
    <row r="965" spans="2:16" hidden="1" outlineLevel="1">
      <c r="B965" s="16" t="s">
        <v>489</v>
      </c>
      <c r="C965" s="114" t="str">
        <f ca="1">C966</f>
        <v>-</v>
      </c>
      <c r="D965" s="114" t="str">
        <f ca="1">D966</f>
        <v>-</v>
      </c>
      <c r="E965" s="114" t="b">
        <f ca="1">E966</f>
        <v>1</v>
      </c>
      <c r="F965" s="114" t="str">
        <f ca="1">F966</f>
        <v>-</v>
      </c>
      <c r="G965" s="108" t="str">
        <f ca="1">G966</f>
        <v>-</v>
      </c>
      <c r="H965" s="115">
        <f ca="1">AVERAGE(H964,H966)</f>
        <v>7.4999999999999997E-3</v>
      </c>
      <c r="I965" s="115">
        <f ca="1">AVERAGE(I964,I966)</f>
        <v>0</v>
      </c>
      <c r="J965" s="115">
        <f ca="1">AVERAGE(J964,J966)</f>
        <v>3.7500000000000006E-2</v>
      </c>
      <c r="K965" s="115">
        <f ca="1">AVERAGE(K964,K966)</f>
        <v>3.7500000000000006E-2</v>
      </c>
      <c r="L965" s="16"/>
      <c r="M965" s="16"/>
      <c r="N965" s="116">
        <f ca="1">OFFSET(N965,-1,0)</f>
        <v>2</v>
      </c>
      <c r="O965" s="116">
        <f t="shared" ca="1" si="435"/>
        <v>1</v>
      </c>
      <c r="P965" s="116">
        <f t="shared" ca="1" si="435"/>
        <v>1</v>
      </c>
    </row>
    <row r="966" spans="2:16" hidden="1" outlineLevel="1">
      <c r="B966" s="16" t="s">
        <v>419</v>
      </c>
      <c r="C966" s="117" t="str">
        <f t="shared" ref="C966:K966" ca="1" si="438">INDEX(C$854:C$861,INDEX(i.DryManOpt_Mer,$O966+1,$N966+1),0)</f>
        <v>-</v>
      </c>
      <c r="D966" s="117" t="str">
        <f t="shared" ca="1" si="438"/>
        <v>-</v>
      </c>
      <c r="E966" s="117" t="b">
        <f t="shared" ca="1" si="438"/>
        <v>1</v>
      </c>
      <c r="F966" s="117" t="str">
        <f t="shared" ca="1" si="438"/>
        <v>-</v>
      </c>
      <c r="G966" s="124" t="str">
        <f t="shared" ca="1" si="438"/>
        <v>-</v>
      </c>
      <c r="H966" s="110">
        <f t="shared" ca="1" si="438"/>
        <v>0.01</v>
      </c>
      <c r="I966" s="110">
        <f t="shared" ca="1" si="438"/>
        <v>0</v>
      </c>
      <c r="J966" s="110">
        <f t="shared" ca="1" si="438"/>
        <v>0.05</v>
      </c>
      <c r="K966" s="110">
        <f t="shared" ca="1" si="438"/>
        <v>0.05</v>
      </c>
      <c r="L966" s="16"/>
      <c r="M966" s="16"/>
      <c r="N966" s="116">
        <f ca="1">OFFSET(N966,-1,0)</f>
        <v>2</v>
      </c>
      <c r="O966" s="116">
        <f t="shared" ca="1" si="435"/>
        <v>1</v>
      </c>
      <c r="P966" s="116">
        <f t="shared" ca="1" si="435"/>
        <v>1</v>
      </c>
    </row>
    <row r="967" spans="2:16" hidden="1" outlineLevel="1">
      <c r="B967" s="16" t="s">
        <v>490</v>
      </c>
      <c r="C967" s="118" t="str">
        <f ca="1">OFFSET(C967,-1,0)</f>
        <v>-</v>
      </c>
      <c r="D967" s="118" t="str">
        <f ca="1">OFFSET(D967,-1,0)</f>
        <v>-</v>
      </c>
      <c r="E967" s="118" t="b">
        <f ca="1">OFFSET(E967,-1,0)</f>
        <v>1</v>
      </c>
      <c r="F967" s="118" t="str">
        <f ca="1">OFFSET(F967,-1,0)</f>
        <v>-</v>
      </c>
      <c r="G967" s="125" t="str">
        <f ca="1">OFFSET(G967,-1,0)</f>
        <v>-</v>
      </c>
      <c r="H967" s="115">
        <f ca="1">AVERAGE(H966,H968)</f>
        <v>1.2500000000000001E-2</v>
      </c>
      <c r="I967" s="115">
        <f ca="1">AVERAGE(I966,I968)</f>
        <v>0</v>
      </c>
      <c r="J967" s="115">
        <f ca="1">AVERAGE(J966,J968)</f>
        <v>6.25E-2</v>
      </c>
      <c r="K967" s="115">
        <f ca="1">AVERAGE(K966,K968)</f>
        <v>6.25E-2</v>
      </c>
      <c r="L967" s="16"/>
      <c r="M967" s="16"/>
      <c r="N967" s="116">
        <f ca="1">OFFSET(N967,-1,0)</f>
        <v>2</v>
      </c>
      <c r="O967" s="116">
        <f t="shared" ca="1" si="435"/>
        <v>1</v>
      </c>
      <c r="P967" s="116">
        <f t="shared" ca="1" si="435"/>
        <v>1</v>
      </c>
    </row>
    <row r="968" spans="2:16" hidden="1" outlineLevel="1">
      <c r="B968" s="119" t="s">
        <v>393</v>
      </c>
      <c r="C968" s="120" t="str">
        <f ca="1">C966</f>
        <v>-</v>
      </c>
      <c r="D968" s="120" t="str">
        <f ca="1">D966</f>
        <v>-</v>
      </c>
      <c r="E968" s="120" t="b">
        <f ca="1">E966</f>
        <v>1</v>
      </c>
      <c r="F968" s="120" t="str">
        <f ca="1">F966</f>
        <v>-</v>
      </c>
      <c r="G968" s="126" t="str">
        <f ca="1">G966</f>
        <v>-</v>
      </c>
      <c r="H968" s="121">
        <f ca="1">H966*1.5</f>
        <v>1.4999999999999999E-2</v>
      </c>
      <c r="I968" s="121">
        <f ca="1">I966*1.5</f>
        <v>0</v>
      </c>
      <c r="J968" s="121">
        <f ca="1">J966*1.5</f>
        <v>7.5000000000000011E-2</v>
      </c>
      <c r="K968" s="121">
        <f ca="1">K966*1.5</f>
        <v>7.5000000000000011E-2</v>
      </c>
      <c r="L968" s="119"/>
      <c r="M968" s="119"/>
      <c r="N968" s="122">
        <f ca="1">OFFSET(N968,-1,0)</f>
        <v>2</v>
      </c>
      <c r="O968" s="116">
        <f t="shared" ca="1" si="435"/>
        <v>1</v>
      </c>
      <c r="P968" s="116">
        <f t="shared" ca="1" si="435"/>
        <v>1</v>
      </c>
    </row>
    <row r="969" spans="2:16" hidden="1" outlineLevel="1">
      <c r="B969" s="111" t="s">
        <v>394</v>
      </c>
      <c r="C969" s="112" t="str">
        <f ca="1">C971</f>
        <v>-</v>
      </c>
      <c r="D969" s="112" t="str">
        <f ca="1">D971</f>
        <v>-</v>
      </c>
      <c r="E969" s="112" t="b">
        <f ca="1">E971</f>
        <v>1</v>
      </c>
      <c r="F969" s="112" t="str">
        <f ca="1">F971</f>
        <v>-</v>
      </c>
      <c r="G969" s="123" t="str">
        <f ca="1">G971</f>
        <v>-</v>
      </c>
      <c r="H969" s="113">
        <f ca="1">H971*0.5</f>
        <v>5.0000000000000001E-3</v>
      </c>
      <c r="I969" s="113">
        <f ca="1">I971*0.5</f>
        <v>0</v>
      </c>
      <c r="J969" s="113">
        <f ca="1">J971*0.5</f>
        <v>2.5000000000000001E-2</v>
      </c>
      <c r="K969" s="113">
        <f ca="1">K971*0.5</f>
        <v>2.5000000000000001E-2</v>
      </c>
      <c r="L969" s="111"/>
      <c r="M969" s="111"/>
      <c r="N969" s="82">
        <v>3</v>
      </c>
      <c r="O969" s="116">
        <f t="shared" ca="1" si="435"/>
        <v>1</v>
      </c>
      <c r="P969" s="116">
        <f t="shared" ca="1" si="435"/>
        <v>1</v>
      </c>
    </row>
    <row r="970" spans="2:16" hidden="1" outlineLevel="1">
      <c r="B970" s="16" t="s">
        <v>489</v>
      </c>
      <c r="C970" s="114" t="str">
        <f ca="1">C971</f>
        <v>-</v>
      </c>
      <c r="D970" s="114" t="str">
        <f ca="1">D971</f>
        <v>-</v>
      </c>
      <c r="E970" s="114" t="b">
        <f ca="1">E971</f>
        <v>1</v>
      </c>
      <c r="F970" s="114" t="str">
        <f ca="1">F971</f>
        <v>-</v>
      </c>
      <c r="G970" s="108" t="str">
        <f ca="1">G971</f>
        <v>-</v>
      </c>
      <c r="H970" s="115">
        <f ca="1">AVERAGE(H969,H971)</f>
        <v>7.4999999999999997E-3</v>
      </c>
      <c r="I970" s="115">
        <f ca="1">AVERAGE(I969,I971)</f>
        <v>0</v>
      </c>
      <c r="J970" s="115">
        <f ca="1">AVERAGE(J969,J971)</f>
        <v>3.7500000000000006E-2</v>
      </c>
      <c r="K970" s="115">
        <f ca="1">AVERAGE(K969,K971)</f>
        <v>3.7500000000000006E-2</v>
      </c>
      <c r="L970" s="16"/>
      <c r="M970" s="16"/>
      <c r="N970" s="116">
        <f ca="1">OFFSET(N970,-1,0)</f>
        <v>3</v>
      </c>
      <c r="O970" s="116">
        <f t="shared" ca="1" si="435"/>
        <v>1</v>
      </c>
      <c r="P970" s="116">
        <f t="shared" ca="1" si="435"/>
        <v>1</v>
      </c>
    </row>
    <row r="971" spans="2:16" hidden="1" outlineLevel="1">
      <c r="B971" s="16" t="s">
        <v>419</v>
      </c>
      <c r="C971" s="117" t="str">
        <f t="shared" ref="C971:K971" ca="1" si="439">INDEX(C$854:C$861,INDEX(i.DryManOpt_Mer,$O971+1,$N971+1),0)</f>
        <v>-</v>
      </c>
      <c r="D971" s="117" t="str">
        <f t="shared" ca="1" si="439"/>
        <v>-</v>
      </c>
      <c r="E971" s="117" t="b">
        <f t="shared" ca="1" si="439"/>
        <v>1</v>
      </c>
      <c r="F971" s="117" t="str">
        <f t="shared" ca="1" si="439"/>
        <v>-</v>
      </c>
      <c r="G971" s="124" t="str">
        <f t="shared" ca="1" si="439"/>
        <v>-</v>
      </c>
      <c r="H971" s="110">
        <f t="shared" ca="1" si="439"/>
        <v>0.01</v>
      </c>
      <c r="I971" s="110">
        <f t="shared" ca="1" si="439"/>
        <v>0</v>
      </c>
      <c r="J971" s="110">
        <f t="shared" ca="1" si="439"/>
        <v>0.05</v>
      </c>
      <c r="K971" s="110">
        <f t="shared" ca="1" si="439"/>
        <v>0.05</v>
      </c>
      <c r="L971" s="16"/>
      <c r="M971" s="16"/>
      <c r="N971" s="116">
        <f ca="1">OFFSET(N971,-1,0)</f>
        <v>3</v>
      </c>
      <c r="O971" s="116">
        <f t="shared" ref="O971:P974" ca="1" si="440">OFFSET(O971,-1,0)</f>
        <v>1</v>
      </c>
      <c r="P971" s="116">
        <f t="shared" ca="1" si="440"/>
        <v>1</v>
      </c>
    </row>
    <row r="972" spans="2:16" hidden="1" outlineLevel="1">
      <c r="B972" s="16" t="s">
        <v>490</v>
      </c>
      <c r="C972" s="118" t="str">
        <f ca="1">OFFSET(C972,-1,0)</f>
        <v>-</v>
      </c>
      <c r="D972" s="118" t="str">
        <f ca="1">OFFSET(D972,-1,0)</f>
        <v>-</v>
      </c>
      <c r="E972" s="118" t="b">
        <f ca="1">OFFSET(E972,-1,0)</f>
        <v>1</v>
      </c>
      <c r="F972" s="118" t="str">
        <f ca="1">OFFSET(F972,-1,0)</f>
        <v>-</v>
      </c>
      <c r="G972" s="125" t="str">
        <f ca="1">OFFSET(G972,-1,0)</f>
        <v>-</v>
      </c>
      <c r="H972" s="115">
        <f ca="1">AVERAGE(H971,H973)</f>
        <v>1.2500000000000001E-2</v>
      </c>
      <c r="I972" s="115">
        <f ca="1">AVERAGE(I971,I973)</f>
        <v>0</v>
      </c>
      <c r="J972" s="115">
        <f ca="1">AVERAGE(J971,J973)</f>
        <v>6.25E-2</v>
      </c>
      <c r="K972" s="115">
        <f ca="1">AVERAGE(K971,K973)</f>
        <v>6.25E-2</v>
      </c>
      <c r="L972" s="16"/>
      <c r="M972" s="16"/>
      <c r="N972" s="116">
        <f ca="1">OFFSET(N972,-1,0)</f>
        <v>3</v>
      </c>
      <c r="O972" s="116">
        <f t="shared" ca="1" si="440"/>
        <v>1</v>
      </c>
      <c r="P972" s="116">
        <f t="shared" ca="1" si="440"/>
        <v>1</v>
      </c>
    </row>
    <row r="973" spans="2:16" hidden="1" outlineLevel="1">
      <c r="B973" s="119" t="s">
        <v>393</v>
      </c>
      <c r="C973" s="120" t="str">
        <f ca="1">C971</f>
        <v>-</v>
      </c>
      <c r="D973" s="120" t="str">
        <f ca="1">D971</f>
        <v>-</v>
      </c>
      <c r="E973" s="120" t="b">
        <f ca="1">E971</f>
        <v>1</v>
      </c>
      <c r="F973" s="120" t="str">
        <f ca="1">F971</f>
        <v>-</v>
      </c>
      <c r="G973" s="126" t="str">
        <f ca="1">G971</f>
        <v>-</v>
      </c>
      <c r="H973" s="121">
        <f ca="1">H971*1.5</f>
        <v>1.4999999999999999E-2</v>
      </c>
      <c r="I973" s="121">
        <f ca="1">I971*1.5</f>
        <v>0</v>
      </c>
      <c r="J973" s="121">
        <f ca="1">J971*1.5</f>
        <v>7.5000000000000011E-2</v>
      </c>
      <c r="K973" s="121">
        <f ca="1">K971*1.5</f>
        <v>7.5000000000000011E-2</v>
      </c>
      <c r="L973" s="119"/>
      <c r="M973" s="119"/>
      <c r="N973" s="122">
        <f ca="1">OFFSET(N973,-1,0)</f>
        <v>3</v>
      </c>
      <c r="O973" s="116">
        <f t="shared" ca="1" si="440"/>
        <v>1</v>
      </c>
      <c r="P973" s="116">
        <f t="shared" ca="1" si="440"/>
        <v>1</v>
      </c>
    </row>
    <row r="974" spans="2:16" hidden="1" outlineLevel="1">
      <c r="B974" s="111" t="s">
        <v>394</v>
      </c>
      <c r="C974" s="112" t="str">
        <f ca="1">C976</f>
        <v>-</v>
      </c>
      <c r="D974" s="112" t="str">
        <f ca="1">D976</f>
        <v>-</v>
      </c>
      <c r="E974" s="112" t="str">
        <f ca="1">E976</f>
        <v>-</v>
      </c>
      <c r="F974" s="112" t="str">
        <f ca="1">F976</f>
        <v>-</v>
      </c>
      <c r="G974" s="123" t="str">
        <f ca="1">G976</f>
        <v>-</v>
      </c>
      <c r="H974" s="113">
        <f ca="1">H976*0.5</f>
        <v>0</v>
      </c>
      <c r="I974" s="113">
        <f ca="1">I976*0.5</f>
        <v>0</v>
      </c>
      <c r="J974" s="113">
        <f ca="1">J976*0.5</f>
        <v>0</v>
      </c>
      <c r="K974" s="113">
        <f ca="1">K976*0.5</f>
        <v>0</v>
      </c>
      <c r="L974" s="111"/>
      <c r="M974" s="111"/>
      <c r="N974" s="82">
        <v>0</v>
      </c>
      <c r="O974" s="82">
        <v>2</v>
      </c>
      <c r="P974" s="116">
        <f t="shared" ca="1" si="440"/>
        <v>1</v>
      </c>
    </row>
    <row r="975" spans="2:16" hidden="1" outlineLevel="1">
      <c r="B975" s="16" t="s">
        <v>489</v>
      </c>
      <c r="C975" s="114" t="str">
        <f ca="1">C976</f>
        <v>-</v>
      </c>
      <c r="D975" s="114" t="str">
        <f ca="1">D976</f>
        <v>-</v>
      </c>
      <c r="E975" s="114" t="str">
        <f ca="1">E976</f>
        <v>-</v>
      </c>
      <c r="F975" s="114" t="str">
        <f ca="1">F976</f>
        <v>-</v>
      </c>
      <c r="G975" s="108" t="str">
        <f ca="1">G976</f>
        <v>-</v>
      </c>
      <c r="H975" s="115">
        <f ca="1">AVERAGE(H974,H976)</f>
        <v>0</v>
      </c>
      <c r="I975" s="115">
        <f ca="1">AVERAGE(I974,I976)</f>
        <v>0</v>
      </c>
      <c r="J975" s="115">
        <f ca="1">AVERAGE(J974,J976)</f>
        <v>0</v>
      </c>
      <c r="K975" s="115">
        <f ca="1">AVERAGE(K974,K976)</f>
        <v>0</v>
      </c>
      <c r="L975" s="16"/>
      <c r="M975" s="16"/>
      <c r="N975" s="116">
        <f t="shared" ref="N975:P990" ca="1" si="441">OFFSET(N975,-1,0)</f>
        <v>0</v>
      </c>
      <c r="O975" s="116">
        <f t="shared" ca="1" si="441"/>
        <v>2</v>
      </c>
      <c r="P975" s="116">
        <f t="shared" ca="1" si="441"/>
        <v>1</v>
      </c>
    </row>
    <row r="976" spans="2:16" hidden="1" outlineLevel="1">
      <c r="B976" s="16" t="s">
        <v>419</v>
      </c>
      <c r="C976" s="117" t="str">
        <f t="shared" ref="C976:K976" ca="1" si="442">INDEX(C$854:C$861,INDEX(i.DryManOpt_Mer,$O976+1,$N976+1),0)</f>
        <v>-</v>
      </c>
      <c r="D976" s="117" t="str">
        <f t="shared" ca="1" si="442"/>
        <v>-</v>
      </c>
      <c r="E976" s="117" t="str">
        <f t="shared" ca="1" si="442"/>
        <v>-</v>
      </c>
      <c r="F976" s="117" t="str">
        <f t="shared" ca="1" si="442"/>
        <v>-</v>
      </c>
      <c r="G976" s="117" t="str">
        <f t="shared" ca="1" si="442"/>
        <v>-</v>
      </c>
      <c r="H976" s="110">
        <f t="shared" ca="1" si="442"/>
        <v>0</v>
      </c>
      <c r="I976" s="110">
        <f t="shared" ca="1" si="442"/>
        <v>0</v>
      </c>
      <c r="J976" s="110">
        <f t="shared" ca="1" si="442"/>
        <v>0</v>
      </c>
      <c r="K976" s="110">
        <f t="shared" ca="1" si="442"/>
        <v>0</v>
      </c>
      <c r="L976" s="16"/>
      <c r="M976" s="16"/>
      <c r="N976" s="116">
        <f t="shared" ca="1" si="441"/>
        <v>0</v>
      </c>
      <c r="O976" s="116">
        <f t="shared" ca="1" si="441"/>
        <v>2</v>
      </c>
      <c r="P976" s="116">
        <f t="shared" ca="1" si="441"/>
        <v>1</v>
      </c>
    </row>
    <row r="977" spans="2:16" hidden="1" outlineLevel="1">
      <c r="B977" s="16" t="s">
        <v>490</v>
      </c>
      <c r="C977" s="118" t="str">
        <f ca="1">OFFSET(C977,-1,0)</f>
        <v>-</v>
      </c>
      <c r="D977" s="118" t="str">
        <f ca="1">OFFSET(D977,-1,0)</f>
        <v>-</v>
      </c>
      <c r="E977" s="118" t="str">
        <f ca="1">OFFSET(E977,-1,0)</f>
        <v>-</v>
      </c>
      <c r="F977" s="118" t="str">
        <f ca="1">OFFSET(F977,-1,0)</f>
        <v>-</v>
      </c>
      <c r="G977" s="125" t="str">
        <f ca="1">OFFSET(G977,-1,0)</f>
        <v>-</v>
      </c>
      <c r="H977" s="115">
        <f ca="1">AVERAGE(H976,H978)</f>
        <v>0</v>
      </c>
      <c r="I977" s="115">
        <f ca="1">AVERAGE(I976,I978)</f>
        <v>0</v>
      </c>
      <c r="J977" s="115">
        <f ca="1">AVERAGE(J976,J978)</f>
        <v>0</v>
      </c>
      <c r="K977" s="115">
        <f ca="1">AVERAGE(K976,K978)</f>
        <v>0</v>
      </c>
      <c r="L977" s="16"/>
      <c r="M977" s="16"/>
      <c r="N977" s="116">
        <f t="shared" ca="1" si="441"/>
        <v>0</v>
      </c>
      <c r="O977" s="116">
        <f t="shared" ca="1" si="441"/>
        <v>2</v>
      </c>
      <c r="P977" s="116">
        <f t="shared" ca="1" si="441"/>
        <v>1</v>
      </c>
    </row>
    <row r="978" spans="2:16" hidden="1" outlineLevel="1">
      <c r="B978" s="119" t="s">
        <v>393</v>
      </c>
      <c r="C978" s="120" t="str">
        <f ca="1">C976</f>
        <v>-</v>
      </c>
      <c r="D978" s="120" t="str">
        <f ca="1">D976</f>
        <v>-</v>
      </c>
      <c r="E978" s="120" t="str">
        <f ca="1">E976</f>
        <v>-</v>
      </c>
      <c r="F978" s="120" t="str">
        <f ca="1">F976</f>
        <v>-</v>
      </c>
      <c r="G978" s="126" t="str">
        <f ca="1">G976</f>
        <v>-</v>
      </c>
      <c r="H978" s="121">
        <f ca="1">H976*1.5</f>
        <v>0</v>
      </c>
      <c r="I978" s="121">
        <f ca="1">I976*1.5</f>
        <v>0</v>
      </c>
      <c r="J978" s="121">
        <f ca="1">J976*1.5</f>
        <v>0</v>
      </c>
      <c r="K978" s="121">
        <f ca="1">K976*1.5</f>
        <v>0</v>
      </c>
      <c r="L978" s="119"/>
      <c r="M978" s="119"/>
      <c r="N978" s="122">
        <f t="shared" ca="1" si="441"/>
        <v>0</v>
      </c>
      <c r="O978" s="116">
        <f t="shared" ca="1" si="441"/>
        <v>2</v>
      </c>
      <c r="P978" s="116">
        <f t="shared" ca="1" si="441"/>
        <v>1</v>
      </c>
    </row>
    <row r="979" spans="2:16" hidden="1" outlineLevel="1">
      <c r="B979" s="111" t="s">
        <v>394</v>
      </c>
      <c r="C979" s="112" t="str">
        <f ca="1">C981</f>
        <v>-</v>
      </c>
      <c r="D979" s="112" t="str">
        <f ca="1">D981</f>
        <v>-</v>
      </c>
      <c r="E979" s="112" t="b">
        <f ca="1">E981</f>
        <v>1</v>
      </c>
      <c r="F979" s="112" t="str">
        <f ca="1">F981</f>
        <v>-</v>
      </c>
      <c r="G979" s="123" t="str">
        <f ca="1">G981</f>
        <v>-</v>
      </c>
      <c r="H979" s="113">
        <f ca="1">H981*0.5</f>
        <v>5.0000000000000001E-3</v>
      </c>
      <c r="I979" s="113">
        <f ca="1">I981*0.5</f>
        <v>0</v>
      </c>
      <c r="J979" s="113">
        <f ca="1">J981*0.5</f>
        <v>2.5000000000000001E-2</v>
      </c>
      <c r="K979" s="113">
        <f ca="1">K981*0.5</f>
        <v>2.5000000000000001E-2</v>
      </c>
      <c r="L979" s="111"/>
      <c r="M979" s="111"/>
      <c r="N979" s="82">
        <v>1</v>
      </c>
      <c r="O979" s="116">
        <f t="shared" ca="1" si="441"/>
        <v>2</v>
      </c>
      <c r="P979" s="116">
        <f t="shared" ca="1" si="441"/>
        <v>1</v>
      </c>
    </row>
    <row r="980" spans="2:16" hidden="1" outlineLevel="1">
      <c r="B980" s="16" t="s">
        <v>489</v>
      </c>
      <c r="C980" s="114" t="str">
        <f ca="1">C981</f>
        <v>-</v>
      </c>
      <c r="D980" s="114" t="str">
        <f ca="1">D981</f>
        <v>-</v>
      </c>
      <c r="E980" s="114" t="b">
        <f ca="1">E981</f>
        <v>1</v>
      </c>
      <c r="F980" s="114" t="str">
        <f ca="1">F981</f>
        <v>-</v>
      </c>
      <c r="G980" s="108" t="str">
        <f ca="1">G981</f>
        <v>-</v>
      </c>
      <c r="H980" s="115">
        <f ca="1">AVERAGE(H979,H981)</f>
        <v>7.4999999999999997E-3</v>
      </c>
      <c r="I980" s="115">
        <f ca="1">AVERAGE(I979,I981)</f>
        <v>0</v>
      </c>
      <c r="J980" s="115">
        <f ca="1">AVERAGE(J979,J981)</f>
        <v>3.7500000000000006E-2</v>
      </c>
      <c r="K980" s="115">
        <f ca="1">AVERAGE(K979,K981)</f>
        <v>3.7500000000000006E-2</v>
      </c>
      <c r="L980" s="16"/>
      <c r="M980" s="16"/>
      <c r="N980" s="116">
        <f ca="1">OFFSET(N980,-1,0)</f>
        <v>1</v>
      </c>
      <c r="O980" s="116">
        <f t="shared" ca="1" si="441"/>
        <v>2</v>
      </c>
      <c r="P980" s="116">
        <f t="shared" ca="1" si="441"/>
        <v>1</v>
      </c>
    </row>
    <row r="981" spans="2:16" hidden="1" outlineLevel="1">
      <c r="B981" s="16" t="s">
        <v>419</v>
      </c>
      <c r="C981" s="117" t="str">
        <f t="shared" ref="C981:K981" ca="1" si="443">INDEX(C$854:C$861,INDEX(i.DryManOpt_Mer,$O981+1,$N981+1),0)</f>
        <v>-</v>
      </c>
      <c r="D981" s="117" t="str">
        <f t="shared" ca="1" si="443"/>
        <v>-</v>
      </c>
      <c r="E981" s="117" t="b">
        <f t="shared" ca="1" si="443"/>
        <v>1</v>
      </c>
      <c r="F981" s="117" t="str">
        <f t="shared" ca="1" si="443"/>
        <v>-</v>
      </c>
      <c r="G981" s="124" t="str">
        <f t="shared" ca="1" si="443"/>
        <v>-</v>
      </c>
      <c r="H981" s="110">
        <f t="shared" ca="1" si="443"/>
        <v>0.01</v>
      </c>
      <c r="I981" s="110">
        <f t="shared" ca="1" si="443"/>
        <v>0</v>
      </c>
      <c r="J981" s="110">
        <f t="shared" ca="1" si="443"/>
        <v>0.05</v>
      </c>
      <c r="K981" s="110">
        <f t="shared" ca="1" si="443"/>
        <v>0.05</v>
      </c>
      <c r="L981" s="16"/>
      <c r="M981" s="16"/>
      <c r="N981" s="116">
        <f ca="1">OFFSET(N981,-1,0)</f>
        <v>1</v>
      </c>
      <c r="O981" s="116">
        <f t="shared" ca="1" si="441"/>
        <v>2</v>
      </c>
      <c r="P981" s="116">
        <f t="shared" ca="1" si="441"/>
        <v>1</v>
      </c>
    </row>
    <row r="982" spans="2:16" hidden="1" outlineLevel="1">
      <c r="B982" s="16" t="s">
        <v>490</v>
      </c>
      <c r="C982" s="118" t="str">
        <f ca="1">OFFSET(C982,-1,0)</f>
        <v>-</v>
      </c>
      <c r="D982" s="118" t="str">
        <f ca="1">OFFSET(D982,-1,0)</f>
        <v>-</v>
      </c>
      <c r="E982" s="118" t="b">
        <f ca="1">OFFSET(E982,-1,0)</f>
        <v>1</v>
      </c>
      <c r="F982" s="118" t="str">
        <f ca="1">OFFSET(F982,-1,0)</f>
        <v>-</v>
      </c>
      <c r="G982" s="125" t="str">
        <f ca="1">OFFSET(G982,-1,0)</f>
        <v>-</v>
      </c>
      <c r="H982" s="115">
        <f ca="1">AVERAGE(H981,H983)</f>
        <v>1.2500000000000001E-2</v>
      </c>
      <c r="I982" s="115">
        <f ca="1">AVERAGE(I981,I983)</f>
        <v>0</v>
      </c>
      <c r="J982" s="115">
        <f ca="1">AVERAGE(J981,J983)</f>
        <v>6.25E-2</v>
      </c>
      <c r="K982" s="115">
        <f ca="1">AVERAGE(K981,K983)</f>
        <v>6.25E-2</v>
      </c>
      <c r="L982" s="16"/>
      <c r="M982" s="16"/>
      <c r="N982" s="116">
        <f ca="1">OFFSET(N982,-1,0)</f>
        <v>1</v>
      </c>
      <c r="O982" s="116">
        <f t="shared" ca="1" si="441"/>
        <v>2</v>
      </c>
      <c r="P982" s="116">
        <f t="shared" ca="1" si="441"/>
        <v>1</v>
      </c>
    </row>
    <row r="983" spans="2:16" hidden="1" outlineLevel="1">
      <c r="B983" s="119" t="s">
        <v>393</v>
      </c>
      <c r="C983" s="120" t="str">
        <f ca="1">C981</f>
        <v>-</v>
      </c>
      <c r="D983" s="120" t="str">
        <f ca="1">D981</f>
        <v>-</v>
      </c>
      <c r="E983" s="120" t="b">
        <f ca="1">E981</f>
        <v>1</v>
      </c>
      <c r="F983" s="120" t="str">
        <f ca="1">F981</f>
        <v>-</v>
      </c>
      <c r="G983" s="126" t="str">
        <f ca="1">G981</f>
        <v>-</v>
      </c>
      <c r="H983" s="121">
        <f ca="1">H981*1.5</f>
        <v>1.4999999999999999E-2</v>
      </c>
      <c r="I983" s="121">
        <f ca="1">I981*1.5</f>
        <v>0</v>
      </c>
      <c r="J983" s="121">
        <f ca="1">J981*1.5</f>
        <v>7.5000000000000011E-2</v>
      </c>
      <c r="K983" s="121">
        <f ca="1">K981*1.5</f>
        <v>7.5000000000000011E-2</v>
      </c>
      <c r="L983" s="119"/>
      <c r="M983" s="119"/>
      <c r="N983" s="122">
        <f ca="1">OFFSET(N983,-1,0)</f>
        <v>1</v>
      </c>
      <c r="O983" s="116">
        <f t="shared" ca="1" si="441"/>
        <v>2</v>
      </c>
      <c r="P983" s="116">
        <f t="shared" ca="1" si="441"/>
        <v>1</v>
      </c>
    </row>
    <row r="984" spans="2:16" hidden="1" outlineLevel="1">
      <c r="B984" s="111" t="s">
        <v>394</v>
      </c>
      <c r="C984" s="112" t="str">
        <f ca="1">C986</f>
        <v>-</v>
      </c>
      <c r="D984" s="112" t="str">
        <f ca="1">D986</f>
        <v>-</v>
      </c>
      <c r="E984" s="112" t="b">
        <f ca="1">E986</f>
        <v>1</v>
      </c>
      <c r="F984" s="112" t="str">
        <f ca="1">F986</f>
        <v>-</v>
      </c>
      <c r="G984" s="123">
        <f ca="1">G986</f>
        <v>0.5</v>
      </c>
      <c r="H984" s="113">
        <f ca="1">H986*0.5</f>
        <v>0.01</v>
      </c>
      <c r="I984" s="113">
        <f ca="1">I986*0.5</f>
        <v>0</v>
      </c>
      <c r="J984" s="113">
        <f ca="1">J986*0.5</f>
        <v>2.5000000000000001E-2</v>
      </c>
      <c r="K984" s="113">
        <f ca="1">K986*0.5</f>
        <v>5.5E-2</v>
      </c>
      <c r="L984" s="111"/>
      <c r="M984" s="111"/>
      <c r="N984" s="82">
        <v>2</v>
      </c>
      <c r="O984" s="116">
        <f t="shared" ca="1" si="441"/>
        <v>2</v>
      </c>
      <c r="P984" s="116">
        <f t="shared" ca="1" si="441"/>
        <v>1</v>
      </c>
    </row>
    <row r="985" spans="2:16" hidden="1" outlineLevel="1">
      <c r="B985" s="16" t="s">
        <v>489</v>
      </c>
      <c r="C985" s="114" t="str">
        <f ca="1">C986</f>
        <v>-</v>
      </c>
      <c r="D985" s="114" t="str">
        <f ca="1">D986</f>
        <v>-</v>
      </c>
      <c r="E985" s="114" t="b">
        <f ca="1">E986</f>
        <v>1</v>
      </c>
      <c r="F985" s="114" t="str">
        <f ca="1">F986</f>
        <v>-</v>
      </c>
      <c r="G985" s="108">
        <f ca="1">G986</f>
        <v>0.5</v>
      </c>
      <c r="H985" s="115">
        <f ca="1">AVERAGE(H984,H986)</f>
        <v>1.4999999999999999E-2</v>
      </c>
      <c r="I985" s="115">
        <f ca="1">AVERAGE(I984,I986)</f>
        <v>0</v>
      </c>
      <c r="J985" s="115">
        <f ca="1">AVERAGE(J984,J986)</f>
        <v>3.7500000000000006E-2</v>
      </c>
      <c r="K985" s="115">
        <f ca="1">AVERAGE(K984,K986)</f>
        <v>8.2500000000000004E-2</v>
      </c>
      <c r="L985" s="16"/>
      <c r="M985" s="16"/>
      <c r="N985" s="116">
        <f ca="1">OFFSET(N985,-1,0)</f>
        <v>2</v>
      </c>
      <c r="O985" s="116">
        <f t="shared" ca="1" si="441"/>
        <v>2</v>
      </c>
      <c r="P985" s="116">
        <f t="shared" ca="1" si="441"/>
        <v>1</v>
      </c>
    </row>
    <row r="986" spans="2:16" hidden="1" outlineLevel="1">
      <c r="B986" s="16" t="s">
        <v>419</v>
      </c>
      <c r="C986" s="117" t="str">
        <f t="shared" ref="C986:K986" ca="1" si="444">INDEX(C$854:C$861,INDEX(i.DryManOpt_Mer,$O986+1,$N986+1),0)</f>
        <v>-</v>
      </c>
      <c r="D986" s="117" t="str">
        <f t="shared" ca="1" si="444"/>
        <v>-</v>
      </c>
      <c r="E986" s="117" t="b">
        <f t="shared" ca="1" si="444"/>
        <v>1</v>
      </c>
      <c r="F986" s="117" t="str">
        <f t="shared" ca="1" si="444"/>
        <v>-</v>
      </c>
      <c r="G986" s="124">
        <f t="shared" ca="1" si="444"/>
        <v>0.5</v>
      </c>
      <c r="H986" s="110">
        <f t="shared" ca="1" si="444"/>
        <v>0.02</v>
      </c>
      <c r="I986" s="110">
        <f t="shared" ca="1" si="444"/>
        <v>0</v>
      </c>
      <c r="J986" s="110">
        <f t="shared" ca="1" si="444"/>
        <v>0.05</v>
      </c>
      <c r="K986" s="110">
        <f t="shared" ca="1" si="444"/>
        <v>0.11</v>
      </c>
      <c r="L986" s="16"/>
      <c r="M986" s="16"/>
      <c r="N986" s="116">
        <f ca="1">OFFSET(N986,-1,0)</f>
        <v>2</v>
      </c>
      <c r="O986" s="116">
        <f t="shared" ca="1" si="441"/>
        <v>2</v>
      </c>
      <c r="P986" s="116">
        <f t="shared" ca="1" si="441"/>
        <v>1</v>
      </c>
    </row>
    <row r="987" spans="2:16" hidden="1" outlineLevel="1">
      <c r="B987" s="16" t="s">
        <v>490</v>
      </c>
      <c r="C987" s="118" t="str">
        <f ca="1">OFFSET(C987,-1,0)</f>
        <v>-</v>
      </c>
      <c r="D987" s="118" t="str">
        <f ca="1">OFFSET(D987,-1,0)</f>
        <v>-</v>
      </c>
      <c r="E987" s="118" t="b">
        <f ca="1">OFFSET(E987,-1,0)</f>
        <v>1</v>
      </c>
      <c r="F987" s="118" t="str">
        <f ca="1">OFFSET(F987,-1,0)</f>
        <v>-</v>
      </c>
      <c r="G987" s="125">
        <f ca="1">OFFSET(G987,-1,0)</f>
        <v>0.5</v>
      </c>
      <c r="H987" s="115">
        <f ca="1">AVERAGE(H986,H988)</f>
        <v>2.5000000000000001E-2</v>
      </c>
      <c r="I987" s="115">
        <f ca="1">AVERAGE(I986,I988)</f>
        <v>0</v>
      </c>
      <c r="J987" s="115">
        <f ca="1">AVERAGE(J986,J988)</f>
        <v>6.25E-2</v>
      </c>
      <c r="K987" s="115">
        <f ca="1">AVERAGE(K986,K988)</f>
        <v>0.13750000000000001</v>
      </c>
      <c r="L987" s="16"/>
      <c r="M987" s="16"/>
      <c r="N987" s="116">
        <f ca="1">OFFSET(N987,-1,0)</f>
        <v>2</v>
      </c>
      <c r="O987" s="116">
        <f t="shared" ca="1" si="441"/>
        <v>2</v>
      </c>
      <c r="P987" s="116">
        <f t="shared" ca="1" si="441"/>
        <v>1</v>
      </c>
    </row>
    <row r="988" spans="2:16" hidden="1" outlineLevel="1">
      <c r="B988" s="119" t="s">
        <v>393</v>
      </c>
      <c r="C988" s="120" t="str">
        <f ca="1">C986</f>
        <v>-</v>
      </c>
      <c r="D988" s="120" t="str">
        <f ca="1">D986</f>
        <v>-</v>
      </c>
      <c r="E988" s="120" t="b">
        <f ca="1">E986</f>
        <v>1</v>
      </c>
      <c r="F988" s="120" t="str">
        <f ca="1">F986</f>
        <v>-</v>
      </c>
      <c r="G988" s="126">
        <f ca="1">G986</f>
        <v>0.5</v>
      </c>
      <c r="H988" s="121">
        <f ca="1">H986*1.5</f>
        <v>0.03</v>
      </c>
      <c r="I988" s="121">
        <f ca="1">I986*1.5</f>
        <v>0</v>
      </c>
      <c r="J988" s="121">
        <f ca="1">J986*1.5</f>
        <v>7.5000000000000011E-2</v>
      </c>
      <c r="K988" s="121">
        <f ca="1">K986*1.5</f>
        <v>0.16500000000000001</v>
      </c>
      <c r="L988" s="119"/>
      <c r="M988" s="119"/>
      <c r="N988" s="122">
        <f ca="1">OFFSET(N988,-1,0)</f>
        <v>2</v>
      </c>
      <c r="O988" s="116">
        <f t="shared" ca="1" si="441"/>
        <v>2</v>
      </c>
      <c r="P988" s="116">
        <f t="shared" ca="1" si="441"/>
        <v>1</v>
      </c>
    </row>
    <row r="989" spans="2:16" hidden="1" outlineLevel="1">
      <c r="B989" s="111" t="s">
        <v>394</v>
      </c>
      <c r="C989" s="112" t="str">
        <f ca="1">C991</f>
        <v>-</v>
      </c>
      <c r="D989" s="112" t="str">
        <f ca="1">D991</f>
        <v>-</v>
      </c>
      <c r="E989" s="112" t="b">
        <f ca="1">E991</f>
        <v>1</v>
      </c>
      <c r="F989" s="112" t="str">
        <f ca="1">F991</f>
        <v>-</v>
      </c>
      <c r="G989" s="123">
        <f ca="1">G991</f>
        <v>0.5</v>
      </c>
      <c r="H989" s="113">
        <f ca="1">H991*0.5</f>
        <v>0.01</v>
      </c>
      <c r="I989" s="113">
        <f ca="1">I991*0.5</f>
        <v>0</v>
      </c>
      <c r="J989" s="113">
        <f ca="1">J991*0.5</f>
        <v>2.5000000000000001E-2</v>
      </c>
      <c r="K989" s="113">
        <f ca="1">K991*0.5</f>
        <v>5.5E-2</v>
      </c>
      <c r="L989" s="111"/>
      <c r="M989" s="111"/>
      <c r="N989" s="82">
        <v>3</v>
      </c>
      <c r="O989" s="116">
        <f t="shared" ca="1" si="441"/>
        <v>2</v>
      </c>
      <c r="P989" s="116">
        <f t="shared" ca="1" si="441"/>
        <v>1</v>
      </c>
    </row>
    <row r="990" spans="2:16" hidden="1" outlineLevel="1">
      <c r="B990" s="16" t="s">
        <v>489</v>
      </c>
      <c r="C990" s="114" t="str">
        <f ca="1">C991</f>
        <v>-</v>
      </c>
      <c r="D990" s="114" t="str">
        <f ca="1">D991</f>
        <v>-</v>
      </c>
      <c r="E990" s="114" t="b">
        <f ca="1">E991</f>
        <v>1</v>
      </c>
      <c r="F990" s="114" t="str">
        <f ca="1">F991</f>
        <v>-</v>
      </c>
      <c r="G990" s="108">
        <f ca="1">G991</f>
        <v>0.5</v>
      </c>
      <c r="H990" s="115">
        <f ca="1">AVERAGE(H989,H991)</f>
        <v>1.4999999999999999E-2</v>
      </c>
      <c r="I990" s="115">
        <f ca="1">AVERAGE(I989,I991)</f>
        <v>0</v>
      </c>
      <c r="J990" s="115">
        <f ca="1">AVERAGE(J989,J991)</f>
        <v>3.7500000000000006E-2</v>
      </c>
      <c r="K990" s="115">
        <f ca="1">AVERAGE(K989,K991)</f>
        <v>8.2500000000000004E-2</v>
      </c>
      <c r="L990" s="16"/>
      <c r="M990" s="16"/>
      <c r="N990" s="116">
        <f ca="1">OFFSET(N990,-1,0)</f>
        <v>3</v>
      </c>
      <c r="O990" s="116">
        <f t="shared" ca="1" si="441"/>
        <v>2</v>
      </c>
      <c r="P990" s="116">
        <f t="shared" ca="1" si="441"/>
        <v>1</v>
      </c>
    </row>
    <row r="991" spans="2:16" hidden="1" outlineLevel="1">
      <c r="B991" s="16" t="s">
        <v>419</v>
      </c>
      <c r="C991" s="117" t="str">
        <f t="shared" ref="C991:K991" ca="1" si="445">INDEX(C$854:C$861,INDEX(i.DryManOpt_Mer,$O991+1,$N991+1),0)</f>
        <v>-</v>
      </c>
      <c r="D991" s="117" t="str">
        <f t="shared" ca="1" si="445"/>
        <v>-</v>
      </c>
      <c r="E991" s="117" t="b">
        <f t="shared" ca="1" si="445"/>
        <v>1</v>
      </c>
      <c r="F991" s="117" t="str">
        <f t="shared" ca="1" si="445"/>
        <v>-</v>
      </c>
      <c r="G991" s="124">
        <f t="shared" ca="1" si="445"/>
        <v>0.5</v>
      </c>
      <c r="H991" s="110">
        <f t="shared" ca="1" si="445"/>
        <v>0.02</v>
      </c>
      <c r="I991" s="110">
        <f t="shared" ca="1" si="445"/>
        <v>0</v>
      </c>
      <c r="J991" s="110">
        <f t="shared" ca="1" si="445"/>
        <v>0.05</v>
      </c>
      <c r="K991" s="110">
        <f t="shared" ca="1" si="445"/>
        <v>0.11</v>
      </c>
      <c r="L991" s="16"/>
      <c r="M991" s="16"/>
      <c r="N991" s="116">
        <f ca="1">OFFSET(N991,-1,0)</f>
        <v>3</v>
      </c>
      <c r="O991" s="116">
        <f t="shared" ref="O991:P993" ca="1" si="446">OFFSET(O991,-1,0)</f>
        <v>2</v>
      </c>
      <c r="P991" s="116">
        <f t="shared" ca="1" si="446"/>
        <v>1</v>
      </c>
    </row>
    <row r="992" spans="2:16" hidden="1" outlineLevel="1">
      <c r="B992" s="16" t="s">
        <v>490</v>
      </c>
      <c r="C992" s="118" t="str">
        <f ca="1">OFFSET(C992,-1,0)</f>
        <v>-</v>
      </c>
      <c r="D992" s="118" t="str">
        <f ca="1">OFFSET(D992,-1,0)</f>
        <v>-</v>
      </c>
      <c r="E992" s="118" t="b">
        <f ca="1">OFFSET(E992,-1,0)</f>
        <v>1</v>
      </c>
      <c r="F992" s="118" t="str">
        <f ca="1">OFFSET(F992,-1,0)</f>
        <v>-</v>
      </c>
      <c r="G992" s="125">
        <f ca="1">OFFSET(G992,-1,0)</f>
        <v>0.5</v>
      </c>
      <c r="H992" s="115">
        <f ca="1">AVERAGE(H991,H993)</f>
        <v>2.5000000000000001E-2</v>
      </c>
      <c r="I992" s="115">
        <f ca="1">AVERAGE(I991,I993)</f>
        <v>0</v>
      </c>
      <c r="J992" s="115">
        <f ca="1">AVERAGE(J991,J993)</f>
        <v>6.25E-2</v>
      </c>
      <c r="K992" s="115">
        <f ca="1">AVERAGE(K991,K993)</f>
        <v>0.13750000000000001</v>
      </c>
      <c r="L992" s="16"/>
      <c r="M992" s="16"/>
      <c r="N992" s="116">
        <f ca="1">OFFSET(N992,-1,0)</f>
        <v>3</v>
      </c>
      <c r="O992" s="116">
        <f t="shared" ca="1" si="446"/>
        <v>2</v>
      </c>
      <c r="P992" s="116">
        <f t="shared" ca="1" si="446"/>
        <v>1</v>
      </c>
    </row>
    <row r="993" spans="2:16" hidden="1" outlineLevel="1">
      <c r="B993" s="119" t="s">
        <v>393</v>
      </c>
      <c r="C993" s="120" t="str">
        <f ca="1">C991</f>
        <v>-</v>
      </c>
      <c r="D993" s="120" t="str">
        <f ca="1">D991</f>
        <v>-</v>
      </c>
      <c r="E993" s="120" t="b">
        <f ca="1">E991</f>
        <v>1</v>
      </c>
      <c r="F993" s="120" t="str">
        <f ca="1">F991</f>
        <v>-</v>
      </c>
      <c r="G993" s="126">
        <f ca="1">G991</f>
        <v>0.5</v>
      </c>
      <c r="H993" s="121">
        <f ca="1">H991*1.5</f>
        <v>0.03</v>
      </c>
      <c r="I993" s="121">
        <f ca="1">I991*1.5</f>
        <v>0</v>
      </c>
      <c r="J993" s="121">
        <f ca="1">J991*1.5</f>
        <v>7.5000000000000011E-2</v>
      </c>
      <c r="K993" s="121">
        <f ca="1">K991*1.5</f>
        <v>0.16500000000000001</v>
      </c>
      <c r="L993" s="119"/>
      <c r="M993" s="119"/>
      <c r="N993" s="122">
        <f ca="1">OFFSET(N993,-1,0)</f>
        <v>3</v>
      </c>
      <c r="O993" s="122">
        <f t="shared" ca="1" si="446"/>
        <v>2</v>
      </c>
      <c r="P993" s="122">
        <f t="shared" ca="1" si="446"/>
        <v>1</v>
      </c>
    </row>
    <row r="994" spans="2:16" hidden="1" outlineLevel="1">
      <c r="B994" s="111" t="s">
        <v>394</v>
      </c>
      <c r="C994" s="112" t="str">
        <f ca="1">C996</f>
        <v>-</v>
      </c>
      <c r="D994" s="112" t="str">
        <f ca="1">D996</f>
        <v>-</v>
      </c>
      <c r="E994" s="112" t="str">
        <f ca="1">E996</f>
        <v>-</v>
      </c>
      <c r="F994" s="112" t="str">
        <f ca="1">F996</f>
        <v>-</v>
      </c>
      <c r="G994" s="123" t="str">
        <f ca="1">G996</f>
        <v>-</v>
      </c>
      <c r="H994" s="113">
        <f ca="1">H996*0.5</f>
        <v>0</v>
      </c>
      <c r="I994" s="113">
        <f ca="1">I996*0.5</f>
        <v>0</v>
      </c>
      <c r="J994" s="113">
        <f ca="1">J996*0.5</f>
        <v>0</v>
      </c>
      <c r="K994" s="113">
        <f ca="1">K996*0.5</f>
        <v>0</v>
      </c>
      <c r="L994" s="111"/>
      <c r="M994" s="111"/>
      <c r="N994" s="82">
        <v>0</v>
      </c>
      <c r="O994" s="82">
        <v>0</v>
      </c>
      <c r="P994" s="82">
        <v>2</v>
      </c>
    </row>
    <row r="995" spans="2:16" hidden="1" outlineLevel="1">
      <c r="B995" s="16" t="s">
        <v>489</v>
      </c>
      <c r="C995" s="114" t="str">
        <f ca="1">C996</f>
        <v>-</v>
      </c>
      <c r="D995" s="114" t="str">
        <f ca="1">D996</f>
        <v>-</v>
      </c>
      <c r="E995" s="114" t="str">
        <f ca="1">E996</f>
        <v>-</v>
      </c>
      <c r="F995" s="114" t="str">
        <f ca="1">F996</f>
        <v>-</v>
      </c>
      <c r="G995" s="108" t="str">
        <f ca="1">G996</f>
        <v>-</v>
      </c>
      <c r="H995" s="115">
        <f ca="1">AVERAGE(H994,H996)</f>
        <v>0</v>
      </c>
      <c r="I995" s="115">
        <f ca="1">AVERAGE(I994,I996)</f>
        <v>0</v>
      </c>
      <c r="J995" s="115">
        <f ca="1">AVERAGE(J994,J996)</f>
        <v>0</v>
      </c>
      <c r="K995" s="115">
        <f ca="1">AVERAGE(K994,K996)</f>
        <v>0</v>
      </c>
      <c r="L995" s="16"/>
      <c r="M995" s="16"/>
      <c r="N995" s="116">
        <f t="shared" ref="N995:P1010" ca="1" si="447">OFFSET(N995,-1,0)</f>
        <v>0</v>
      </c>
      <c r="O995" s="116">
        <f t="shared" ca="1" si="447"/>
        <v>0</v>
      </c>
      <c r="P995" s="116">
        <f t="shared" ca="1" si="447"/>
        <v>2</v>
      </c>
    </row>
    <row r="996" spans="2:16" hidden="1" outlineLevel="1">
      <c r="B996" s="16" t="s">
        <v>419</v>
      </c>
      <c r="C996" s="117" t="str">
        <f t="shared" ref="C996:K996" ca="1" si="448">INDEX(C$854:C$861,INDEX(i.DryManOpt_Mer,$O996+1,$N996+1),0)</f>
        <v>-</v>
      </c>
      <c r="D996" s="117" t="str">
        <f t="shared" ca="1" si="448"/>
        <v>-</v>
      </c>
      <c r="E996" s="117" t="str">
        <f t="shared" ca="1" si="448"/>
        <v>-</v>
      </c>
      <c r="F996" s="117" t="str">
        <f t="shared" ca="1" si="448"/>
        <v>-</v>
      </c>
      <c r="G996" s="117" t="str">
        <f t="shared" ca="1" si="448"/>
        <v>-</v>
      </c>
      <c r="H996" s="110">
        <f t="shared" ca="1" si="448"/>
        <v>0</v>
      </c>
      <c r="I996" s="110">
        <f t="shared" ca="1" si="448"/>
        <v>0</v>
      </c>
      <c r="J996" s="110">
        <f t="shared" ca="1" si="448"/>
        <v>0</v>
      </c>
      <c r="K996" s="110">
        <f t="shared" ca="1" si="448"/>
        <v>0</v>
      </c>
      <c r="L996" s="16"/>
      <c r="M996" s="16"/>
      <c r="N996" s="116">
        <f t="shared" ca="1" si="447"/>
        <v>0</v>
      </c>
      <c r="O996" s="116">
        <f t="shared" ca="1" si="447"/>
        <v>0</v>
      </c>
      <c r="P996" s="116">
        <f t="shared" ca="1" si="447"/>
        <v>2</v>
      </c>
    </row>
    <row r="997" spans="2:16" hidden="1" outlineLevel="1">
      <c r="B997" s="16" t="s">
        <v>490</v>
      </c>
      <c r="C997" s="118" t="str">
        <f ca="1">OFFSET(C997,-1,0)</f>
        <v>-</v>
      </c>
      <c r="D997" s="118" t="str">
        <f ca="1">OFFSET(D997,-1,0)</f>
        <v>-</v>
      </c>
      <c r="E997" s="118" t="str">
        <f ca="1">OFFSET(E997,-1,0)</f>
        <v>-</v>
      </c>
      <c r="F997" s="118" t="str">
        <f ca="1">OFFSET(F997,-1,0)</f>
        <v>-</v>
      </c>
      <c r="G997" s="125" t="str">
        <f ca="1">OFFSET(G997,-1,0)</f>
        <v>-</v>
      </c>
      <c r="H997" s="115">
        <f ca="1">AVERAGE(H996,H998)</f>
        <v>0</v>
      </c>
      <c r="I997" s="115">
        <f ca="1">AVERAGE(I996,I998)</f>
        <v>0</v>
      </c>
      <c r="J997" s="115">
        <f ca="1">AVERAGE(J996,J998)</f>
        <v>0</v>
      </c>
      <c r="K997" s="115">
        <f ca="1">AVERAGE(K996,K998)</f>
        <v>0</v>
      </c>
      <c r="L997" s="16"/>
      <c r="M997" s="16"/>
      <c r="N997" s="116">
        <f t="shared" ca="1" si="447"/>
        <v>0</v>
      </c>
      <c r="O997" s="116">
        <f t="shared" ca="1" si="447"/>
        <v>0</v>
      </c>
      <c r="P997" s="116">
        <f t="shared" ca="1" si="447"/>
        <v>2</v>
      </c>
    </row>
    <row r="998" spans="2:16" hidden="1" outlineLevel="1">
      <c r="B998" s="119" t="s">
        <v>393</v>
      </c>
      <c r="C998" s="120" t="str">
        <f ca="1">C996</f>
        <v>-</v>
      </c>
      <c r="D998" s="120" t="str">
        <f ca="1">D996</f>
        <v>-</v>
      </c>
      <c r="E998" s="120" t="str">
        <f ca="1">E996</f>
        <v>-</v>
      </c>
      <c r="F998" s="120" t="str">
        <f ca="1">F996</f>
        <v>-</v>
      </c>
      <c r="G998" s="126" t="str">
        <f ca="1">G996</f>
        <v>-</v>
      </c>
      <c r="H998" s="121">
        <f ca="1">H996*1.5</f>
        <v>0</v>
      </c>
      <c r="I998" s="121">
        <f ca="1">I996*1.5</f>
        <v>0</v>
      </c>
      <c r="J998" s="121">
        <f ca="1">J996*1.5</f>
        <v>0</v>
      </c>
      <c r="K998" s="121">
        <f ca="1">K996*1.5</f>
        <v>0</v>
      </c>
      <c r="L998" s="119"/>
      <c r="M998" s="119"/>
      <c r="N998" s="122">
        <f t="shared" ca="1" si="447"/>
        <v>0</v>
      </c>
      <c r="O998" s="116">
        <f t="shared" ca="1" si="447"/>
        <v>0</v>
      </c>
      <c r="P998" s="116">
        <f t="shared" ca="1" si="447"/>
        <v>2</v>
      </c>
    </row>
    <row r="999" spans="2:16" hidden="1" outlineLevel="1">
      <c r="B999" s="111" t="s">
        <v>394</v>
      </c>
      <c r="C999" s="112" t="str">
        <f ca="1">C1001</f>
        <v>-</v>
      </c>
      <c r="D999" s="112" t="str">
        <f ca="1">D1001</f>
        <v>-</v>
      </c>
      <c r="E999" s="112" t="b">
        <f ca="1">E1001</f>
        <v>1</v>
      </c>
      <c r="F999" s="112" t="str">
        <f ca="1">F1001</f>
        <v>-</v>
      </c>
      <c r="G999" s="123" t="str">
        <f ca="1">G1001</f>
        <v>-</v>
      </c>
      <c r="H999" s="113">
        <f ca="1">H1001*0.5</f>
        <v>5.0000000000000001E-3</v>
      </c>
      <c r="I999" s="113">
        <f ca="1">I1001*0.5</f>
        <v>0</v>
      </c>
      <c r="J999" s="113">
        <f ca="1">J1001*0.5</f>
        <v>2.5000000000000001E-2</v>
      </c>
      <c r="K999" s="113">
        <f ca="1">K1001*0.5</f>
        <v>2.5000000000000001E-2</v>
      </c>
      <c r="L999" s="111"/>
      <c r="M999" s="111"/>
      <c r="N999" s="82">
        <v>1</v>
      </c>
      <c r="O999" s="116">
        <f t="shared" ca="1" si="447"/>
        <v>0</v>
      </c>
      <c r="P999" s="116">
        <f t="shared" ca="1" si="447"/>
        <v>2</v>
      </c>
    </row>
    <row r="1000" spans="2:16" hidden="1" outlineLevel="1">
      <c r="B1000" s="16" t="s">
        <v>489</v>
      </c>
      <c r="C1000" s="114" t="str">
        <f ca="1">C1001</f>
        <v>-</v>
      </c>
      <c r="D1000" s="114" t="str">
        <f ca="1">D1001</f>
        <v>-</v>
      </c>
      <c r="E1000" s="114" t="b">
        <f ca="1">E1001</f>
        <v>1</v>
      </c>
      <c r="F1000" s="114" t="str">
        <f ca="1">F1001</f>
        <v>-</v>
      </c>
      <c r="G1000" s="108" t="str">
        <f ca="1">G1001</f>
        <v>-</v>
      </c>
      <c r="H1000" s="115">
        <f ca="1">AVERAGE(H999,H1001)</f>
        <v>7.4999999999999997E-3</v>
      </c>
      <c r="I1000" s="115">
        <f ca="1">AVERAGE(I999,I1001)</f>
        <v>0</v>
      </c>
      <c r="J1000" s="115">
        <f ca="1">AVERAGE(J999,J1001)</f>
        <v>3.7500000000000006E-2</v>
      </c>
      <c r="K1000" s="115">
        <f ca="1">AVERAGE(K999,K1001)</f>
        <v>3.7500000000000006E-2</v>
      </c>
      <c r="L1000" s="16"/>
      <c r="M1000" s="16"/>
      <c r="N1000" s="116">
        <f ca="1">OFFSET(N1000,-1,0)</f>
        <v>1</v>
      </c>
      <c r="O1000" s="116">
        <f t="shared" ca="1" si="447"/>
        <v>0</v>
      </c>
      <c r="P1000" s="116">
        <f t="shared" ca="1" si="447"/>
        <v>2</v>
      </c>
    </row>
    <row r="1001" spans="2:16" hidden="1" outlineLevel="1">
      <c r="B1001" s="16" t="s">
        <v>419</v>
      </c>
      <c r="C1001" s="117" t="str">
        <f t="shared" ref="C1001:K1001" ca="1" si="449">INDEX(C$854:C$861,INDEX(i.DryManOpt_Mer,$O1001+1,$N1001+1),0)</f>
        <v>-</v>
      </c>
      <c r="D1001" s="117" t="str">
        <f t="shared" ca="1" si="449"/>
        <v>-</v>
      </c>
      <c r="E1001" s="117" t="b">
        <f t="shared" ca="1" si="449"/>
        <v>1</v>
      </c>
      <c r="F1001" s="117" t="str">
        <f t="shared" ca="1" si="449"/>
        <v>-</v>
      </c>
      <c r="G1001" s="124" t="str">
        <f t="shared" ca="1" si="449"/>
        <v>-</v>
      </c>
      <c r="H1001" s="110">
        <f t="shared" ca="1" si="449"/>
        <v>0.01</v>
      </c>
      <c r="I1001" s="110">
        <f t="shared" ca="1" si="449"/>
        <v>0</v>
      </c>
      <c r="J1001" s="110">
        <f t="shared" ca="1" si="449"/>
        <v>0.05</v>
      </c>
      <c r="K1001" s="110">
        <f t="shared" ca="1" si="449"/>
        <v>0.05</v>
      </c>
      <c r="L1001" s="16"/>
      <c r="M1001" s="16"/>
      <c r="N1001" s="116">
        <f ca="1">OFFSET(N1001,-1,0)</f>
        <v>1</v>
      </c>
      <c r="O1001" s="116">
        <f t="shared" ca="1" si="447"/>
        <v>0</v>
      </c>
      <c r="P1001" s="116">
        <f t="shared" ca="1" si="447"/>
        <v>2</v>
      </c>
    </row>
    <row r="1002" spans="2:16" hidden="1" outlineLevel="1">
      <c r="B1002" s="16" t="s">
        <v>490</v>
      </c>
      <c r="C1002" s="118" t="str">
        <f ca="1">OFFSET(C1002,-1,0)</f>
        <v>-</v>
      </c>
      <c r="D1002" s="118" t="str">
        <f ca="1">OFFSET(D1002,-1,0)</f>
        <v>-</v>
      </c>
      <c r="E1002" s="118" t="b">
        <f ca="1">OFFSET(E1002,-1,0)</f>
        <v>1</v>
      </c>
      <c r="F1002" s="118" t="str">
        <f ca="1">OFFSET(F1002,-1,0)</f>
        <v>-</v>
      </c>
      <c r="G1002" s="125" t="str">
        <f ca="1">OFFSET(G1002,-1,0)</f>
        <v>-</v>
      </c>
      <c r="H1002" s="115">
        <f ca="1">AVERAGE(H1001,H1003)</f>
        <v>1.2500000000000001E-2</v>
      </c>
      <c r="I1002" s="115">
        <f ca="1">AVERAGE(I1001,I1003)</f>
        <v>0</v>
      </c>
      <c r="J1002" s="115">
        <f ca="1">AVERAGE(J1001,J1003)</f>
        <v>6.25E-2</v>
      </c>
      <c r="K1002" s="115">
        <f ca="1">AVERAGE(K1001,K1003)</f>
        <v>6.25E-2</v>
      </c>
      <c r="L1002" s="16"/>
      <c r="M1002" s="16"/>
      <c r="N1002" s="116">
        <f ca="1">OFFSET(N1002,-1,0)</f>
        <v>1</v>
      </c>
      <c r="O1002" s="116">
        <f t="shared" ca="1" si="447"/>
        <v>0</v>
      </c>
      <c r="P1002" s="116">
        <f t="shared" ca="1" si="447"/>
        <v>2</v>
      </c>
    </row>
    <row r="1003" spans="2:16" hidden="1" outlineLevel="1">
      <c r="B1003" s="119" t="s">
        <v>393</v>
      </c>
      <c r="C1003" s="120" t="str">
        <f ca="1">C1001</f>
        <v>-</v>
      </c>
      <c r="D1003" s="120" t="str">
        <f ca="1">D1001</f>
        <v>-</v>
      </c>
      <c r="E1003" s="120" t="b">
        <f ca="1">E1001</f>
        <v>1</v>
      </c>
      <c r="F1003" s="120" t="str">
        <f ca="1">F1001</f>
        <v>-</v>
      </c>
      <c r="G1003" s="126" t="str">
        <f ca="1">G1001</f>
        <v>-</v>
      </c>
      <c r="H1003" s="121">
        <f ca="1">H1001*1.5</f>
        <v>1.4999999999999999E-2</v>
      </c>
      <c r="I1003" s="121">
        <f ca="1">I1001*1.5</f>
        <v>0</v>
      </c>
      <c r="J1003" s="121">
        <f ca="1">J1001*1.5</f>
        <v>7.5000000000000011E-2</v>
      </c>
      <c r="K1003" s="121">
        <f ca="1">K1001*1.5</f>
        <v>7.5000000000000011E-2</v>
      </c>
      <c r="L1003" s="119"/>
      <c r="M1003" s="119"/>
      <c r="N1003" s="122">
        <f ca="1">OFFSET(N1003,-1,0)</f>
        <v>1</v>
      </c>
      <c r="O1003" s="116">
        <f t="shared" ca="1" si="447"/>
        <v>0</v>
      </c>
      <c r="P1003" s="116">
        <f t="shared" ca="1" si="447"/>
        <v>2</v>
      </c>
    </row>
    <row r="1004" spans="2:16" hidden="1" outlineLevel="1">
      <c r="B1004" s="111" t="s">
        <v>394</v>
      </c>
      <c r="C1004" s="112" t="str">
        <f ca="1">C1006</f>
        <v>-</v>
      </c>
      <c r="D1004" s="112" t="str">
        <f ca="1">D1006</f>
        <v>-</v>
      </c>
      <c r="E1004" s="112" t="b">
        <f ca="1">E1006</f>
        <v>1</v>
      </c>
      <c r="F1004" s="112" t="str">
        <f ca="1">F1006</f>
        <v>-</v>
      </c>
      <c r="G1004" s="123" t="str">
        <f ca="1">G1006</f>
        <v>-</v>
      </c>
      <c r="H1004" s="113">
        <f ca="1">H1006*0.5</f>
        <v>5.0000000000000001E-3</v>
      </c>
      <c r="I1004" s="113">
        <f ca="1">I1006*0.5</f>
        <v>0</v>
      </c>
      <c r="J1004" s="113">
        <f ca="1">J1006*0.5</f>
        <v>2.5000000000000001E-2</v>
      </c>
      <c r="K1004" s="113">
        <f ca="1">K1006*0.5</f>
        <v>2.5000000000000001E-2</v>
      </c>
      <c r="L1004" s="111"/>
      <c r="M1004" s="111"/>
      <c r="N1004" s="82">
        <v>2</v>
      </c>
      <c r="O1004" s="116">
        <f t="shared" ca="1" si="447"/>
        <v>0</v>
      </c>
      <c r="P1004" s="116">
        <f t="shared" ca="1" si="447"/>
        <v>2</v>
      </c>
    </row>
    <row r="1005" spans="2:16" hidden="1" outlineLevel="1">
      <c r="B1005" s="16" t="s">
        <v>489</v>
      </c>
      <c r="C1005" s="114" t="str">
        <f ca="1">C1006</f>
        <v>-</v>
      </c>
      <c r="D1005" s="114" t="str">
        <f ca="1">D1006</f>
        <v>-</v>
      </c>
      <c r="E1005" s="114" t="b">
        <f ca="1">E1006</f>
        <v>1</v>
      </c>
      <c r="F1005" s="114" t="str">
        <f ca="1">F1006</f>
        <v>-</v>
      </c>
      <c r="G1005" s="108" t="str">
        <f ca="1">G1006</f>
        <v>-</v>
      </c>
      <c r="H1005" s="115">
        <f ca="1">AVERAGE(H1004,H1006)</f>
        <v>7.4999999999999997E-3</v>
      </c>
      <c r="I1005" s="115">
        <f ca="1">AVERAGE(I1004,I1006)</f>
        <v>0</v>
      </c>
      <c r="J1005" s="115">
        <f ca="1">AVERAGE(J1004,J1006)</f>
        <v>3.7500000000000006E-2</v>
      </c>
      <c r="K1005" s="115">
        <f ca="1">AVERAGE(K1004,K1006)</f>
        <v>3.7500000000000006E-2</v>
      </c>
      <c r="L1005" s="16"/>
      <c r="M1005" s="16"/>
      <c r="N1005" s="116">
        <f ca="1">OFFSET(N1005,-1,0)</f>
        <v>2</v>
      </c>
      <c r="O1005" s="116">
        <f t="shared" ca="1" si="447"/>
        <v>0</v>
      </c>
      <c r="P1005" s="116">
        <f t="shared" ca="1" si="447"/>
        <v>2</v>
      </c>
    </row>
    <row r="1006" spans="2:16" hidden="1" outlineLevel="1">
      <c r="B1006" s="16" t="s">
        <v>419</v>
      </c>
      <c r="C1006" s="117" t="str">
        <f t="shared" ref="C1006:K1006" ca="1" si="450">INDEX(C$854:C$861,INDEX(i.DryManOpt_Mer,$O1006+1,$N1006+1),0)</f>
        <v>-</v>
      </c>
      <c r="D1006" s="117" t="str">
        <f t="shared" ca="1" si="450"/>
        <v>-</v>
      </c>
      <c r="E1006" s="117" t="b">
        <f t="shared" ca="1" si="450"/>
        <v>1</v>
      </c>
      <c r="F1006" s="117" t="str">
        <f t="shared" ca="1" si="450"/>
        <v>-</v>
      </c>
      <c r="G1006" s="124" t="str">
        <f t="shared" ca="1" si="450"/>
        <v>-</v>
      </c>
      <c r="H1006" s="110">
        <f t="shared" ca="1" si="450"/>
        <v>0.01</v>
      </c>
      <c r="I1006" s="110">
        <f t="shared" ca="1" si="450"/>
        <v>0</v>
      </c>
      <c r="J1006" s="110">
        <f t="shared" ca="1" si="450"/>
        <v>0.05</v>
      </c>
      <c r="K1006" s="110">
        <f t="shared" ca="1" si="450"/>
        <v>0.05</v>
      </c>
      <c r="L1006" s="16"/>
      <c r="M1006" s="16"/>
      <c r="N1006" s="116">
        <f ca="1">OFFSET(N1006,-1,0)</f>
        <v>2</v>
      </c>
      <c r="O1006" s="116">
        <f t="shared" ca="1" si="447"/>
        <v>0</v>
      </c>
      <c r="P1006" s="116">
        <f t="shared" ca="1" si="447"/>
        <v>2</v>
      </c>
    </row>
    <row r="1007" spans="2:16" hidden="1" outlineLevel="1">
      <c r="B1007" s="16" t="s">
        <v>490</v>
      </c>
      <c r="C1007" s="118" t="str">
        <f ca="1">OFFSET(C1007,-1,0)</f>
        <v>-</v>
      </c>
      <c r="D1007" s="118" t="str">
        <f ca="1">OFFSET(D1007,-1,0)</f>
        <v>-</v>
      </c>
      <c r="E1007" s="118" t="b">
        <f ca="1">OFFSET(E1007,-1,0)</f>
        <v>1</v>
      </c>
      <c r="F1007" s="118" t="str">
        <f ca="1">OFFSET(F1007,-1,0)</f>
        <v>-</v>
      </c>
      <c r="G1007" s="125" t="str">
        <f ca="1">OFFSET(G1007,-1,0)</f>
        <v>-</v>
      </c>
      <c r="H1007" s="115">
        <f ca="1">AVERAGE(H1006,H1008)</f>
        <v>1.2500000000000001E-2</v>
      </c>
      <c r="I1007" s="115">
        <f ca="1">AVERAGE(I1006,I1008)</f>
        <v>0</v>
      </c>
      <c r="J1007" s="115">
        <f ca="1">AVERAGE(J1006,J1008)</f>
        <v>6.25E-2</v>
      </c>
      <c r="K1007" s="115">
        <f ca="1">AVERAGE(K1006,K1008)</f>
        <v>6.25E-2</v>
      </c>
      <c r="L1007" s="16"/>
      <c r="M1007" s="16"/>
      <c r="N1007" s="116">
        <f ca="1">OFFSET(N1007,-1,0)</f>
        <v>2</v>
      </c>
      <c r="O1007" s="116">
        <f t="shared" ca="1" si="447"/>
        <v>0</v>
      </c>
      <c r="P1007" s="116">
        <f t="shared" ca="1" si="447"/>
        <v>2</v>
      </c>
    </row>
    <row r="1008" spans="2:16" hidden="1" outlineLevel="1">
      <c r="B1008" s="119" t="s">
        <v>393</v>
      </c>
      <c r="C1008" s="120" t="str">
        <f ca="1">C1006</f>
        <v>-</v>
      </c>
      <c r="D1008" s="120" t="str">
        <f ca="1">D1006</f>
        <v>-</v>
      </c>
      <c r="E1008" s="120" t="b">
        <f ca="1">E1006</f>
        <v>1</v>
      </c>
      <c r="F1008" s="120" t="str">
        <f ca="1">F1006</f>
        <v>-</v>
      </c>
      <c r="G1008" s="126" t="str">
        <f ca="1">G1006</f>
        <v>-</v>
      </c>
      <c r="H1008" s="121">
        <f ca="1">H1006*1.5</f>
        <v>1.4999999999999999E-2</v>
      </c>
      <c r="I1008" s="121">
        <f ca="1">I1006*1.5</f>
        <v>0</v>
      </c>
      <c r="J1008" s="121">
        <f ca="1">J1006*1.5</f>
        <v>7.5000000000000011E-2</v>
      </c>
      <c r="K1008" s="121">
        <f ca="1">K1006*1.5</f>
        <v>7.5000000000000011E-2</v>
      </c>
      <c r="L1008" s="119"/>
      <c r="M1008" s="119"/>
      <c r="N1008" s="122">
        <f ca="1">OFFSET(N1008,-1,0)</f>
        <v>2</v>
      </c>
      <c r="O1008" s="116">
        <f t="shared" ca="1" si="447"/>
        <v>0</v>
      </c>
      <c r="P1008" s="116">
        <f t="shared" ca="1" si="447"/>
        <v>2</v>
      </c>
    </row>
    <row r="1009" spans="2:16" hidden="1" outlineLevel="1">
      <c r="B1009" s="111" t="s">
        <v>394</v>
      </c>
      <c r="C1009" s="112" t="str">
        <f ca="1">C1011</f>
        <v>-</v>
      </c>
      <c r="D1009" s="112" t="str">
        <f ca="1">D1011</f>
        <v>-</v>
      </c>
      <c r="E1009" s="112" t="b">
        <f ca="1">E1011</f>
        <v>1</v>
      </c>
      <c r="F1009" s="112" t="str">
        <f ca="1">F1011</f>
        <v>-</v>
      </c>
      <c r="G1009" s="123" t="str">
        <f ca="1">G1011</f>
        <v>-</v>
      </c>
      <c r="H1009" s="113">
        <f ca="1">H1011*0.5</f>
        <v>5.0000000000000001E-3</v>
      </c>
      <c r="I1009" s="113">
        <f ca="1">I1011*0.5</f>
        <v>0</v>
      </c>
      <c r="J1009" s="113">
        <f ca="1">J1011*0.5</f>
        <v>2.5000000000000001E-2</v>
      </c>
      <c r="K1009" s="113">
        <f ca="1">K1011*0.5</f>
        <v>2.5000000000000001E-2</v>
      </c>
      <c r="L1009" s="111"/>
      <c r="M1009" s="111"/>
      <c r="N1009" s="82">
        <v>3</v>
      </c>
      <c r="O1009" s="116">
        <f t="shared" ca="1" si="447"/>
        <v>0</v>
      </c>
      <c r="P1009" s="116">
        <f t="shared" ca="1" si="447"/>
        <v>2</v>
      </c>
    </row>
    <row r="1010" spans="2:16" hidden="1" outlineLevel="1">
      <c r="B1010" s="16" t="s">
        <v>489</v>
      </c>
      <c r="C1010" s="114" t="str">
        <f ca="1">C1011</f>
        <v>-</v>
      </c>
      <c r="D1010" s="114" t="str">
        <f ca="1">D1011</f>
        <v>-</v>
      </c>
      <c r="E1010" s="114" t="b">
        <f ca="1">E1011</f>
        <v>1</v>
      </c>
      <c r="F1010" s="114" t="str">
        <f ca="1">F1011</f>
        <v>-</v>
      </c>
      <c r="G1010" s="108" t="str">
        <f ca="1">G1011</f>
        <v>-</v>
      </c>
      <c r="H1010" s="115">
        <f ca="1">AVERAGE(H1009,H1011)</f>
        <v>7.4999999999999997E-3</v>
      </c>
      <c r="I1010" s="115">
        <f ca="1">AVERAGE(I1009,I1011)</f>
        <v>0</v>
      </c>
      <c r="J1010" s="115">
        <f ca="1">AVERAGE(J1009,J1011)</f>
        <v>3.7500000000000006E-2</v>
      </c>
      <c r="K1010" s="115">
        <f ca="1">AVERAGE(K1009,K1011)</f>
        <v>3.7500000000000006E-2</v>
      </c>
      <c r="L1010" s="16"/>
      <c r="M1010" s="16"/>
      <c r="N1010" s="116">
        <f ca="1">OFFSET(N1010,-1,0)</f>
        <v>3</v>
      </c>
      <c r="O1010" s="116">
        <f t="shared" ca="1" si="447"/>
        <v>0</v>
      </c>
      <c r="P1010" s="116">
        <f t="shared" ca="1" si="447"/>
        <v>2</v>
      </c>
    </row>
    <row r="1011" spans="2:16" hidden="1" outlineLevel="1">
      <c r="B1011" s="16" t="s">
        <v>419</v>
      </c>
      <c r="C1011" s="117" t="str">
        <f t="shared" ref="C1011:K1011" ca="1" si="451">INDEX(C$854:C$861,INDEX(i.DryManOpt_Mer,$O1011+1,$N1011+1),0)</f>
        <v>-</v>
      </c>
      <c r="D1011" s="117" t="str">
        <f t="shared" ca="1" si="451"/>
        <v>-</v>
      </c>
      <c r="E1011" s="117" t="b">
        <f t="shared" ca="1" si="451"/>
        <v>1</v>
      </c>
      <c r="F1011" s="117" t="str">
        <f t="shared" ca="1" si="451"/>
        <v>-</v>
      </c>
      <c r="G1011" s="124" t="str">
        <f t="shared" ca="1" si="451"/>
        <v>-</v>
      </c>
      <c r="H1011" s="110">
        <f t="shared" ca="1" si="451"/>
        <v>0.01</v>
      </c>
      <c r="I1011" s="110">
        <f t="shared" ca="1" si="451"/>
        <v>0</v>
      </c>
      <c r="J1011" s="110">
        <f t="shared" ca="1" si="451"/>
        <v>0.05</v>
      </c>
      <c r="K1011" s="110">
        <f t="shared" ca="1" si="451"/>
        <v>0.05</v>
      </c>
      <c r="L1011" s="16"/>
      <c r="M1011" s="16"/>
      <c r="N1011" s="116">
        <f ca="1">OFFSET(N1011,-1,0)</f>
        <v>3</v>
      </c>
      <c r="O1011" s="116">
        <f t="shared" ref="O1011:P1014" ca="1" si="452">OFFSET(O1011,-1,0)</f>
        <v>0</v>
      </c>
      <c r="P1011" s="116">
        <f t="shared" ca="1" si="452"/>
        <v>2</v>
      </c>
    </row>
    <row r="1012" spans="2:16" hidden="1" outlineLevel="1">
      <c r="B1012" s="16" t="s">
        <v>490</v>
      </c>
      <c r="C1012" s="118" t="str">
        <f ca="1">OFFSET(C1012,-1,0)</f>
        <v>-</v>
      </c>
      <c r="D1012" s="118" t="str">
        <f ca="1">OFFSET(D1012,-1,0)</f>
        <v>-</v>
      </c>
      <c r="E1012" s="118" t="b">
        <f ca="1">OFFSET(E1012,-1,0)</f>
        <v>1</v>
      </c>
      <c r="F1012" s="118" t="str">
        <f ca="1">OFFSET(F1012,-1,0)</f>
        <v>-</v>
      </c>
      <c r="G1012" s="125" t="str">
        <f ca="1">OFFSET(G1012,-1,0)</f>
        <v>-</v>
      </c>
      <c r="H1012" s="115">
        <f ca="1">AVERAGE(H1011,H1013)</f>
        <v>1.2500000000000001E-2</v>
      </c>
      <c r="I1012" s="115">
        <f ca="1">AVERAGE(I1011,I1013)</f>
        <v>0</v>
      </c>
      <c r="J1012" s="115">
        <f ca="1">AVERAGE(J1011,J1013)</f>
        <v>6.25E-2</v>
      </c>
      <c r="K1012" s="115">
        <f ca="1">AVERAGE(K1011,K1013)</f>
        <v>6.25E-2</v>
      </c>
      <c r="L1012" s="16"/>
      <c r="M1012" s="16"/>
      <c r="N1012" s="116">
        <f ca="1">OFFSET(N1012,-1,0)</f>
        <v>3</v>
      </c>
      <c r="O1012" s="116">
        <f t="shared" ca="1" si="452"/>
        <v>0</v>
      </c>
      <c r="P1012" s="116">
        <f t="shared" ca="1" si="452"/>
        <v>2</v>
      </c>
    </row>
    <row r="1013" spans="2:16" hidden="1" outlineLevel="1">
      <c r="B1013" s="119" t="s">
        <v>393</v>
      </c>
      <c r="C1013" s="120" t="str">
        <f ca="1">C1011</f>
        <v>-</v>
      </c>
      <c r="D1013" s="120" t="str">
        <f ca="1">D1011</f>
        <v>-</v>
      </c>
      <c r="E1013" s="120" t="b">
        <f ca="1">E1011</f>
        <v>1</v>
      </c>
      <c r="F1013" s="120" t="str">
        <f ca="1">F1011</f>
        <v>-</v>
      </c>
      <c r="G1013" s="126" t="str">
        <f ca="1">G1011</f>
        <v>-</v>
      </c>
      <c r="H1013" s="121">
        <f ca="1">H1011*1.5</f>
        <v>1.4999999999999999E-2</v>
      </c>
      <c r="I1013" s="121">
        <f ca="1">I1011*1.5</f>
        <v>0</v>
      </c>
      <c r="J1013" s="121">
        <f ca="1">J1011*1.5</f>
        <v>7.5000000000000011E-2</v>
      </c>
      <c r="K1013" s="121">
        <f ca="1">K1011*1.5</f>
        <v>7.5000000000000011E-2</v>
      </c>
      <c r="L1013" s="119"/>
      <c r="M1013" s="119"/>
      <c r="N1013" s="122">
        <f ca="1">OFFSET(N1013,-1,0)</f>
        <v>3</v>
      </c>
      <c r="O1013" s="116">
        <f t="shared" ca="1" si="452"/>
        <v>0</v>
      </c>
      <c r="P1013" s="116">
        <f t="shared" ca="1" si="452"/>
        <v>2</v>
      </c>
    </row>
    <row r="1014" spans="2:16" hidden="1" outlineLevel="1">
      <c r="B1014" s="111" t="s">
        <v>394</v>
      </c>
      <c r="C1014" s="112" t="str">
        <f ca="1">C1016</f>
        <v>-</v>
      </c>
      <c r="D1014" s="112" t="str">
        <f ca="1">D1016</f>
        <v>-</v>
      </c>
      <c r="E1014" s="112" t="str">
        <f ca="1">E1016</f>
        <v>-</v>
      </c>
      <c r="F1014" s="112" t="str">
        <f ca="1">F1016</f>
        <v>-</v>
      </c>
      <c r="G1014" s="123" t="str">
        <f ca="1">G1016</f>
        <v>-</v>
      </c>
      <c r="H1014" s="113">
        <f ca="1">H1016*0.5</f>
        <v>0</v>
      </c>
      <c r="I1014" s="113">
        <f ca="1">I1016*0.5</f>
        <v>0</v>
      </c>
      <c r="J1014" s="113">
        <f ca="1">J1016*0.5</f>
        <v>0</v>
      </c>
      <c r="K1014" s="113">
        <f ca="1">K1016*0.5</f>
        <v>0</v>
      </c>
      <c r="L1014" s="111"/>
      <c r="M1014" s="111"/>
      <c r="N1014" s="82">
        <v>0</v>
      </c>
      <c r="O1014" s="82">
        <v>1</v>
      </c>
      <c r="P1014" s="116">
        <f t="shared" ca="1" si="452"/>
        <v>2</v>
      </c>
    </row>
    <row r="1015" spans="2:16" hidden="1" outlineLevel="1">
      <c r="B1015" s="16" t="s">
        <v>489</v>
      </c>
      <c r="C1015" s="114" t="str">
        <f ca="1">C1016</f>
        <v>-</v>
      </c>
      <c r="D1015" s="114" t="str">
        <f ca="1">D1016</f>
        <v>-</v>
      </c>
      <c r="E1015" s="114" t="str">
        <f ca="1">E1016</f>
        <v>-</v>
      </c>
      <c r="F1015" s="114" t="str">
        <f ca="1">F1016</f>
        <v>-</v>
      </c>
      <c r="G1015" s="108" t="str">
        <f ca="1">G1016</f>
        <v>-</v>
      </c>
      <c r="H1015" s="115">
        <f ca="1">AVERAGE(H1014,H1016)</f>
        <v>0</v>
      </c>
      <c r="I1015" s="115">
        <f ca="1">AVERAGE(I1014,I1016)</f>
        <v>0</v>
      </c>
      <c r="J1015" s="115">
        <f ca="1">AVERAGE(J1014,J1016)</f>
        <v>0</v>
      </c>
      <c r="K1015" s="115">
        <f ca="1">AVERAGE(K1014,K1016)</f>
        <v>0</v>
      </c>
      <c r="L1015" s="16"/>
      <c r="M1015" s="16"/>
      <c r="N1015" s="116">
        <f t="shared" ref="N1015:P1030" ca="1" si="453">OFFSET(N1015,-1,0)</f>
        <v>0</v>
      </c>
      <c r="O1015" s="116">
        <f t="shared" ca="1" si="453"/>
        <v>1</v>
      </c>
      <c r="P1015" s="116">
        <f t="shared" ca="1" si="453"/>
        <v>2</v>
      </c>
    </row>
    <row r="1016" spans="2:16" hidden="1" outlineLevel="1">
      <c r="B1016" s="16" t="s">
        <v>419</v>
      </c>
      <c r="C1016" s="117" t="str">
        <f t="shared" ref="C1016:K1016" ca="1" si="454">INDEX(C$854:C$861,INDEX(i.DryManOpt_Mer,$O1016+1,$N1016+1),0)</f>
        <v>-</v>
      </c>
      <c r="D1016" s="117" t="str">
        <f t="shared" ca="1" si="454"/>
        <v>-</v>
      </c>
      <c r="E1016" s="117" t="str">
        <f t="shared" ca="1" si="454"/>
        <v>-</v>
      </c>
      <c r="F1016" s="117" t="str">
        <f t="shared" ca="1" si="454"/>
        <v>-</v>
      </c>
      <c r="G1016" s="117" t="str">
        <f t="shared" ca="1" si="454"/>
        <v>-</v>
      </c>
      <c r="H1016" s="110">
        <f t="shared" ca="1" si="454"/>
        <v>0</v>
      </c>
      <c r="I1016" s="110">
        <f t="shared" ca="1" si="454"/>
        <v>0</v>
      </c>
      <c r="J1016" s="110">
        <f t="shared" ca="1" si="454"/>
        <v>0</v>
      </c>
      <c r="K1016" s="110">
        <f t="shared" ca="1" si="454"/>
        <v>0</v>
      </c>
      <c r="L1016" s="16"/>
      <c r="M1016" s="16"/>
      <c r="N1016" s="116">
        <f t="shared" ca="1" si="453"/>
        <v>0</v>
      </c>
      <c r="O1016" s="116">
        <f t="shared" ca="1" si="453"/>
        <v>1</v>
      </c>
      <c r="P1016" s="116">
        <f t="shared" ca="1" si="453"/>
        <v>2</v>
      </c>
    </row>
    <row r="1017" spans="2:16" hidden="1" outlineLevel="1">
      <c r="B1017" s="16" t="s">
        <v>490</v>
      </c>
      <c r="C1017" s="118" t="str">
        <f ca="1">OFFSET(C1017,-1,0)</f>
        <v>-</v>
      </c>
      <c r="D1017" s="118" t="str">
        <f ca="1">OFFSET(D1017,-1,0)</f>
        <v>-</v>
      </c>
      <c r="E1017" s="118" t="str">
        <f ca="1">OFFSET(E1017,-1,0)</f>
        <v>-</v>
      </c>
      <c r="F1017" s="118" t="str">
        <f ca="1">OFFSET(F1017,-1,0)</f>
        <v>-</v>
      </c>
      <c r="G1017" s="125" t="str">
        <f ca="1">OFFSET(G1017,-1,0)</f>
        <v>-</v>
      </c>
      <c r="H1017" s="115">
        <f ca="1">AVERAGE(H1016,H1018)</f>
        <v>0</v>
      </c>
      <c r="I1017" s="115">
        <f ca="1">AVERAGE(I1016,I1018)</f>
        <v>0</v>
      </c>
      <c r="J1017" s="115">
        <f ca="1">AVERAGE(J1016,J1018)</f>
        <v>0</v>
      </c>
      <c r="K1017" s="115">
        <f ca="1">AVERAGE(K1016,K1018)</f>
        <v>0</v>
      </c>
      <c r="L1017" s="16"/>
      <c r="M1017" s="16"/>
      <c r="N1017" s="116">
        <f t="shared" ca="1" si="453"/>
        <v>0</v>
      </c>
      <c r="O1017" s="116">
        <f t="shared" ca="1" si="453"/>
        <v>1</v>
      </c>
      <c r="P1017" s="116">
        <f t="shared" ca="1" si="453"/>
        <v>2</v>
      </c>
    </row>
    <row r="1018" spans="2:16" hidden="1" outlineLevel="1">
      <c r="B1018" s="119" t="s">
        <v>393</v>
      </c>
      <c r="C1018" s="120" t="str">
        <f ca="1">C1016</f>
        <v>-</v>
      </c>
      <c r="D1018" s="120" t="str">
        <f ca="1">D1016</f>
        <v>-</v>
      </c>
      <c r="E1018" s="120" t="str">
        <f ca="1">E1016</f>
        <v>-</v>
      </c>
      <c r="F1018" s="120" t="str">
        <f ca="1">F1016</f>
        <v>-</v>
      </c>
      <c r="G1018" s="126" t="str">
        <f ca="1">G1016</f>
        <v>-</v>
      </c>
      <c r="H1018" s="121">
        <f ca="1">H1016*1.5</f>
        <v>0</v>
      </c>
      <c r="I1018" s="121">
        <f ca="1">I1016*1.5</f>
        <v>0</v>
      </c>
      <c r="J1018" s="121">
        <f ca="1">J1016*1.5</f>
        <v>0</v>
      </c>
      <c r="K1018" s="121">
        <f ca="1">K1016*1.5</f>
        <v>0</v>
      </c>
      <c r="L1018" s="119"/>
      <c r="M1018" s="119"/>
      <c r="N1018" s="122">
        <f t="shared" ca="1" si="453"/>
        <v>0</v>
      </c>
      <c r="O1018" s="116">
        <f t="shared" ca="1" si="453"/>
        <v>1</v>
      </c>
      <c r="P1018" s="116">
        <f t="shared" ca="1" si="453"/>
        <v>2</v>
      </c>
    </row>
    <row r="1019" spans="2:16" hidden="1" outlineLevel="1">
      <c r="B1019" s="111" t="s">
        <v>394</v>
      </c>
      <c r="C1019" s="112" t="str">
        <f ca="1">C1021</f>
        <v>-</v>
      </c>
      <c r="D1019" s="112" t="str">
        <f ca="1">D1021</f>
        <v>-</v>
      </c>
      <c r="E1019" s="112" t="b">
        <f ca="1">E1021</f>
        <v>1</v>
      </c>
      <c r="F1019" s="112" t="str">
        <f ca="1">F1021</f>
        <v>-</v>
      </c>
      <c r="G1019" s="123" t="str">
        <f ca="1">G1021</f>
        <v>-</v>
      </c>
      <c r="H1019" s="113">
        <f ca="1">H1021*0.5</f>
        <v>5.0000000000000001E-3</v>
      </c>
      <c r="I1019" s="113">
        <f ca="1">I1021*0.5</f>
        <v>0</v>
      </c>
      <c r="J1019" s="113">
        <f ca="1">J1021*0.5</f>
        <v>2.5000000000000001E-2</v>
      </c>
      <c r="K1019" s="113">
        <f ca="1">K1021*0.5</f>
        <v>2.5000000000000001E-2</v>
      </c>
      <c r="L1019" s="111"/>
      <c r="M1019" s="111"/>
      <c r="N1019" s="82">
        <v>1</v>
      </c>
      <c r="O1019" s="116">
        <f t="shared" ca="1" si="453"/>
        <v>1</v>
      </c>
      <c r="P1019" s="116">
        <f t="shared" ca="1" si="453"/>
        <v>2</v>
      </c>
    </row>
    <row r="1020" spans="2:16" hidden="1" outlineLevel="1">
      <c r="B1020" s="16" t="s">
        <v>489</v>
      </c>
      <c r="C1020" s="114" t="str">
        <f ca="1">C1021</f>
        <v>-</v>
      </c>
      <c r="D1020" s="114" t="str">
        <f ca="1">D1021</f>
        <v>-</v>
      </c>
      <c r="E1020" s="114" t="b">
        <f ca="1">E1021</f>
        <v>1</v>
      </c>
      <c r="F1020" s="114" t="str">
        <f ca="1">F1021</f>
        <v>-</v>
      </c>
      <c r="G1020" s="108" t="str">
        <f ca="1">G1021</f>
        <v>-</v>
      </c>
      <c r="H1020" s="115">
        <f ca="1">AVERAGE(H1019,H1021)</f>
        <v>7.4999999999999997E-3</v>
      </c>
      <c r="I1020" s="115">
        <f ca="1">AVERAGE(I1019,I1021)</f>
        <v>0</v>
      </c>
      <c r="J1020" s="115">
        <f ca="1">AVERAGE(J1019,J1021)</f>
        <v>3.7500000000000006E-2</v>
      </c>
      <c r="K1020" s="115">
        <f ca="1">AVERAGE(K1019,K1021)</f>
        <v>3.7500000000000006E-2</v>
      </c>
      <c r="L1020" s="16"/>
      <c r="M1020" s="16"/>
      <c r="N1020" s="116">
        <f ca="1">OFFSET(N1020,-1,0)</f>
        <v>1</v>
      </c>
      <c r="O1020" s="116">
        <f t="shared" ca="1" si="453"/>
        <v>1</v>
      </c>
      <c r="P1020" s="116">
        <f t="shared" ca="1" si="453"/>
        <v>2</v>
      </c>
    </row>
    <row r="1021" spans="2:16" hidden="1" outlineLevel="1">
      <c r="B1021" s="16" t="s">
        <v>419</v>
      </c>
      <c r="C1021" s="117" t="str">
        <f t="shared" ref="C1021:K1021" ca="1" si="455">INDEX(C$854:C$861,INDEX(i.DryManOpt_Mer,$O1021+1,$N1021+1),0)</f>
        <v>-</v>
      </c>
      <c r="D1021" s="117" t="str">
        <f t="shared" ca="1" si="455"/>
        <v>-</v>
      </c>
      <c r="E1021" s="117" t="b">
        <f t="shared" ca="1" si="455"/>
        <v>1</v>
      </c>
      <c r="F1021" s="117" t="str">
        <f t="shared" ca="1" si="455"/>
        <v>-</v>
      </c>
      <c r="G1021" s="124" t="str">
        <f t="shared" ca="1" si="455"/>
        <v>-</v>
      </c>
      <c r="H1021" s="110">
        <f t="shared" ca="1" si="455"/>
        <v>0.01</v>
      </c>
      <c r="I1021" s="110">
        <f t="shared" ca="1" si="455"/>
        <v>0</v>
      </c>
      <c r="J1021" s="110">
        <f t="shared" ca="1" si="455"/>
        <v>0.05</v>
      </c>
      <c r="K1021" s="110">
        <f t="shared" ca="1" si="455"/>
        <v>0.05</v>
      </c>
      <c r="L1021" s="16"/>
      <c r="M1021" s="16"/>
      <c r="N1021" s="116">
        <f ca="1">OFFSET(N1021,-1,0)</f>
        <v>1</v>
      </c>
      <c r="O1021" s="116">
        <f t="shared" ca="1" si="453"/>
        <v>1</v>
      </c>
      <c r="P1021" s="116">
        <f t="shared" ca="1" si="453"/>
        <v>2</v>
      </c>
    </row>
    <row r="1022" spans="2:16" hidden="1" outlineLevel="1">
      <c r="B1022" s="16" t="s">
        <v>490</v>
      </c>
      <c r="C1022" s="118" t="str">
        <f ca="1">OFFSET(C1022,-1,0)</f>
        <v>-</v>
      </c>
      <c r="D1022" s="118" t="str">
        <f ca="1">OFFSET(D1022,-1,0)</f>
        <v>-</v>
      </c>
      <c r="E1022" s="118" t="b">
        <f ca="1">OFFSET(E1022,-1,0)</f>
        <v>1</v>
      </c>
      <c r="F1022" s="118" t="str">
        <f ca="1">OFFSET(F1022,-1,0)</f>
        <v>-</v>
      </c>
      <c r="G1022" s="125" t="str">
        <f ca="1">OFFSET(G1022,-1,0)</f>
        <v>-</v>
      </c>
      <c r="H1022" s="115">
        <f ca="1">AVERAGE(H1021,H1023)</f>
        <v>1.2500000000000001E-2</v>
      </c>
      <c r="I1022" s="115">
        <f ca="1">AVERAGE(I1021,I1023)</f>
        <v>0</v>
      </c>
      <c r="J1022" s="115">
        <f ca="1">AVERAGE(J1021,J1023)</f>
        <v>6.25E-2</v>
      </c>
      <c r="K1022" s="115">
        <f ca="1">AVERAGE(K1021,K1023)</f>
        <v>6.25E-2</v>
      </c>
      <c r="L1022" s="16"/>
      <c r="M1022" s="16"/>
      <c r="N1022" s="116">
        <f ca="1">OFFSET(N1022,-1,0)</f>
        <v>1</v>
      </c>
      <c r="O1022" s="116">
        <f t="shared" ca="1" si="453"/>
        <v>1</v>
      </c>
      <c r="P1022" s="116">
        <f t="shared" ca="1" si="453"/>
        <v>2</v>
      </c>
    </row>
    <row r="1023" spans="2:16" hidden="1" outlineLevel="1">
      <c r="B1023" s="119" t="s">
        <v>393</v>
      </c>
      <c r="C1023" s="120" t="str">
        <f ca="1">C1021</f>
        <v>-</v>
      </c>
      <c r="D1023" s="120" t="str">
        <f ca="1">D1021</f>
        <v>-</v>
      </c>
      <c r="E1023" s="120" t="b">
        <f ca="1">E1021</f>
        <v>1</v>
      </c>
      <c r="F1023" s="120" t="str">
        <f ca="1">F1021</f>
        <v>-</v>
      </c>
      <c r="G1023" s="126" t="str">
        <f ca="1">G1021</f>
        <v>-</v>
      </c>
      <c r="H1023" s="121">
        <f ca="1">H1021*1.5</f>
        <v>1.4999999999999999E-2</v>
      </c>
      <c r="I1023" s="121">
        <f ca="1">I1021*1.5</f>
        <v>0</v>
      </c>
      <c r="J1023" s="121">
        <f ca="1">J1021*1.5</f>
        <v>7.5000000000000011E-2</v>
      </c>
      <c r="K1023" s="121">
        <f ca="1">K1021*1.5</f>
        <v>7.5000000000000011E-2</v>
      </c>
      <c r="L1023" s="119"/>
      <c r="M1023" s="119"/>
      <c r="N1023" s="122">
        <f ca="1">OFFSET(N1023,-1,0)</f>
        <v>1</v>
      </c>
      <c r="O1023" s="116">
        <f t="shared" ca="1" si="453"/>
        <v>1</v>
      </c>
      <c r="P1023" s="116">
        <f t="shared" ca="1" si="453"/>
        <v>2</v>
      </c>
    </row>
    <row r="1024" spans="2:16" hidden="1" outlineLevel="1">
      <c r="B1024" s="111" t="s">
        <v>394</v>
      </c>
      <c r="C1024" s="112" t="str">
        <f ca="1">C1026</f>
        <v>-</v>
      </c>
      <c r="D1024" s="112" t="str">
        <f ca="1">D1026</f>
        <v>-</v>
      </c>
      <c r="E1024" s="112" t="b">
        <f ca="1">E1026</f>
        <v>1</v>
      </c>
      <c r="F1024" s="112" t="str">
        <f ca="1">F1026</f>
        <v>-</v>
      </c>
      <c r="G1024" s="123" t="str">
        <f ca="1">G1026</f>
        <v>-</v>
      </c>
      <c r="H1024" s="113">
        <f ca="1">H1026*0.5</f>
        <v>5.0000000000000001E-3</v>
      </c>
      <c r="I1024" s="113">
        <f ca="1">I1026*0.5</f>
        <v>0</v>
      </c>
      <c r="J1024" s="113">
        <f ca="1">J1026*0.5</f>
        <v>2.5000000000000001E-2</v>
      </c>
      <c r="K1024" s="113">
        <f ca="1">K1026*0.5</f>
        <v>2.5000000000000001E-2</v>
      </c>
      <c r="L1024" s="111"/>
      <c r="M1024" s="111"/>
      <c r="N1024" s="82">
        <v>2</v>
      </c>
      <c r="O1024" s="116">
        <f t="shared" ca="1" si="453"/>
        <v>1</v>
      </c>
      <c r="P1024" s="116">
        <f t="shared" ca="1" si="453"/>
        <v>2</v>
      </c>
    </row>
    <row r="1025" spans="2:16" hidden="1" outlineLevel="1">
      <c r="B1025" s="16" t="s">
        <v>489</v>
      </c>
      <c r="C1025" s="114" t="str">
        <f ca="1">C1026</f>
        <v>-</v>
      </c>
      <c r="D1025" s="114" t="str">
        <f ca="1">D1026</f>
        <v>-</v>
      </c>
      <c r="E1025" s="114" t="b">
        <f ca="1">E1026</f>
        <v>1</v>
      </c>
      <c r="F1025" s="114" t="str">
        <f ca="1">F1026</f>
        <v>-</v>
      </c>
      <c r="G1025" s="108" t="str">
        <f ca="1">G1026</f>
        <v>-</v>
      </c>
      <c r="H1025" s="115">
        <f ca="1">AVERAGE(H1024,H1026)</f>
        <v>7.4999999999999997E-3</v>
      </c>
      <c r="I1025" s="115">
        <f ca="1">AVERAGE(I1024,I1026)</f>
        <v>0</v>
      </c>
      <c r="J1025" s="115">
        <f ca="1">AVERAGE(J1024,J1026)</f>
        <v>3.7500000000000006E-2</v>
      </c>
      <c r="K1025" s="115">
        <f ca="1">AVERAGE(K1024,K1026)</f>
        <v>3.7500000000000006E-2</v>
      </c>
      <c r="L1025" s="16"/>
      <c r="M1025" s="16"/>
      <c r="N1025" s="116">
        <f ca="1">OFFSET(N1025,-1,0)</f>
        <v>2</v>
      </c>
      <c r="O1025" s="116">
        <f t="shared" ca="1" si="453"/>
        <v>1</v>
      </c>
      <c r="P1025" s="116">
        <f t="shared" ca="1" si="453"/>
        <v>2</v>
      </c>
    </row>
    <row r="1026" spans="2:16" hidden="1" outlineLevel="1">
      <c r="B1026" s="16" t="s">
        <v>419</v>
      </c>
      <c r="C1026" s="117" t="str">
        <f t="shared" ref="C1026:K1026" ca="1" si="456">INDEX(C$854:C$861,INDEX(i.DryManOpt_Mer,$O1026+1,$N1026+1),0)</f>
        <v>-</v>
      </c>
      <c r="D1026" s="117" t="str">
        <f t="shared" ca="1" si="456"/>
        <v>-</v>
      </c>
      <c r="E1026" s="117" t="b">
        <f t="shared" ca="1" si="456"/>
        <v>1</v>
      </c>
      <c r="F1026" s="117" t="str">
        <f t="shared" ca="1" si="456"/>
        <v>-</v>
      </c>
      <c r="G1026" s="124" t="str">
        <f t="shared" ca="1" si="456"/>
        <v>-</v>
      </c>
      <c r="H1026" s="110">
        <f t="shared" ca="1" si="456"/>
        <v>0.01</v>
      </c>
      <c r="I1026" s="110">
        <f t="shared" ca="1" si="456"/>
        <v>0</v>
      </c>
      <c r="J1026" s="110">
        <f t="shared" ca="1" si="456"/>
        <v>0.05</v>
      </c>
      <c r="K1026" s="110">
        <f t="shared" ca="1" si="456"/>
        <v>0.05</v>
      </c>
      <c r="L1026" s="16"/>
      <c r="M1026" s="16"/>
      <c r="N1026" s="116">
        <f ca="1">OFFSET(N1026,-1,0)</f>
        <v>2</v>
      </c>
      <c r="O1026" s="116">
        <f t="shared" ca="1" si="453"/>
        <v>1</v>
      </c>
      <c r="P1026" s="116">
        <f t="shared" ca="1" si="453"/>
        <v>2</v>
      </c>
    </row>
    <row r="1027" spans="2:16" hidden="1" outlineLevel="1">
      <c r="B1027" s="16" t="s">
        <v>490</v>
      </c>
      <c r="C1027" s="118" t="str">
        <f ca="1">OFFSET(C1027,-1,0)</f>
        <v>-</v>
      </c>
      <c r="D1027" s="118" t="str">
        <f ca="1">OFFSET(D1027,-1,0)</f>
        <v>-</v>
      </c>
      <c r="E1027" s="118" t="b">
        <f ca="1">OFFSET(E1027,-1,0)</f>
        <v>1</v>
      </c>
      <c r="F1027" s="118" t="str">
        <f ca="1">OFFSET(F1027,-1,0)</f>
        <v>-</v>
      </c>
      <c r="G1027" s="125" t="str">
        <f ca="1">OFFSET(G1027,-1,0)</f>
        <v>-</v>
      </c>
      <c r="H1027" s="115">
        <f ca="1">AVERAGE(H1026,H1028)</f>
        <v>1.2500000000000001E-2</v>
      </c>
      <c r="I1027" s="115">
        <f ca="1">AVERAGE(I1026,I1028)</f>
        <v>0</v>
      </c>
      <c r="J1027" s="115">
        <f ca="1">AVERAGE(J1026,J1028)</f>
        <v>6.25E-2</v>
      </c>
      <c r="K1027" s="115">
        <f ca="1">AVERAGE(K1026,K1028)</f>
        <v>6.25E-2</v>
      </c>
      <c r="L1027" s="16"/>
      <c r="M1027" s="16"/>
      <c r="N1027" s="116">
        <f ca="1">OFFSET(N1027,-1,0)</f>
        <v>2</v>
      </c>
      <c r="O1027" s="116">
        <f t="shared" ca="1" si="453"/>
        <v>1</v>
      </c>
      <c r="P1027" s="116">
        <f t="shared" ca="1" si="453"/>
        <v>2</v>
      </c>
    </row>
    <row r="1028" spans="2:16" hidden="1" outlineLevel="1">
      <c r="B1028" s="119" t="s">
        <v>393</v>
      </c>
      <c r="C1028" s="120" t="str">
        <f ca="1">C1026</f>
        <v>-</v>
      </c>
      <c r="D1028" s="120" t="str">
        <f ca="1">D1026</f>
        <v>-</v>
      </c>
      <c r="E1028" s="120" t="b">
        <f ca="1">E1026</f>
        <v>1</v>
      </c>
      <c r="F1028" s="120" t="str">
        <f ca="1">F1026</f>
        <v>-</v>
      </c>
      <c r="G1028" s="126" t="str">
        <f ca="1">G1026</f>
        <v>-</v>
      </c>
      <c r="H1028" s="121">
        <f ca="1">H1026*1.5</f>
        <v>1.4999999999999999E-2</v>
      </c>
      <c r="I1028" s="121">
        <f ca="1">I1026*1.5</f>
        <v>0</v>
      </c>
      <c r="J1028" s="121">
        <f ca="1">J1026*1.5</f>
        <v>7.5000000000000011E-2</v>
      </c>
      <c r="K1028" s="121">
        <f ca="1">K1026*1.5</f>
        <v>7.5000000000000011E-2</v>
      </c>
      <c r="L1028" s="119"/>
      <c r="M1028" s="119"/>
      <c r="N1028" s="122">
        <f ca="1">OFFSET(N1028,-1,0)</f>
        <v>2</v>
      </c>
      <c r="O1028" s="116">
        <f t="shared" ca="1" si="453"/>
        <v>1</v>
      </c>
      <c r="P1028" s="116">
        <f t="shared" ca="1" si="453"/>
        <v>2</v>
      </c>
    </row>
    <row r="1029" spans="2:16" hidden="1" outlineLevel="1">
      <c r="B1029" s="111" t="s">
        <v>394</v>
      </c>
      <c r="C1029" s="112" t="str">
        <f ca="1">C1031</f>
        <v>-</v>
      </c>
      <c r="D1029" s="112" t="str">
        <f ca="1">D1031</f>
        <v>-</v>
      </c>
      <c r="E1029" s="112" t="b">
        <f ca="1">E1031</f>
        <v>1</v>
      </c>
      <c r="F1029" s="112" t="str">
        <f ca="1">F1031</f>
        <v>-</v>
      </c>
      <c r="G1029" s="123" t="str">
        <f ca="1">G1031</f>
        <v>-</v>
      </c>
      <c r="H1029" s="113">
        <f ca="1">H1031*0.5</f>
        <v>5.0000000000000001E-3</v>
      </c>
      <c r="I1029" s="113">
        <f ca="1">I1031*0.5</f>
        <v>0</v>
      </c>
      <c r="J1029" s="113">
        <f ca="1">J1031*0.5</f>
        <v>2.5000000000000001E-2</v>
      </c>
      <c r="K1029" s="113">
        <f ca="1">K1031*0.5</f>
        <v>2.5000000000000001E-2</v>
      </c>
      <c r="L1029" s="111"/>
      <c r="M1029" s="111"/>
      <c r="N1029" s="82">
        <v>3</v>
      </c>
      <c r="O1029" s="116">
        <f t="shared" ca="1" si="453"/>
        <v>1</v>
      </c>
      <c r="P1029" s="116">
        <f t="shared" ca="1" si="453"/>
        <v>2</v>
      </c>
    </row>
    <row r="1030" spans="2:16" hidden="1" outlineLevel="1">
      <c r="B1030" s="16" t="s">
        <v>489</v>
      </c>
      <c r="C1030" s="114" t="str">
        <f ca="1">C1031</f>
        <v>-</v>
      </c>
      <c r="D1030" s="114" t="str">
        <f ca="1">D1031</f>
        <v>-</v>
      </c>
      <c r="E1030" s="114" t="b">
        <f ca="1">E1031</f>
        <v>1</v>
      </c>
      <c r="F1030" s="114" t="str">
        <f ca="1">F1031</f>
        <v>-</v>
      </c>
      <c r="G1030" s="108" t="str">
        <f ca="1">G1031</f>
        <v>-</v>
      </c>
      <c r="H1030" s="115">
        <f ca="1">AVERAGE(H1029,H1031)</f>
        <v>7.4999999999999997E-3</v>
      </c>
      <c r="I1030" s="115">
        <f ca="1">AVERAGE(I1029,I1031)</f>
        <v>0</v>
      </c>
      <c r="J1030" s="115">
        <f ca="1">AVERAGE(J1029,J1031)</f>
        <v>3.7500000000000006E-2</v>
      </c>
      <c r="K1030" s="115">
        <f ca="1">AVERAGE(K1029,K1031)</f>
        <v>3.7500000000000006E-2</v>
      </c>
      <c r="L1030" s="16"/>
      <c r="M1030" s="16"/>
      <c r="N1030" s="116">
        <f ca="1">OFFSET(N1030,-1,0)</f>
        <v>3</v>
      </c>
      <c r="O1030" s="116">
        <f t="shared" ca="1" si="453"/>
        <v>1</v>
      </c>
      <c r="P1030" s="116">
        <f t="shared" ca="1" si="453"/>
        <v>2</v>
      </c>
    </row>
    <row r="1031" spans="2:16" hidden="1" outlineLevel="1">
      <c r="B1031" s="16" t="s">
        <v>419</v>
      </c>
      <c r="C1031" s="117" t="str">
        <f t="shared" ref="C1031:K1031" ca="1" si="457">INDEX(C$854:C$861,INDEX(i.DryManOpt_Mer,$O1031+1,$N1031+1),0)</f>
        <v>-</v>
      </c>
      <c r="D1031" s="117" t="str">
        <f t="shared" ca="1" si="457"/>
        <v>-</v>
      </c>
      <c r="E1031" s="117" t="b">
        <f t="shared" ca="1" si="457"/>
        <v>1</v>
      </c>
      <c r="F1031" s="117" t="str">
        <f t="shared" ca="1" si="457"/>
        <v>-</v>
      </c>
      <c r="G1031" s="124" t="str">
        <f t="shared" ca="1" si="457"/>
        <v>-</v>
      </c>
      <c r="H1031" s="110">
        <f t="shared" ca="1" si="457"/>
        <v>0.01</v>
      </c>
      <c r="I1031" s="110">
        <f t="shared" ca="1" si="457"/>
        <v>0</v>
      </c>
      <c r="J1031" s="110">
        <f t="shared" ca="1" si="457"/>
        <v>0.05</v>
      </c>
      <c r="K1031" s="110">
        <f t="shared" ca="1" si="457"/>
        <v>0.05</v>
      </c>
      <c r="L1031" s="16"/>
      <c r="M1031" s="16"/>
      <c r="N1031" s="116">
        <f ca="1">OFFSET(N1031,-1,0)</f>
        <v>3</v>
      </c>
      <c r="O1031" s="116">
        <f t="shared" ref="O1031:P1034" ca="1" si="458">OFFSET(O1031,-1,0)</f>
        <v>1</v>
      </c>
      <c r="P1031" s="116">
        <f t="shared" ca="1" si="458"/>
        <v>2</v>
      </c>
    </row>
    <row r="1032" spans="2:16" hidden="1" outlineLevel="1">
      <c r="B1032" s="16" t="s">
        <v>490</v>
      </c>
      <c r="C1032" s="118" t="str">
        <f ca="1">OFFSET(C1032,-1,0)</f>
        <v>-</v>
      </c>
      <c r="D1032" s="118" t="str">
        <f ca="1">OFFSET(D1032,-1,0)</f>
        <v>-</v>
      </c>
      <c r="E1032" s="118" t="b">
        <f ca="1">OFFSET(E1032,-1,0)</f>
        <v>1</v>
      </c>
      <c r="F1032" s="118" t="str">
        <f ca="1">OFFSET(F1032,-1,0)</f>
        <v>-</v>
      </c>
      <c r="G1032" s="125" t="str">
        <f ca="1">OFFSET(G1032,-1,0)</f>
        <v>-</v>
      </c>
      <c r="H1032" s="115">
        <f ca="1">AVERAGE(H1031,H1033)</f>
        <v>1.2500000000000001E-2</v>
      </c>
      <c r="I1032" s="115">
        <f ca="1">AVERAGE(I1031,I1033)</f>
        <v>0</v>
      </c>
      <c r="J1032" s="115">
        <f ca="1">AVERAGE(J1031,J1033)</f>
        <v>6.25E-2</v>
      </c>
      <c r="K1032" s="115">
        <f ca="1">AVERAGE(K1031,K1033)</f>
        <v>6.25E-2</v>
      </c>
      <c r="L1032" s="16"/>
      <c r="M1032" s="16"/>
      <c r="N1032" s="116">
        <f ca="1">OFFSET(N1032,-1,0)</f>
        <v>3</v>
      </c>
      <c r="O1032" s="116">
        <f t="shared" ca="1" si="458"/>
        <v>1</v>
      </c>
      <c r="P1032" s="116">
        <f t="shared" ca="1" si="458"/>
        <v>2</v>
      </c>
    </row>
    <row r="1033" spans="2:16" hidden="1" outlineLevel="1">
      <c r="B1033" s="119" t="s">
        <v>393</v>
      </c>
      <c r="C1033" s="120" t="str">
        <f ca="1">C1031</f>
        <v>-</v>
      </c>
      <c r="D1033" s="120" t="str">
        <f ca="1">D1031</f>
        <v>-</v>
      </c>
      <c r="E1033" s="120" t="b">
        <f ca="1">E1031</f>
        <v>1</v>
      </c>
      <c r="F1033" s="120" t="str">
        <f ca="1">F1031</f>
        <v>-</v>
      </c>
      <c r="G1033" s="126" t="str">
        <f ca="1">G1031</f>
        <v>-</v>
      </c>
      <c r="H1033" s="121">
        <f ca="1">H1031*1.5</f>
        <v>1.4999999999999999E-2</v>
      </c>
      <c r="I1033" s="121">
        <f ca="1">I1031*1.5</f>
        <v>0</v>
      </c>
      <c r="J1033" s="121">
        <f ca="1">J1031*1.5</f>
        <v>7.5000000000000011E-2</v>
      </c>
      <c r="K1033" s="121">
        <f ca="1">K1031*1.5</f>
        <v>7.5000000000000011E-2</v>
      </c>
      <c r="L1033" s="119"/>
      <c r="M1033" s="119"/>
      <c r="N1033" s="122">
        <f ca="1">OFFSET(N1033,-1,0)</f>
        <v>3</v>
      </c>
      <c r="O1033" s="116">
        <f t="shared" ca="1" si="458"/>
        <v>1</v>
      </c>
      <c r="P1033" s="116">
        <f t="shared" ca="1" si="458"/>
        <v>2</v>
      </c>
    </row>
    <row r="1034" spans="2:16" hidden="1" outlineLevel="1">
      <c r="B1034" s="111" t="s">
        <v>394</v>
      </c>
      <c r="C1034" s="112" t="str">
        <f ca="1">C1036</f>
        <v>-</v>
      </c>
      <c r="D1034" s="112" t="str">
        <f ca="1">D1036</f>
        <v>-</v>
      </c>
      <c r="E1034" s="112" t="str">
        <f ca="1">E1036</f>
        <v>-</v>
      </c>
      <c r="F1034" s="112" t="str">
        <f ca="1">F1036</f>
        <v>-</v>
      </c>
      <c r="G1034" s="123" t="str">
        <f ca="1">G1036</f>
        <v>-</v>
      </c>
      <c r="H1034" s="113">
        <f ca="1">H1036*0.5</f>
        <v>0</v>
      </c>
      <c r="I1034" s="113">
        <f ca="1">I1036*0.5</f>
        <v>0</v>
      </c>
      <c r="J1034" s="113">
        <f ca="1">J1036*0.5</f>
        <v>0</v>
      </c>
      <c r="K1034" s="113">
        <f ca="1">K1036*0.5</f>
        <v>0</v>
      </c>
      <c r="L1034" s="111"/>
      <c r="M1034" s="111"/>
      <c r="N1034" s="82">
        <v>0</v>
      </c>
      <c r="O1034" s="82">
        <v>2</v>
      </c>
      <c r="P1034" s="116">
        <f t="shared" ca="1" si="458"/>
        <v>2</v>
      </c>
    </row>
    <row r="1035" spans="2:16" hidden="1" outlineLevel="1">
      <c r="B1035" s="16" t="s">
        <v>489</v>
      </c>
      <c r="C1035" s="114" t="str">
        <f ca="1">C1036</f>
        <v>-</v>
      </c>
      <c r="D1035" s="114" t="str">
        <f ca="1">D1036</f>
        <v>-</v>
      </c>
      <c r="E1035" s="114" t="str">
        <f ca="1">E1036</f>
        <v>-</v>
      </c>
      <c r="F1035" s="114" t="str">
        <f ca="1">F1036</f>
        <v>-</v>
      </c>
      <c r="G1035" s="108" t="str">
        <f ca="1">G1036</f>
        <v>-</v>
      </c>
      <c r="H1035" s="115">
        <f ca="1">AVERAGE(H1034,H1036)</f>
        <v>0</v>
      </c>
      <c r="I1035" s="115">
        <f ca="1">AVERAGE(I1034,I1036)</f>
        <v>0</v>
      </c>
      <c r="J1035" s="115">
        <f ca="1">AVERAGE(J1034,J1036)</f>
        <v>0</v>
      </c>
      <c r="K1035" s="115">
        <f ca="1">AVERAGE(K1034,K1036)</f>
        <v>0</v>
      </c>
      <c r="L1035" s="16"/>
      <c r="M1035" s="16"/>
      <c r="N1035" s="116">
        <f t="shared" ref="N1035:P1050" ca="1" si="459">OFFSET(N1035,-1,0)</f>
        <v>0</v>
      </c>
      <c r="O1035" s="116">
        <f t="shared" ca="1" si="459"/>
        <v>2</v>
      </c>
      <c r="P1035" s="116">
        <f t="shared" ca="1" si="459"/>
        <v>2</v>
      </c>
    </row>
    <row r="1036" spans="2:16" hidden="1" outlineLevel="1">
      <c r="B1036" s="16" t="s">
        <v>419</v>
      </c>
      <c r="C1036" s="117" t="str">
        <f t="shared" ref="C1036:K1036" ca="1" si="460">INDEX(C$854:C$861,INDEX(i.DryManOpt_Mer,$O1036+1,$N1036+1),0)</f>
        <v>-</v>
      </c>
      <c r="D1036" s="117" t="str">
        <f t="shared" ca="1" si="460"/>
        <v>-</v>
      </c>
      <c r="E1036" s="117" t="str">
        <f t="shared" ca="1" si="460"/>
        <v>-</v>
      </c>
      <c r="F1036" s="117" t="str">
        <f t="shared" ca="1" si="460"/>
        <v>-</v>
      </c>
      <c r="G1036" s="117" t="str">
        <f t="shared" ca="1" si="460"/>
        <v>-</v>
      </c>
      <c r="H1036" s="110">
        <f t="shared" ca="1" si="460"/>
        <v>0</v>
      </c>
      <c r="I1036" s="110">
        <f t="shared" ca="1" si="460"/>
        <v>0</v>
      </c>
      <c r="J1036" s="110">
        <f t="shared" ca="1" si="460"/>
        <v>0</v>
      </c>
      <c r="K1036" s="110">
        <f t="shared" ca="1" si="460"/>
        <v>0</v>
      </c>
      <c r="L1036" s="16"/>
      <c r="M1036" s="16"/>
      <c r="N1036" s="116">
        <f t="shared" ca="1" si="459"/>
        <v>0</v>
      </c>
      <c r="O1036" s="116">
        <f t="shared" ca="1" si="459"/>
        <v>2</v>
      </c>
      <c r="P1036" s="116">
        <f t="shared" ca="1" si="459"/>
        <v>2</v>
      </c>
    </row>
    <row r="1037" spans="2:16" hidden="1" outlineLevel="1">
      <c r="B1037" s="16" t="s">
        <v>490</v>
      </c>
      <c r="C1037" s="118" t="str">
        <f ca="1">OFFSET(C1037,-1,0)</f>
        <v>-</v>
      </c>
      <c r="D1037" s="118" t="str">
        <f ca="1">OFFSET(D1037,-1,0)</f>
        <v>-</v>
      </c>
      <c r="E1037" s="118" t="str">
        <f ca="1">OFFSET(E1037,-1,0)</f>
        <v>-</v>
      </c>
      <c r="F1037" s="118" t="str">
        <f ca="1">OFFSET(F1037,-1,0)</f>
        <v>-</v>
      </c>
      <c r="G1037" s="125" t="str">
        <f ca="1">OFFSET(G1037,-1,0)</f>
        <v>-</v>
      </c>
      <c r="H1037" s="115">
        <f ca="1">AVERAGE(H1036,H1038)</f>
        <v>0</v>
      </c>
      <c r="I1037" s="115">
        <f ca="1">AVERAGE(I1036,I1038)</f>
        <v>0</v>
      </c>
      <c r="J1037" s="115">
        <f ca="1">AVERAGE(J1036,J1038)</f>
        <v>0</v>
      </c>
      <c r="K1037" s="115">
        <f ca="1">AVERAGE(K1036,K1038)</f>
        <v>0</v>
      </c>
      <c r="L1037" s="16"/>
      <c r="M1037" s="16"/>
      <c r="N1037" s="116">
        <f t="shared" ca="1" si="459"/>
        <v>0</v>
      </c>
      <c r="O1037" s="116">
        <f t="shared" ca="1" si="459"/>
        <v>2</v>
      </c>
      <c r="P1037" s="116">
        <f t="shared" ca="1" si="459"/>
        <v>2</v>
      </c>
    </row>
    <row r="1038" spans="2:16" hidden="1" outlineLevel="1">
      <c r="B1038" s="119" t="s">
        <v>393</v>
      </c>
      <c r="C1038" s="120" t="str">
        <f ca="1">C1036</f>
        <v>-</v>
      </c>
      <c r="D1038" s="120" t="str">
        <f ca="1">D1036</f>
        <v>-</v>
      </c>
      <c r="E1038" s="120" t="str">
        <f ca="1">E1036</f>
        <v>-</v>
      </c>
      <c r="F1038" s="120" t="str">
        <f ca="1">F1036</f>
        <v>-</v>
      </c>
      <c r="G1038" s="126" t="str">
        <f ca="1">G1036</f>
        <v>-</v>
      </c>
      <c r="H1038" s="121">
        <f ca="1">H1036*1.5</f>
        <v>0</v>
      </c>
      <c r="I1038" s="121">
        <f ca="1">I1036*1.5</f>
        <v>0</v>
      </c>
      <c r="J1038" s="121">
        <f ca="1">J1036*1.5</f>
        <v>0</v>
      </c>
      <c r="K1038" s="121">
        <f ca="1">K1036*1.5</f>
        <v>0</v>
      </c>
      <c r="L1038" s="119"/>
      <c r="M1038" s="119"/>
      <c r="N1038" s="122">
        <f t="shared" ca="1" si="459"/>
        <v>0</v>
      </c>
      <c r="O1038" s="116">
        <f t="shared" ca="1" si="459"/>
        <v>2</v>
      </c>
      <c r="P1038" s="116">
        <f t="shared" ca="1" si="459"/>
        <v>2</v>
      </c>
    </row>
    <row r="1039" spans="2:16" hidden="1" outlineLevel="1">
      <c r="B1039" s="111" t="s">
        <v>394</v>
      </c>
      <c r="C1039" s="112" t="str">
        <f ca="1">C1041</f>
        <v>-</v>
      </c>
      <c r="D1039" s="112" t="str">
        <f ca="1">D1041</f>
        <v>-</v>
      </c>
      <c r="E1039" s="112" t="b">
        <f ca="1">E1041</f>
        <v>1</v>
      </c>
      <c r="F1039" s="112" t="str">
        <f ca="1">F1041</f>
        <v>-</v>
      </c>
      <c r="G1039" s="123" t="str">
        <f ca="1">G1041</f>
        <v>-</v>
      </c>
      <c r="H1039" s="113">
        <f ca="1">H1041*0.5</f>
        <v>5.0000000000000001E-3</v>
      </c>
      <c r="I1039" s="113">
        <f ca="1">I1041*0.5</f>
        <v>0</v>
      </c>
      <c r="J1039" s="113">
        <f ca="1">J1041*0.5</f>
        <v>2.5000000000000001E-2</v>
      </c>
      <c r="K1039" s="113">
        <f ca="1">K1041*0.5</f>
        <v>2.5000000000000001E-2</v>
      </c>
      <c r="L1039" s="111"/>
      <c r="M1039" s="111"/>
      <c r="N1039" s="82">
        <v>1</v>
      </c>
      <c r="O1039" s="116">
        <f t="shared" ca="1" si="459"/>
        <v>2</v>
      </c>
      <c r="P1039" s="116">
        <f t="shared" ca="1" si="459"/>
        <v>2</v>
      </c>
    </row>
    <row r="1040" spans="2:16" hidden="1" outlineLevel="1">
      <c r="B1040" s="16" t="s">
        <v>489</v>
      </c>
      <c r="C1040" s="114" t="str">
        <f ca="1">C1041</f>
        <v>-</v>
      </c>
      <c r="D1040" s="114" t="str">
        <f ca="1">D1041</f>
        <v>-</v>
      </c>
      <c r="E1040" s="114" t="b">
        <f ca="1">E1041</f>
        <v>1</v>
      </c>
      <c r="F1040" s="114" t="str">
        <f ca="1">F1041</f>
        <v>-</v>
      </c>
      <c r="G1040" s="108" t="str">
        <f ca="1">G1041</f>
        <v>-</v>
      </c>
      <c r="H1040" s="115">
        <f ca="1">AVERAGE(H1039,H1041)</f>
        <v>7.4999999999999997E-3</v>
      </c>
      <c r="I1040" s="115">
        <f ca="1">AVERAGE(I1039,I1041)</f>
        <v>0</v>
      </c>
      <c r="J1040" s="115">
        <f ca="1">AVERAGE(J1039,J1041)</f>
        <v>3.7500000000000006E-2</v>
      </c>
      <c r="K1040" s="115">
        <f ca="1">AVERAGE(K1039,K1041)</f>
        <v>3.7500000000000006E-2</v>
      </c>
      <c r="L1040" s="16"/>
      <c r="M1040" s="16"/>
      <c r="N1040" s="116">
        <f ca="1">OFFSET(N1040,-1,0)</f>
        <v>1</v>
      </c>
      <c r="O1040" s="116">
        <f t="shared" ca="1" si="459"/>
        <v>2</v>
      </c>
      <c r="P1040" s="116">
        <f t="shared" ca="1" si="459"/>
        <v>2</v>
      </c>
    </row>
    <row r="1041" spans="2:16" hidden="1" outlineLevel="1">
      <c r="B1041" s="16" t="s">
        <v>419</v>
      </c>
      <c r="C1041" s="117" t="str">
        <f t="shared" ref="C1041:K1041" ca="1" si="461">INDEX(C$854:C$861,INDEX(i.DryManOpt_Mer,$O1041+1,$N1041+1),0)</f>
        <v>-</v>
      </c>
      <c r="D1041" s="117" t="str">
        <f t="shared" ca="1" si="461"/>
        <v>-</v>
      </c>
      <c r="E1041" s="117" t="b">
        <f t="shared" ca="1" si="461"/>
        <v>1</v>
      </c>
      <c r="F1041" s="117" t="str">
        <f t="shared" ca="1" si="461"/>
        <v>-</v>
      </c>
      <c r="G1041" s="124" t="str">
        <f t="shared" ca="1" si="461"/>
        <v>-</v>
      </c>
      <c r="H1041" s="110">
        <f t="shared" ca="1" si="461"/>
        <v>0.01</v>
      </c>
      <c r="I1041" s="110">
        <f t="shared" ca="1" si="461"/>
        <v>0</v>
      </c>
      <c r="J1041" s="110">
        <f t="shared" ca="1" si="461"/>
        <v>0.05</v>
      </c>
      <c r="K1041" s="110">
        <f t="shared" ca="1" si="461"/>
        <v>0.05</v>
      </c>
      <c r="L1041" s="16"/>
      <c r="M1041" s="16"/>
      <c r="N1041" s="116">
        <f ca="1">OFFSET(N1041,-1,0)</f>
        <v>1</v>
      </c>
      <c r="O1041" s="116">
        <f t="shared" ca="1" si="459"/>
        <v>2</v>
      </c>
      <c r="P1041" s="116">
        <f t="shared" ca="1" si="459"/>
        <v>2</v>
      </c>
    </row>
    <row r="1042" spans="2:16" hidden="1" outlineLevel="1">
      <c r="B1042" s="16" t="s">
        <v>490</v>
      </c>
      <c r="C1042" s="118" t="str">
        <f ca="1">OFFSET(C1042,-1,0)</f>
        <v>-</v>
      </c>
      <c r="D1042" s="118" t="str">
        <f ca="1">OFFSET(D1042,-1,0)</f>
        <v>-</v>
      </c>
      <c r="E1042" s="118" t="b">
        <f ca="1">OFFSET(E1042,-1,0)</f>
        <v>1</v>
      </c>
      <c r="F1042" s="118" t="str">
        <f ca="1">OFFSET(F1042,-1,0)</f>
        <v>-</v>
      </c>
      <c r="G1042" s="125" t="str">
        <f ca="1">OFFSET(G1042,-1,0)</f>
        <v>-</v>
      </c>
      <c r="H1042" s="115">
        <f ca="1">AVERAGE(H1041,H1043)</f>
        <v>1.2500000000000001E-2</v>
      </c>
      <c r="I1042" s="115">
        <f ca="1">AVERAGE(I1041,I1043)</f>
        <v>0</v>
      </c>
      <c r="J1042" s="115">
        <f ca="1">AVERAGE(J1041,J1043)</f>
        <v>6.25E-2</v>
      </c>
      <c r="K1042" s="115">
        <f ca="1">AVERAGE(K1041,K1043)</f>
        <v>6.25E-2</v>
      </c>
      <c r="L1042" s="16"/>
      <c r="M1042" s="16"/>
      <c r="N1042" s="116">
        <f ca="1">OFFSET(N1042,-1,0)</f>
        <v>1</v>
      </c>
      <c r="O1042" s="116">
        <f t="shared" ca="1" si="459"/>
        <v>2</v>
      </c>
      <c r="P1042" s="116">
        <f t="shared" ca="1" si="459"/>
        <v>2</v>
      </c>
    </row>
    <row r="1043" spans="2:16" hidden="1" outlineLevel="1">
      <c r="B1043" s="119" t="s">
        <v>393</v>
      </c>
      <c r="C1043" s="120" t="str">
        <f ca="1">C1041</f>
        <v>-</v>
      </c>
      <c r="D1043" s="120" t="str">
        <f ca="1">D1041</f>
        <v>-</v>
      </c>
      <c r="E1043" s="120" t="b">
        <f ca="1">E1041</f>
        <v>1</v>
      </c>
      <c r="F1043" s="120" t="str">
        <f ca="1">F1041</f>
        <v>-</v>
      </c>
      <c r="G1043" s="126" t="str">
        <f ca="1">G1041</f>
        <v>-</v>
      </c>
      <c r="H1043" s="121">
        <f ca="1">H1041*1.5</f>
        <v>1.4999999999999999E-2</v>
      </c>
      <c r="I1043" s="121">
        <f ca="1">I1041*1.5</f>
        <v>0</v>
      </c>
      <c r="J1043" s="121">
        <f ca="1">J1041*1.5</f>
        <v>7.5000000000000011E-2</v>
      </c>
      <c r="K1043" s="121">
        <f ca="1">K1041*1.5</f>
        <v>7.5000000000000011E-2</v>
      </c>
      <c r="L1043" s="119"/>
      <c r="M1043" s="119"/>
      <c r="N1043" s="122">
        <f ca="1">OFFSET(N1043,-1,0)</f>
        <v>1</v>
      </c>
      <c r="O1043" s="116">
        <f t="shared" ca="1" si="459"/>
        <v>2</v>
      </c>
      <c r="P1043" s="116">
        <f t="shared" ca="1" si="459"/>
        <v>2</v>
      </c>
    </row>
    <row r="1044" spans="2:16" hidden="1" outlineLevel="1">
      <c r="B1044" s="111" t="s">
        <v>394</v>
      </c>
      <c r="C1044" s="112" t="str">
        <f ca="1">C1046</f>
        <v>-</v>
      </c>
      <c r="D1044" s="112" t="str">
        <f ca="1">D1046</f>
        <v>-</v>
      </c>
      <c r="E1044" s="112" t="b">
        <f ca="1">E1046</f>
        <v>1</v>
      </c>
      <c r="F1044" s="112" t="str">
        <f ca="1">F1046</f>
        <v>-</v>
      </c>
      <c r="G1044" s="123">
        <f ca="1">G1046</f>
        <v>0.5</v>
      </c>
      <c r="H1044" s="113">
        <f ca="1">H1046*0.5</f>
        <v>0.01</v>
      </c>
      <c r="I1044" s="113">
        <f ca="1">I1046*0.5</f>
        <v>0</v>
      </c>
      <c r="J1044" s="113">
        <f ca="1">J1046*0.5</f>
        <v>2.5000000000000001E-2</v>
      </c>
      <c r="K1044" s="113">
        <f ca="1">K1046*0.5</f>
        <v>5.5E-2</v>
      </c>
      <c r="L1044" s="111"/>
      <c r="M1044" s="111"/>
      <c r="N1044" s="82">
        <v>2</v>
      </c>
      <c r="O1044" s="116">
        <f t="shared" ca="1" si="459"/>
        <v>2</v>
      </c>
      <c r="P1044" s="116">
        <f t="shared" ca="1" si="459"/>
        <v>2</v>
      </c>
    </row>
    <row r="1045" spans="2:16" hidden="1" outlineLevel="1">
      <c r="B1045" s="16" t="s">
        <v>489</v>
      </c>
      <c r="C1045" s="114" t="str">
        <f ca="1">C1046</f>
        <v>-</v>
      </c>
      <c r="D1045" s="114" t="str">
        <f ca="1">D1046</f>
        <v>-</v>
      </c>
      <c r="E1045" s="114" t="b">
        <f ca="1">E1046</f>
        <v>1</v>
      </c>
      <c r="F1045" s="114" t="str">
        <f ca="1">F1046</f>
        <v>-</v>
      </c>
      <c r="G1045" s="108">
        <f ca="1">G1046</f>
        <v>0.5</v>
      </c>
      <c r="H1045" s="115">
        <f ca="1">AVERAGE(H1044,H1046)</f>
        <v>1.4999999999999999E-2</v>
      </c>
      <c r="I1045" s="115">
        <f ca="1">AVERAGE(I1044,I1046)</f>
        <v>0</v>
      </c>
      <c r="J1045" s="115">
        <f ca="1">AVERAGE(J1044,J1046)</f>
        <v>3.7500000000000006E-2</v>
      </c>
      <c r="K1045" s="115">
        <f ca="1">AVERAGE(K1044,K1046)</f>
        <v>8.2500000000000004E-2</v>
      </c>
      <c r="L1045" s="16"/>
      <c r="M1045" s="16"/>
      <c r="N1045" s="116">
        <f ca="1">OFFSET(N1045,-1,0)</f>
        <v>2</v>
      </c>
      <c r="O1045" s="116">
        <f t="shared" ca="1" si="459"/>
        <v>2</v>
      </c>
      <c r="P1045" s="116">
        <f t="shared" ca="1" si="459"/>
        <v>2</v>
      </c>
    </row>
    <row r="1046" spans="2:16" hidden="1" outlineLevel="1">
      <c r="B1046" s="16" t="s">
        <v>419</v>
      </c>
      <c r="C1046" s="117" t="str">
        <f t="shared" ref="C1046:K1046" ca="1" si="462">INDEX(C$854:C$861,INDEX(i.DryManOpt_Mer,$O1046+1,$N1046+1),0)</f>
        <v>-</v>
      </c>
      <c r="D1046" s="117" t="str">
        <f t="shared" ca="1" si="462"/>
        <v>-</v>
      </c>
      <c r="E1046" s="117" t="b">
        <f t="shared" ca="1" si="462"/>
        <v>1</v>
      </c>
      <c r="F1046" s="117" t="str">
        <f t="shared" ca="1" si="462"/>
        <v>-</v>
      </c>
      <c r="G1046" s="124">
        <f t="shared" ca="1" si="462"/>
        <v>0.5</v>
      </c>
      <c r="H1046" s="110">
        <f t="shared" ca="1" si="462"/>
        <v>0.02</v>
      </c>
      <c r="I1046" s="110">
        <f t="shared" ca="1" si="462"/>
        <v>0</v>
      </c>
      <c r="J1046" s="110">
        <f t="shared" ca="1" si="462"/>
        <v>0.05</v>
      </c>
      <c r="K1046" s="110">
        <f t="shared" ca="1" si="462"/>
        <v>0.11</v>
      </c>
      <c r="L1046" s="16"/>
      <c r="M1046" s="16"/>
      <c r="N1046" s="116">
        <f ca="1">OFFSET(N1046,-1,0)</f>
        <v>2</v>
      </c>
      <c r="O1046" s="116">
        <f t="shared" ca="1" si="459"/>
        <v>2</v>
      </c>
      <c r="P1046" s="116">
        <f t="shared" ca="1" si="459"/>
        <v>2</v>
      </c>
    </row>
    <row r="1047" spans="2:16" hidden="1" outlineLevel="1">
      <c r="B1047" s="16" t="s">
        <v>490</v>
      </c>
      <c r="C1047" s="118" t="str">
        <f ca="1">OFFSET(C1047,-1,0)</f>
        <v>-</v>
      </c>
      <c r="D1047" s="118" t="str">
        <f ca="1">OFFSET(D1047,-1,0)</f>
        <v>-</v>
      </c>
      <c r="E1047" s="118" t="b">
        <f ca="1">OFFSET(E1047,-1,0)</f>
        <v>1</v>
      </c>
      <c r="F1047" s="118" t="str">
        <f ca="1">OFFSET(F1047,-1,0)</f>
        <v>-</v>
      </c>
      <c r="G1047" s="125">
        <f ca="1">OFFSET(G1047,-1,0)</f>
        <v>0.5</v>
      </c>
      <c r="H1047" s="115">
        <f ca="1">AVERAGE(H1046,H1048)</f>
        <v>2.5000000000000001E-2</v>
      </c>
      <c r="I1047" s="115">
        <f ca="1">AVERAGE(I1046,I1048)</f>
        <v>0</v>
      </c>
      <c r="J1047" s="115">
        <f ca="1">AVERAGE(J1046,J1048)</f>
        <v>6.25E-2</v>
      </c>
      <c r="K1047" s="115">
        <f ca="1">AVERAGE(K1046,K1048)</f>
        <v>0.13750000000000001</v>
      </c>
      <c r="L1047" s="16"/>
      <c r="M1047" s="16"/>
      <c r="N1047" s="116">
        <f ca="1">OFFSET(N1047,-1,0)</f>
        <v>2</v>
      </c>
      <c r="O1047" s="116">
        <f t="shared" ca="1" si="459"/>
        <v>2</v>
      </c>
      <c r="P1047" s="116">
        <f t="shared" ca="1" si="459"/>
        <v>2</v>
      </c>
    </row>
    <row r="1048" spans="2:16" hidden="1" outlineLevel="1">
      <c r="B1048" s="119" t="s">
        <v>393</v>
      </c>
      <c r="C1048" s="120" t="str">
        <f ca="1">C1046</f>
        <v>-</v>
      </c>
      <c r="D1048" s="120" t="str">
        <f ca="1">D1046</f>
        <v>-</v>
      </c>
      <c r="E1048" s="120" t="b">
        <f ca="1">E1046</f>
        <v>1</v>
      </c>
      <c r="F1048" s="120" t="str">
        <f ca="1">F1046</f>
        <v>-</v>
      </c>
      <c r="G1048" s="126">
        <f ca="1">G1046</f>
        <v>0.5</v>
      </c>
      <c r="H1048" s="121">
        <f ca="1">H1046*1.5</f>
        <v>0.03</v>
      </c>
      <c r="I1048" s="121">
        <f ca="1">I1046*1.5</f>
        <v>0</v>
      </c>
      <c r="J1048" s="121">
        <f ca="1">J1046*1.5</f>
        <v>7.5000000000000011E-2</v>
      </c>
      <c r="K1048" s="121">
        <f ca="1">K1046*1.5</f>
        <v>0.16500000000000001</v>
      </c>
      <c r="L1048" s="119"/>
      <c r="M1048" s="119"/>
      <c r="N1048" s="122">
        <f ca="1">OFFSET(N1048,-1,0)</f>
        <v>2</v>
      </c>
      <c r="O1048" s="116">
        <f t="shared" ca="1" si="459"/>
        <v>2</v>
      </c>
      <c r="P1048" s="116">
        <f t="shared" ca="1" si="459"/>
        <v>2</v>
      </c>
    </row>
    <row r="1049" spans="2:16" hidden="1" outlineLevel="1">
      <c r="B1049" s="111" t="s">
        <v>394</v>
      </c>
      <c r="C1049" s="112" t="str">
        <f ca="1">C1051</f>
        <v>-</v>
      </c>
      <c r="D1049" s="112" t="str">
        <f ca="1">D1051</f>
        <v>-</v>
      </c>
      <c r="E1049" s="112" t="b">
        <f ca="1">E1051</f>
        <v>1</v>
      </c>
      <c r="F1049" s="112" t="str">
        <f ca="1">F1051</f>
        <v>-</v>
      </c>
      <c r="G1049" s="123">
        <f ca="1">G1051</f>
        <v>0.5</v>
      </c>
      <c r="H1049" s="113">
        <f ca="1">H1051*0.5</f>
        <v>0.01</v>
      </c>
      <c r="I1049" s="113">
        <f ca="1">I1051*0.5</f>
        <v>0</v>
      </c>
      <c r="J1049" s="113">
        <f ca="1">J1051*0.5</f>
        <v>2.5000000000000001E-2</v>
      </c>
      <c r="K1049" s="113">
        <f ca="1">K1051*0.5</f>
        <v>5.5E-2</v>
      </c>
      <c r="L1049" s="111"/>
      <c r="M1049" s="111"/>
      <c r="N1049" s="82">
        <v>3</v>
      </c>
      <c r="O1049" s="116">
        <f t="shared" ca="1" si="459"/>
        <v>2</v>
      </c>
      <c r="P1049" s="116">
        <f t="shared" ca="1" si="459"/>
        <v>2</v>
      </c>
    </row>
    <row r="1050" spans="2:16" hidden="1" outlineLevel="1">
      <c r="B1050" s="16" t="s">
        <v>489</v>
      </c>
      <c r="C1050" s="114" t="str">
        <f ca="1">C1051</f>
        <v>-</v>
      </c>
      <c r="D1050" s="114" t="str">
        <f ca="1">D1051</f>
        <v>-</v>
      </c>
      <c r="E1050" s="114" t="b">
        <f ca="1">E1051</f>
        <v>1</v>
      </c>
      <c r="F1050" s="114" t="str">
        <f ca="1">F1051</f>
        <v>-</v>
      </c>
      <c r="G1050" s="108">
        <f ca="1">G1051</f>
        <v>0.5</v>
      </c>
      <c r="H1050" s="115">
        <f ca="1">AVERAGE(H1049,H1051)</f>
        <v>1.4999999999999999E-2</v>
      </c>
      <c r="I1050" s="115">
        <f ca="1">AVERAGE(I1049,I1051)</f>
        <v>0</v>
      </c>
      <c r="J1050" s="115">
        <f ca="1">AVERAGE(J1049,J1051)</f>
        <v>3.7500000000000006E-2</v>
      </c>
      <c r="K1050" s="115">
        <f ca="1">AVERAGE(K1049,K1051)</f>
        <v>8.2500000000000004E-2</v>
      </c>
      <c r="L1050" s="16"/>
      <c r="M1050" s="16"/>
      <c r="N1050" s="116">
        <f ca="1">OFFSET(N1050,-1,0)</f>
        <v>3</v>
      </c>
      <c r="O1050" s="116">
        <f t="shared" ca="1" si="459"/>
        <v>2</v>
      </c>
      <c r="P1050" s="116">
        <f t="shared" ca="1" si="459"/>
        <v>2</v>
      </c>
    </row>
    <row r="1051" spans="2:16" hidden="1" outlineLevel="1">
      <c r="B1051" s="16" t="s">
        <v>419</v>
      </c>
      <c r="C1051" s="117" t="str">
        <f t="shared" ref="C1051:K1051" ca="1" si="463">INDEX(C$854:C$861,INDEX(i.DryManOpt_Mer,$O1051+1,$N1051+1),0)</f>
        <v>-</v>
      </c>
      <c r="D1051" s="117" t="str">
        <f t="shared" ca="1" si="463"/>
        <v>-</v>
      </c>
      <c r="E1051" s="117" t="b">
        <f t="shared" ca="1" si="463"/>
        <v>1</v>
      </c>
      <c r="F1051" s="117" t="str">
        <f t="shared" ca="1" si="463"/>
        <v>-</v>
      </c>
      <c r="G1051" s="124">
        <f t="shared" ca="1" si="463"/>
        <v>0.5</v>
      </c>
      <c r="H1051" s="110">
        <f t="shared" ca="1" si="463"/>
        <v>0.02</v>
      </c>
      <c r="I1051" s="110">
        <f t="shared" ca="1" si="463"/>
        <v>0</v>
      </c>
      <c r="J1051" s="110">
        <f t="shared" ca="1" si="463"/>
        <v>0.05</v>
      </c>
      <c r="K1051" s="110">
        <f t="shared" ca="1" si="463"/>
        <v>0.11</v>
      </c>
      <c r="L1051" s="16"/>
      <c r="M1051" s="16"/>
      <c r="N1051" s="116">
        <f ca="1">OFFSET(N1051,-1,0)</f>
        <v>3</v>
      </c>
      <c r="O1051" s="116">
        <f t="shared" ref="O1051:P1053" ca="1" si="464">OFFSET(O1051,-1,0)</f>
        <v>2</v>
      </c>
      <c r="P1051" s="116">
        <f t="shared" ca="1" si="464"/>
        <v>2</v>
      </c>
    </row>
    <row r="1052" spans="2:16" hidden="1" outlineLevel="1">
      <c r="B1052" s="16" t="s">
        <v>490</v>
      </c>
      <c r="C1052" s="118" t="str">
        <f ca="1">OFFSET(C1052,-1,0)</f>
        <v>-</v>
      </c>
      <c r="D1052" s="118" t="str">
        <f ca="1">OFFSET(D1052,-1,0)</f>
        <v>-</v>
      </c>
      <c r="E1052" s="118" t="b">
        <f ca="1">OFFSET(E1052,-1,0)</f>
        <v>1</v>
      </c>
      <c r="F1052" s="118" t="str">
        <f ca="1">OFFSET(F1052,-1,0)</f>
        <v>-</v>
      </c>
      <c r="G1052" s="125">
        <f ca="1">OFFSET(G1052,-1,0)</f>
        <v>0.5</v>
      </c>
      <c r="H1052" s="115">
        <f ca="1">AVERAGE(H1051,H1053)</f>
        <v>2.5000000000000001E-2</v>
      </c>
      <c r="I1052" s="115">
        <f ca="1">AVERAGE(I1051,I1053)</f>
        <v>0</v>
      </c>
      <c r="J1052" s="115">
        <f ca="1">AVERAGE(J1051,J1053)</f>
        <v>6.25E-2</v>
      </c>
      <c r="K1052" s="115">
        <f ca="1">AVERAGE(K1051,K1053)</f>
        <v>0.13750000000000001</v>
      </c>
      <c r="L1052" s="16"/>
      <c r="M1052" s="16"/>
      <c r="N1052" s="116">
        <f ca="1">OFFSET(N1052,-1,0)</f>
        <v>3</v>
      </c>
      <c r="O1052" s="116">
        <f t="shared" ca="1" si="464"/>
        <v>2</v>
      </c>
      <c r="P1052" s="116">
        <f t="shared" ca="1" si="464"/>
        <v>2</v>
      </c>
    </row>
    <row r="1053" spans="2:16" hidden="1" outlineLevel="1">
      <c r="B1053" s="119" t="s">
        <v>393</v>
      </c>
      <c r="C1053" s="120" t="str">
        <f ca="1">C1051</f>
        <v>-</v>
      </c>
      <c r="D1053" s="120" t="str">
        <f ca="1">D1051</f>
        <v>-</v>
      </c>
      <c r="E1053" s="120" t="b">
        <f ca="1">E1051</f>
        <v>1</v>
      </c>
      <c r="F1053" s="120" t="str">
        <f ca="1">F1051</f>
        <v>-</v>
      </c>
      <c r="G1053" s="126">
        <f ca="1">G1051</f>
        <v>0.5</v>
      </c>
      <c r="H1053" s="121">
        <f ca="1">H1051*1.5</f>
        <v>0.03</v>
      </c>
      <c r="I1053" s="121">
        <f ca="1">I1051*1.5</f>
        <v>0</v>
      </c>
      <c r="J1053" s="121">
        <f ca="1">J1051*1.5</f>
        <v>7.5000000000000011E-2</v>
      </c>
      <c r="K1053" s="121">
        <f ca="1">K1051*1.5</f>
        <v>0.16500000000000001</v>
      </c>
      <c r="L1053" s="119"/>
      <c r="M1053" s="119"/>
      <c r="N1053" s="122">
        <f ca="1">OFFSET(N1053,-1,0)</f>
        <v>3</v>
      </c>
      <c r="O1053" s="122">
        <f t="shared" ca="1" si="464"/>
        <v>2</v>
      </c>
      <c r="P1053" s="122">
        <f t="shared" ca="1" si="464"/>
        <v>2</v>
      </c>
    </row>
    <row r="1054" spans="2:16" hidden="1" outlineLevel="1"/>
    <row r="1056" spans="2:16" collapsed="1">
      <c r="B1056" s="19" t="s">
        <v>903</v>
      </c>
    </row>
    <row r="1057" spans="2:18" ht="126" hidden="1" outlineLevel="1">
      <c r="C1057" s="39" t="s">
        <v>300</v>
      </c>
      <c r="D1057" s="39" t="s">
        <v>299</v>
      </c>
      <c r="E1057" s="39" t="s">
        <v>376</v>
      </c>
      <c r="F1057" s="39" t="s">
        <v>377</v>
      </c>
      <c r="G1057" s="39" t="s">
        <v>444</v>
      </c>
      <c r="H1057" s="39" t="s">
        <v>396</v>
      </c>
      <c r="I1057" s="39" t="s">
        <v>479</v>
      </c>
      <c r="J1057" s="39" t="s">
        <v>479</v>
      </c>
      <c r="K1057" s="39" t="s">
        <v>479</v>
      </c>
      <c r="L1057" s="39" t="s">
        <v>476</v>
      </c>
      <c r="R1057" t="s">
        <v>902</v>
      </c>
    </row>
    <row r="1058" spans="2:18" hidden="1" outlineLevel="1">
      <c r="B1058" s="111" t="s">
        <v>394</v>
      </c>
      <c r="C1058" s="111"/>
      <c r="D1058" s="111"/>
      <c r="E1058" s="111"/>
      <c r="F1058" s="111"/>
      <c r="G1058" s="111"/>
      <c r="H1058" s="111"/>
      <c r="I1058" s="111"/>
      <c r="J1058" s="111"/>
      <c r="K1058" s="111"/>
      <c r="L1058" s="127">
        <v>0.75</v>
      </c>
      <c r="M1058" s="111"/>
      <c r="O1058" s="210">
        <v>0.23</v>
      </c>
      <c r="P1058" s="210">
        <v>0.17</v>
      </c>
      <c r="R1058" s="211">
        <f>(1+O1058*L1058)/(1+P1058)</f>
        <v>1.0021367521367524</v>
      </c>
    </row>
    <row r="1059" spans="2:18" hidden="1" outlineLevel="1">
      <c r="B1059" s="16" t="s">
        <v>489</v>
      </c>
      <c r="C1059" s="16"/>
      <c r="D1059" s="16"/>
      <c r="E1059" s="16"/>
      <c r="F1059" s="16"/>
      <c r="G1059" s="16"/>
      <c r="H1059" s="16"/>
      <c r="I1059" s="16"/>
      <c r="J1059" s="16"/>
      <c r="K1059" s="16"/>
      <c r="L1059" s="128">
        <f>AVERAGE(L1058,L1060)</f>
        <v>0.875</v>
      </c>
      <c r="M1059" s="16"/>
      <c r="O1059" s="210">
        <f t="shared" ref="O1059:P1062" si="465">O1058</f>
        <v>0.23</v>
      </c>
      <c r="P1059" s="210">
        <f t="shared" si="465"/>
        <v>0.17</v>
      </c>
      <c r="R1059" s="211">
        <f>(1+O1059*L1059)/(1+P1059)</f>
        <v>1.0267094017094016</v>
      </c>
    </row>
    <row r="1060" spans="2:18" hidden="1" outlineLevel="1">
      <c r="B1060" s="16" t="s">
        <v>419</v>
      </c>
      <c r="C1060" s="16"/>
      <c r="D1060" s="16"/>
      <c r="E1060" s="16"/>
      <c r="F1060" s="16"/>
      <c r="G1060" s="16"/>
      <c r="H1060" s="16"/>
      <c r="I1060" s="16"/>
      <c r="J1060" s="16"/>
      <c r="K1060" s="16"/>
      <c r="L1060" s="97">
        <v>1</v>
      </c>
      <c r="M1060" s="16"/>
      <c r="O1060" s="210">
        <f t="shared" si="465"/>
        <v>0.23</v>
      </c>
      <c r="P1060" s="210">
        <f t="shared" si="465"/>
        <v>0.17</v>
      </c>
      <c r="R1060" s="211">
        <f>(1+O1060*L1060)/(1+P1060)</f>
        <v>1.0512820512820513</v>
      </c>
    </row>
    <row r="1061" spans="2:18" hidden="1" outlineLevel="1">
      <c r="B1061" s="16" t="s">
        <v>490</v>
      </c>
      <c r="C1061" s="16"/>
      <c r="D1061" s="16"/>
      <c r="E1061" s="16"/>
      <c r="F1061" s="16"/>
      <c r="G1061" s="16"/>
      <c r="H1061" s="16"/>
      <c r="I1061" s="16"/>
      <c r="J1061" s="16"/>
      <c r="K1061" s="16"/>
      <c r="L1061" s="128">
        <f>AVERAGE(L1060,L1062)</f>
        <v>2</v>
      </c>
      <c r="M1061" s="16"/>
      <c r="O1061" s="210">
        <f t="shared" si="465"/>
        <v>0.23</v>
      </c>
      <c r="P1061" s="210">
        <f t="shared" si="465"/>
        <v>0.17</v>
      </c>
      <c r="R1061" s="211">
        <f>(1+O1061*L1061)/(1+P1061)</f>
        <v>1.2478632478632479</v>
      </c>
    </row>
    <row r="1062" spans="2:18" hidden="1" outlineLevel="1">
      <c r="B1062" s="119" t="s">
        <v>393</v>
      </c>
      <c r="C1062" s="119"/>
      <c r="D1062" s="119"/>
      <c r="E1062" s="119"/>
      <c r="F1062" s="119"/>
      <c r="G1062" s="119"/>
      <c r="H1062" s="119"/>
      <c r="I1062" s="119"/>
      <c r="J1062" s="119"/>
      <c r="K1062" s="119"/>
      <c r="L1062" s="129">
        <v>3</v>
      </c>
      <c r="M1062" s="119"/>
      <c r="O1062" s="210">
        <f t="shared" si="465"/>
        <v>0.23</v>
      </c>
      <c r="P1062" s="210">
        <f t="shared" si="465"/>
        <v>0.17</v>
      </c>
      <c r="R1062" s="211">
        <f>(1+O1062*L1062)/(1+P1062)</f>
        <v>1.4444444444444444</v>
      </c>
    </row>
    <row r="1063" spans="2:18" hidden="1" outlineLevel="1"/>
    <row r="1065" spans="2:18" collapsed="1">
      <c r="B1065" s="19" t="s">
        <v>466</v>
      </c>
    </row>
    <row r="1066" spans="2:18" ht="81" hidden="1" customHeight="1" outlineLevel="1">
      <c r="C1066" s="39" t="s">
        <v>80</v>
      </c>
      <c r="D1066" s="39" t="s">
        <v>120</v>
      </c>
      <c r="E1066" s="39" t="s">
        <v>81</v>
      </c>
      <c r="F1066" s="39" t="s">
        <v>381</v>
      </c>
    </row>
    <row r="1067" spans="2:18" hidden="1" outlineLevel="1">
      <c r="B1067" t="s">
        <v>390</v>
      </c>
      <c r="C1067" s="64">
        <v>70</v>
      </c>
      <c r="D1067" s="64">
        <v>50</v>
      </c>
      <c r="E1067" s="64">
        <v>70</v>
      </c>
      <c r="F1067" s="64">
        <v>50</v>
      </c>
    </row>
    <row r="1068" spans="2:18" hidden="1" outlineLevel="1">
      <c r="B1068" t="s">
        <v>420</v>
      </c>
      <c r="C1068" s="64">
        <v>50</v>
      </c>
      <c r="D1068" s="64">
        <v>50</v>
      </c>
      <c r="E1068" s="64">
        <v>70</v>
      </c>
      <c r="F1068" s="64">
        <v>50</v>
      </c>
    </row>
    <row r="1069" spans="2:18" hidden="1" outlineLevel="1">
      <c r="B1069" t="s">
        <v>423</v>
      </c>
      <c r="C1069" s="64">
        <v>80</v>
      </c>
      <c r="D1069" s="64">
        <v>80</v>
      </c>
      <c r="E1069" s="64">
        <v>70</v>
      </c>
      <c r="F1069" s="64">
        <v>50</v>
      </c>
    </row>
    <row r="1070" spans="2:18" hidden="1" outlineLevel="1">
      <c r="B1070" t="s">
        <v>421</v>
      </c>
      <c r="C1070" s="64">
        <v>70</v>
      </c>
      <c r="D1070" s="64">
        <v>50</v>
      </c>
      <c r="E1070" s="64">
        <v>50</v>
      </c>
      <c r="F1070" s="64">
        <v>50</v>
      </c>
    </row>
    <row r="1071" spans="2:18" hidden="1" outlineLevel="1">
      <c r="B1071" t="s">
        <v>423</v>
      </c>
      <c r="C1071" s="64">
        <v>70</v>
      </c>
      <c r="D1071" s="64">
        <v>50</v>
      </c>
      <c r="E1071" s="64">
        <v>90</v>
      </c>
      <c r="F1071" s="64">
        <v>50</v>
      </c>
    </row>
    <row r="1072" spans="2:18" hidden="1" outlineLevel="1">
      <c r="B1072" t="s">
        <v>422</v>
      </c>
      <c r="C1072" s="64">
        <v>70</v>
      </c>
      <c r="D1072" s="64">
        <v>50</v>
      </c>
      <c r="E1072" s="64">
        <v>70</v>
      </c>
      <c r="F1072" s="64">
        <v>20</v>
      </c>
    </row>
    <row r="1073" spans="2:170" hidden="1" outlineLevel="1">
      <c r="B1073" t="s">
        <v>423</v>
      </c>
      <c r="C1073" s="64">
        <v>70</v>
      </c>
      <c r="D1073" s="64">
        <v>50</v>
      </c>
      <c r="E1073" s="64">
        <v>70</v>
      </c>
      <c r="F1073" s="64">
        <v>80</v>
      </c>
    </row>
    <row r="1074" spans="2:170" hidden="1" outlineLevel="1"/>
    <row r="1075" spans="2:170" collapsed="1"/>
    <row r="1076" spans="2:170" ht="16.5">
      <c r="B1076" s="19" t="s">
        <v>1041</v>
      </c>
      <c r="G1076" s="190" t="s">
        <v>448</v>
      </c>
      <c r="H1076" s="190" t="s">
        <v>454</v>
      </c>
      <c r="I1076" s="190" t="s">
        <v>1042</v>
      </c>
    </row>
    <row r="1077" spans="2:170" ht="51" outlineLevel="1">
      <c r="C1077" s="41" t="s">
        <v>297</v>
      </c>
      <c r="D1077" s="41" t="s">
        <v>298</v>
      </c>
      <c r="G1077" s="41" t="s">
        <v>298</v>
      </c>
      <c r="H1077" s="41" t="s">
        <v>298</v>
      </c>
      <c r="I1077" s="41" t="s">
        <v>298</v>
      </c>
    </row>
    <row r="1078" spans="2:170" outlineLevel="1">
      <c r="B1078" t="s">
        <v>394</v>
      </c>
      <c r="C1078" s="64" t="b">
        <v>1</v>
      </c>
      <c r="D1078" s="184">
        <f>INDEX($G1078:$I1078,1,d.Region)</f>
        <v>7</v>
      </c>
      <c r="G1078" s="64">
        <v>7</v>
      </c>
      <c r="H1078" s="64">
        <v>4</v>
      </c>
      <c r="I1078" s="64">
        <v>10</v>
      </c>
    </row>
    <row r="1079" spans="2:170" outlineLevel="1">
      <c r="B1079" t="s">
        <v>402</v>
      </c>
      <c r="C1079" s="64" t="b">
        <v>1</v>
      </c>
      <c r="D1079" s="184">
        <f>INDEX($G1079:$I1079,1,d.Region)</f>
        <v>9</v>
      </c>
      <c r="G1079" s="64">
        <f>G1078+2</f>
        <v>9</v>
      </c>
      <c r="H1079" s="64">
        <f>H1078+4/3</f>
        <v>5.333333333333333</v>
      </c>
      <c r="I1079" s="64">
        <v>11.5</v>
      </c>
    </row>
    <row r="1080" spans="2:170" outlineLevel="1">
      <c r="B1080" t="s">
        <v>390</v>
      </c>
      <c r="C1080" s="64" t="b">
        <v>1</v>
      </c>
      <c r="D1080" s="184">
        <f>INDEX($G1080:$I1080,1,d.Region)</f>
        <v>11</v>
      </c>
      <c r="G1080" s="64">
        <f t="shared" ref="G1080:G1082" si="466">G1079+2</f>
        <v>11</v>
      </c>
      <c r="H1080" s="64">
        <f t="shared" ref="H1080:H1082" si="467">H1079+4/3</f>
        <v>6.6666666666666661</v>
      </c>
      <c r="I1080" s="64">
        <v>13</v>
      </c>
    </row>
    <row r="1081" spans="2:170" outlineLevel="1">
      <c r="B1081" t="s">
        <v>403</v>
      </c>
      <c r="C1081" s="64" t="b">
        <v>1</v>
      </c>
      <c r="D1081" s="184">
        <f>INDEX($G1081:$I1081,1,d.Region)</f>
        <v>13</v>
      </c>
      <c r="G1081" s="64">
        <f t="shared" si="466"/>
        <v>13</v>
      </c>
      <c r="H1081" s="64">
        <f t="shared" si="467"/>
        <v>7.9999999999999991</v>
      </c>
      <c r="I1081" s="64">
        <v>14.5</v>
      </c>
    </row>
    <row r="1082" spans="2:170" outlineLevel="1">
      <c r="B1082" t="s">
        <v>393</v>
      </c>
      <c r="C1082" s="64" t="b">
        <v>1</v>
      </c>
      <c r="D1082" s="184">
        <f>INDEX($G1082:$I1082,1,d.Region)</f>
        <v>15</v>
      </c>
      <c r="G1082" s="64">
        <f t="shared" si="466"/>
        <v>15</v>
      </c>
      <c r="H1082" s="64">
        <f t="shared" si="467"/>
        <v>9.3333333333333321</v>
      </c>
      <c r="I1082" s="64">
        <v>16</v>
      </c>
    </row>
    <row r="1083" spans="2:170" outlineLevel="1"/>
    <row r="1084" spans="2:170" collapsed="1"/>
    <row r="1085" spans="2:170">
      <c r="B1085" s="19" t="s">
        <v>571</v>
      </c>
      <c r="U1085" s="36">
        <v>6</v>
      </c>
      <c r="V1085" s="36">
        <v>7</v>
      </c>
      <c r="W1085" s="36">
        <v>8</v>
      </c>
      <c r="X1085" s="36">
        <v>9</v>
      </c>
      <c r="Y1085" s="36">
        <v>1</v>
      </c>
      <c r="Z1085" s="36">
        <v>2</v>
      </c>
      <c r="AB1085" s="36">
        <v>1</v>
      </c>
      <c r="AC1085" s="36">
        <v>2</v>
      </c>
      <c r="AD1085" s="36">
        <v>3</v>
      </c>
      <c r="AE1085" s="36">
        <v>4</v>
      </c>
      <c r="AG1085" s="36">
        <v>5</v>
      </c>
    </row>
    <row r="1086" spans="2:170">
      <c r="B1086" s="70"/>
      <c r="C1086" s="26">
        <v>1</v>
      </c>
      <c r="D1086" s="26">
        <f ca="1">OFFSET(D1086,0,-1)+1</f>
        <v>2</v>
      </c>
      <c r="E1086" s="26">
        <f t="shared" ref="E1086:BP1086" ca="1" si="468">OFFSET(E1086,0,-1)+1</f>
        <v>3</v>
      </c>
      <c r="F1086" s="26">
        <f t="shared" ca="1" si="468"/>
        <v>4</v>
      </c>
      <c r="G1086" s="26">
        <f t="shared" ca="1" si="468"/>
        <v>5</v>
      </c>
      <c r="H1086" s="26">
        <f t="shared" ca="1" si="468"/>
        <v>6</v>
      </c>
      <c r="I1086" s="26">
        <f t="shared" ca="1" si="468"/>
        <v>7</v>
      </c>
      <c r="J1086" s="26">
        <f t="shared" ca="1" si="468"/>
        <v>8</v>
      </c>
      <c r="K1086" s="26">
        <f t="shared" ca="1" si="468"/>
        <v>9</v>
      </c>
      <c r="L1086" s="26">
        <f t="shared" ca="1" si="468"/>
        <v>10</v>
      </c>
      <c r="M1086" s="26">
        <f t="shared" ca="1" si="468"/>
        <v>11</v>
      </c>
      <c r="N1086" s="26">
        <f t="shared" ca="1" si="468"/>
        <v>12</v>
      </c>
      <c r="O1086" s="26">
        <f t="shared" ca="1" si="468"/>
        <v>13</v>
      </c>
      <c r="P1086" s="26">
        <f t="shared" ca="1" si="468"/>
        <v>14</v>
      </c>
      <c r="Q1086" s="26">
        <f t="shared" ca="1" si="468"/>
        <v>15</v>
      </c>
      <c r="R1086" s="26">
        <f t="shared" ca="1" si="468"/>
        <v>16</v>
      </c>
      <c r="S1086" s="26">
        <f t="shared" ca="1" si="468"/>
        <v>17</v>
      </c>
      <c r="T1086" s="26">
        <f t="shared" ca="1" si="468"/>
        <v>18</v>
      </c>
      <c r="U1086" s="26">
        <f t="shared" ca="1" si="468"/>
        <v>19</v>
      </c>
      <c r="V1086" s="26">
        <f t="shared" ca="1" si="468"/>
        <v>20</v>
      </c>
      <c r="W1086" s="26">
        <f t="shared" ca="1" si="468"/>
        <v>21</v>
      </c>
      <c r="X1086" s="26">
        <f t="shared" ca="1" si="468"/>
        <v>22</v>
      </c>
      <c r="Y1086" s="26">
        <f t="shared" ca="1" si="468"/>
        <v>23</v>
      </c>
      <c r="Z1086" s="26">
        <f t="shared" ca="1" si="468"/>
        <v>24</v>
      </c>
      <c r="AA1086" s="26">
        <f t="shared" ca="1" si="468"/>
        <v>25</v>
      </c>
      <c r="AB1086" s="26">
        <f t="shared" ca="1" si="468"/>
        <v>26</v>
      </c>
      <c r="AC1086" s="26">
        <f t="shared" ca="1" si="468"/>
        <v>27</v>
      </c>
      <c r="AD1086" s="26">
        <f t="shared" ca="1" si="468"/>
        <v>28</v>
      </c>
      <c r="AE1086" s="26">
        <f t="shared" ca="1" si="468"/>
        <v>29</v>
      </c>
      <c r="AF1086" s="26">
        <f t="shared" ca="1" si="468"/>
        <v>30</v>
      </c>
      <c r="AG1086" s="26">
        <f t="shared" ca="1" si="468"/>
        <v>31</v>
      </c>
      <c r="AH1086" s="26">
        <f t="shared" ca="1" si="468"/>
        <v>32</v>
      </c>
      <c r="AI1086" s="26">
        <f t="shared" ca="1" si="468"/>
        <v>33</v>
      </c>
      <c r="AJ1086" s="26">
        <f t="shared" ca="1" si="468"/>
        <v>34</v>
      </c>
      <c r="AK1086" s="26">
        <f t="shared" ca="1" si="468"/>
        <v>35</v>
      </c>
      <c r="AL1086" s="26">
        <f t="shared" ca="1" si="468"/>
        <v>36</v>
      </c>
      <c r="AM1086" s="26">
        <f t="shared" ca="1" si="468"/>
        <v>37</v>
      </c>
      <c r="AN1086" s="26">
        <f t="shared" ca="1" si="468"/>
        <v>38</v>
      </c>
      <c r="AO1086" s="26">
        <f t="shared" ca="1" si="468"/>
        <v>39</v>
      </c>
      <c r="AP1086" s="26">
        <f t="shared" ca="1" si="468"/>
        <v>40</v>
      </c>
      <c r="AQ1086" s="26">
        <f t="shared" ca="1" si="468"/>
        <v>41</v>
      </c>
      <c r="AR1086" s="26">
        <f t="shared" ca="1" si="468"/>
        <v>42</v>
      </c>
      <c r="AS1086" s="26">
        <f t="shared" ca="1" si="468"/>
        <v>43</v>
      </c>
      <c r="AT1086" s="26">
        <f t="shared" ca="1" si="468"/>
        <v>44</v>
      </c>
      <c r="AU1086" s="26">
        <f t="shared" ca="1" si="468"/>
        <v>45</v>
      </c>
      <c r="AV1086" s="26">
        <f t="shared" ca="1" si="468"/>
        <v>46</v>
      </c>
      <c r="AW1086" s="26">
        <f t="shared" ca="1" si="468"/>
        <v>47</v>
      </c>
      <c r="AX1086" s="26">
        <f t="shared" ca="1" si="468"/>
        <v>48</v>
      </c>
      <c r="AY1086" s="26">
        <f t="shared" ca="1" si="468"/>
        <v>49</v>
      </c>
      <c r="AZ1086" s="26">
        <f t="shared" ca="1" si="468"/>
        <v>50</v>
      </c>
      <c r="BA1086" s="26">
        <f t="shared" ca="1" si="468"/>
        <v>51</v>
      </c>
      <c r="BB1086" s="26">
        <f t="shared" ca="1" si="468"/>
        <v>52</v>
      </c>
      <c r="BC1086" s="26">
        <f t="shared" ca="1" si="468"/>
        <v>53</v>
      </c>
      <c r="BD1086" s="26">
        <f t="shared" ca="1" si="468"/>
        <v>54</v>
      </c>
      <c r="BE1086" s="26">
        <f t="shared" ca="1" si="468"/>
        <v>55</v>
      </c>
      <c r="BF1086" s="26">
        <f t="shared" ca="1" si="468"/>
        <v>56</v>
      </c>
      <c r="BG1086" s="26">
        <f t="shared" ca="1" si="468"/>
        <v>57</v>
      </c>
      <c r="BH1086" s="26">
        <f t="shared" ca="1" si="468"/>
        <v>58</v>
      </c>
      <c r="BI1086" s="26">
        <f t="shared" ca="1" si="468"/>
        <v>59</v>
      </c>
      <c r="BJ1086" s="26">
        <f t="shared" ca="1" si="468"/>
        <v>60</v>
      </c>
      <c r="BK1086" s="26">
        <f t="shared" ca="1" si="468"/>
        <v>61</v>
      </c>
      <c r="BL1086" s="26">
        <f t="shared" ca="1" si="468"/>
        <v>62</v>
      </c>
      <c r="BM1086" s="26">
        <f t="shared" ca="1" si="468"/>
        <v>63</v>
      </c>
      <c r="BN1086" s="26">
        <f t="shared" ca="1" si="468"/>
        <v>64</v>
      </c>
      <c r="BO1086" s="26">
        <f t="shared" ca="1" si="468"/>
        <v>65</v>
      </c>
      <c r="BP1086" s="26">
        <f t="shared" ca="1" si="468"/>
        <v>66</v>
      </c>
      <c r="BQ1086" s="26">
        <f t="shared" ref="BQ1086:EB1086" ca="1" si="469">OFFSET(BQ1086,0,-1)+1</f>
        <v>67</v>
      </c>
      <c r="BR1086" s="26">
        <f t="shared" ca="1" si="469"/>
        <v>68</v>
      </c>
      <c r="BS1086" s="26">
        <f t="shared" ca="1" si="469"/>
        <v>69</v>
      </c>
      <c r="BT1086" s="26">
        <f t="shared" ca="1" si="469"/>
        <v>70</v>
      </c>
      <c r="BU1086" s="26">
        <f t="shared" ca="1" si="469"/>
        <v>71</v>
      </c>
      <c r="BV1086" s="26">
        <f t="shared" ca="1" si="469"/>
        <v>72</v>
      </c>
      <c r="BW1086" s="26">
        <f t="shared" ca="1" si="469"/>
        <v>73</v>
      </c>
      <c r="BX1086" s="26">
        <f t="shared" ca="1" si="469"/>
        <v>74</v>
      </c>
      <c r="BY1086" s="26">
        <f t="shared" ca="1" si="469"/>
        <v>75</v>
      </c>
      <c r="BZ1086" s="26">
        <f t="shared" ca="1" si="469"/>
        <v>76</v>
      </c>
      <c r="CA1086" s="26">
        <f t="shared" ca="1" si="469"/>
        <v>77</v>
      </c>
      <c r="CB1086" s="26">
        <f t="shared" ca="1" si="469"/>
        <v>78</v>
      </c>
      <c r="CC1086" s="26">
        <f t="shared" ca="1" si="469"/>
        <v>79</v>
      </c>
      <c r="CD1086" s="26">
        <f t="shared" ca="1" si="469"/>
        <v>80</v>
      </c>
      <c r="CE1086" s="26">
        <f t="shared" ca="1" si="469"/>
        <v>81</v>
      </c>
      <c r="CF1086" s="26">
        <f t="shared" ca="1" si="469"/>
        <v>82</v>
      </c>
      <c r="CG1086" s="26">
        <f t="shared" ca="1" si="469"/>
        <v>83</v>
      </c>
      <c r="CH1086" s="26">
        <f t="shared" ca="1" si="469"/>
        <v>84</v>
      </c>
      <c r="CI1086" s="26">
        <f t="shared" ca="1" si="469"/>
        <v>85</v>
      </c>
      <c r="CJ1086" s="26">
        <f t="shared" ca="1" si="469"/>
        <v>86</v>
      </c>
      <c r="CK1086" s="26">
        <f t="shared" ca="1" si="469"/>
        <v>87</v>
      </c>
      <c r="CL1086" s="26">
        <f t="shared" ca="1" si="469"/>
        <v>88</v>
      </c>
      <c r="CM1086" s="26">
        <f t="shared" ca="1" si="469"/>
        <v>89</v>
      </c>
      <c r="CN1086" s="26">
        <f t="shared" ca="1" si="469"/>
        <v>90</v>
      </c>
      <c r="CO1086" s="26">
        <f t="shared" ca="1" si="469"/>
        <v>91</v>
      </c>
      <c r="CP1086" s="26">
        <f t="shared" ca="1" si="469"/>
        <v>92</v>
      </c>
      <c r="CQ1086" s="26">
        <f t="shared" ca="1" si="469"/>
        <v>93</v>
      </c>
      <c r="CR1086" s="26">
        <f t="shared" ca="1" si="469"/>
        <v>94</v>
      </c>
      <c r="CS1086" s="26">
        <f t="shared" ca="1" si="469"/>
        <v>95</v>
      </c>
      <c r="CT1086" s="26">
        <f t="shared" ca="1" si="469"/>
        <v>96</v>
      </c>
      <c r="CU1086" s="26">
        <f t="shared" ca="1" si="469"/>
        <v>97</v>
      </c>
      <c r="CV1086" s="26">
        <f t="shared" ca="1" si="469"/>
        <v>98</v>
      </c>
      <c r="CW1086" s="26">
        <f t="shared" ca="1" si="469"/>
        <v>99</v>
      </c>
      <c r="CX1086" s="26">
        <f t="shared" ca="1" si="469"/>
        <v>100</v>
      </c>
      <c r="CY1086" s="26">
        <f t="shared" ca="1" si="469"/>
        <v>101</v>
      </c>
      <c r="CZ1086" s="26">
        <f t="shared" ca="1" si="469"/>
        <v>102</v>
      </c>
      <c r="DA1086" s="26">
        <f t="shared" ca="1" si="469"/>
        <v>103</v>
      </c>
      <c r="DB1086" s="26">
        <f t="shared" ca="1" si="469"/>
        <v>104</v>
      </c>
      <c r="DC1086" s="26">
        <f t="shared" ca="1" si="469"/>
        <v>105</v>
      </c>
      <c r="DD1086" s="26">
        <f t="shared" ca="1" si="469"/>
        <v>106</v>
      </c>
      <c r="DE1086" s="26">
        <f t="shared" ca="1" si="469"/>
        <v>107</v>
      </c>
      <c r="DF1086" s="26">
        <f t="shared" ca="1" si="469"/>
        <v>108</v>
      </c>
      <c r="DG1086" s="26">
        <f t="shared" ca="1" si="469"/>
        <v>109</v>
      </c>
      <c r="DH1086" s="26">
        <f t="shared" ca="1" si="469"/>
        <v>110</v>
      </c>
      <c r="DI1086" s="26">
        <f t="shared" ca="1" si="469"/>
        <v>111</v>
      </c>
      <c r="DJ1086" s="26">
        <f t="shared" ca="1" si="469"/>
        <v>112</v>
      </c>
      <c r="DK1086" s="26">
        <f t="shared" ca="1" si="469"/>
        <v>113</v>
      </c>
      <c r="DL1086" s="26">
        <f t="shared" ca="1" si="469"/>
        <v>114</v>
      </c>
      <c r="DM1086" s="26">
        <f t="shared" ca="1" si="469"/>
        <v>115</v>
      </c>
      <c r="DN1086" s="26">
        <f t="shared" ca="1" si="469"/>
        <v>116</v>
      </c>
      <c r="DO1086" s="26">
        <f t="shared" ca="1" si="469"/>
        <v>117</v>
      </c>
      <c r="DP1086" s="26">
        <f t="shared" ca="1" si="469"/>
        <v>118</v>
      </c>
      <c r="DQ1086" s="26">
        <f t="shared" ca="1" si="469"/>
        <v>119</v>
      </c>
      <c r="DR1086" s="26">
        <f t="shared" ca="1" si="469"/>
        <v>120</v>
      </c>
      <c r="DS1086" s="26">
        <f t="shared" ca="1" si="469"/>
        <v>121</v>
      </c>
      <c r="DT1086" s="26">
        <f t="shared" ca="1" si="469"/>
        <v>122</v>
      </c>
      <c r="DU1086" s="26">
        <f t="shared" ca="1" si="469"/>
        <v>123</v>
      </c>
      <c r="DV1086" s="26">
        <f t="shared" ca="1" si="469"/>
        <v>124</v>
      </c>
      <c r="DW1086" s="26">
        <f t="shared" ca="1" si="469"/>
        <v>125</v>
      </c>
      <c r="DX1086" s="26">
        <f t="shared" ca="1" si="469"/>
        <v>126</v>
      </c>
      <c r="DY1086" s="26">
        <f t="shared" ca="1" si="469"/>
        <v>127</v>
      </c>
      <c r="DZ1086" s="26">
        <f t="shared" ca="1" si="469"/>
        <v>128</v>
      </c>
      <c r="EA1086" s="26">
        <f t="shared" ca="1" si="469"/>
        <v>129</v>
      </c>
      <c r="EB1086" s="26">
        <f t="shared" ca="1" si="469"/>
        <v>130</v>
      </c>
      <c r="EC1086" s="26">
        <f t="shared" ref="EC1086:FN1086" ca="1" si="470">OFFSET(EC1086,0,-1)+1</f>
        <v>131</v>
      </c>
      <c r="ED1086" s="26">
        <f t="shared" ca="1" si="470"/>
        <v>132</v>
      </c>
      <c r="EE1086" s="26">
        <f t="shared" ca="1" si="470"/>
        <v>133</v>
      </c>
      <c r="EF1086" s="26">
        <f t="shared" ca="1" si="470"/>
        <v>134</v>
      </c>
      <c r="EG1086" s="26">
        <f t="shared" ca="1" si="470"/>
        <v>135</v>
      </c>
      <c r="EH1086" s="26">
        <f t="shared" ca="1" si="470"/>
        <v>136</v>
      </c>
      <c r="EI1086" s="26">
        <f t="shared" ca="1" si="470"/>
        <v>137</v>
      </c>
      <c r="EJ1086" s="26">
        <f t="shared" ca="1" si="470"/>
        <v>138</v>
      </c>
      <c r="EK1086" s="26">
        <f t="shared" ca="1" si="470"/>
        <v>139</v>
      </c>
      <c r="EL1086" s="26">
        <f t="shared" ca="1" si="470"/>
        <v>140</v>
      </c>
      <c r="EM1086" s="26">
        <f t="shared" ca="1" si="470"/>
        <v>141</v>
      </c>
      <c r="EN1086" s="26">
        <f t="shared" ca="1" si="470"/>
        <v>142</v>
      </c>
      <c r="EO1086" s="26">
        <f t="shared" ca="1" si="470"/>
        <v>143</v>
      </c>
      <c r="EP1086" s="26">
        <f t="shared" ca="1" si="470"/>
        <v>144</v>
      </c>
      <c r="EQ1086" s="26">
        <f t="shared" ca="1" si="470"/>
        <v>145</v>
      </c>
      <c r="ER1086" s="26">
        <f t="shared" ca="1" si="470"/>
        <v>146</v>
      </c>
      <c r="ES1086" s="26">
        <f t="shared" ca="1" si="470"/>
        <v>147</v>
      </c>
      <c r="ET1086" s="26">
        <f t="shared" ca="1" si="470"/>
        <v>148</v>
      </c>
      <c r="EU1086" s="26">
        <f t="shared" ca="1" si="470"/>
        <v>149</v>
      </c>
      <c r="EV1086" s="26">
        <f t="shared" ca="1" si="470"/>
        <v>150</v>
      </c>
      <c r="EW1086" s="26">
        <f t="shared" ca="1" si="470"/>
        <v>151</v>
      </c>
      <c r="EX1086" s="26">
        <f t="shared" ca="1" si="470"/>
        <v>152</v>
      </c>
      <c r="EY1086" s="26">
        <f t="shared" ca="1" si="470"/>
        <v>153</v>
      </c>
      <c r="EZ1086" s="26">
        <f t="shared" ca="1" si="470"/>
        <v>154</v>
      </c>
      <c r="FA1086" s="26">
        <f t="shared" ca="1" si="470"/>
        <v>155</v>
      </c>
      <c r="FB1086" s="26">
        <f t="shared" ca="1" si="470"/>
        <v>156</v>
      </c>
      <c r="FC1086" s="26">
        <f t="shared" ca="1" si="470"/>
        <v>157</v>
      </c>
      <c r="FD1086" s="26">
        <f t="shared" ca="1" si="470"/>
        <v>158</v>
      </c>
      <c r="FE1086" s="26">
        <f t="shared" ca="1" si="470"/>
        <v>159</v>
      </c>
      <c r="FF1086" s="26">
        <f t="shared" ca="1" si="470"/>
        <v>160</v>
      </c>
      <c r="FG1086" s="26">
        <f t="shared" ca="1" si="470"/>
        <v>161</v>
      </c>
      <c r="FH1086" s="26">
        <f t="shared" ca="1" si="470"/>
        <v>162</v>
      </c>
      <c r="FI1086" s="26">
        <f t="shared" ca="1" si="470"/>
        <v>163</v>
      </c>
      <c r="FJ1086" s="26">
        <f t="shared" ca="1" si="470"/>
        <v>164</v>
      </c>
      <c r="FK1086" s="26">
        <f t="shared" ca="1" si="470"/>
        <v>165</v>
      </c>
      <c r="FL1086" s="26">
        <f t="shared" ca="1" si="470"/>
        <v>166</v>
      </c>
      <c r="FM1086" s="26">
        <f t="shared" ca="1" si="470"/>
        <v>167</v>
      </c>
      <c r="FN1086" s="26">
        <f t="shared" ca="1" si="470"/>
        <v>168</v>
      </c>
    </row>
    <row r="1087" spans="2:170">
      <c r="B1087" s="61"/>
      <c r="C1087" s="26" t="s">
        <v>0</v>
      </c>
      <c r="D1087" s="26" t="s">
        <v>0</v>
      </c>
      <c r="E1087" s="26" t="s">
        <v>10</v>
      </c>
      <c r="F1087" s="26" t="s">
        <v>10</v>
      </c>
      <c r="G1087" s="26" t="s">
        <v>10</v>
      </c>
      <c r="H1087" s="26" t="s">
        <v>10</v>
      </c>
      <c r="I1087" s="26" t="s">
        <v>10</v>
      </c>
      <c r="J1087" s="26" t="s">
        <v>10</v>
      </c>
      <c r="K1087" s="26" t="s">
        <v>10</v>
      </c>
      <c r="L1087" s="26" t="s">
        <v>10</v>
      </c>
      <c r="M1087" s="26" t="s">
        <v>10</v>
      </c>
      <c r="N1087" s="26" t="s">
        <v>10</v>
      </c>
      <c r="O1087" s="26" t="s">
        <v>10</v>
      </c>
      <c r="P1087" s="26" t="s">
        <v>10</v>
      </c>
      <c r="Q1087" s="26" t="s">
        <v>10</v>
      </c>
      <c r="R1087" s="26" t="s">
        <v>10</v>
      </c>
      <c r="S1087" s="26" t="s">
        <v>10</v>
      </c>
      <c r="T1087" s="26" t="s">
        <v>10</v>
      </c>
      <c r="U1087" s="26" t="s">
        <v>9</v>
      </c>
      <c r="V1087" s="26" t="s">
        <v>9</v>
      </c>
      <c r="W1087" s="26" t="s">
        <v>9</v>
      </c>
      <c r="X1087" s="26" t="s">
        <v>9</v>
      </c>
      <c r="Y1087" s="26" t="s">
        <v>9</v>
      </c>
      <c r="Z1087" s="26" t="s">
        <v>9</v>
      </c>
      <c r="AA1087" s="26" t="s">
        <v>10</v>
      </c>
      <c r="AB1087" s="26" t="s">
        <v>10</v>
      </c>
      <c r="AC1087" s="26" t="s">
        <v>10</v>
      </c>
      <c r="AD1087" s="26" t="s">
        <v>10</v>
      </c>
      <c r="AE1087" s="26" t="s">
        <v>10</v>
      </c>
      <c r="AF1087" s="26" t="s">
        <v>10</v>
      </c>
      <c r="AG1087" s="26" t="s">
        <v>10</v>
      </c>
      <c r="AH1087" s="26" t="s">
        <v>0</v>
      </c>
      <c r="AI1087" s="26" t="s">
        <v>9</v>
      </c>
      <c r="AJ1087" s="26" t="s">
        <v>0</v>
      </c>
      <c r="AK1087" s="26" t="s">
        <v>9</v>
      </c>
      <c r="AL1087" s="26" t="s">
        <v>0</v>
      </c>
      <c r="AM1087" s="26"/>
      <c r="AN1087" s="26"/>
      <c r="AO1087" s="26"/>
      <c r="AP1087" s="26"/>
      <c r="AQ1087" s="26"/>
      <c r="AR1087" s="26"/>
      <c r="AS1087" s="26"/>
      <c r="AT1087" s="26"/>
      <c r="AU1087" s="26"/>
      <c r="AV1087" s="26"/>
      <c r="AW1087" s="26"/>
      <c r="AX1087" s="26"/>
      <c r="AY1087" s="26"/>
      <c r="AZ1087" s="26"/>
      <c r="BA1087" s="26"/>
      <c r="BB1087" s="26"/>
      <c r="BC1087" s="26"/>
      <c r="BD1087" s="26"/>
      <c r="BE1087" s="26"/>
      <c r="BF1087" s="26"/>
      <c r="BG1087" s="26"/>
      <c r="BH1087" s="26"/>
      <c r="BI1087" s="26"/>
      <c r="BJ1087" s="26"/>
      <c r="BK1087" s="26"/>
      <c r="BL1087" s="26"/>
      <c r="BM1087" s="26"/>
      <c r="BN1087" s="26" t="s">
        <v>9</v>
      </c>
      <c r="BO1087" s="26" t="s">
        <v>9</v>
      </c>
      <c r="BP1087" s="26" t="s">
        <v>9</v>
      </c>
      <c r="BQ1087" s="26" t="s">
        <v>9</v>
      </c>
      <c r="BR1087" s="26" t="s">
        <v>9</v>
      </c>
      <c r="BS1087" s="26" t="s">
        <v>9</v>
      </c>
      <c r="BT1087" s="26" t="s">
        <v>9</v>
      </c>
      <c r="BU1087" s="26" t="s">
        <v>9</v>
      </c>
      <c r="BV1087" s="26" t="s">
        <v>9</v>
      </c>
      <c r="BW1087" s="26" t="s">
        <v>9</v>
      </c>
      <c r="BX1087" s="26" t="s">
        <v>9</v>
      </c>
      <c r="BY1087" s="26" t="s">
        <v>9</v>
      </c>
      <c r="BZ1087" s="26" t="s">
        <v>9</v>
      </c>
      <c r="CA1087" s="26" t="s">
        <v>9</v>
      </c>
      <c r="CB1087" s="26" t="s">
        <v>9</v>
      </c>
      <c r="CC1087" s="26" t="s">
        <v>9</v>
      </c>
      <c r="CD1087" s="26" t="s">
        <v>9</v>
      </c>
      <c r="CE1087" s="26" t="s">
        <v>9</v>
      </c>
      <c r="CF1087" s="26" t="s">
        <v>9</v>
      </c>
      <c r="CG1087" s="26" t="s">
        <v>9</v>
      </c>
      <c r="CH1087" s="26" t="s">
        <v>9</v>
      </c>
    </row>
    <row r="1088" spans="2:170" ht="94.5" customHeight="1">
      <c r="B1088" s="45"/>
      <c r="C1088" s="39" t="s">
        <v>384</v>
      </c>
      <c r="D1088" s="39" t="s">
        <v>385</v>
      </c>
      <c r="E1088" s="39" t="s">
        <v>242</v>
      </c>
      <c r="F1088" s="39" t="s">
        <v>243</v>
      </c>
      <c r="G1088" s="39" t="s">
        <v>244</v>
      </c>
      <c r="H1088" s="39" t="s">
        <v>244</v>
      </c>
      <c r="I1088" s="39" t="s">
        <v>244</v>
      </c>
      <c r="J1088" s="39" t="s">
        <v>244</v>
      </c>
      <c r="K1088" s="39" t="s">
        <v>244</v>
      </c>
      <c r="L1088" s="39" t="s">
        <v>244</v>
      </c>
      <c r="M1088" s="39" t="s">
        <v>244</v>
      </c>
      <c r="N1088" s="39" t="s">
        <v>594</v>
      </c>
      <c r="O1088" s="39" t="s">
        <v>594</v>
      </c>
      <c r="P1088" s="39" t="s">
        <v>594</v>
      </c>
      <c r="Q1088" s="39" t="s">
        <v>594</v>
      </c>
      <c r="R1088" s="39" t="s">
        <v>594</v>
      </c>
      <c r="S1088" s="39" t="s">
        <v>594</v>
      </c>
      <c r="T1088" s="39" t="s">
        <v>594</v>
      </c>
      <c r="U1088" s="39" t="s">
        <v>396</v>
      </c>
      <c r="V1088" s="39" t="s">
        <v>479</v>
      </c>
      <c r="W1088" s="39" t="s">
        <v>479</v>
      </c>
      <c r="X1088" s="39" t="s">
        <v>479</v>
      </c>
      <c r="Y1088" s="39" t="s">
        <v>387</v>
      </c>
      <c r="Z1088" s="39" t="s">
        <v>387</v>
      </c>
      <c r="AA1088" s="39" t="s">
        <v>19</v>
      </c>
      <c r="AB1088" s="39" t="s">
        <v>300</v>
      </c>
      <c r="AC1088" s="39" t="s">
        <v>299</v>
      </c>
      <c r="AD1088" s="39" t="s">
        <v>376</v>
      </c>
      <c r="AE1088" s="39" t="s">
        <v>377</v>
      </c>
      <c r="AF1088" s="39" t="s">
        <v>729</v>
      </c>
      <c r="AG1088" s="39" t="s">
        <v>444</v>
      </c>
      <c r="AH1088" s="39" t="s">
        <v>218</v>
      </c>
      <c r="AI1088" s="39" t="s">
        <v>218</v>
      </c>
      <c r="AJ1088" s="39" t="s">
        <v>217</v>
      </c>
      <c r="AK1088" s="39" t="s">
        <v>217</v>
      </c>
      <c r="AL1088" s="39" t="s">
        <v>476</v>
      </c>
      <c r="AM1088" s="39"/>
      <c r="AN1088" s="146" t="s">
        <v>665</v>
      </c>
      <c r="AO1088" s="39"/>
      <c r="AP1088" s="39"/>
      <c r="AQ1088" s="39"/>
      <c r="AR1088" s="39"/>
      <c r="AS1088" s="39"/>
      <c r="AT1088" s="39"/>
      <c r="AU1088" s="39"/>
      <c r="AV1088" s="39"/>
      <c r="AW1088" s="39"/>
      <c r="AX1088" s="39"/>
      <c r="AY1088" s="39"/>
      <c r="AZ1088" s="39"/>
      <c r="BA1088" s="39"/>
      <c r="BB1088" s="39"/>
      <c r="BC1088" s="39"/>
      <c r="BD1088" s="39"/>
      <c r="BE1088" s="39"/>
      <c r="BF1088" s="39"/>
      <c r="BG1088" s="39"/>
      <c r="BH1088" s="39"/>
      <c r="BI1088" s="39"/>
      <c r="BJ1088" s="39"/>
      <c r="BK1088" s="39"/>
      <c r="BL1088" s="39"/>
      <c r="BM1088" s="39"/>
      <c r="BN1088" s="39" t="str">
        <f>BN$42</f>
        <v>feedsupply_r1jp</v>
      </c>
      <c r="BO1088" s="39" t="str">
        <f t="shared" ref="BO1088:CH1088" si="471">BO$42</f>
        <v>feedsupply_r1jp</v>
      </c>
      <c r="BP1088" s="39" t="str">
        <f t="shared" si="471"/>
        <v>feedsupply_adj_r2p</v>
      </c>
      <c r="BQ1088" s="39" t="str">
        <f t="shared" si="471"/>
        <v>feedsupply_adj_r2p</v>
      </c>
      <c r="BR1088" s="39" t="str">
        <f t="shared" si="471"/>
        <v>feedsupply_adj_r2p</v>
      </c>
      <c r="BS1088" s="39" t="str">
        <f t="shared" si="471"/>
        <v>feedsupply_adj_r2p</v>
      </c>
      <c r="BT1088" s="39" t="str">
        <f t="shared" si="471"/>
        <v>feedsupply_adj_r2p</v>
      </c>
      <c r="BU1088" s="39" t="str">
        <f t="shared" si="471"/>
        <v>feedsupply_r1jp</v>
      </c>
      <c r="BV1088" s="39" t="str">
        <f t="shared" si="471"/>
        <v>feedsupply_r1jp</v>
      </c>
      <c r="BW1088" s="39" t="str">
        <f t="shared" si="471"/>
        <v>feedsupply_adj_r2p</v>
      </c>
      <c r="BX1088" s="39" t="str">
        <f t="shared" si="471"/>
        <v>feedsupply_adj_r2p</v>
      </c>
      <c r="BY1088" s="39" t="str">
        <f t="shared" si="471"/>
        <v>feedsupply_adj_r2p</v>
      </c>
      <c r="BZ1088" s="39" t="str">
        <f t="shared" si="471"/>
        <v>feedsupply_adj_r2p</v>
      </c>
      <c r="CA1088" s="39" t="str">
        <f t="shared" si="471"/>
        <v>feedsupply_adj_r2p</v>
      </c>
      <c r="CB1088" s="39" t="str">
        <f t="shared" si="471"/>
        <v>feedsupply_r1jp</v>
      </c>
      <c r="CC1088" s="39" t="str">
        <f t="shared" si="471"/>
        <v>feedsupply_r1jp</v>
      </c>
      <c r="CD1088" s="39" t="str">
        <f t="shared" si="471"/>
        <v>feedsupply_adj_r2p</v>
      </c>
      <c r="CE1088" s="39" t="str">
        <f t="shared" si="471"/>
        <v>feedsupply_adj_r2p</v>
      </c>
      <c r="CF1088" s="39" t="str">
        <f t="shared" si="471"/>
        <v>feedsupply_adj_r2p</v>
      </c>
      <c r="CG1088" s="39" t="str">
        <f t="shared" si="471"/>
        <v>feedsupply_adj_r2p</v>
      </c>
      <c r="CH1088" s="39" t="str">
        <f t="shared" si="471"/>
        <v>feedsupply_adj_r2p</v>
      </c>
    </row>
    <row r="1089" spans="1:86" ht="26.25">
      <c r="B1089" s="164" t="s">
        <v>923</v>
      </c>
      <c r="C1089" s="163">
        <v>0</v>
      </c>
      <c r="D1089" s="163">
        <v>0</v>
      </c>
      <c r="E1089" s="40"/>
      <c r="F1089" s="40"/>
      <c r="G1089" s="40" t="s">
        <v>471</v>
      </c>
      <c r="H1089" s="40" t="s">
        <v>472</v>
      </c>
      <c r="I1089" t="s">
        <v>874</v>
      </c>
      <c r="J1089" t="s">
        <v>875</v>
      </c>
      <c r="K1089" s="40" t="s">
        <v>473</v>
      </c>
      <c r="L1089" s="40" t="s">
        <v>710</v>
      </c>
      <c r="M1089" s="40" t="s">
        <v>474</v>
      </c>
      <c r="N1089" s="40" t="s">
        <v>742</v>
      </c>
      <c r="O1089" s="40" t="s">
        <v>488</v>
      </c>
      <c r="P1089" s="40" t="s">
        <v>487</v>
      </c>
      <c r="Q1089" s="40" t="s">
        <v>434</v>
      </c>
      <c r="R1089" s="40" t="s">
        <v>486</v>
      </c>
      <c r="S1089" s="40" t="s">
        <v>778</v>
      </c>
      <c r="T1089" s="40" t="s">
        <v>779</v>
      </c>
      <c r="U1089" s="40"/>
      <c r="V1089" s="40" t="s">
        <v>267</v>
      </c>
      <c r="W1089" s="40" t="s">
        <v>480</v>
      </c>
      <c r="X1089" s="40" t="s">
        <v>481</v>
      </c>
      <c r="Y1089" s="40" t="s">
        <v>434</v>
      </c>
      <c r="Z1089" s="40" t="s">
        <v>433</v>
      </c>
      <c r="AA1089" s="40"/>
      <c r="AB1089" s="40"/>
      <c r="AC1089" s="40"/>
      <c r="AD1089" s="40"/>
      <c r="AE1089" s="40"/>
      <c r="AF1089" s="40"/>
      <c r="AG1089" s="40"/>
      <c r="AH1089" s="40" t="s">
        <v>477</v>
      </c>
      <c r="AI1089" s="69" t="s">
        <v>483</v>
      </c>
      <c r="AJ1089" s="40" t="s">
        <v>475</v>
      </c>
      <c r="AK1089" s="40" t="s">
        <v>484</v>
      </c>
      <c r="AL1089" s="40"/>
      <c r="AM1089" s="40"/>
      <c r="AN1089" s="40"/>
      <c r="AO1089" s="40"/>
      <c r="AP1089" s="40"/>
      <c r="AQ1089" s="40"/>
      <c r="AR1089" s="40"/>
      <c r="AS1089" s="40"/>
      <c r="AT1089" s="40"/>
      <c r="AU1089" s="40"/>
      <c r="AV1089" s="40"/>
      <c r="AW1089" s="40"/>
      <c r="AX1089" s="40"/>
      <c r="AY1089" s="40"/>
      <c r="AZ1089" s="40"/>
      <c r="BA1089" s="40"/>
      <c r="BB1089" s="40"/>
      <c r="BC1089" s="40"/>
      <c r="BD1089" s="40"/>
      <c r="BE1089" s="40"/>
      <c r="BF1089" s="40"/>
      <c r="BG1089" s="40"/>
      <c r="BH1089" s="40"/>
      <c r="BI1089" s="40"/>
      <c r="BJ1089" s="40"/>
      <c r="BK1089" s="40"/>
      <c r="BL1089" s="40"/>
      <c r="BM1089" s="40"/>
      <c r="BN1089" s="45" t="s">
        <v>450</v>
      </c>
      <c r="BO1089" s="45" t="s">
        <v>877</v>
      </c>
      <c r="BP1089" s="45" t="s">
        <v>878</v>
      </c>
      <c r="BQ1089" s="45" t="s">
        <v>879</v>
      </c>
      <c r="BR1089" s="45" t="s">
        <v>880</v>
      </c>
      <c r="BS1089" s="45" t="s">
        <v>881</v>
      </c>
      <c r="BT1089" s="45" t="s">
        <v>882</v>
      </c>
      <c r="BU1089" s="45" t="s">
        <v>450</v>
      </c>
      <c r="BV1089" s="45" t="s">
        <v>877</v>
      </c>
      <c r="BW1089" s="45" t="s">
        <v>878</v>
      </c>
      <c r="BX1089" s="45" t="s">
        <v>879</v>
      </c>
      <c r="BY1089" s="45" t="s">
        <v>880</v>
      </c>
      <c r="BZ1089" s="45" t="s">
        <v>881</v>
      </c>
      <c r="CA1089" s="45" t="s">
        <v>882</v>
      </c>
      <c r="CB1089" s="45" t="s">
        <v>450</v>
      </c>
      <c r="CC1089" s="45" t="s">
        <v>877</v>
      </c>
      <c r="CD1089" s="45" t="s">
        <v>878</v>
      </c>
      <c r="CE1089" s="45" t="s">
        <v>879</v>
      </c>
      <c r="CF1089" s="45" t="s">
        <v>880</v>
      </c>
      <c r="CG1089" s="45" t="s">
        <v>881</v>
      </c>
      <c r="CH1089" s="45" t="s">
        <v>882</v>
      </c>
    </row>
    <row r="1090" spans="1:86" ht="15.75">
      <c r="A1090" s="64">
        <f>CHOOSE(d.Flock.1.1+1,INDEX(i.OptLTWMerino,d.TOL.1.1+1,$AA1090+1),NA(),INDEX(i.OptLTWMaternal,d.TOL.1.1+1,$AA1090+1))</f>
        <v>10</v>
      </c>
      <c r="B1090" s="137" t="s">
        <v>909</v>
      </c>
      <c r="C1090" s="63">
        <v>1</v>
      </c>
      <c r="D1090" s="63">
        <v>1</v>
      </c>
      <c r="E1090" s="63" t="b">
        <v>1</v>
      </c>
      <c r="F1090" s="226">
        <f>d.Flock.1.1*100+d.TOL.1.1*10+$AA1090</f>
        <v>0</v>
      </c>
      <c r="G1090" s="63" t="b">
        <v>1</v>
      </c>
      <c r="H1090" s="63" t="b">
        <v>1</v>
      </c>
      <c r="I1090" s="63" t="b">
        <v>1</v>
      </c>
      <c r="J1090" s="63" t="b">
        <v>1</v>
      </c>
      <c r="K1090" s="63" t="b">
        <v>1</v>
      </c>
      <c r="L1090" s="63" t="b">
        <v>1</v>
      </c>
      <c r="M1090" s="63" t="b">
        <v>1</v>
      </c>
      <c r="N1090" s="76" t="s">
        <v>37</v>
      </c>
      <c r="O1090" s="76">
        <v>0</v>
      </c>
      <c r="P1090" s="76">
        <v>0</v>
      </c>
      <c r="Q1090" s="76">
        <v>0</v>
      </c>
      <c r="R1090" s="76">
        <v>0</v>
      </c>
      <c r="S1090" s="76">
        <v>0</v>
      </c>
      <c r="T1090" s="76">
        <v>0</v>
      </c>
      <c r="U1090" s="63">
        <v>0</v>
      </c>
      <c r="V1090" s="63">
        <v>0</v>
      </c>
      <c r="W1090" s="63">
        <v>0</v>
      </c>
      <c r="X1090" s="63">
        <v>0</v>
      </c>
      <c r="Y1090" s="63">
        <v>0</v>
      </c>
      <c r="Z1090" s="63">
        <v>0</v>
      </c>
      <c r="AA1090" s="63">
        <v>0</v>
      </c>
      <c r="AB1090" s="67" t="s">
        <v>37</v>
      </c>
      <c r="AC1090" s="67" t="s">
        <v>37</v>
      </c>
      <c r="AD1090" s="67" t="s">
        <v>37</v>
      </c>
      <c r="AE1090" s="67" t="s">
        <v>37</v>
      </c>
      <c r="AF1090" s="67" t="s">
        <v>37</v>
      </c>
      <c r="AG1090" s="67" t="s">
        <v>37</v>
      </c>
      <c r="AH1090" s="63">
        <v>1</v>
      </c>
      <c r="AI1090" s="63">
        <v>0</v>
      </c>
      <c r="AJ1090" s="63">
        <v>1</v>
      </c>
      <c r="AK1090" s="63">
        <v>0</v>
      </c>
      <c r="AL1090" s="63">
        <v>1</v>
      </c>
      <c r="AM1090" s="63"/>
      <c r="AN1090" s="63"/>
      <c r="AO1090" s="63"/>
      <c r="AP1090" s="63"/>
      <c r="AQ1090" s="63"/>
      <c r="AR1090" s="63"/>
      <c r="AS1090" s="63"/>
      <c r="AT1090" s="63"/>
      <c r="AU1090" s="63"/>
      <c r="AV1090" s="63"/>
      <c r="AW1090" s="63"/>
      <c r="AX1090" s="63"/>
      <c r="AY1090" s="63"/>
      <c r="AZ1090" s="63"/>
      <c r="BA1090" s="63"/>
      <c r="BB1090" s="63"/>
      <c r="BC1090" s="63"/>
      <c r="BD1090" s="63"/>
      <c r="BE1090" s="63"/>
      <c r="BF1090" s="63"/>
      <c r="BG1090" s="63"/>
      <c r="BH1090" s="63"/>
      <c r="BI1090" s="63"/>
      <c r="BJ1090" s="63"/>
      <c r="BK1090" s="63"/>
      <c r="BL1090" s="63"/>
      <c r="BM1090" s="63"/>
      <c r="BN1090" s="147">
        <f t="shared" ref="BN1090:CH1090" ca="1" si="472">IF($A1090=0,0,INDEX(CHOOSE(d.Flock.1.1+1,BN$51:BN$386,NA(),BN$451:BN$786),$A1090,1))</f>
        <v>0.04</v>
      </c>
      <c r="BO1090" s="147">
        <f t="shared" ca="1" si="472"/>
        <v>0</v>
      </c>
      <c r="BP1090" s="147">
        <f t="shared" ca="1" si="472"/>
        <v>0</v>
      </c>
      <c r="BQ1090" s="147">
        <f t="shared" ca="1" si="472"/>
        <v>0</v>
      </c>
      <c r="BR1090" s="147">
        <f t="shared" ca="1" si="472"/>
        <v>0</v>
      </c>
      <c r="BS1090" s="147">
        <f t="shared" ca="1" si="472"/>
        <v>0</v>
      </c>
      <c r="BT1090" s="147">
        <f t="shared" ca="1" si="472"/>
        <v>0</v>
      </c>
      <c r="BU1090" s="147">
        <f t="shared" ca="1" si="472"/>
        <v>0.04</v>
      </c>
      <c r="BV1090" s="147">
        <f t="shared" ca="1" si="472"/>
        <v>0</v>
      </c>
      <c r="BW1090" s="147">
        <f t="shared" ca="1" si="472"/>
        <v>0</v>
      </c>
      <c r="BX1090" s="147">
        <f t="shared" ca="1" si="472"/>
        <v>0</v>
      </c>
      <c r="BY1090" s="147">
        <f t="shared" ca="1" si="472"/>
        <v>0</v>
      </c>
      <c r="BZ1090" s="147">
        <f t="shared" ca="1" si="472"/>
        <v>0</v>
      </c>
      <c r="CA1090" s="147">
        <f t="shared" ca="1" si="472"/>
        <v>0</v>
      </c>
      <c r="CB1090" s="147">
        <f t="shared" ca="1" si="472"/>
        <v>0.04</v>
      </c>
      <c r="CC1090" s="147">
        <f t="shared" ca="1" si="472"/>
        <v>0</v>
      </c>
      <c r="CD1090" s="147">
        <f t="shared" ca="1" si="472"/>
        <v>0</v>
      </c>
      <c r="CE1090" s="147">
        <f t="shared" ca="1" si="472"/>
        <v>0</v>
      </c>
      <c r="CF1090" s="147">
        <f t="shared" ca="1" si="472"/>
        <v>0</v>
      </c>
      <c r="CG1090" s="147">
        <f t="shared" ca="1" si="472"/>
        <v>0</v>
      </c>
      <c r="CH1090" s="147">
        <f t="shared" ca="1" si="472"/>
        <v>0</v>
      </c>
    </row>
    <row r="1091" spans="1:86">
      <c r="A1091" s="60"/>
      <c r="B1091" s="72" t="s">
        <v>908</v>
      </c>
      <c r="C1091" s="40">
        <f t="shared" ref="C1091:E1107" ca="1" si="473">OFFSET(C1091,-1,0)</f>
        <v>1</v>
      </c>
      <c r="D1091" s="40">
        <f t="shared" ca="1" si="473"/>
        <v>1</v>
      </c>
      <c r="E1091" s="63" t="b">
        <v>0</v>
      </c>
      <c r="F1091" s="40">
        <f ca="1">OFFSET(F1091,-1,0)</f>
        <v>0</v>
      </c>
      <c r="G1091" s="76" t="s">
        <v>37</v>
      </c>
      <c r="H1091" s="76" t="s">
        <v>37</v>
      </c>
      <c r="I1091" s="76" t="s">
        <v>37</v>
      </c>
      <c r="J1091" s="76" t="s">
        <v>37</v>
      </c>
      <c r="K1091" s="76" t="s">
        <v>37</v>
      </c>
      <c r="L1091" s="76" t="s">
        <v>37</v>
      </c>
      <c r="M1091" s="76" t="s">
        <v>37</v>
      </c>
      <c r="N1091" s="40" t="str">
        <f t="shared" ref="N1091:AL1107" ca="1" si="474">OFFSET(N1091,-1,0)</f>
        <v>-</v>
      </c>
      <c r="O1091" s="40">
        <f t="shared" ca="1" si="474"/>
        <v>0</v>
      </c>
      <c r="P1091" s="40">
        <f t="shared" ca="1" si="474"/>
        <v>0</v>
      </c>
      <c r="Q1091" s="40">
        <f t="shared" ca="1" si="474"/>
        <v>0</v>
      </c>
      <c r="R1091" s="40">
        <f t="shared" ca="1" si="474"/>
        <v>0</v>
      </c>
      <c r="S1091" s="40">
        <f t="shared" ca="1" si="474"/>
        <v>0</v>
      </c>
      <c r="T1091" s="40">
        <f t="shared" ca="1" si="474"/>
        <v>0</v>
      </c>
      <c r="U1091" s="40">
        <f t="shared" ca="1" si="474"/>
        <v>0</v>
      </c>
      <c r="V1091" s="40">
        <f t="shared" ca="1" si="474"/>
        <v>0</v>
      </c>
      <c r="W1091" s="40">
        <f t="shared" ca="1" si="474"/>
        <v>0</v>
      </c>
      <c r="X1091" s="40">
        <f t="shared" ca="1" si="474"/>
        <v>0</v>
      </c>
      <c r="Y1091" s="40">
        <f t="shared" ca="1" si="474"/>
        <v>0</v>
      </c>
      <c r="Z1091" s="40">
        <f t="shared" ca="1" si="474"/>
        <v>0</v>
      </c>
      <c r="AA1091" s="40">
        <f t="shared" ca="1" si="474"/>
        <v>0</v>
      </c>
      <c r="AB1091" s="40" t="str">
        <f t="shared" ca="1" si="474"/>
        <v>-</v>
      </c>
      <c r="AC1091" s="40" t="str">
        <f t="shared" ca="1" si="474"/>
        <v>-</v>
      </c>
      <c r="AD1091" s="40" t="str">
        <f t="shared" ca="1" si="474"/>
        <v>-</v>
      </c>
      <c r="AE1091" s="40" t="str">
        <f t="shared" ca="1" si="474"/>
        <v>-</v>
      </c>
      <c r="AF1091" s="40" t="str">
        <f t="shared" ca="1" si="474"/>
        <v>-</v>
      </c>
      <c r="AG1091" s="40" t="str">
        <f t="shared" ca="1" si="474"/>
        <v>-</v>
      </c>
      <c r="AH1091" s="40">
        <f t="shared" ca="1" si="474"/>
        <v>1</v>
      </c>
      <c r="AI1091" s="40">
        <f t="shared" ca="1" si="474"/>
        <v>0</v>
      </c>
      <c r="AJ1091" s="40">
        <f ca="1">OFFSET(AJ1091,-1,0)</f>
        <v>1</v>
      </c>
      <c r="AK1091" s="40">
        <f ca="1">OFFSET(AK1091,-1,0)</f>
        <v>0</v>
      </c>
      <c r="AL1091" s="40">
        <f ca="1">OFFSET(AL1091,-1,0)</f>
        <v>1</v>
      </c>
      <c r="AM1091" s="40"/>
      <c r="AN1091" s="40"/>
      <c r="AO1091" s="40"/>
      <c r="AP1091" s="40"/>
      <c r="AQ1091" s="40"/>
      <c r="AR1091" s="40"/>
      <c r="AS1091" s="40"/>
      <c r="AT1091" s="40"/>
      <c r="AU1091" s="40"/>
      <c r="AV1091" s="40"/>
      <c r="AW1091" s="40"/>
      <c r="AX1091" s="40"/>
      <c r="AY1091" s="40"/>
      <c r="AZ1091" s="40"/>
      <c r="BA1091" s="40"/>
      <c r="BB1091" s="40"/>
      <c r="BC1091" s="40"/>
      <c r="BD1091" s="40"/>
      <c r="BE1091" s="40"/>
      <c r="BF1091" s="40"/>
      <c r="BG1091" s="40"/>
      <c r="BH1091" s="40"/>
      <c r="BI1091" s="40"/>
      <c r="BJ1091" s="40"/>
      <c r="BK1091" s="40"/>
      <c r="BL1091" s="40"/>
      <c r="BM1091" s="40"/>
      <c r="BN1091" s="40">
        <f t="shared" ref="BN1091:CC1107" ca="1" si="475">OFFSET(BN1091,-1,0)</f>
        <v>0.04</v>
      </c>
      <c r="BO1091" s="40">
        <f t="shared" ca="1" si="475"/>
        <v>0</v>
      </c>
      <c r="BP1091" s="40">
        <f t="shared" ca="1" si="475"/>
        <v>0</v>
      </c>
      <c r="BQ1091" s="40">
        <f t="shared" ca="1" si="475"/>
        <v>0</v>
      </c>
      <c r="BR1091" s="40">
        <f t="shared" ca="1" si="475"/>
        <v>0</v>
      </c>
      <c r="BS1091" s="40">
        <f t="shared" ca="1" si="475"/>
        <v>0</v>
      </c>
      <c r="BT1091" s="40">
        <f t="shared" ca="1" si="475"/>
        <v>0</v>
      </c>
      <c r="BU1091" s="40">
        <f t="shared" ca="1" si="475"/>
        <v>0.04</v>
      </c>
      <c r="BV1091" s="40">
        <f t="shared" ca="1" si="475"/>
        <v>0</v>
      </c>
      <c r="BW1091" s="40">
        <f t="shared" ca="1" si="475"/>
        <v>0</v>
      </c>
      <c r="BX1091" s="40">
        <f t="shared" ca="1" si="475"/>
        <v>0</v>
      </c>
      <c r="BY1091" s="40">
        <f t="shared" ca="1" si="475"/>
        <v>0</v>
      </c>
      <c r="BZ1091" s="40">
        <f t="shared" ca="1" si="475"/>
        <v>0</v>
      </c>
      <c r="CA1091" s="40">
        <f t="shared" ca="1" si="475"/>
        <v>0</v>
      </c>
      <c r="CB1091" s="40">
        <f t="shared" ca="1" si="475"/>
        <v>0.04</v>
      </c>
      <c r="CC1091" s="40">
        <f t="shared" ca="1" si="475"/>
        <v>0</v>
      </c>
      <c r="CD1091" s="40">
        <f ca="1">OFFSET(CD1091,-1,0)</f>
        <v>0</v>
      </c>
      <c r="CE1091" s="40">
        <f ca="1">OFFSET(CE1091,-1,0)</f>
        <v>0</v>
      </c>
      <c r="CF1091" s="40">
        <f ca="1">OFFSET(CF1091,-1,0)</f>
        <v>0</v>
      </c>
      <c r="CG1091" s="40">
        <f ca="1">OFFSET(CG1091,-1,0)</f>
        <v>0</v>
      </c>
      <c r="CH1091" s="40">
        <f ca="1">OFFSET(CH1091,-1,0)</f>
        <v>0</v>
      </c>
    </row>
    <row r="1092" spans="1:86">
      <c r="A1092" s="60"/>
      <c r="B1092" s="60" t="s">
        <v>926</v>
      </c>
      <c r="C1092" s="40">
        <f t="shared" ca="1" si="473"/>
        <v>1</v>
      </c>
      <c r="D1092" s="40">
        <f t="shared" ca="1" si="473"/>
        <v>1</v>
      </c>
      <c r="E1092" s="40" t="b">
        <f t="shared" ca="1" si="473"/>
        <v>0</v>
      </c>
      <c r="F1092" s="40">
        <f ca="1">OFFSET(F1092,-1,0)</f>
        <v>0</v>
      </c>
      <c r="G1092" s="40" t="str">
        <f t="shared" ref="G1092:M1093" ca="1" si="476">OFFSET(G1092,-1,0)</f>
        <v>-</v>
      </c>
      <c r="H1092" s="40" t="str">
        <f t="shared" ca="1" si="476"/>
        <v>-</v>
      </c>
      <c r="I1092" s="40" t="str">
        <f t="shared" ca="1" si="476"/>
        <v>-</v>
      </c>
      <c r="J1092" s="40" t="str">
        <f t="shared" ca="1" si="476"/>
        <v>-</v>
      </c>
      <c r="K1092" s="40" t="str">
        <f t="shared" ca="1" si="476"/>
        <v>-</v>
      </c>
      <c r="L1092" s="40" t="str">
        <f t="shared" ca="1" si="476"/>
        <v>-</v>
      </c>
      <c r="M1092" s="40" t="str">
        <f t="shared" ca="1" si="476"/>
        <v>-</v>
      </c>
      <c r="N1092" s="40" t="str">
        <f t="shared" ca="1" si="474"/>
        <v>-</v>
      </c>
      <c r="O1092" s="40">
        <f t="shared" ca="1" si="474"/>
        <v>0</v>
      </c>
      <c r="P1092" s="40">
        <f t="shared" ca="1" si="474"/>
        <v>0</v>
      </c>
      <c r="Q1092" s="40">
        <f t="shared" ca="1" si="474"/>
        <v>0</v>
      </c>
      <c r="R1092" s="40">
        <f t="shared" ca="1" si="474"/>
        <v>0</v>
      </c>
      <c r="S1092" s="40">
        <f t="shared" ca="1" si="474"/>
        <v>0</v>
      </c>
      <c r="T1092" s="40">
        <f t="shared" ca="1" si="474"/>
        <v>0</v>
      </c>
      <c r="U1092" s="40">
        <f t="shared" ca="1" si="474"/>
        <v>0</v>
      </c>
      <c r="V1092" s="40">
        <f t="shared" ca="1" si="474"/>
        <v>0</v>
      </c>
      <c r="W1092" s="40">
        <f t="shared" ca="1" si="474"/>
        <v>0</v>
      </c>
      <c r="X1092" s="40">
        <f t="shared" ca="1" si="474"/>
        <v>0</v>
      </c>
      <c r="Y1092" s="40">
        <f t="shared" ca="1" si="474"/>
        <v>0</v>
      </c>
      <c r="Z1092" s="40">
        <f t="shared" ca="1" si="474"/>
        <v>0</v>
      </c>
      <c r="AA1092" s="40">
        <f t="shared" ca="1" si="474"/>
        <v>0</v>
      </c>
      <c r="AB1092" s="40" t="str">
        <f t="shared" ca="1" si="474"/>
        <v>-</v>
      </c>
      <c r="AC1092" s="40" t="str">
        <f t="shared" ca="1" si="474"/>
        <v>-</v>
      </c>
      <c r="AD1092" s="40" t="str">
        <f t="shared" ca="1" si="474"/>
        <v>-</v>
      </c>
      <c r="AE1092" s="40" t="str">
        <f t="shared" ca="1" si="474"/>
        <v>-</v>
      </c>
      <c r="AF1092" s="40" t="str">
        <f t="shared" ca="1" si="474"/>
        <v>-</v>
      </c>
      <c r="AG1092" s="40" t="str">
        <f t="shared" ca="1" si="474"/>
        <v>-</v>
      </c>
      <c r="AH1092" s="40">
        <f t="shared" ca="1" si="474"/>
        <v>1</v>
      </c>
      <c r="AI1092" s="40">
        <f t="shared" ca="1" si="474"/>
        <v>0</v>
      </c>
      <c r="AJ1092" s="40">
        <f t="shared" ca="1" si="474"/>
        <v>1</v>
      </c>
      <c r="AK1092" s="40">
        <f t="shared" ca="1" si="474"/>
        <v>0</v>
      </c>
      <c r="AL1092" s="40">
        <f t="shared" ca="1" si="474"/>
        <v>1</v>
      </c>
      <c r="AM1092" s="40"/>
      <c r="AN1092" s="40"/>
      <c r="AO1092" s="40"/>
      <c r="AP1092" s="40"/>
      <c r="AQ1092" s="40"/>
      <c r="AR1092" s="40"/>
      <c r="AS1092" s="40"/>
      <c r="AT1092" s="40"/>
      <c r="AU1092" s="40"/>
      <c r="AV1092" s="40"/>
      <c r="AW1092" s="40"/>
      <c r="AX1092" s="40"/>
      <c r="AY1092" s="40"/>
      <c r="AZ1092" s="40"/>
      <c r="BA1092" s="40"/>
      <c r="BB1092" s="40"/>
      <c r="BC1092" s="40"/>
      <c r="BD1092" s="40"/>
      <c r="BE1092" s="40"/>
      <c r="BF1092" s="40"/>
      <c r="BG1092" s="40"/>
      <c r="BH1092" s="40"/>
      <c r="BI1092" s="40"/>
      <c r="BJ1092" s="40"/>
      <c r="BK1092" s="40"/>
      <c r="BL1092" s="40"/>
      <c r="BM1092" s="40"/>
      <c r="BN1092" s="63">
        <v>0</v>
      </c>
      <c r="BO1092" s="63">
        <v>0</v>
      </c>
      <c r="BP1092" s="63">
        <v>0</v>
      </c>
      <c r="BQ1092" s="63">
        <v>0</v>
      </c>
      <c r="BR1092" s="63">
        <v>0</v>
      </c>
      <c r="BS1092" s="63">
        <v>0</v>
      </c>
      <c r="BT1092" s="63">
        <v>0</v>
      </c>
      <c r="BU1092" s="63">
        <v>0</v>
      </c>
      <c r="BV1092" s="63">
        <v>0</v>
      </c>
      <c r="BW1092" s="63">
        <v>0</v>
      </c>
      <c r="BX1092" s="63">
        <v>0</v>
      </c>
      <c r="BY1092" s="63">
        <v>0</v>
      </c>
      <c r="BZ1092" s="63">
        <v>0</v>
      </c>
      <c r="CA1092" s="63">
        <v>0</v>
      </c>
      <c r="CB1092" s="63">
        <v>0</v>
      </c>
      <c r="CC1092" s="63">
        <v>0</v>
      </c>
      <c r="CD1092" s="63">
        <v>0</v>
      </c>
      <c r="CE1092" s="63">
        <v>0</v>
      </c>
      <c r="CF1092" s="63">
        <v>0</v>
      </c>
      <c r="CG1092" s="63">
        <v>0</v>
      </c>
      <c r="CH1092" s="63">
        <v>0</v>
      </c>
    </row>
    <row r="1093" spans="1:86">
      <c r="A1093" s="60"/>
      <c r="B1093" s="60" t="s">
        <v>927</v>
      </c>
      <c r="C1093" s="63">
        <v>0</v>
      </c>
      <c r="D1093" s="63">
        <v>0</v>
      </c>
      <c r="E1093" s="40" t="b">
        <f t="shared" ca="1" si="473"/>
        <v>0</v>
      </c>
      <c r="F1093" s="40">
        <f ca="1">OFFSET(F1093,-1,0)</f>
        <v>0</v>
      </c>
      <c r="G1093" s="40" t="str">
        <f t="shared" ca="1" si="476"/>
        <v>-</v>
      </c>
      <c r="H1093" s="40" t="str">
        <f t="shared" ca="1" si="476"/>
        <v>-</v>
      </c>
      <c r="I1093" s="40" t="str">
        <f t="shared" ca="1" si="476"/>
        <v>-</v>
      </c>
      <c r="J1093" s="40" t="str">
        <f t="shared" ca="1" si="476"/>
        <v>-</v>
      </c>
      <c r="K1093" s="40" t="str">
        <f t="shared" ca="1" si="476"/>
        <v>-</v>
      </c>
      <c r="L1093" s="40" t="str">
        <f t="shared" ca="1" si="476"/>
        <v>-</v>
      </c>
      <c r="M1093" s="40" t="str">
        <f t="shared" ca="1" si="476"/>
        <v>-</v>
      </c>
      <c r="N1093" s="40" t="str">
        <f t="shared" ca="1" si="474"/>
        <v>-</v>
      </c>
      <c r="O1093" s="40">
        <f t="shared" ca="1" si="474"/>
        <v>0</v>
      </c>
      <c r="P1093" s="40">
        <f t="shared" ca="1" si="474"/>
        <v>0</v>
      </c>
      <c r="Q1093" s="40">
        <f t="shared" ca="1" si="474"/>
        <v>0</v>
      </c>
      <c r="R1093" s="40">
        <f t="shared" ca="1" si="474"/>
        <v>0</v>
      </c>
      <c r="S1093" s="40">
        <f t="shared" ca="1" si="474"/>
        <v>0</v>
      </c>
      <c r="T1093" s="40">
        <f t="shared" ca="1" si="474"/>
        <v>0</v>
      </c>
      <c r="U1093" s="40">
        <f t="shared" ca="1" si="474"/>
        <v>0</v>
      </c>
      <c r="V1093" s="40">
        <f t="shared" ca="1" si="474"/>
        <v>0</v>
      </c>
      <c r="W1093" s="40">
        <f t="shared" ca="1" si="474"/>
        <v>0</v>
      </c>
      <c r="X1093" s="40">
        <f t="shared" ca="1" si="474"/>
        <v>0</v>
      </c>
      <c r="Y1093" s="40">
        <f t="shared" ca="1" si="474"/>
        <v>0</v>
      </c>
      <c r="Z1093" s="40">
        <f t="shared" ca="1" si="474"/>
        <v>0</v>
      </c>
      <c r="AA1093" s="40">
        <f t="shared" ca="1" si="474"/>
        <v>0</v>
      </c>
      <c r="AB1093" s="40" t="str">
        <f t="shared" ca="1" si="474"/>
        <v>-</v>
      </c>
      <c r="AC1093" s="40" t="str">
        <f t="shared" ca="1" si="474"/>
        <v>-</v>
      </c>
      <c r="AD1093" s="40" t="str">
        <f t="shared" ca="1" si="474"/>
        <v>-</v>
      </c>
      <c r="AE1093" s="40" t="str">
        <f t="shared" ca="1" si="474"/>
        <v>-</v>
      </c>
      <c r="AF1093" s="40" t="str">
        <f t="shared" ca="1" si="474"/>
        <v>-</v>
      </c>
      <c r="AG1093" s="40" t="str">
        <f t="shared" ca="1" si="474"/>
        <v>-</v>
      </c>
      <c r="AH1093" s="40">
        <f t="shared" ca="1" si="474"/>
        <v>1</v>
      </c>
      <c r="AI1093" s="40">
        <f t="shared" ca="1" si="474"/>
        <v>0</v>
      </c>
      <c r="AJ1093" s="40">
        <f t="shared" ca="1" si="474"/>
        <v>1</v>
      </c>
      <c r="AK1093" s="40">
        <f t="shared" ca="1" si="474"/>
        <v>0</v>
      </c>
      <c r="AL1093" s="40">
        <f t="shared" ca="1" si="474"/>
        <v>1</v>
      </c>
      <c r="AM1093" s="40"/>
      <c r="AN1093" s="40"/>
      <c r="AO1093" s="40"/>
      <c r="AP1093" s="40"/>
      <c r="AQ1093" s="40"/>
      <c r="AR1093" s="40"/>
      <c r="AS1093" s="40"/>
      <c r="AT1093" s="40"/>
      <c r="AU1093" s="40"/>
      <c r="AV1093" s="40"/>
      <c r="AW1093" s="40"/>
      <c r="AX1093" s="40"/>
      <c r="AY1093" s="40"/>
      <c r="AZ1093" s="40"/>
      <c r="BA1093" s="40"/>
      <c r="BB1093" s="40"/>
      <c r="BC1093" s="40"/>
      <c r="BD1093" s="40"/>
      <c r="BE1093" s="40"/>
      <c r="BF1093" s="40"/>
      <c r="BG1093" s="40"/>
      <c r="BH1093" s="40"/>
      <c r="BI1093" s="40"/>
      <c r="BJ1093" s="40"/>
      <c r="BK1093" s="40"/>
      <c r="BL1093" s="40"/>
      <c r="BM1093" s="40"/>
      <c r="BN1093" s="40">
        <f t="shared" ca="1" si="475"/>
        <v>0</v>
      </c>
      <c r="BO1093" s="40">
        <f t="shared" ca="1" si="475"/>
        <v>0</v>
      </c>
      <c r="BP1093" s="40">
        <f t="shared" ca="1" si="475"/>
        <v>0</v>
      </c>
      <c r="BQ1093" s="40">
        <f t="shared" ca="1" si="475"/>
        <v>0</v>
      </c>
      <c r="BR1093" s="40">
        <f t="shared" ca="1" si="475"/>
        <v>0</v>
      </c>
      <c r="BS1093" s="40">
        <f t="shared" ca="1" si="475"/>
        <v>0</v>
      </c>
      <c r="BT1093" s="40">
        <f t="shared" ca="1" si="475"/>
        <v>0</v>
      </c>
      <c r="BU1093" s="40">
        <f t="shared" ca="1" si="475"/>
        <v>0</v>
      </c>
      <c r="BV1093" s="40">
        <f t="shared" ca="1" si="475"/>
        <v>0</v>
      </c>
      <c r="BW1093" s="40">
        <f t="shared" ca="1" si="475"/>
        <v>0</v>
      </c>
      <c r="BX1093" s="40">
        <f t="shared" ca="1" si="475"/>
        <v>0</v>
      </c>
      <c r="BY1093" s="40">
        <f t="shared" ca="1" si="475"/>
        <v>0</v>
      </c>
      <c r="BZ1093" s="40">
        <f t="shared" ca="1" si="475"/>
        <v>0</v>
      </c>
      <c r="CA1093" s="40">
        <f t="shared" ca="1" si="475"/>
        <v>0</v>
      </c>
      <c r="CB1093" s="40">
        <f t="shared" ca="1" si="475"/>
        <v>0</v>
      </c>
      <c r="CC1093" s="40">
        <f t="shared" ca="1" si="475"/>
        <v>0</v>
      </c>
      <c r="CD1093" s="40">
        <f ca="1">OFFSET(CD1093,-1,0)</f>
        <v>0</v>
      </c>
      <c r="CE1093" s="40">
        <f ca="1">OFFSET(CE1093,-1,0)</f>
        <v>0</v>
      </c>
      <c r="CF1093" s="40">
        <f ca="1">OFFSET(CF1093,-1,0)</f>
        <v>0</v>
      </c>
      <c r="CG1093" s="40">
        <f ca="1">OFFSET(CG1093,-1,0)</f>
        <v>0</v>
      </c>
      <c r="CH1093" s="40">
        <f ca="1">OFFSET(CH1093,-1,0)</f>
        <v>0</v>
      </c>
    </row>
    <row r="1094" spans="1:86" ht="15.75">
      <c r="A1094" s="64">
        <f>CHOOSE(d.Flock.1.1+1,INDEX(i.OptLTWMerino,d.TOL.1.1+1,$AA1094+1),NA(),INDEX(i.OptLTWMaternal,d.TOL.1.1+1,$AA1094+1))</f>
        <v>54</v>
      </c>
      <c r="B1094" s="137" t="s">
        <v>876</v>
      </c>
      <c r="C1094" s="63">
        <v>1</v>
      </c>
      <c r="D1094" s="63">
        <v>1</v>
      </c>
      <c r="E1094" s="63" t="b">
        <v>1</v>
      </c>
      <c r="F1094" s="226">
        <f>d.Flock.1.1*100+d.TOL.1.1*10+$AA1094</f>
        <v>1</v>
      </c>
      <c r="G1094" s="63" t="b">
        <v>1</v>
      </c>
      <c r="H1094" s="63" t="b">
        <v>1</v>
      </c>
      <c r="I1094" s="63" t="b">
        <v>1</v>
      </c>
      <c r="J1094" s="63" t="b">
        <v>1</v>
      </c>
      <c r="K1094" s="63" t="b">
        <v>1</v>
      </c>
      <c r="L1094" s="63" t="b">
        <v>1</v>
      </c>
      <c r="M1094" s="63" t="b">
        <v>1</v>
      </c>
      <c r="N1094" s="40" t="str">
        <f t="shared" ca="1" si="474"/>
        <v>-</v>
      </c>
      <c r="O1094" s="100">
        <f>2+24*d.TOL.1.1+IF(d.Flock.1.1=2,144,0)</f>
        <v>2</v>
      </c>
      <c r="P1094" s="100">
        <f>3+24*d.TOL.1.1+IF(d.Flock.1.1=2,144,0)</f>
        <v>3</v>
      </c>
      <c r="Q1094" s="186">
        <f>$P1094</f>
        <v>3</v>
      </c>
      <c r="R1094" s="186">
        <f>$P1094</f>
        <v>3</v>
      </c>
      <c r="S1094" s="186">
        <f>$P1094</f>
        <v>3</v>
      </c>
      <c r="T1094" s="186">
        <f>$P1094</f>
        <v>3</v>
      </c>
      <c r="U1094" s="235">
        <f>INDEX(i_dryman,2,U$1085)</f>
        <v>0</v>
      </c>
      <c r="V1094" s="235">
        <f>INDEX(i_dryman,2,V$1085)</f>
        <v>0</v>
      </c>
      <c r="W1094" s="235">
        <f>INDEX(i_dryman,2,W$1085)</f>
        <v>0</v>
      </c>
      <c r="X1094" s="235">
        <f>INDEX(i_dryman,2,X$1085)</f>
        <v>0</v>
      </c>
      <c r="Y1094" s="40">
        <f t="shared" ca="1" si="474"/>
        <v>0</v>
      </c>
      <c r="Z1094" s="40">
        <f t="shared" ca="1" si="474"/>
        <v>0</v>
      </c>
      <c r="AA1094" s="63">
        <v>1</v>
      </c>
      <c r="AB1094" s="236" t="str">
        <f>INDEX(i_dryman,2,AB$1085)</f>
        <v>-</v>
      </c>
      <c r="AC1094" s="236" t="b">
        <f>INDEX(i_dryman,2,AC$1085)</f>
        <v>1</v>
      </c>
      <c r="AD1094" s="236" t="str">
        <f>INDEX(i_dryman,2,AD$1085)</f>
        <v>-</v>
      </c>
      <c r="AE1094" s="236" t="str">
        <f>INDEX(i_dryman,2,AE$1085)</f>
        <v>-</v>
      </c>
      <c r="AF1094" s="40" t="str">
        <f ca="1">OFFSET(AF1094,-1,0)</f>
        <v>-</v>
      </c>
      <c r="AG1094" s="237" t="str">
        <f ca="1">INDEX(i_dryman,2,AG$1085)</f>
        <v>-</v>
      </c>
      <c r="AH1094" s="40">
        <f t="shared" ca="1" si="474"/>
        <v>1</v>
      </c>
      <c r="AI1094" s="40">
        <f ca="1">OFFSET(AI1094,-1,0)</f>
        <v>0</v>
      </c>
      <c r="AJ1094" s="40">
        <f ca="1">OFFSET(AJ1094,-1,0)</f>
        <v>1</v>
      </c>
      <c r="AK1094" s="40">
        <f ca="1">OFFSET(AK1094,-1,0)</f>
        <v>0</v>
      </c>
      <c r="AL1094" s="40">
        <f ca="1">OFFSET(AL1094,-1,0)</f>
        <v>1</v>
      </c>
      <c r="AM1094" s="40"/>
      <c r="AN1094" s="40"/>
      <c r="AO1094" s="40"/>
      <c r="AP1094" s="40"/>
      <c r="AQ1094" s="40"/>
      <c r="AR1094" s="40"/>
      <c r="AS1094" s="40"/>
      <c r="AT1094" s="40"/>
      <c r="AU1094" s="40"/>
      <c r="AV1094" s="40"/>
      <c r="AW1094" s="40"/>
      <c r="AX1094" s="40"/>
      <c r="AY1094" s="40"/>
      <c r="AZ1094" s="40"/>
      <c r="BA1094" s="40"/>
      <c r="BB1094" s="40"/>
      <c r="BC1094" s="40"/>
      <c r="BD1094" s="40"/>
      <c r="BE1094" s="40"/>
      <c r="BF1094" s="40"/>
      <c r="BG1094" s="40"/>
      <c r="BH1094" s="40"/>
      <c r="BI1094" s="40"/>
      <c r="BJ1094" s="40"/>
      <c r="BK1094" s="40"/>
      <c r="BL1094" s="40"/>
      <c r="BM1094" s="40"/>
      <c r="BN1094" s="147">
        <f t="shared" ref="BN1094:CH1094" si="477">IF($A1094=0,0,INDEX(CHOOSE(d.Flock.1.1+1,BN$51:BN$386,NA(),BN$451:BN$786),$A1094,1))</f>
        <v>0.04</v>
      </c>
      <c r="BO1094" s="147">
        <f t="shared" si="477"/>
        <v>0</v>
      </c>
      <c r="BP1094" s="147">
        <f t="shared" ca="1" si="477"/>
        <v>-0.04</v>
      </c>
      <c r="BQ1094" s="147">
        <f t="shared" ca="1" si="477"/>
        <v>0</v>
      </c>
      <c r="BR1094" s="147">
        <f t="shared" ca="1" si="477"/>
        <v>-0.04</v>
      </c>
      <c r="BS1094" s="147">
        <f t="shared" ca="1" si="477"/>
        <v>0</v>
      </c>
      <c r="BT1094" s="147">
        <f t="shared" ca="1" si="477"/>
        <v>0</v>
      </c>
      <c r="BU1094" s="147">
        <f t="shared" si="477"/>
        <v>0.04</v>
      </c>
      <c r="BV1094" s="147">
        <f t="shared" si="477"/>
        <v>0</v>
      </c>
      <c r="BW1094" s="147">
        <f t="shared" ca="1" si="477"/>
        <v>-0.04</v>
      </c>
      <c r="BX1094" s="147">
        <f t="shared" ca="1" si="477"/>
        <v>0</v>
      </c>
      <c r="BY1094" s="147">
        <f t="shared" ca="1" si="477"/>
        <v>-0.04</v>
      </c>
      <c r="BZ1094" s="147">
        <f t="shared" ca="1" si="477"/>
        <v>0</v>
      </c>
      <c r="CA1094" s="147">
        <f t="shared" ca="1" si="477"/>
        <v>0</v>
      </c>
      <c r="CB1094" s="147">
        <f t="shared" si="477"/>
        <v>0.04</v>
      </c>
      <c r="CC1094" s="147">
        <f t="shared" si="477"/>
        <v>0</v>
      </c>
      <c r="CD1094" s="147">
        <f t="shared" ca="1" si="477"/>
        <v>-0.04</v>
      </c>
      <c r="CE1094" s="147">
        <f t="shared" ca="1" si="477"/>
        <v>0</v>
      </c>
      <c r="CF1094" s="147">
        <f t="shared" ca="1" si="477"/>
        <v>-0.04</v>
      </c>
      <c r="CG1094" s="147">
        <f t="shared" ca="1" si="477"/>
        <v>0</v>
      </c>
      <c r="CH1094" s="147">
        <f t="shared" ca="1" si="477"/>
        <v>0</v>
      </c>
    </row>
    <row r="1095" spans="1:86">
      <c r="A1095" s="63">
        <v>2</v>
      </c>
      <c r="B1095" s="72" t="s">
        <v>922</v>
      </c>
      <c r="C1095" s="40">
        <f t="shared" ca="1" si="473"/>
        <v>1</v>
      </c>
      <c r="D1095" s="40">
        <f t="shared" ca="1" si="473"/>
        <v>1</v>
      </c>
      <c r="E1095" s="63" t="b">
        <v>0</v>
      </c>
      <c r="F1095" s="40">
        <f ca="1">OFFSET(F1095,-1,0)</f>
        <v>1</v>
      </c>
      <c r="G1095" s="76" t="s">
        <v>37</v>
      </c>
      <c r="H1095" s="76" t="s">
        <v>37</v>
      </c>
      <c r="I1095" s="76" t="s">
        <v>37</v>
      </c>
      <c r="J1095" s="76" t="s">
        <v>37</v>
      </c>
      <c r="K1095" s="76" t="s">
        <v>37</v>
      </c>
      <c r="L1095" s="76" t="s">
        <v>37</v>
      </c>
      <c r="M1095" s="76" t="s">
        <v>37</v>
      </c>
      <c r="N1095" s="40" t="str">
        <f t="shared" ca="1" si="474"/>
        <v>-</v>
      </c>
      <c r="O1095" s="40">
        <f t="shared" ca="1" si="474"/>
        <v>2</v>
      </c>
      <c r="P1095" s="40">
        <f t="shared" ca="1" si="474"/>
        <v>3</v>
      </c>
      <c r="Q1095" s="40">
        <f t="shared" ca="1" si="474"/>
        <v>3</v>
      </c>
      <c r="R1095" s="40">
        <f t="shared" ca="1" si="474"/>
        <v>3</v>
      </c>
      <c r="S1095" s="40">
        <f t="shared" ca="1" si="474"/>
        <v>3</v>
      </c>
      <c r="T1095" s="40">
        <f t="shared" ca="1" si="474"/>
        <v>3</v>
      </c>
      <c r="U1095" s="109">
        <f t="shared" ref="U1095:X1098" si="478">INDEX(i_dryman,$A1095,U$1085)</f>
        <v>0</v>
      </c>
      <c r="V1095" s="109">
        <f t="shared" si="478"/>
        <v>0</v>
      </c>
      <c r="W1095" s="109">
        <f t="shared" si="478"/>
        <v>0</v>
      </c>
      <c r="X1095" s="109">
        <f t="shared" si="478"/>
        <v>0</v>
      </c>
      <c r="Y1095" s="40">
        <f t="shared" ca="1" si="474"/>
        <v>0</v>
      </c>
      <c r="Z1095" s="40">
        <f t="shared" ca="1" si="474"/>
        <v>0</v>
      </c>
      <c r="AA1095" s="40">
        <f t="shared" ca="1" si="474"/>
        <v>1</v>
      </c>
      <c r="AB1095" s="212" t="str">
        <f t="shared" ref="AB1095:AE1098" si="479">INDEX(i_dryman,$A1095,AB$1085)</f>
        <v>-</v>
      </c>
      <c r="AC1095" s="212" t="b">
        <f t="shared" si="479"/>
        <v>1</v>
      </c>
      <c r="AD1095" s="212" t="str">
        <f t="shared" si="479"/>
        <v>-</v>
      </c>
      <c r="AE1095" s="212" t="str">
        <f t="shared" si="479"/>
        <v>-</v>
      </c>
      <c r="AF1095" s="40" t="str">
        <f ca="1">OFFSET(AF1095,-1,0)</f>
        <v>-</v>
      </c>
      <c r="AG1095" s="212" t="str">
        <f ca="1">INDEX(i_dryman,$A1095,AG$1085)</f>
        <v>-</v>
      </c>
      <c r="AH1095" s="40">
        <f t="shared" ca="1" si="474"/>
        <v>1</v>
      </c>
      <c r="AI1095" s="40">
        <f t="shared" ca="1" si="474"/>
        <v>0</v>
      </c>
      <c r="AJ1095" s="40">
        <f ca="1">OFFSET(AJ1095,-1,0)</f>
        <v>1</v>
      </c>
      <c r="AK1095" s="40">
        <f t="shared" ref="AK1095:AL1117" ca="1" si="480">OFFSET(AK1095,-1,0)</f>
        <v>0</v>
      </c>
      <c r="AL1095" s="40">
        <f t="shared" ca="1" si="480"/>
        <v>1</v>
      </c>
      <c r="AM1095" s="40"/>
      <c r="AN1095" s="40"/>
      <c r="AO1095" s="40"/>
      <c r="AP1095" s="40"/>
      <c r="AQ1095" s="40"/>
      <c r="AR1095" s="40"/>
      <c r="AS1095" s="40"/>
      <c r="AT1095" s="40"/>
      <c r="AU1095" s="40"/>
      <c r="AV1095" s="40"/>
      <c r="AW1095" s="40"/>
      <c r="AX1095" s="40"/>
      <c r="AY1095" s="40"/>
      <c r="AZ1095" s="40"/>
      <c r="BA1095" s="40"/>
      <c r="BB1095" s="40"/>
      <c r="BC1095" s="40"/>
      <c r="BD1095" s="40"/>
      <c r="BE1095" s="40"/>
      <c r="BF1095" s="40"/>
      <c r="BG1095" s="40"/>
      <c r="BH1095" s="40"/>
      <c r="BI1095" s="40"/>
      <c r="BJ1095" s="40"/>
      <c r="BK1095" s="40"/>
      <c r="BL1095" s="40"/>
      <c r="BM1095" s="40"/>
      <c r="BN1095" s="40">
        <f t="shared" ca="1" si="475"/>
        <v>0.04</v>
      </c>
      <c r="BO1095" s="40">
        <f t="shared" ca="1" si="475"/>
        <v>0</v>
      </c>
      <c r="BP1095" s="40">
        <f t="shared" ca="1" si="475"/>
        <v>-0.04</v>
      </c>
      <c r="BQ1095" s="40">
        <f t="shared" ca="1" si="475"/>
        <v>0</v>
      </c>
      <c r="BR1095" s="40">
        <f t="shared" ca="1" si="475"/>
        <v>-0.04</v>
      </c>
      <c r="BS1095" s="40">
        <f t="shared" ca="1" si="475"/>
        <v>0</v>
      </c>
      <c r="BT1095" s="40">
        <f t="shared" ca="1" si="475"/>
        <v>0</v>
      </c>
      <c r="BU1095" s="40">
        <f t="shared" ca="1" si="475"/>
        <v>0.04</v>
      </c>
      <c r="BV1095" s="40">
        <f t="shared" ca="1" si="475"/>
        <v>0</v>
      </c>
      <c r="BW1095" s="40">
        <f t="shared" ca="1" si="475"/>
        <v>-0.04</v>
      </c>
      <c r="BX1095" s="40">
        <f t="shared" ca="1" si="475"/>
        <v>0</v>
      </c>
      <c r="BY1095" s="40">
        <f t="shared" ca="1" si="475"/>
        <v>-0.04</v>
      </c>
      <c r="BZ1095" s="40">
        <f t="shared" ca="1" si="475"/>
        <v>0</v>
      </c>
      <c r="CA1095" s="40">
        <f t="shared" ca="1" si="475"/>
        <v>0</v>
      </c>
      <c r="CB1095" s="40">
        <f t="shared" ca="1" si="475"/>
        <v>0.04</v>
      </c>
      <c r="CC1095" s="40">
        <f t="shared" ca="1" si="475"/>
        <v>0</v>
      </c>
      <c r="CD1095" s="40">
        <f ca="1">OFFSET(CD1095,-1,0)</f>
        <v>-0.04</v>
      </c>
      <c r="CE1095" s="40">
        <f ca="1">OFFSET(CE1095,-1,0)</f>
        <v>0</v>
      </c>
      <c r="CF1095" s="40">
        <f ca="1">OFFSET(CF1095,-1,0)</f>
        <v>-0.04</v>
      </c>
      <c r="CG1095" s="40">
        <f ca="1">OFFSET(CG1095,-1,0)</f>
        <v>0</v>
      </c>
      <c r="CH1095" s="40">
        <f ca="1">OFFSET(CH1095,-1,0)</f>
        <v>0</v>
      </c>
    </row>
    <row r="1096" spans="1:86">
      <c r="A1096" s="63">
        <v>3</v>
      </c>
      <c r="B1096" s="234" t="s">
        <v>934</v>
      </c>
      <c r="C1096" s="40">
        <f t="shared" ref="C1096:O1097" ca="1" si="481">OFFSET(C1096,-1,0)</f>
        <v>1</v>
      </c>
      <c r="D1096" s="40">
        <f t="shared" ca="1" si="481"/>
        <v>1</v>
      </c>
      <c r="E1096" s="40" t="b">
        <f t="shared" ca="1" si="481"/>
        <v>0</v>
      </c>
      <c r="F1096" s="40">
        <f t="shared" ca="1" si="481"/>
        <v>1</v>
      </c>
      <c r="G1096" s="40" t="str">
        <f t="shared" ca="1" si="481"/>
        <v>-</v>
      </c>
      <c r="H1096" s="40" t="str">
        <f t="shared" ca="1" si="481"/>
        <v>-</v>
      </c>
      <c r="I1096" s="40" t="str">
        <f t="shared" ca="1" si="481"/>
        <v>-</v>
      </c>
      <c r="J1096" s="40" t="str">
        <f t="shared" ca="1" si="481"/>
        <v>-</v>
      </c>
      <c r="K1096" s="40" t="str">
        <f t="shared" ca="1" si="481"/>
        <v>-</v>
      </c>
      <c r="L1096" s="40" t="str">
        <f t="shared" ca="1" si="481"/>
        <v>-</v>
      </c>
      <c r="M1096" s="40" t="str">
        <f t="shared" ca="1" si="481"/>
        <v>-</v>
      </c>
      <c r="N1096" s="40" t="str">
        <f t="shared" ca="1" si="481"/>
        <v>-</v>
      </c>
      <c r="O1096" s="40">
        <f t="shared" ca="1" si="481"/>
        <v>2</v>
      </c>
      <c r="P1096" s="40">
        <f ca="1">OFFSET(P1096,-1,0)</f>
        <v>3</v>
      </c>
      <c r="Q1096" s="40">
        <f ca="1">OFFSET(Q1096,-1,0)</f>
        <v>3</v>
      </c>
      <c r="R1096" s="40">
        <f ca="1">OFFSET(R1096,-1,0)</f>
        <v>3</v>
      </c>
      <c r="S1096" s="40">
        <f ca="1">OFFSET(S1096,-1,0)</f>
        <v>3</v>
      </c>
      <c r="T1096" s="40">
        <f ca="1">OFFSET(T1096,-1,0)</f>
        <v>3</v>
      </c>
      <c r="U1096" s="109">
        <f t="shared" si="478"/>
        <v>1.2500000000000001E-2</v>
      </c>
      <c r="V1096" s="109">
        <f t="shared" si="478"/>
        <v>6.25E-2</v>
      </c>
      <c r="W1096" s="109">
        <f t="shared" si="478"/>
        <v>6.25E-2</v>
      </c>
      <c r="X1096" s="109">
        <f t="shared" si="478"/>
        <v>6.25E-2</v>
      </c>
      <c r="Y1096" s="40">
        <f t="shared" ref="Y1096:AA1098" ca="1" si="482">OFFSET(Y1096,-1,0)</f>
        <v>0</v>
      </c>
      <c r="Z1096" s="40">
        <f t="shared" ca="1" si="482"/>
        <v>0</v>
      </c>
      <c r="AA1096" s="40">
        <f t="shared" ca="1" si="482"/>
        <v>1</v>
      </c>
      <c r="AB1096" s="212" t="b">
        <f t="shared" si="479"/>
        <v>1</v>
      </c>
      <c r="AC1096" s="212" t="str">
        <f t="shared" si="479"/>
        <v>-</v>
      </c>
      <c r="AD1096" s="212" t="str">
        <f t="shared" si="479"/>
        <v>-</v>
      </c>
      <c r="AE1096" s="212" t="str">
        <f t="shared" si="479"/>
        <v>-</v>
      </c>
      <c r="AF1096" s="40" t="str">
        <f ca="1">OFFSET(AF1096,-1,0)</f>
        <v>-</v>
      </c>
      <c r="AG1096" s="212" t="str">
        <f ca="1">INDEX(i_dryman,$A1096,AG$1085)</f>
        <v>-</v>
      </c>
      <c r="AH1096" s="40">
        <f t="shared" ref="AH1096:AI1098" ca="1" si="483">OFFSET(AH1096,-1,0)</f>
        <v>1</v>
      </c>
      <c r="AI1096" s="40">
        <f t="shared" ca="1" si="483"/>
        <v>0</v>
      </c>
      <c r="AJ1096" s="40">
        <f ca="1">OFFSET(AJ1096,-1,0)</f>
        <v>1</v>
      </c>
      <c r="AK1096" s="40">
        <f t="shared" ref="AK1096:AL1098" ca="1" si="484">OFFSET(AK1096,-1,0)</f>
        <v>0</v>
      </c>
      <c r="AL1096" s="40">
        <f t="shared" ca="1" si="484"/>
        <v>1</v>
      </c>
      <c r="AM1096" s="40"/>
      <c r="AN1096" s="40"/>
      <c r="AO1096" s="40"/>
      <c r="AP1096" s="40"/>
      <c r="AQ1096" s="40"/>
      <c r="AR1096" s="40"/>
      <c r="AS1096" s="40"/>
      <c r="AT1096" s="40"/>
      <c r="AU1096" s="40"/>
      <c r="AV1096" s="40"/>
      <c r="AW1096" s="40"/>
      <c r="AX1096" s="40"/>
      <c r="AY1096" s="40"/>
      <c r="AZ1096" s="40"/>
      <c r="BA1096" s="40"/>
      <c r="BB1096" s="40"/>
      <c r="BC1096" s="40"/>
      <c r="BD1096" s="40"/>
      <c r="BE1096" s="40"/>
      <c r="BF1096" s="40"/>
      <c r="BG1096" s="40"/>
      <c r="BH1096" s="40"/>
      <c r="BI1096" s="40"/>
      <c r="BJ1096" s="40"/>
      <c r="BK1096" s="40"/>
      <c r="BL1096" s="40"/>
      <c r="BM1096" s="40"/>
      <c r="BN1096" s="40">
        <f t="shared" ca="1" si="475"/>
        <v>0.04</v>
      </c>
      <c r="BO1096" s="40">
        <f t="shared" ca="1" si="475"/>
        <v>0</v>
      </c>
      <c r="BP1096" s="40">
        <f t="shared" ca="1" si="475"/>
        <v>-0.04</v>
      </c>
      <c r="BQ1096" s="40">
        <f t="shared" ca="1" si="475"/>
        <v>0</v>
      </c>
      <c r="BR1096" s="40">
        <f t="shared" ca="1" si="475"/>
        <v>-0.04</v>
      </c>
      <c r="BS1096" s="40">
        <f t="shared" ca="1" si="475"/>
        <v>0</v>
      </c>
      <c r="BT1096" s="40">
        <f t="shared" ca="1" si="475"/>
        <v>0</v>
      </c>
      <c r="BU1096" s="40">
        <f t="shared" ca="1" si="475"/>
        <v>0.04</v>
      </c>
      <c r="BV1096" s="40">
        <f t="shared" ca="1" si="475"/>
        <v>0</v>
      </c>
      <c r="BW1096" s="40">
        <f t="shared" ca="1" si="475"/>
        <v>-0.04</v>
      </c>
      <c r="BX1096" s="40">
        <f t="shared" ca="1" si="475"/>
        <v>0</v>
      </c>
      <c r="BY1096" s="40">
        <f t="shared" ca="1" si="475"/>
        <v>-0.04</v>
      </c>
      <c r="BZ1096" s="40">
        <f t="shared" ca="1" si="475"/>
        <v>0</v>
      </c>
      <c r="CA1096" s="40">
        <f t="shared" ca="1" si="475"/>
        <v>0</v>
      </c>
      <c r="CB1096" s="40">
        <f t="shared" ca="1" si="475"/>
        <v>0.04</v>
      </c>
      <c r="CC1096" s="40">
        <f t="shared" ca="1" si="475"/>
        <v>0</v>
      </c>
      <c r="CD1096" s="40">
        <f ca="1">OFFSET(CD1096,-1,0)</f>
        <v>-0.04</v>
      </c>
      <c r="CE1096" s="40">
        <f ca="1">OFFSET(CE1096,-1,0)</f>
        <v>0</v>
      </c>
      <c r="CF1096" s="40">
        <f ca="1">OFFSET(CF1096,-1,0)</f>
        <v>-0.04</v>
      </c>
      <c r="CG1096" s="40">
        <f t="shared" ref="CD1096:CH1098" ca="1" si="485">OFFSET(CG1096,-1,0)</f>
        <v>0</v>
      </c>
      <c r="CH1096" s="40">
        <f t="shared" ca="1" si="485"/>
        <v>0</v>
      </c>
    </row>
    <row r="1097" spans="1:86">
      <c r="A1097" s="63">
        <v>4</v>
      </c>
      <c r="B1097" s="234" t="s">
        <v>935</v>
      </c>
      <c r="C1097" s="40">
        <f t="shared" ca="1" si="481"/>
        <v>1</v>
      </c>
      <c r="D1097" s="40">
        <f t="shared" ca="1" si="481"/>
        <v>1</v>
      </c>
      <c r="E1097" s="40" t="b">
        <f t="shared" ca="1" si="481"/>
        <v>0</v>
      </c>
      <c r="F1097" s="40">
        <f t="shared" ca="1" si="481"/>
        <v>1</v>
      </c>
      <c r="G1097" s="40" t="str">
        <f t="shared" ca="1" si="481"/>
        <v>-</v>
      </c>
      <c r="H1097" s="40" t="str">
        <f t="shared" ca="1" si="481"/>
        <v>-</v>
      </c>
      <c r="I1097" s="40" t="str">
        <f t="shared" ca="1" si="481"/>
        <v>-</v>
      </c>
      <c r="J1097" s="40" t="str">
        <f t="shared" ca="1" si="481"/>
        <v>-</v>
      </c>
      <c r="K1097" s="40" t="str">
        <f t="shared" ca="1" si="481"/>
        <v>-</v>
      </c>
      <c r="L1097" s="40" t="str">
        <f t="shared" ca="1" si="481"/>
        <v>-</v>
      </c>
      <c r="M1097" s="40" t="str">
        <f t="shared" ca="1" si="481"/>
        <v>-</v>
      </c>
      <c r="N1097" s="40" t="str">
        <f t="shared" ca="1" si="481"/>
        <v>-</v>
      </c>
      <c r="O1097" s="40">
        <f t="shared" ca="1" si="481"/>
        <v>2</v>
      </c>
      <c r="P1097" s="40">
        <f t="shared" ref="P1097:R1098" ca="1" si="486">OFFSET(P1097,-1,0)</f>
        <v>3</v>
      </c>
      <c r="Q1097" s="40">
        <f t="shared" ca="1" si="486"/>
        <v>3</v>
      </c>
      <c r="R1097" s="40">
        <f t="shared" ca="1" si="486"/>
        <v>3</v>
      </c>
      <c r="S1097" s="40">
        <f ca="1">OFFSET(S1097,-1,0)</f>
        <v>3</v>
      </c>
      <c r="T1097" s="40">
        <f ca="1">OFFSET(T1097,-1,0)</f>
        <v>3</v>
      </c>
      <c r="U1097" s="109">
        <f t="shared" si="478"/>
        <v>0.01</v>
      </c>
      <c r="V1097" s="109">
        <f t="shared" si="478"/>
        <v>0</v>
      </c>
      <c r="W1097" s="109">
        <f t="shared" si="478"/>
        <v>0.05</v>
      </c>
      <c r="X1097" s="109">
        <f t="shared" si="478"/>
        <v>0.05</v>
      </c>
      <c r="Y1097" s="40">
        <f t="shared" ca="1" si="482"/>
        <v>0</v>
      </c>
      <c r="Z1097" s="40">
        <f t="shared" ca="1" si="482"/>
        <v>0</v>
      </c>
      <c r="AA1097" s="40">
        <f t="shared" ca="1" si="482"/>
        <v>1</v>
      </c>
      <c r="AB1097" s="212" t="str">
        <f t="shared" si="479"/>
        <v>-</v>
      </c>
      <c r="AC1097" s="212" t="str">
        <f t="shared" si="479"/>
        <v>-</v>
      </c>
      <c r="AD1097" s="212" t="b">
        <f t="shared" si="479"/>
        <v>1</v>
      </c>
      <c r="AE1097" s="212" t="str">
        <f t="shared" si="479"/>
        <v>-</v>
      </c>
      <c r="AF1097" s="40" t="str">
        <f ca="1">OFFSET(AF1097,-1,0)</f>
        <v>-</v>
      </c>
      <c r="AG1097" s="212" t="str">
        <f ca="1">INDEX(i_dryman,$A1097,AG$1085)</f>
        <v>-</v>
      </c>
      <c r="AH1097" s="40">
        <f t="shared" ca="1" si="483"/>
        <v>1</v>
      </c>
      <c r="AI1097" s="40">
        <f t="shared" ca="1" si="483"/>
        <v>0</v>
      </c>
      <c r="AJ1097" s="40">
        <f ca="1">OFFSET(AJ1097,-1,0)</f>
        <v>1</v>
      </c>
      <c r="AK1097" s="40">
        <f t="shared" ca="1" si="484"/>
        <v>0</v>
      </c>
      <c r="AL1097" s="40">
        <f t="shared" ca="1" si="484"/>
        <v>1</v>
      </c>
      <c r="AM1097" s="77"/>
      <c r="AN1097" s="77"/>
      <c r="AO1097" s="77"/>
      <c r="AP1097" s="77"/>
      <c r="AQ1097" s="77"/>
      <c r="AR1097" s="77"/>
      <c r="AS1097" s="77"/>
      <c r="AT1097" s="77"/>
      <c r="AU1097" s="77"/>
      <c r="AV1097" s="77"/>
      <c r="AW1097" s="77"/>
      <c r="AX1097" s="77"/>
      <c r="AY1097" s="77"/>
      <c r="AZ1097" s="77"/>
      <c r="BA1097" s="77"/>
      <c r="BB1097" s="77"/>
      <c r="BC1097" s="77"/>
      <c r="BD1097" s="77"/>
      <c r="BE1097" s="77"/>
      <c r="BF1097" s="77"/>
      <c r="BG1097" s="77"/>
      <c r="BH1097" s="77"/>
      <c r="BI1097" s="77"/>
      <c r="BJ1097" s="77"/>
      <c r="BK1097" s="77"/>
      <c r="BL1097" s="77"/>
      <c r="BM1097" s="77"/>
      <c r="BN1097" s="40">
        <f t="shared" ref="BN1097:CC1098" ca="1" si="487">OFFSET(BN1097,-1,0)</f>
        <v>0.04</v>
      </c>
      <c r="BO1097" s="40">
        <f t="shared" ca="1" si="487"/>
        <v>0</v>
      </c>
      <c r="BP1097" s="40">
        <f t="shared" ca="1" si="487"/>
        <v>-0.04</v>
      </c>
      <c r="BQ1097" s="40">
        <f t="shared" ca="1" si="487"/>
        <v>0</v>
      </c>
      <c r="BR1097" s="40">
        <f t="shared" ca="1" si="487"/>
        <v>-0.04</v>
      </c>
      <c r="BS1097" s="40">
        <f t="shared" ca="1" si="487"/>
        <v>0</v>
      </c>
      <c r="BT1097" s="40">
        <f t="shared" ca="1" si="487"/>
        <v>0</v>
      </c>
      <c r="BU1097" s="40">
        <f t="shared" ca="1" si="487"/>
        <v>0.04</v>
      </c>
      <c r="BV1097" s="40">
        <f t="shared" ca="1" si="487"/>
        <v>0</v>
      </c>
      <c r="BW1097" s="40">
        <f t="shared" ca="1" si="487"/>
        <v>-0.04</v>
      </c>
      <c r="BX1097" s="40">
        <f t="shared" ca="1" si="487"/>
        <v>0</v>
      </c>
      <c r="BY1097" s="40">
        <f t="shared" ca="1" si="487"/>
        <v>-0.04</v>
      </c>
      <c r="BZ1097" s="40">
        <f t="shared" ca="1" si="487"/>
        <v>0</v>
      </c>
      <c r="CA1097" s="40">
        <f t="shared" ca="1" si="487"/>
        <v>0</v>
      </c>
      <c r="CB1097" s="40">
        <f t="shared" ca="1" si="487"/>
        <v>0.04</v>
      </c>
      <c r="CC1097" s="40">
        <f t="shared" ca="1" si="487"/>
        <v>0</v>
      </c>
      <c r="CD1097" s="40">
        <f t="shared" ca="1" si="485"/>
        <v>-0.04</v>
      </c>
      <c r="CE1097" s="40">
        <f t="shared" ca="1" si="485"/>
        <v>0</v>
      </c>
      <c r="CF1097" s="40">
        <f t="shared" ca="1" si="485"/>
        <v>-0.04</v>
      </c>
      <c r="CG1097" s="40">
        <f t="shared" ca="1" si="485"/>
        <v>0</v>
      </c>
      <c r="CH1097" s="40">
        <f t="shared" ca="1" si="485"/>
        <v>0</v>
      </c>
    </row>
    <row r="1098" spans="1:86">
      <c r="A1098" s="212">
        <f ca="1">INDEX(CHOOSE(d.Flock.1.1+1,i.DryManOpt_Mer,i.DryManOpt_BBT,i.DryManOpt_Mat),d.TOL.1.1+1,$AA1098+1)</f>
        <v>4</v>
      </c>
      <c r="B1098" s="234" t="s">
        <v>963</v>
      </c>
      <c r="C1098" s="40">
        <f ca="1">OFFSET(C1098,-1,0)</f>
        <v>1</v>
      </c>
      <c r="D1098" s="40">
        <f ca="1">OFFSET(D1098,-1,0)</f>
        <v>1</v>
      </c>
      <c r="E1098" s="40" t="b">
        <f t="shared" ref="E1098:N1098" ca="1" si="488">OFFSET(E1098,-1,0)</f>
        <v>0</v>
      </c>
      <c r="F1098" s="40">
        <f t="shared" ca="1" si="488"/>
        <v>1</v>
      </c>
      <c r="G1098" s="40" t="str">
        <f t="shared" ca="1" si="488"/>
        <v>-</v>
      </c>
      <c r="H1098" s="40" t="str">
        <f t="shared" ca="1" si="488"/>
        <v>-</v>
      </c>
      <c r="I1098" s="40" t="str">
        <f t="shared" ca="1" si="488"/>
        <v>-</v>
      </c>
      <c r="J1098" s="40" t="str">
        <f t="shared" ca="1" si="488"/>
        <v>-</v>
      </c>
      <c r="K1098" s="40" t="str">
        <f t="shared" ca="1" si="488"/>
        <v>-</v>
      </c>
      <c r="L1098" s="40" t="str">
        <f t="shared" ca="1" si="488"/>
        <v>-</v>
      </c>
      <c r="M1098" s="40" t="str">
        <f t="shared" ca="1" si="488"/>
        <v>-</v>
      </c>
      <c r="N1098" s="40" t="str">
        <f t="shared" ca="1" si="488"/>
        <v>-</v>
      </c>
      <c r="O1098" s="40">
        <f ca="1">OFFSET(O1098,-1,0)</f>
        <v>2</v>
      </c>
      <c r="P1098" s="40">
        <f t="shared" ca="1" si="486"/>
        <v>3</v>
      </c>
      <c r="Q1098" s="40">
        <f t="shared" ca="1" si="486"/>
        <v>3</v>
      </c>
      <c r="R1098" s="40">
        <f t="shared" ca="1" si="486"/>
        <v>3</v>
      </c>
      <c r="S1098" s="40">
        <f ca="1">OFFSET(S1098,-1,0)</f>
        <v>3</v>
      </c>
      <c r="T1098" s="40">
        <f ca="1">OFFSET(T1098,-1,0)</f>
        <v>3</v>
      </c>
      <c r="U1098" s="109">
        <f t="shared" ca="1" si="478"/>
        <v>0.01</v>
      </c>
      <c r="V1098" s="109">
        <f t="shared" ca="1" si="478"/>
        <v>0</v>
      </c>
      <c r="W1098" s="109">
        <f t="shared" ca="1" si="478"/>
        <v>0.05</v>
      </c>
      <c r="X1098" s="109">
        <f t="shared" ca="1" si="478"/>
        <v>0.05</v>
      </c>
      <c r="Y1098" s="49">
        <f t="shared" ca="1" si="482"/>
        <v>0</v>
      </c>
      <c r="Z1098" s="49">
        <f t="shared" ca="1" si="482"/>
        <v>0</v>
      </c>
      <c r="AA1098" s="40">
        <f t="shared" ca="1" si="482"/>
        <v>1</v>
      </c>
      <c r="AB1098" s="212" t="str">
        <f t="shared" ca="1" si="479"/>
        <v>-</v>
      </c>
      <c r="AC1098" s="212" t="str">
        <f t="shared" ca="1" si="479"/>
        <v>-</v>
      </c>
      <c r="AD1098" s="212" t="b">
        <f t="shared" ca="1" si="479"/>
        <v>1</v>
      </c>
      <c r="AE1098" s="212" t="str">
        <f t="shared" ca="1" si="479"/>
        <v>-</v>
      </c>
      <c r="AF1098" s="40" t="str">
        <f ca="1">OFFSET(AF1098,-1,0)</f>
        <v>-</v>
      </c>
      <c r="AG1098" s="212" t="str">
        <f ca="1">INDEX(i_dryman,$A1098,AG$1085)</f>
        <v>-</v>
      </c>
      <c r="AH1098" s="40">
        <f t="shared" ca="1" si="483"/>
        <v>1</v>
      </c>
      <c r="AI1098" s="40">
        <f t="shared" ca="1" si="483"/>
        <v>0</v>
      </c>
      <c r="AJ1098" s="40">
        <f ca="1">OFFSET(AJ1098,-1,0)</f>
        <v>1</v>
      </c>
      <c r="AK1098" s="40">
        <f t="shared" ca="1" si="484"/>
        <v>0</v>
      </c>
      <c r="AL1098" s="40">
        <f t="shared" ca="1" si="484"/>
        <v>1</v>
      </c>
      <c r="AM1098" s="40"/>
      <c r="AN1098" s="40"/>
      <c r="AO1098" s="40"/>
      <c r="AP1098" s="40"/>
      <c r="AQ1098" s="40"/>
      <c r="AR1098" s="40"/>
      <c r="AS1098" s="40"/>
      <c r="AT1098" s="40"/>
      <c r="AU1098" s="40"/>
      <c r="AV1098" s="40"/>
      <c r="AW1098" s="40"/>
      <c r="AX1098" s="40"/>
      <c r="AY1098" s="40"/>
      <c r="AZ1098" s="40"/>
      <c r="BA1098" s="40"/>
      <c r="BB1098" s="40"/>
      <c r="BC1098" s="40"/>
      <c r="BD1098" s="40"/>
      <c r="BE1098" s="40"/>
      <c r="BF1098" s="40"/>
      <c r="BG1098" s="40"/>
      <c r="BH1098" s="40"/>
      <c r="BI1098" s="40"/>
      <c r="BJ1098" s="40"/>
      <c r="BK1098" s="40"/>
      <c r="BL1098" s="40"/>
      <c r="BM1098" s="40"/>
      <c r="BN1098" s="40">
        <f t="shared" ca="1" si="487"/>
        <v>0.04</v>
      </c>
      <c r="BO1098" s="40">
        <f t="shared" ca="1" si="487"/>
        <v>0</v>
      </c>
      <c r="BP1098" s="40">
        <f t="shared" ca="1" si="487"/>
        <v>-0.04</v>
      </c>
      <c r="BQ1098" s="40">
        <f t="shared" ca="1" si="487"/>
        <v>0</v>
      </c>
      <c r="BR1098" s="40">
        <f t="shared" ca="1" si="487"/>
        <v>-0.04</v>
      </c>
      <c r="BS1098" s="40">
        <f t="shared" ca="1" si="487"/>
        <v>0</v>
      </c>
      <c r="BT1098" s="40">
        <f t="shared" ca="1" si="487"/>
        <v>0</v>
      </c>
      <c r="BU1098" s="40">
        <f t="shared" ca="1" si="487"/>
        <v>0.04</v>
      </c>
      <c r="BV1098" s="40">
        <f t="shared" ca="1" si="487"/>
        <v>0</v>
      </c>
      <c r="BW1098" s="40">
        <f t="shared" ca="1" si="487"/>
        <v>-0.04</v>
      </c>
      <c r="BX1098" s="40">
        <f t="shared" ca="1" si="487"/>
        <v>0</v>
      </c>
      <c r="BY1098" s="40">
        <f t="shared" ca="1" si="487"/>
        <v>-0.04</v>
      </c>
      <c r="BZ1098" s="40">
        <f t="shared" ca="1" si="487"/>
        <v>0</v>
      </c>
      <c r="CA1098" s="40">
        <f t="shared" ca="1" si="487"/>
        <v>0</v>
      </c>
      <c r="CB1098" s="40">
        <f t="shared" ca="1" si="487"/>
        <v>0.04</v>
      </c>
      <c r="CC1098" s="40">
        <f t="shared" ca="1" si="487"/>
        <v>0</v>
      </c>
      <c r="CD1098" s="40">
        <f t="shared" ca="1" si="485"/>
        <v>-0.04</v>
      </c>
      <c r="CE1098" s="40">
        <f t="shared" ca="1" si="485"/>
        <v>0</v>
      </c>
      <c r="CF1098" s="40">
        <f t="shared" ca="1" si="485"/>
        <v>-0.04</v>
      </c>
      <c r="CG1098" s="40">
        <f t="shared" ca="1" si="485"/>
        <v>0</v>
      </c>
      <c r="CH1098" s="40">
        <f t="shared" ca="1" si="485"/>
        <v>0</v>
      </c>
    </row>
    <row r="1099" spans="1:86">
      <c r="A1099" s="60"/>
      <c r="B1099" s="60" t="s">
        <v>928</v>
      </c>
      <c r="C1099" s="40">
        <f t="shared" ca="1" si="473"/>
        <v>1</v>
      </c>
      <c r="D1099" s="40">
        <f t="shared" ca="1" si="473"/>
        <v>1</v>
      </c>
      <c r="E1099" s="40" t="b">
        <f t="shared" ca="1" si="473"/>
        <v>0</v>
      </c>
      <c r="F1099" s="40">
        <f t="shared" ref="F1099:M1107" ca="1" si="489">OFFSET(F1099,-1,0)</f>
        <v>1</v>
      </c>
      <c r="G1099" s="40" t="str">
        <f t="shared" ca="1" si="489"/>
        <v>-</v>
      </c>
      <c r="H1099" s="40" t="str">
        <f t="shared" ca="1" si="489"/>
        <v>-</v>
      </c>
      <c r="I1099" s="40" t="str">
        <f t="shared" ca="1" si="489"/>
        <v>-</v>
      </c>
      <c r="J1099" s="40" t="str">
        <f t="shared" ca="1" si="489"/>
        <v>-</v>
      </c>
      <c r="K1099" s="40" t="str">
        <f t="shared" ca="1" si="489"/>
        <v>-</v>
      </c>
      <c r="L1099" s="40" t="str">
        <f t="shared" ca="1" si="489"/>
        <v>-</v>
      </c>
      <c r="M1099" s="40" t="str">
        <f t="shared" ca="1" si="489"/>
        <v>-</v>
      </c>
      <c r="N1099" s="40" t="str">
        <f t="shared" ca="1" si="474"/>
        <v>-</v>
      </c>
      <c r="O1099" s="40">
        <f t="shared" ca="1" si="474"/>
        <v>2</v>
      </c>
      <c r="P1099" s="40">
        <f t="shared" ca="1" si="474"/>
        <v>3</v>
      </c>
      <c r="Q1099" s="40">
        <f t="shared" ca="1" si="474"/>
        <v>3</v>
      </c>
      <c r="R1099" s="40">
        <f t="shared" ca="1" si="474"/>
        <v>3</v>
      </c>
      <c r="S1099" s="40">
        <f t="shared" ca="1" si="474"/>
        <v>3</v>
      </c>
      <c r="T1099" s="40">
        <f t="shared" ca="1" si="474"/>
        <v>3</v>
      </c>
      <c r="U1099" s="40">
        <f t="shared" ca="1" si="474"/>
        <v>0.01</v>
      </c>
      <c r="V1099" s="40">
        <f t="shared" ca="1" si="474"/>
        <v>0</v>
      </c>
      <c r="W1099" s="40">
        <f t="shared" ca="1" si="474"/>
        <v>0.05</v>
      </c>
      <c r="X1099" s="40">
        <f t="shared" ca="1" si="474"/>
        <v>0.05</v>
      </c>
      <c r="Y1099" s="40">
        <f t="shared" ca="1" si="474"/>
        <v>0</v>
      </c>
      <c r="Z1099" s="40">
        <f t="shared" ca="1" si="474"/>
        <v>0</v>
      </c>
      <c r="AA1099" s="40">
        <f t="shared" ca="1" si="474"/>
        <v>1</v>
      </c>
      <c r="AB1099" s="40" t="str">
        <f t="shared" ca="1" si="474"/>
        <v>-</v>
      </c>
      <c r="AC1099" s="40" t="str">
        <f t="shared" ca="1" si="474"/>
        <v>-</v>
      </c>
      <c r="AD1099" s="40" t="b">
        <f t="shared" ca="1" si="474"/>
        <v>1</v>
      </c>
      <c r="AE1099" s="40" t="str">
        <f t="shared" ca="1" si="474"/>
        <v>-</v>
      </c>
      <c r="AF1099" s="40" t="str">
        <f t="shared" ca="1" si="474"/>
        <v>-</v>
      </c>
      <c r="AG1099" s="40" t="str">
        <f t="shared" ca="1" si="474"/>
        <v>-</v>
      </c>
      <c r="AH1099" s="40">
        <f t="shared" ca="1" si="474"/>
        <v>1</v>
      </c>
      <c r="AI1099" s="40">
        <f t="shared" ca="1" si="474"/>
        <v>0</v>
      </c>
      <c r="AJ1099" s="40">
        <f ca="1">OFFSET(AJ1099,-1,0)</f>
        <v>1</v>
      </c>
      <c r="AK1099" s="40">
        <f t="shared" ca="1" si="480"/>
        <v>0</v>
      </c>
      <c r="AL1099" s="40">
        <f t="shared" ca="1" si="480"/>
        <v>1</v>
      </c>
      <c r="AM1099" s="40"/>
      <c r="AN1099" s="40"/>
      <c r="AO1099" s="40"/>
      <c r="AP1099" s="40"/>
      <c r="AQ1099" s="40"/>
      <c r="AR1099" s="40"/>
      <c r="AS1099" s="40"/>
      <c r="AT1099" s="40"/>
      <c r="AU1099" s="40"/>
      <c r="AV1099" s="40"/>
      <c r="AW1099" s="40"/>
      <c r="AX1099" s="40"/>
      <c r="AY1099" s="40"/>
      <c r="AZ1099" s="40"/>
      <c r="BA1099" s="40"/>
      <c r="BB1099" s="40"/>
      <c r="BC1099" s="40"/>
      <c r="BD1099" s="40"/>
      <c r="BE1099" s="40"/>
      <c r="BF1099" s="40"/>
      <c r="BG1099" s="40"/>
      <c r="BH1099" s="40"/>
      <c r="BI1099" s="40"/>
      <c r="BJ1099" s="40"/>
      <c r="BK1099" s="40"/>
      <c r="BL1099" s="40"/>
      <c r="BM1099" s="40"/>
      <c r="BN1099" s="63">
        <v>0</v>
      </c>
      <c r="BO1099" s="63">
        <v>0</v>
      </c>
      <c r="BP1099" s="63">
        <v>0</v>
      </c>
      <c r="BQ1099" s="63">
        <v>0</v>
      </c>
      <c r="BR1099" s="63">
        <v>0</v>
      </c>
      <c r="BS1099" s="63">
        <v>0</v>
      </c>
      <c r="BT1099" s="63">
        <v>0</v>
      </c>
      <c r="BU1099" s="63">
        <v>0</v>
      </c>
      <c r="BV1099" s="63">
        <v>0</v>
      </c>
      <c r="BW1099" s="63">
        <v>0</v>
      </c>
      <c r="BX1099" s="63">
        <v>0</v>
      </c>
      <c r="BY1099" s="63">
        <v>0</v>
      </c>
      <c r="BZ1099" s="63">
        <v>0</v>
      </c>
      <c r="CA1099" s="63">
        <v>0</v>
      </c>
      <c r="CB1099" s="63">
        <v>0</v>
      </c>
      <c r="CC1099" s="63">
        <v>0</v>
      </c>
      <c r="CD1099" s="63">
        <v>0</v>
      </c>
      <c r="CE1099" s="63">
        <v>0</v>
      </c>
      <c r="CF1099" s="63">
        <v>0</v>
      </c>
      <c r="CG1099" s="63">
        <v>0</v>
      </c>
      <c r="CH1099" s="63">
        <v>0</v>
      </c>
    </row>
    <row r="1100" spans="1:86">
      <c r="A1100" s="60"/>
      <c r="B1100" s="60" t="s">
        <v>929</v>
      </c>
      <c r="C1100" s="63">
        <v>0</v>
      </c>
      <c r="D1100" s="63">
        <v>0</v>
      </c>
      <c r="E1100" s="40" t="b">
        <f t="shared" ca="1" si="473"/>
        <v>0</v>
      </c>
      <c r="F1100" s="40">
        <f t="shared" ca="1" si="489"/>
        <v>1</v>
      </c>
      <c r="G1100" s="40" t="str">
        <f t="shared" ca="1" si="489"/>
        <v>-</v>
      </c>
      <c r="H1100" s="40" t="str">
        <f t="shared" ca="1" si="489"/>
        <v>-</v>
      </c>
      <c r="I1100" s="40" t="str">
        <f t="shared" ca="1" si="489"/>
        <v>-</v>
      </c>
      <c r="J1100" s="40" t="str">
        <f t="shared" ca="1" si="489"/>
        <v>-</v>
      </c>
      <c r="K1100" s="40" t="str">
        <f t="shared" ca="1" si="489"/>
        <v>-</v>
      </c>
      <c r="L1100" s="40" t="str">
        <f t="shared" ca="1" si="489"/>
        <v>-</v>
      </c>
      <c r="M1100" s="40" t="str">
        <f t="shared" ca="1" si="489"/>
        <v>-</v>
      </c>
      <c r="N1100" s="40" t="str">
        <f t="shared" ca="1" si="474"/>
        <v>-</v>
      </c>
      <c r="O1100" s="40">
        <f t="shared" ca="1" si="474"/>
        <v>2</v>
      </c>
      <c r="P1100" s="40">
        <f t="shared" ca="1" si="474"/>
        <v>3</v>
      </c>
      <c r="Q1100" s="40">
        <f t="shared" ca="1" si="474"/>
        <v>3</v>
      </c>
      <c r="R1100" s="40">
        <f t="shared" ca="1" si="474"/>
        <v>3</v>
      </c>
      <c r="S1100" s="40">
        <f t="shared" ca="1" si="474"/>
        <v>3</v>
      </c>
      <c r="T1100" s="40">
        <f t="shared" ca="1" si="474"/>
        <v>3</v>
      </c>
      <c r="U1100" s="40">
        <f t="shared" ca="1" si="474"/>
        <v>0.01</v>
      </c>
      <c r="V1100" s="40">
        <f t="shared" ca="1" si="474"/>
        <v>0</v>
      </c>
      <c r="W1100" s="40">
        <f t="shared" ca="1" si="474"/>
        <v>0.05</v>
      </c>
      <c r="X1100" s="40">
        <f t="shared" ca="1" si="474"/>
        <v>0.05</v>
      </c>
      <c r="Y1100" s="40">
        <f t="shared" ca="1" si="474"/>
        <v>0</v>
      </c>
      <c r="Z1100" s="40">
        <f t="shared" ca="1" si="474"/>
        <v>0</v>
      </c>
      <c r="AA1100" s="40">
        <f t="shared" ca="1" si="474"/>
        <v>1</v>
      </c>
      <c r="AB1100" s="40" t="str">
        <f t="shared" ca="1" si="474"/>
        <v>-</v>
      </c>
      <c r="AC1100" s="40" t="str">
        <f t="shared" ca="1" si="474"/>
        <v>-</v>
      </c>
      <c r="AD1100" s="40" t="b">
        <f t="shared" ca="1" si="474"/>
        <v>1</v>
      </c>
      <c r="AE1100" s="40" t="str">
        <f t="shared" ca="1" si="474"/>
        <v>-</v>
      </c>
      <c r="AF1100" s="40" t="str">
        <f t="shared" ca="1" si="474"/>
        <v>-</v>
      </c>
      <c r="AG1100" s="40" t="str">
        <f t="shared" ca="1" si="474"/>
        <v>-</v>
      </c>
      <c r="AH1100" s="40">
        <f t="shared" ca="1" si="474"/>
        <v>1</v>
      </c>
      <c r="AI1100" s="40">
        <f t="shared" ca="1" si="474"/>
        <v>0</v>
      </c>
      <c r="AJ1100" s="40">
        <f t="shared" ca="1" si="474"/>
        <v>1</v>
      </c>
      <c r="AK1100" s="40">
        <f t="shared" ca="1" si="480"/>
        <v>0</v>
      </c>
      <c r="AL1100" s="40">
        <f t="shared" ca="1" si="480"/>
        <v>1</v>
      </c>
      <c r="AM1100" s="40"/>
      <c r="AN1100" s="40"/>
      <c r="AO1100" s="40"/>
      <c r="AP1100" s="40"/>
      <c r="AQ1100" s="40"/>
      <c r="AR1100" s="40"/>
      <c r="AS1100" s="40"/>
      <c r="AT1100" s="40"/>
      <c r="AU1100" s="40"/>
      <c r="AV1100" s="40"/>
      <c r="AW1100" s="40"/>
      <c r="AX1100" s="40"/>
      <c r="AY1100" s="40"/>
      <c r="AZ1100" s="40"/>
      <c r="BA1100" s="40"/>
      <c r="BB1100" s="40"/>
      <c r="BC1100" s="40"/>
      <c r="BD1100" s="40"/>
      <c r="BE1100" s="40"/>
      <c r="BF1100" s="40"/>
      <c r="BG1100" s="40"/>
      <c r="BH1100" s="40"/>
      <c r="BI1100" s="40"/>
      <c r="BJ1100" s="40"/>
      <c r="BK1100" s="40"/>
      <c r="BL1100" s="40"/>
      <c r="BM1100" s="40"/>
      <c r="BN1100" s="40">
        <f t="shared" ca="1" si="475"/>
        <v>0</v>
      </c>
      <c r="BO1100" s="40">
        <f t="shared" ca="1" si="475"/>
        <v>0</v>
      </c>
      <c r="BP1100" s="40">
        <f t="shared" ca="1" si="475"/>
        <v>0</v>
      </c>
      <c r="BQ1100" s="40">
        <f t="shared" ca="1" si="475"/>
        <v>0</v>
      </c>
      <c r="BR1100" s="40">
        <f t="shared" ca="1" si="475"/>
        <v>0</v>
      </c>
      <c r="BS1100" s="40">
        <f t="shared" ca="1" si="475"/>
        <v>0</v>
      </c>
      <c r="BT1100" s="40">
        <f t="shared" ca="1" si="475"/>
        <v>0</v>
      </c>
      <c r="BU1100" s="40">
        <f t="shared" ca="1" si="475"/>
        <v>0</v>
      </c>
      <c r="BV1100" s="40">
        <f t="shared" ca="1" si="475"/>
        <v>0</v>
      </c>
      <c r="BW1100" s="40">
        <f t="shared" ca="1" si="475"/>
        <v>0</v>
      </c>
      <c r="BX1100" s="40">
        <f t="shared" ca="1" si="475"/>
        <v>0</v>
      </c>
      <c r="BY1100" s="40">
        <f t="shared" ca="1" si="475"/>
        <v>0</v>
      </c>
      <c r="BZ1100" s="40">
        <f t="shared" ca="1" si="475"/>
        <v>0</v>
      </c>
      <c r="CA1100" s="40">
        <f t="shared" ca="1" si="475"/>
        <v>0</v>
      </c>
      <c r="CB1100" s="40">
        <f t="shared" ca="1" si="475"/>
        <v>0</v>
      </c>
      <c r="CC1100" s="40">
        <f t="shared" ca="1" si="475"/>
        <v>0</v>
      </c>
      <c r="CD1100" s="40">
        <f ca="1">OFFSET(CD1100,-1,0)</f>
        <v>0</v>
      </c>
      <c r="CE1100" s="40">
        <f ca="1">OFFSET(CE1100,-1,0)</f>
        <v>0</v>
      </c>
      <c r="CF1100" s="40">
        <f ca="1">OFFSET(CF1100,-1,0)</f>
        <v>0</v>
      </c>
      <c r="CG1100" s="40">
        <f ca="1">OFFSET(CG1100,-1,0)</f>
        <v>0</v>
      </c>
      <c r="CH1100" s="40">
        <f ca="1">OFFSET(CH1100,-1,0)</f>
        <v>0</v>
      </c>
    </row>
    <row r="1101" spans="1:86">
      <c r="A1101" s="60"/>
      <c r="B1101" s="74" t="s">
        <v>930</v>
      </c>
      <c r="C1101" s="63">
        <v>1</v>
      </c>
      <c r="D1101" s="63">
        <v>1</v>
      </c>
      <c r="E1101" s="77" t="b">
        <f t="shared" ca="1" si="473"/>
        <v>0</v>
      </c>
      <c r="F1101" s="77">
        <f t="shared" ca="1" si="489"/>
        <v>1</v>
      </c>
      <c r="G1101" s="77" t="str">
        <f t="shared" ca="1" si="489"/>
        <v>-</v>
      </c>
      <c r="H1101" s="77" t="str">
        <f t="shared" ca="1" si="489"/>
        <v>-</v>
      </c>
      <c r="I1101" s="77" t="str">
        <f t="shared" ca="1" si="489"/>
        <v>-</v>
      </c>
      <c r="J1101" s="77" t="str">
        <f t="shared" ca="1" si="489"/>
        <v>-</v>
      </c>
      <c r="K1101" s="77" t="str">
        <f t="shared" ca="1" si="489"/>
        <v>-</v>
      </c>
      <c r="L1101" s="77" t="str">
        <f t="shared" ca="1" si="489"/>
        <v>-</v>
      </c>
      <c r="M1101" s="77" t="str">
        <f t="shared" ca="1" si="489"/>
        <v>-</v>
      </c>
      <c r="N1101" s="77" t="str">
        <f t="shared" ca="1" si="474"/>
        <v>-</v>
      </c>
      <c r="O1101" s="77">
        <f t="shared" ca="1" si="474"/>
        <v>2</v>
      </c>
      <c r="P1101" s="77">
        <f t="shared" ca="1" si="474"/>
        <v>3</v>
      </c>
      <c r="Q1101" s="77">
        <f t="shared" ca="1" si="474"/>
        <v>3</v>
      </c>
      <c r="R1101" s="77">
        <f t="shared" ca="1" si="474"/>
        <v>3</v>
      </c>
      <c r="S1101" s="77">
        <f t="shared" ca="1" si="474"/>
        <v>3</v>
      </c>
      <c r="T1101" s="77">
        <f t="shared" ca="1" si="474"/>
        <v>3</v>
      </c>
      <c r="U1101" s="77">
        <f t="shared" ca="1" si="474"/>
        <v>0.01</v>
      </c>
      <c r="V1101" s="77">
        <f t="shared" ca="1" si="474"/>
        <v>0</v>
      </c>
      <c r="W1101" s="77">
        <f t="shared" ca="1" si="474"/>
        <v>0.05</v>
      </c>
      <c r="X1101" s="77">
        <f t="shared" ca="1" si="474"/>
        <v>0.05</v>
      </c>
      <c r="Y1101" s="77">
        <f t="shared" ca="1" si="474"/>
        <v>0</v>
      </c>
      <c r="Z1101" s="77">
        <f t="shared" ca="1" si="474"/>
        <v>0</v>
      </c>
      <c r="AA1101" s="77">
        <f t="shared" ca="1" si="474"/>
        <v>1</v>
      </c>
      <c r="AB1101" s="77" t="str">
        <f t="shared" ca="1" si="474"/>
        <v>-</v>
      </c>
      <c r="AC1101" s="77" t="str">
        <f t="shared" ca="1" si="474"/>
        <v>-</v>
      </c>
      <c r="AD1101" s="77" t="b">
        <f t="shared" ca="1" si="474"/>
        <v>1</v>
      </c>
      <c r="AE1101" s="77" t="str">
        <f t="shared" ca="1" si="474"/>
        <v>-</v>
      </c>
      <c r="AF1101" s="77" t="str">
        <f t="shared" ca="1" si="474"/>
        <v>-</v>
      </c>
      <c r="AG1101" s="77" t="str">
        <f t="shared" ca="1" si="474"/>
        <v>-</v>
      </c>
      <c r="AH1101" s="63">
        <v>0</v>
      </c>
      <c r="AI1101" s="40">
        <f t="shared" ca="1" si="474"/>
        <v>0</v>
      </c>
      <c r="AJ1101" s="63">
        <v>0</v>
      </c>
      <c r="AK1101" s="40">
        <f t="shared" ca="1" si="480"/>
        <v>0</v>
      </c>
      <c r="AL1101" s="77">
        <f ca="1">OFFSET(AL1101,-1,0)</f>
        <v>1</v>
      </c>
      <c r="AM1101" s="77"/>
      <c r="AN1101" s="77"/>
      <c r="AO1101" s="77"/>
      <c r="AP1101" s="77"/>
      <c r="AQ1101" s="77"/>
      <c r="AR1101" s="77"/>
      <c r="AS1101" s="77"/>
      <c r="AT1101" s="77"/>
      <c r="AU1101" s="77"/>
      <c r="AV1101" s="77"/>
      <c r="AW1101" s="77"/>
      <c r="AX1101" s="77"/>
      <c r="AY1101" s="77"/>
      <c r="AZ1101" s="77"/>
      <c r="BA1101" s="77"/>
      <c r="BB1101" s="77"/>
      <c r="BC1101" s="77"/>
      <c r="BD1101" s="77"/>
      <c r="BE1101" s="77"/>
      <c r="BF1101" s="77"/>
      <c r="BG1101" s="77"/>
      <c r="BH1101" s="77"/>
      <c r="BI1101" s="77"/>
      <c r="BJ1101" s="77"/>
      <c r="BK1101" s="77"/>
      <c r="BL1101" s="77"/>
      <c r="BM1101" s="77"/>
      <c r="BN1101" s="200">
        <f t="shared" ref="BN1101:CH1101" ca="1" si="490">BN$1095</f>
        <v>0.04</v>
      </c>
      <c r="BO1101" s="200">
        <f t="shared" ca="1" si="490"/>
        <v>0</v>
      </c>
      <c r="BP1101" s="200">
        <f t="shared" ca="1" si="490"/>
        <v>-0.04</v>
      </c>
      <c r="BQ1101" s="200">
        <f t="shared" ca="1" si="490"/>
        <v>0</v>
      </c>
      <c r="BR1101" s="200">
        <f t="shared" ca="1" si="490"/>
        <v>-0.04</v>
      </c>
      <c r="BS1101" s="200">
        <f t="shared" ca="1" si="490"/>
        <v>0</v>
      </c>
      <c r="BT1101" s="200">
        <f t="shared" ca="1" si="490"/>
        <v>0</v>
      </c>
      <c r="BU1101" s="200">
        <f t="shared" ca="1" si="490"/>
        <v>0.04</v>
      </c>
      <c r="BV1101" s="200">
        <f t="shared" ca="1" si="490"/>
        <v>0</v>
      </c>
      <c r="BW1101" s="200">
        <f t="shared" ca="1" si="490"/>
        <v>-0.04</v>
      </c>
      <c r="BX1101" s="200">
        <f t="shared" ca="1" si="490"/>
        <v>0</v>
      </c>
      <c r="BY1101" s="200">
        <f t="shared" ca="1" si="490"/>
        <v>-0.04</v>
      </c>
      <c r="BZ1101" s="200">
        <f t="shared" ca="1" si="490"/>
        <v>0</v>
      </c>
      <c r="CA1101" s="200">
        <f t="shared" ca="1" si="490"/>
        <v>0</v>
      </c>
      <c r="CB1101" s="200">
        <f t="shared" ca="1" si="490"/>
        <v>0.04</v>
      </c>
      <c r="CC1101" s="200">
        <f t="shared" ca="1" si="490"/>
        <v>0</v>
      </c>
      <c r="CD1101" s="200">
        <f t="shared" ca="1" si="490"/>
        <v>-0.04</v>
      </c>
      <c r="CE1101" s="200">
        <f t="shared" ca="1" si="490"/>
        <v>0</v>
      </c>
      <c r="CF1101" s="200">
        <f t="shared" ca="1" si="490"/>
        <v>-0.04</v>
      </c>
      <c r="CG1101" s="200">
        <f t="shared" ca="1" si="490"/>
        <v>0</v>
      </c>
      <c r="CH1101" s="200">
        <f t="shared" ca="1" si="490"/>
        <v>0</v>
      </c>
    </row>
    <row r="1102" spans="1:86">
      <c r="A1102" s="60"/>
      <c r="B1102" s="68" t="s">
        <v>931</v>
      </c>
      <c r="C1102" s="40">
        <f t="shared" ca="1" si="473"/>
        <v>1</v>
      </c>
      <c r="D1102" s="40">
        <f t="shared" ca="1" si="473"/>
        <v>1</v>
      </c>
      <c r="E1102" s="40" t="b">
        <f t="shared" ca="1" si="473"/>
        <v>0</v>
      </c>
      <c r="F1102" s="40">
        <f t="shared" ca="1" si="489"/>
        <v>1</v>
      </c>
      <c r="G1102" s="40" t="str">
        <f t="shared" ca="1" si="489"/>
        <v>-</v>
      </c>
      <c r="H1102" s="40" t="str">
        <f t="shared" ca="1" si="489"/>
        <v>-</v>
      </c>
      <c r="I1102" s="40" t="str">
        <f t="shared" ca="1" si="489"/>
        <v>-</v>
      </c>
      <c r="J1102" s="40" t="str">
        <f t="shared" ca="1" si="489"/>
        <v>-</v>
      </c>
      <c r="K1102" s="40" t="str">
        <f t="shared" ca="1" si="489"/>
        <v>-</v>
      </c>
      <c r="L1102" s="40" t="str">
        <f t="shared" ca="1" si="489"/>
        <v>-</v>
      </c>
      <c r="M1102" s="40" t="str">
        <f t="shared" ca="1" si="489"/>
        <v>-</v>
      </c>
      <c r="N1102" s="40" t="str">
        <f t="shared" ca="1" si="474"/>
        <v>-</v>
      </c>
      <c r="O1102" s="215">
        <f ca="1">O$1091</f>
        <v>0</v>
      </c>
      <c r="P1102" s="215">
        <f ca="1">P$1091</f>
        <v>0</v>
      </c>
      <c r="Q1102" s="186">
        <f t="shared" ref="Q1102:T1105" ca="1" si="491">$P1102</f>
        <v>0</v>
      </c>
      <c r="R1102" s="186">
        <f t="shared" ca="1" si="491"/>
        <v>0</v>
      </c>
      <c r="S1102" s="186">
        <f t="shared" ca="1" si="491"/>
        <v>0</v>
      </c>
      <c r="T1102" s="186">
        <f t="shared" ca="1" si="491"/>
        <v>0</v>
      </c>
      <c r="U1102" s="40">
        <f t="shared" ca="1" si="474"/>
        <v>0.01</v>
      </c>
      <c r="V1102" s="40">
        <f t="shared" ca="1" si="474"/>
        <v>0</v>
      </c>
      <c r="W1102" s="40">
        <f t="shared" ca="1" si="474"/>
        <v>0.05</v>
      </c>
      <c r="X1102" s="40">
        <f t="shared" ca="1" si="474"/>
        <v>0.05</v>
      </c>
      <c r="Y1102" s="40">
        <f t="shared" ca="1" si="474"/>
        <v>0</v>
      </c>
      <c r="Z1102" s="40">
        <f t="shared" ca="1" si="474"/>
        <v>0</v>
      </c>
      <c r="AA1102" s="40">
        <f t="shared" ca="1" si="474"/>
        <v>1</v>
      </c>
      <c r="AB1102" s="40" t="str">
        <f t="shared" ca="1" si="474"/>
        <v>-</v>
      </c>
      <c r="AC1102" s="40" t="str">
        <f t="shared" ca="1" si="474"/>
        <v>-</v>
      </c>
      <c r="AD1102" s="40" t="b">
        <f t="shared" ca="1" si="474"/>
        <v>1</v>
      </c>
      <c r="AE1102" s="40" t="str">
        <f t="shared" ca="1" si="474"/>
        <v>-</v>
      </c>
      <c r="AF1102" s="40" t="str">
        <f t="shared" ca="1" si="474"/>
        <v>-</v>
      </c>
      <c r="AG1102" s="40" t="str">
        <f t="shared" ca="1" si="474"/>
        <v>-</v>
      </c>
      <c r="AH1102" s="200">
        <f ca="1">AH$1095</f>
        <v>1</v>
      </c>
      <c r="AI1102" s="40">
        <f t="shared" ca="1" si="474"/>
        <v>0</v>
      </c>
      <c r="AJ1102" s="200">
        <f ca="1">AJ$1095</f>
        <v>1</v>
      </c>
      <c r="AK1102" s="40">
        <f t="shared" ca="1" si="480"/>
        <v>0</v>
      </c>
      <c r="AL1102" s="40">
        <f t="shared" ca="1" si="480"/>
        <v>1</v>
      </c>
      <c r="AM1102" s="40"/>
      <c r="AN1102" s="40"/>
      <c r="AO1102" s="40"/>
      <c r="AP1102" s="40"/>
      <c r="AQ1102" s="40"/>
      <c r="AR1102" s="40"/>
      <c r="AS1102" s="40"/>
      <c r="AT1102" s="40"/>
      <c r="AU1102" s="40"/>
      <c r="AV1102" s="40"/>
      <c r="AW1102" s="40"/>
      <c r="AX1102" s="40"/>
      <c r="AY1102" s="40"/>
      <c r="AZ1102" s="40"/>
      <c r="BA1102" s="40"/>
      <c r="BB1102" s="40"/>
      <c r="BC1102" s="40"/>
      <c r="BD1102" s="40"/>
      <c r="BE1102" s="40"/>
      <c r="BF1102" s="40"/>
      <c r="BG1102" s="40"/>
      <c r="BH1102" s="40"/>
      <c r="BI1102" s="40"/>
      <c r="BJ1102" s="40"/>
      <c r="BK1102" s="40"/>
      <c r="BL1102" s="40"/>
      <c r="BM1102" s="40"/>
      <c r="BN1102" s="215">
        <f ca="1">BN$1091</f>
        <v>0.04</v>
      </c>
      <c r="BO1102" s="77">
        <f t="shared" ca="1" si="475"/>
        <v>0</v>
      </c>
      <c r="BP1102" s="215">
        <f ca="1">BP$1091</f>
        <v>0</v>
      </c>
      <c r="BQ1102" s="215">
        <f ca="1">BQ$1091</f>
        <v>0</v>
      </c>
      <c r="BR1102" s="77">
        <f t="shared" ca="1" si="475"/>
        <v>-0.04</v>
      </c>
      <c r="BS1102" s="77">
        <f t="shared" ca="1" si="475"/>
        <v>0</v>
      </c>
      <c r="BT1102" s="77">
        <f t="shared" ca="1" si="475"/>
        <v>0</v>
      </c>
      <c r="BU1102" s="215">
        <f ca="1">BU$1091</f>
        <v>0.04</v>
      </c>
      <c r="BV1102" s="77">
        <f t="shared" ca="1" si="475"/>
        <v>0</v>
      </c>
      <c r="BW1102" s="215">
        <f ca="1">BW$1091</f>
        <v>0</v>
      </c>
      <c r="BX1102" s="215">
        <f ca="1">BX$1091</f>
        <v>0</v>
      </c>
      <c r="BY1102" s="77">
        <f t="shared" ca="1" si="475"/>
        <v>-0.04</v>
      </c>
      <c r="BZ1102" s="77">
        <f t="shared" ca="1" si="475"/>
        <v>0</v>
      </c>
      <c r="CA1102" s="77">
        <f t="shared" ca="1" si="475"/>
        <v>0</v>
      </c>
      <c r="CB1102" s="215">
        <f ca="1">CB$1091</f>
        <v>0.04</v>
      </c>
      <c r="CC1102" s="77">
        <f t="shared" ca="1" si="475"/>
        <v>0</v>
      </c>
      <c r="CD1102" s="215">
        <f ca="1">CD$1091</f>
        <v>0</v>
      </c>
      <c r="CE1102" s="215">
        <f ca="1">CE$1091</f>
        <v>0</v>
      </c>
      <c r="CF1102" s="77">
        <f ca="1">OFFSET(CF1102,-1,0)</f>
        <v>-0.04</v>
      </c>
      <c r="CG1102" s="77">
        <f ca="1">OFFSET(CG1102,-1,0)</f>
        <v>0</v>
      </c>
      <c r="CH1102" s="77">
        <f ca="1">OFFSET(CH1102,-1,0)</f>
        <v>0</v>
      </c>
    </row>
    <row r="1103" spans="1:86">
      <c r="A1103" s="60"/>
      <c r="B1103" s="68" t="s">
        <v>932</v>
      </c>
      <c r="C1103" s="40">
        <f t="shared" ca="1" si="473"/>
        <v>1</v>
      </c>
      <c r="D1103" s="40">
        <f t="shared" ca="1" si="473"/>
        <v>1</v>
      </c>
      <c r="E1103" s="40" t="b">
        <f t="shared" ca="1" si="473"/>
        <v>0</v>
      </c>
      <c r="F1103" s="40">
        <f t="shared" ca="1" si="489"/>
        <v>1</v>
      </c>
      <c r="G1103" s="40" t="str">
        <f t="shared" ca="1" si="489"/>
        <v>-</v>
      </c>
      <c r="H1103" s="40" t="str">
        <f t="shared" ca="1" si="489"/>
        <v>-</v>
      </c>
      <c r="I1103" s="40" t="str">
        <f t="shared" ca="1" si="489"/>
        <v>-</v>
      </c>
      <c r="J1103" s="40" t="str">
        <f t="shared" ca="1" si="489"/>
        <v>-</v>
      </c>
      <c r="K1103" s="40" t="str">
        <f t="shared" ca="1" si="489"/>
        <v>-</v>
      </c>
      <c r="L1103" s="40" t="str">
        <f t="shared" ca="1" si="489"/>
        <v>-</v>
      </c>
      <c r="M1103" s="40" t="str">
        <f t="shared" ca="1" si="489"/>
        <v>-</v>
      </c>
      <c r="N1103" s="40" t="str">
        <f t="shared" ca="1" si="474"/>
        <v>-</v>
      </c>
      <c r="O1103" s="40">
        <f t="shared" ca="1" si="474"/>
        <v>0</v>
      </c>
      <c r="P1103" s="200">
        <f ca="1">P$1095</f>
        <v>3</v>
      </c>
      <c r="Q1103" s="186">
        <f t="shared" ca="1" si="491"/>
        <v>3</v>
      </c>
      <c r="R1103" s="186">
        <f t="shared" ca="1" si="491"/>
        <v>3</v>
      </c>
      <c r="S1103" s="186">
        <f t="shared" ca="1" si="491"/>
        <v>3</v>
      </c>
      <c r="T1103" s="186">
        <f t="shared" ca="1" si="491"/>
        <v>3</v>
      </c>
      <c r="U1103" s="40">
        <f t="shared" ca="1" si="474"/>
        <v>0.01</v>
      </c>
      <c r="V1103" s="40">
        <f t="shared" ca="1" si="474"/>
        <v>0</v>
      </c>
      <c r="W1103" s="40">
        <f t="shared" ca="1" si="474"/>
        <v>0.05</v>
      </c>
      <c r="X1103" s="40">
        <f t="shared" ca="1" si="474"/>
        <v>0.05</v>
      </c>
      <c r="Y1103" s="40">
        <f t="shared" ca="1" si="474"/>
        <v>0</v>
      </c>
      <c r="Z1103" s="40">
        <f t="shared" ca="1" si="474"/>
        <v>0</v>
      </c>
      <c r="AA1103" s="40">
        <f t="shared" ca="1" si="474"/>
        <v>1</v>
      </c>
      <c r="AB1103" s="40" t="str">
        <f t="shared" ca="1" si="474"/>
        <v>-</v>
      </c>
      <c r="AC1103" s="40" t="str">
        <f t="shared" ca="1" si="474"/>
        <v>-</v>
      </c>
      <c r="AD1103" s="40" t="b">
        <f t="shared" ca="1" si="474"/>
        <v>1</v>
      </c>
      <c r="AE1103" s="40" t="str">
        <f t="shared" ca="1" si="474"/>
        <v>-</v>
      </c>
      <c r="AF1103" s="40" t="str">
        <f t="shared" ca="1" si="474"/>
        <v>-</v>
      </c>
      <c r="AG1103" s="40" t="str">
        <f t="shared" ca="1" si="474"/>
        <v>-</v>
      </c>
      <c r="AH1103" s="40">
        <f t="shared" ca="1" si="474"/>
        <v>1</v>
      </c>
      <c r="AI1103" s="40">
        <f t="shared" ca="1" si="474"/>
        <v>0</v>
      </c>
      <c r="AJ1103" s="40">
        <f t="shared" ca="1" si="474"/>
        <v>1</v>
      </c>
      <c r="AK1103" s="40">
        <f t="shared" ca="1" si="480"/>
        <v>0</v>
      </c>
      <c r="AL1103" s="40">
        <f t="shared" ca="1" si="480"/>
        <v>1</v>
      </c>
      <c r="AM1103" s="40"/>
      <c r="AN1103" s="40"/>
      <c r="AO1103" s="40"/>
      <c r="AP1103" s="40"/>
      <c r="AQ1103" s="40"/>
      <c r="AR1103" s="40"/>
      <c r="AS1103" s="40"/>
      <c r="AT1103" s="40"/>
      <c r="AU1103" s="40"/>
      <c r="AV1103" s="40"/>
      <c r="AW1103" s="40"/>
      <c r="AX1103" s="40"/>
      <c r="AY1103" s="40"/>
      <c r="AZ1103" s="40"/>
      <c r="BA1103" s="40"/>
      <c r="BB1103" s="40"/>
      <c r="BC1103" s="40"/>
      <c r="BD1103" s="40"/>
      <c r="BE1103" s="40"/>
      <c r="BF1103" s="40"/>
      <c r="BG1103" s="40"/>
      <c r="BH1103" s="40"/>
      <c r="BI1103" s="40"/>
      <c r="BJ1103" s="40"/>
      <c r="BK1103" s="40"/>
      <c r="BL1103" s="40"/>
      <c r="BM1103" s="40"/>
      <c r="BN1103" s="77">
        <f t="shared" ca="1" si="475"/>
        <v>0.04</v>
      </c>
      <c r="BO1103" s="77">
        <f t="shared" ca="1" si="475"/>
        <v>0</v>
      </c>
      <c r="BP1103" s="77">
        <f t="shared" ca="1" si="475"/>
        <v>0</v>
      </c>
      <c r="BQ1103" s="200">
        <f ca="1">BQ$1095</f>
        <v>0</v>
      </c>
      <c r="BR1103" s="77">
        <f t="shared" ca="1" si="475"/>
        <v>-0.04</v>
      </c>
      <c r="BS1103" s="77">
        <f t="shared" ca="1" si="475"/>
        <v>0</v>
      </c>
      <c r="BT1103" s="77">
        <f t="shared" ca="1" si="475"/>
        <v>0</v>
      </c>
      <c r="BU1103" s="77">
        <f t="shared" ca="1" si="475"/>
        <v>0.04</v>
      </c>
      <c r="BV1103" s="77">
        <f t="shared" ca="1" si="475"/>
        <v>0</v>
      </c>
      <c r="BW1103" s="77">
        <f t="shared" ca="1" si="475"/>
        <v>0</v>
      </c>
      <c r="BX1103" s="200">
        <f ca="1">BX$1095</f>
        <v>0</v>
      </c>
      <c r="BY1103" s="77">
        <f t="shared" ca="1" si="475"/>
        <v>-0.04</v>
      </c>
      <c r="BZ1103" s="77">
        <f t="shared" ca="1" si="475"/>
        <v>0</v>
      </c>
      <c r="CA1103" s="77">
        <f t="shared" ca="1" si="475"/>
        <v>0</v>
      </c>
      <c r="CB1103" s="77">
        <f t="shared" ca="1" si="475"/>
        <v>0.04</v>
      </c>
      <c r="CC1103" s="77">
        <f t="shared" ca="1" si="475"/>
        <v>0</v>
      </c>
      <c r="CD1103" s="77">
        <f t="shared" ref="CD1103:CH1104" ca="1" si="492">OFFSET(CD1103,-1,0)</f>
        <v>0</v>
      </c>
      <c r="CE1103" s="200">
        <f ca="1">CE$1095</f>
        <v>0</v>
      </c>
      <c r="CF1103" s="77">
        <f t="shared" ca="1" si="492"/>
        <v>-0.04</v>
      </c>
      <c r="CG1103" s="77">
        <f t="shared" ca="1" si="492"/>
        <v>0</v>
      </c>
      <c r="CH1103" s="77">
        <f t="shared" ca="1" si="492"/>
        <v>0</v>
      </c>
    </row>
    <row r="1104" spans="1:86">
      <c r="A1104" s="60"/>
      <c r="B1104" s="68" t="s">
        <v>933</v>
      </c>
      <c r="C1104" s="40">
        <f t="shared" ca="1" si="473"/>
        <v>1</v>
      </c>
      <c r="D1104" s="40">
        <f t="shared" ca="1" si="473"/>
        <v>1</v>
      </c>
      <c r="E1104" s="40" t="b">
        <f t="shared" ca="1" si="473"/>
        <v>0</v>
      </c>
      <c r="F1104" s="40">
        <f t="shared" ca="1" si="489"/>
        <v>1</v>
      </c>
      <c r="G1104" s="40" t="str">
        <f t="shared" ca="1" si="489"/>
        <v>-</v>
      </c>
      <c r="H1104" s="40" t="str">
        <f t="shared" ca="1" si="489"/>
        <v>-</v>
      </c>
      <c r="I1104" s="40" t="str">
        <f t="shared" ca="1" si="489"/>
        <v>-</v>
      </c>
      <c r="J1104" s="40" t="str">
        <f t="shared" ca="1" si="489"/>
        <v>-</v>
      </c>
      <c r="K1104" s="40" t="str">
        <f t="shared" ca="1" si="489"/>
        <v>-</v>
      </c>
      <c r="L1104" s="40" t="str">
        <f t="shared" ca="1" si="489"/>
        <v>-</v>
      </c>
      <c r="M1104" s="40" t="str">
        <f t="shared" ca="1" si="489"/>
        <v>-</v>
      </c>
      <c r="N1104" s="40" t="str">
        <f t="shared" ca="1" si="474"/>
        <v>-</v>
      </c>
      <c r="O1104" s="200">
        <f ca="1">O$1095</f>
        <v>2</v>
      </c>
      <c r="P1104" s="215">
        <f ca="1">P$1091</f>
        <v>0</v>
      </c>
      <c r="Q1104" s="186">
        <f t="shared" ca="1" si="491"/>
        <v>0</v>
      </c>
      <c r="R1104" s="186">
        <f t="shared" ca="1" si="491"/>
        <v>0</v>
      </c>
      <c r="S1104" s="186">
        <f t="shared" ca="1" si="491"/>
        <v>0</v>
      </c>
      <c r="T1104" s="186">
        <f t="shared" ca="1" si="491"/>
        <v>0</v>
      </c>
      <c r="U1104" s="40">
        <f t="shared" ca="1" si="474"/>
        <v>0.01</v>
      </c>
      <c r="V1104" s="40">
        <f t="shared" ca="1" si="474"/>
        <v>0</v>
      </c>
      <c r="W1104" s="40">
        <f t="shared" ca="1" si="474"/>
        <v>0.05</v>
      </c>
      <c r="X1104" s="40">
        <f t="shared" ca="1" si="474"/>
        <v>0.05</v>
      </c>
      <c r="Y1104" s="40">
        <f t="shared" ca="1" si="474"/>
        <v>0</v>
      </c>
      <c r="Z1104" s="40">
        <f t="shared" ca="1" si="474"/>
        <v>0</v>
      </c>
      <c r="AA1104" s="40">
        <f t="shared" ca="1" si="474"/>
        <v>1</v>
      </c>
      <c r="AB1104" s="40" t="str">
        <f t="shared" ca="1" si="474"/>
        <v>-</v>
      </c>
      <c r="AC1104" s="40" t="str">
        <f t="shared" ca="1" si="474"/>
        <v>-</v>
      </c>
      <c r="AD1104" s="40" t="b">
        <f t="shared" ca="1" si="474"/>
        <v>1</v>
      </c>
      <c r="AE1104" s="40" t="str">
        <f t="shared" ca="1" si="474"/>
        <v>-</v>
      </c>
      <c r="AF1104" s="40" t="str">
        <f t="shared" ca="1" si="474"/>
        <v>-</v>
      </c>
      <c r="AG1104" s="40" t="str">
        <f t="shared" ca="1" si="474"/>
        <v>-</v>
      </c>
      <c r="AH1104" s="40">
        <f t="shared" ca="1" si="474"/>
        <v>1</v>
      </c>
      <c r="AI1104" s="40">
        <f t="shared" ca="1" si="474"/>
        <v>0</v>
      </c>
      <c r="AJ1104" s="40">
        <f t="shared" ca="1" si="474"/>
        <v>1</v>
      </c>
      <c r="AK1104" s="40">
        <f t="shared" ca="1" si="480"/>
        <v>0</v>
      </c>
      <c r="AL1104" s="40">
        <f t="shared" ca="1" si="480"/>
        <v>1</v>
      </c>
      <c r="AM1104" s="40"/>
      <c r="AN1104" s="40"/>
      <c r="AO1104" s="40"/>
      <c r="AP1104" s="40"/>
      <c r="AQ1104" s="40"/>
      <c r="AR1104" s="40"/>
      <c r="AS1104" s="40"/>
      <c r="AT1104" s="40"/>
      <c r="AU1104" s="40"/>
      <c r="AV1104" s="40"/>
      <c r="AW1104" s="40"/>
      <c r="AX1104" s="40"/>
      <c r="AY1104" s="40"/>
      <c r="AZ1104" s="40"/>
      <c r="BA1104" s="40"/>
      <c r="BB1104" s="40"/>
      <c r="BC1104" s="40"/>
      <c r="BD1104" s="40"/>
      <c r="BE1104" s="40"/>
      <c r="BF1104" s="40"/>
      <c r="BG1104" s="40"/>
      <c r="BH1104" s="40"/>
      <c r="BI1104" s="40"/>
      <c r="BJ1104" s="40"/>
      <c r="BK1104" s="40"/>
      <c r="BL1104" s="40"/>
      <c r="BM1104" s="40"/>
      <c r="BN1104" s="40">
        <f t="shared" ca="1" si="475"/>
        <v>0.04</v>
      </c>
      <c r="BO1104" s="40">
        <f t="shared" ca="1" si="475"/>
        <v>0</v>
      </c>
      <c r="BP1104" s="200">
        <f ca="1">BP$1095</f>
        <v>-0.04</v>
      </c>
      <c r="BQ1104" s="215">
        <f ca="1">BQ$1091</f>
        <v>0</v>
      </c>
      <c r="BR1104" s="40">
        <f t="shared" ca="1" si="475"/>
        <v>-0.04</v>
      </c>
      <c r="BS1104" s="40">
        <f t="shared" ca="1" si="475"/>
        <v>0</v>
      </c>
      <c r="BT1104" s="40">
        <f t="shared" ca="1" si="475"/>
        <v>0</v>
      </c>
      <c r="BU1104" s="40">
        <f t="shared" ca="1" si="475"/>
        <v>0.04</v>
      </c>
      <c r="BV1104" s="40">
        <f t="shared" ca="1" si="475"/>
        <v>0</v>
      </c>
      <c r="BW1104" s="200">
        <f ca="1">BW$1095</f>
        <v>-0.04</v>
      </c>
      <c r="BX1104" s="215">
        <f ca="1">BX$1091</f>
        <v>0</v>
      </c>
      <c r="BY1104" s="40">
        <f t="shared" ca="1" si="475"/>
        <v>-0.04</v>
      </c>
      <c r="BZ1104" s="40">
        <f t="shared" ca="1" si="475"/>
        <v>0</v>
      </c>
      <c r="CA1104" s="40">
        <f t="shared" ca="1" si="475"/>
        <v>0</v>
      </c>
      <c r="CB1104" s="40">
        <f t="shared" ca="1" si="475"/>
        <v>0.04</v>
      </c>
      <c r="CC1104" s="40">
        <f t="shared" ca="1" si="475"/>
        <v>0</v>
      </c>
      <c r="CD1104" s="200">
        <f ca="1">CD$1095</f>
        <v>-0.04</v>
      </c>
      <c r="CE1104" s="215">
        <f ca="1">CE$1091</f>
        <v>0</v>
      </c>
      <c r="CF1104" s="40">
        <f t="shared" ca="1" si="492"/>
        <v>-0.04</v>
      </c>
      <c r="CG1104" s="40">
        <f t="shared" ca="1" si="492"/>
        <v>0</v>
      </c>
      <c r="CH1104" s="40">
        <f t="shared" ca="1" si="492"/>
        <v>0</v>
      </c>
    </row>
    <row r="1105" spans="1:86">
      <c r="A1105" s="212">
        <f ca="1">INDEX(CHOOSE(d.Flock.1.1+1,i.DryManOther_Mer,i.DryManOther_BBT,i.DryManOther_Mat),d.TOL.1.1+1,$AA1105+1)</f>
        <v>4</v>
      </c>
      <c r="B1105" s="68" t="s">
        <v>947</v>
      </c>
      <c r="C1105" s="40">
        <f t="shared" ca="1" si="473"/>
        <v>1</v>
      </c>
      <c r="D1105" s="40">
        <f t="shared" ca="1" si="473"/>
        <v>1</v>
      </c>
      <c r="E1105" s="40" t="b">
        <f t="shared" ca="1" si="473"/>
        <v>0</v>
      </c>
      <c r="F1105" s="40">
        <f t="shared" ca="1" si="489"/>
        <v>1</v>
      </c>
      <c r="G1105" s="40" t="str">
        <f t="shared" ca="1" si="489"/>
        <v>-</v>
      </c>
      <c r="H1105" s="40" t="str">
        <f t="shared" ca="1" si="489"/>
        <v>-</v>
      </c>
      <c r="I1105" s="40" t="str">
        <f t="shared" ca="1" si="489"/>
        <v>-</v>
      </c>
      <c r="J1105" s="40" t="str">
        <f t="shared" ca="1" si="489"/>
        <v>-</v>
      </c>
      <c r="K1105" s="40" t="str">
        <f t="shared" ca="1" si="489"/>
        <v>-</v>
      </c>
      <c r="L1105" s="40" t="str">
        <f t="shared" ca="1" si="489"/>
        <v>-</v>
      </c>
      <c r="M1105" s="40" t="str">
        <f t="shared" ca="1" si="489"/>
        <v>-</v>
      </c>
      <c r="N1105" s="40" t="str">
        <f t="shared" ca="1" si="474"/>
        <v>-</v>
      </c>
      <c r="O1105" s="40">
        <f t="shared" ca="1" si="474"/>
        <v>2</v>
      </c>
      <c r="P1105" s="200">
        <f ca="1">P$1095</f>
        <v>3</v>
      </c>
      <c r="Q1105" s="186">
        <f t="shared" ca="1" si="491"/>
        <v>3</v>
      </c>
      <c r="R1105" s="186">
        <f t="shared" ca="1" si="491"/>
        <v>3</v>
      </c>
      <c r="S1105" s="186">
        <f t="shared" ca="1" si="491"/>
        <v>3</v>
      </c>
      <c r="T1105" s="186">
        <f t="shared" ca="1" si="491"/>
        <v>3</v>
      </c>
      <c r="U1105" s="109">
        <f ca="1">INDEX(i_dryman,$A1105,U$1085)</f>
        <v>0.01</v>
      </c>
      <c r="V1105" s="109">
        <f ca="1">INDEX(i_dryman,$A1105,V$1085)</f>
        <v>0</v>
      </c>
      <c r="W1105" s="109">
        <f ca="1">INDEX(i_dryman,$A1105,W$1085)</f>
        <v>0.05</v>
      </c>
      <c r="X1105" s="109">
        <f ca="1">INDEX(i_dryman,$A1105,X$1085)</f>
        <v>0.05</v>
      </c>
      <c r="Y1105" s="40">
        <f t="shared" ca="1" si="474"/>
        <v>0</v>
      </c>
      <c r="Z1105" s="40">
        <f t="shared" ca="1" si="474"/>
        <v>0</v>
      </c>
      <c r="AA1105" s="40">
        <f t="shared" ca="1" si="474"/>
        <v>1</v>
      </c>
      <c r="AB1105" s="212" t="str">
        <f ca="1">INDEX(i_dryman,$A1105,AB$1085)</f>
        <v>-</v>
      </c>
      <c r="AC1105" s="212" t="str">
        <f ca="1">INDEX(i_dryman,$A1105,AC$1085)</f>
        <v>-</v>
      </c>
      <c r="AD1105" s="212" t="b">
        <f ca="1">INDEX(i_dryman,$A1105,AD$1085)</f>
        <v>1</v>
      </c>
      <c r="AE1105" s="212" t="str">
        <f ca="1">INDEX(i_dryman,$A1105,AE$1085)</f>
        <v>-</v>
      </c>
      <c r="AF1105" s="40" t="str">
        <f ca="1">OFFSET(AF1105,-1,0)</f>
        <v>-</v>
      </c>
      <c r="AG1105" s="212" t="str">
        <f ca="1">INDEX(i_dryman,$A1105,AG$1085)</f>
        <v>-</v>
      </c>
      <c r="AH1105" s="40">
        <f t="shared" ca="1" si="474"/>
        <v>1</v>
      </c>
      <c r="AI1105" s="40">
        <f t="shared" ca="1" si="474"/>
        <v>0</v>
      </c>
      <c r="AJ1105" s="40">
        <f t="shared" ca="1" si="474"/>
        <v>1</v>
      </c>
      <c r="AK1105" s="40">
        <f t="shared" ca="1" si="480"/>
        <v>0</v>
      </c>
      <c r="AL1105" s="40">
        <f t="shared" ca="1" si="480"/>
        <v>1</v>
      </c>
      <c r="AM1105" s="40"/>
      <c r="AN1105" s="40"/>
      <c r="AO1105" s="40"/>
      <c r="AP1105" s="40"/>
      <c r="AQ1105" s="40"/>
      <c r="AR1105" s="40"/>
      <c r="AS1105" s="40"/>
      <c r="AT1105" s="40"/>
      <c r="AU1105" s="40"/>
      <c r="AV1105" s="40"/>
      <c r="AW1105" s="40"/>
      <c r="AX1105" s="40"/>
      <c r="AY1105" s="40"/>
      <c r="AZ1105" s="40"/>
      <c r="BA1105" s="40"/>
      <c r="BB1105" s="40"/>
      <c r="BC1105" s="40"/>
      <c r="BD1105" s="40"/>
      <c r="BE1105" s="40"/>
      <c r="BF1105" s="40"/>
      <c r="BG1105" s="40"/>
      <c r="BH1105" s="40"/>
      <c r="BI1105" s="40"/>
      <c r="BJ1105" s="40"/>
      <c r="BK1105" s="40"/>
      <c r="BL1105" s="40"/>
      <c r="BM1105" s="40"/>
      <c r="BN1105" s="200">
        <f ca="1">BN$1095</f>
        <v>0.04</v>
      </c>
      <c r="BO1105" s="40">
        <f t="shared" ca="1" si="475"/>
        <v>0</v>
      </c>
      <c r="BP1105" s="40">
        <f t="shared" ca="1" si="475"/>
        <v>-0.04</v>
      </c>
      <c r="BQ1105" s="200">
        <f ca="1">BQ$1095</f>
        <v>0</v>
      </c>
      <c r="BR1105" s="40">
        <f t="shared" ca="1" si="475"/>
        <v>-0.04</v>
      </c>
      <c r="BS1105" s="40">
        <f t="shared" ca="1" si="475"/>
        <v>0</v>
      </c>
      <c r="BT1105" s="40">
        <f t="shared" ca="1" si="475"/>
        <v>0</v>
      </c>
      <c r="BU1105" s="200">
        <f ca="1">BU$1095</f>
        <v>0.04</v>
      </c>
      <c r="BV1105" s="40">
        <f t="shared" ca="1" si="475"/>
        <v>0</v>
      </c>
      <c r="BW1105" s="40">
        <f t="shared" ca="1" si="475"/>
        <v>-0.04</v>
      </c>
      <c r="BX1105" s="200">
        <f ca="1">BX$1095</f>
        <v>0</v>
      </c>
      <c r="BY1105" s="40">
        <f t="shared" ca="1" si="475"/>
        <v>-0.04</v>
      </c>
      <c r="BZ1105" s="40">
        <f t="shared" ca="1" si="475"/>
        <v>0</v>
      </c>
      <c r="CA1105" s="40">
        <f t="shared" ca="1" si="475"/>
        <v>0</v>
      </c>
      <c r="CB1105" s="200">
        <f ca="1">CB$1095</f>
        <v>0.04</v>
      </c>
      <c r="CC1105" s="40">
        <f t="shared" ca="1" si="475"/>
        <v>0</v>
      </c>
      <c r="CD1105" s="40">
        <f t="shared" ref="CD1105:CH1107" ca="1" si="493">OFFSET(CD1105,-1,0)</f>
        <v>-0.04</v>
      </c>
      <c r="CE1105" s="200">
        <f ca="1">CE$1095</f>
        <v>0</v>
      </c>
      <c r="CF1105" s="40">
        <f t="shared" ca="1" si="493"/>
        <v>-0.04</v>
      </c>
      <c r="CG1105" s="40">
        <f t="shared" ca="1" si="493"/>
        <v>0</v>
      </c>
      <c r="CH1105" s="40">
        <f t="shared" ca="1" si="493"/>
        <v>0</v>
      </c>
    </row>
    <row r="1106" spans="1:86">
      <c r="A1106" s="60"/>
      <c r="B1106" s="68" t="s">
        <v>948</v>
      </c>
      <c r="C1106" s="40">
        <f t="shared" ca="1" si="473"/>
        <v>1</v>
      </c>
      <c r="D1106" s="40">
        <f t="shared" ca="1" si="473"/>
        <v>1</v>
      </c>
      <c r="E1106" s="40" t="b">
        <f t="shared" ca="1" si="473"/>
        <v>0</v>
      </c>
      <c r="F1106" s="40">
        <f t="shared" ca="1" si="489"/>
        <v>1</v>
      </c>
      <c r="G1106" s="40" t="str">
        <f t="shared" ca="1" si="489"/>
        <v>-</v>
      </c>
      <c r="H1106" s="40" t="str">
        <f t="shared" ca="1" si="489"/>
        <v>-</v>
      </c>
      <c r="I1106" s="40" t="str">
        <f t="shared" ca="1" si="489"/>
        <v>-</v>
      </c>
      <c r="J1106" s="40" t="str">
        <f t="shared" ca="1" si="489"/>
        <v>-</v>
      </c>
      <c r="K1106" s="40" t="str">
        <f t="shared" ca="1" si="489"/>
        <v>-</v>
      </c>
      <c r="L1106" s="40" t="str">
        <f t="shared" ca="1" si="489"/>
        <v>-</v>
      </c>
      <c r="M1106" s="40" t="str">
        <f t="shared" ca="1" si="489"/>
        <v>-</v>
      </c>
      <c r="N1106" s="40" t="str">
        <f t="shared" ca="1" si="474"/>
        <v>-</v>
      </c>
      <c r="O1106" s="40">
        <f t="shared" ca="1" si="474"/>
        <v>2</v>
      </c>
      <c r="P1106" s="40">
        <f t="shared" ca="1" si="474"/>
        <v>3</v>
      </c>
      <c r="Q1106" s="40">
        <f t="shared" ca="1" si="474"/>
        <v>3</v>
      </c>
      <c r="R1106" s="40">
        <f t="shared" ca="1" si="474"/>
        <v>3</v>
      </c>
      <c r="S1106" s="40">
        <f t="shared" ca="1" si="474"/>
        <v>3</v>
      </c>
      <c r="T1106" s="40">
        <f t="shared" ca="1" si="474"/>
        <v>3</v>
      </c>
      <c r="U1106" s="40">
        <f t="shared" ca="1" si="474"/>
        <v>0.01</v>
      </c>
      <c r="V1106" s="40">
        <f t="shared" ca="1" si="474"/>
        <v>0</v>
      </c>
      <c r="W1106" s="40">
        <f t="shared" ca="1" si="474"/>
        <v>0.05</v>
      </c>
      <c r="X1106" s="40">
        <f t="shared" ca="1" si="474"/>
        <v>0.05</v>
      </c>
      <c r="Y1106" s="40">
        <f t="shared" ca="1" si="474"/>
        <v>0</v>
      </c>
      <c r="Z1106" s="40">
        <f t="shared" ca="1" si="474"/>
        <v>0</v>
      </c>
      <c r="AA1106" s="40">
        <f t="shared" ca="1" si="474"/>
        <v>1</v>
      </c>
      <c r="AB1106" s="40" t="str">
        <f t="shared" ca="1" si="474"/>
        <v>-</v>
      </c>
      <c r="AC1106" s="40" t="str">
        <f t="shared" ca="1" si="474"/>
        <v>-</v>
      </c>
      <c r="AD1106" s="40" t="b">
        <f t="shared" ca="1" si="474"/>
        <v>1</v>
      </c>
      <c r="AE1106" s="40" t="str">
        <f t="shared" ca="1" si="474"/>
        <v>-</v>
      </c>
      <c r="AF1106" s="40" t="str">
        <f t="shared" ca="1" si="474"/>
        <v>-</v>
      </c>
      <c r="AG1106" s="40" t="str">
        <f t="shared" ca="1" si="474"/>
        <v>-</v>
      </c>
      <c r="AH1106" s="40">
        <f t="shared" ca="1" si="474"/>
        <v>1</v>
      </c>
      <c r="AI1106" s="40">
        <f t="shared" ca="1" si="474"/>
        <v>0</v>
      </c>
      <c r="AJ1106" s="40">
        <f t="shared" ca="1" si="474"/>
        <v>1</v>
      </c>
      <c r="AK1106" s="40">
        <f t="shared" ca="1" si="480"/>
        <v>0</v>
      </c>
      <c r="AL1106" s="81">
        <v>0</v>
      </c>
      <c r="AM1106" s="40"/>
      <c r="AN1106" s="40"/>
      <c r="AO1106" s="40"/>
      <c r="AP1106" s="40"/>
      <c r="AQ1106" s="40"/>
      <c r="AR1106" s="40"/>
      <c r="AS1106" s="40"/>
      <c r="AT1106" s="40"/>
      <c r="AU1106" s="40"/>
      <c r="AV1106" s="40"/>
      <c r="AW1106" s="40"/>
      <c r="AX1106" s="40"/>
      <c r="AY1106" s="40"/>
      <c r="AZ1106" s="40"/>
      <c r="BA1106" s="40"/>
      <c r="BB1106" s="40"/>
      <c r="BC1106" s="40"/>
      <c r="BD1106" s="40"/>
      <c r="BE1106" s="40"/>
      <c r="BF1106" s="40"/>
      <c r="BG1106" s="40"/>
      <c r="BH1106" s="40"/>
      <c r="BI1106" s="40"/>
      <c r="BJ1106" s="40"/>
      <c r="BK1106" s="40"/>
      <c r="BL1106" s="40"/>
      <c r="BM1106" s="40"/>
      <c r="BN1106" s="40">
        <f t="shared" ca="1" si="475"/>
        <v>0.04</v>
      </c>
      <c r="BO1106" s="40">
        <f t="shared" ca="1" si="475"/>
        <v>0</v>
      </c>
      <c r="BP1106" s="40">
        <f t="shared" ca="1" si="475"/>
        <v>-0.04</v>
      </c>
      <c r="BQ1106" s="40">
        <f t="shared" ca="1" si="475"/>
        <v>0</v>
      </c>
      <c r="BR1106" s="40">
        <f t="shared" ca="1" si="475"/>
        <v>-0.04</v>
      </c>
      <c r="BS1106" s="40">
        <f t="shared" ca="1" si="475"/>
        <v>0</v>
      </c>
      <c r="BT1106" s="40">
        <f t="shared" ca="1" si="475"/>
        <v>0</v>
      </c>
      <c r="BU1106" s="40">
        <f t="shared" ca="1" si="475"/>
        <v>0.04</v>
      </c>
      <c r="BV1106" s="40">
        <f t="shared" ca="1" si="475"/>
        <v>0</v>
      </c>
      <c r="BW1106" s="40">
        <f t="shared" ca="1" si="475"/>
        <v>-0.04</v>
      </c>
      <c r="BX1106" s="40">
        <f t="shared" ca="1" si="475"/>
        <v>0</v>
      </c>
      <c r="BY1106" s="40">
        <f t="shared" ca="1" si="475"/>
        <v>-0.04</v>
      </c>
      <c r="BZ1106" s="40">
        <f t="shared" ca="1" si="475"/>
        <v>0</v>
      </c>
      <c r="CA1106" s="40">
        <f t="shared" ca="1" si="475"/>
        <v>0</v>
      </c>
      <c r="CB1106" s="40">
        <f t="shared" ca="1" si="475"/>
        <v>0.04</v>
      </c>
      <c r="CC1106" s="40">
        <f t="shared" ca="1" si="475"/>
        <v>0</v>
      </c>
      <c r="CD1106" s="40">
        <f t="shared" ca="1" si="493"/>
        <v>-0.04</v>
      </c>
      <c r="CE1106" s="40">
        <f t="shared" ca="1" si="493"/>
        <v>0</v>
      </c>
      <c r="CF1106" s="40">
        <f t="shared" ca="1" si="493"/>
        <v>-0.04</v>
      </c>
      <c r="CG1106" s="40">
        <f t="shared" ca="1" si="493"/>
        <v>0</v>
      </c>
      <c r="CH1106" s="40">
        <f t="shared" ca="1" si="493"/>
        <v>0</v>
      </c>
    </row>
    <row r="1107" spans="1:86">
      <c r="A1107" s="60"/>
      <c r="B1107" s="60" t="s">
        <v>949</v>
      </c>
      <c r="C1107" s="40">
        <f t="shared" ca="1" si="473"/>
        <v>1</v>
      </c>
      <c r="D1107" s="40">
        <f t="shared" ca="1" si="473"/>
        <v>1</v>
      </c>
      <c r="E1107" s="40" t="b">
        <f t="shared" ca="1" si="473"/>
        <v>0</v>
      </c>
      <c r="F1107" s="40">
        <f t="shared" ca="1" si="489"/>
        <v>1</v>
      </c>
      <c r="G1107" s="40" t="str">
        <f t="shared" ca="1" si="489"/>
        <v>-</v>
      </c>
      <c r="H1107" s="40" t="str">
        <f t="shared" ca="1" si="489"/>
        <v>-</v>
      </c>
      <c r="I1107" s="40" t="str">
        <f t="shared" ca="1" si="489"/>
        <v>-</v>
      </c>
      <c r="J1107" s="40" t="str">
        <f t="shared" ca="1" si="489"/>
        <v>-</v>
      </c>
      <c r="K1107" s="40" t="str">
        <f t="shared" ca="1" si="489"/>
        <v>-</v>
      </c>
      <c r="L1107" s="40" t="str">
        <f t="shared" ca="1" si="489"/>
        <v>-</v>
      </c>
      <c r="M1107" s="40" t="str">
        <f t="shared" ca="1" si="489"/>
        <v>-</v>
      </c>
      <c r="N1107" s="40" t="str">
        <f t="shared" ca="1" si="474"/>
        <v>-</v>
      </c>
      <c r="O1107" s="40">
        <f t="shared" ca="1" si="474"/>
        <v>2</v>
      </c>
      <c r="P1107" s="40">
        <f t="shared" ca="1" si="474"/>
        <v>3</v>
      </c>
      <c r="Q1107" s="40">
        <f t="shared" ca="1" si="474"/>
        <v>3</v>
      </c>
      <c r="R1107" s="40">
        <f t="shared" ca="1" si="474"/>
        <v>3</v>
      </c>
      <c r="S1107" s="40">
        <f t="shared" ca="1" si="474"/>
        <v>3</v>
      </c>
      <c r="T1107" s="40">
        <f t="shared" ca="1" si="474"/>
        <v>3</v>
      </c>
      <c r="U1107" s="63">
        <v>0</v>
      </c>
      <c r="V1107" s="63">
        <v>0</v>
      </c>
      <c r="W1107" s="63">
        <v>0</v>
      </c>
      <c r="X1107" s="63">
        <v>0</v>
      </c>
      <c r="Y1107" s="40">
        <f t="shared" ca="1" si="474"/>
        <v>0</v>
      </c>
      <c r="Z1107" s="40">
        <f t="shared" ref="Z1107:AJ1107" ca="1" si="494">OFFSET(Z1107,-1,0)</f>
        <v>0</v>
      </c>
      <c r="AA1107" s="40">
        <f t="shared" ca="1" si="494"/>
        <v>1</v>
      </c>
      <c r="AB1107" s="40" t="str">
        <f ca="1">OFFSET(AB1107,-1,0)</f>
        <v>-</v>
      </c>
      <c r="AC1107" s="77" t="str">
        <f ca="1">OFFSET(AC1107,-1,0)</f>
        <v>-</v>
      </c>
      <c r="AD1107" s="40" t="b">
        <f t="shared" ca="1" si="494"/>
        <v>1</v>
      </c>
      <c r="AE1107" s="40" t="str">
        <f t="shared" ca="1" si="494"/>
        <v>-</v>
      </c>
      <c r="AF1107" s="40" t="str">
        <f t="shared" ca="1" si="494"/>
        <v>-</v>
      </c>
      <c r="AG1107" s="40" t="str">
        <f t="shared" ca="1" si="494"/>
        <v>-</v>
      </c>
      <c r="AH1107" s="40">
        <f t="shared" ca="1" si="494"/>
        <v>1</v>
      </c>
      <c r="AI1107" s="40">
        <f t="shared" ca="1" si="494"/>
        <v>0</v>
      </c>
      <c r="AJ1107" s="40">
        <f t="shared" ca="1" si="494"/>
        <v>1</v>
      </c>
      <c r="AK1107" s="40">
        <f t="shared" ca="1" si="480"/>
        <v>0</v>
      </c>
      <c r="AL1107" s="200">
        <f ca="1">AL$1095</f>
        <v>1</v>
      </c>
      <c r="AM1107" s="40"/>
      <c r="AN1107" s="40"/>
      <c r="AO1107" s="40"/>
      <c r="AP1107" s="40"/>
      <c r="AQ1107" s="40"/>
      <c r="AR1107" s="40"/>
      <c r="AS1107" s="40"/>
      <c r="AT1107" s="40"/>
      <c r="AU1107" s="40"/>
      <c r="AV1107" s="40"/>
      <c r="AW1107" s="40"/>
      <c r="AX1107" s="40"/>
      <c r="AY1107" s="40"/>
      <c r="AZ1107" s="40"/>
      <c r="BA1107" s="40"/>
      <c r="BB1107" s="40"/>
      <c r="BC1107" s="40"/>
      <c r="BD1107" s="40"/>
      <c r="BE1107" s="40"/>
      <c r="BF1107" s="40"/>
      <c r="BG1107" s="40"/>
      <c r="BH1107" s="40"/>
      <c r="BI1107" s="40"/>
      <c r="BJ1107" s="40"/>
      <c r="BK1107" s="40"/>
      <c r="BL1107" s="40"/>
      <c r="BM1107" s="40"/>
      <c r="BN1107" s="40">
        <f t="shared" ca="1" si="475"/>
        <v>0.04</v>
      </c>
      <c r="BO1107" s="40">
        <f t="shared" ca="1" si="475"/>
        <v>0</v>
      </c>
      <c r="BP1107" s="40">
        <f t="shared" ca="1" si="475"/>
        <v>-0.04</v>
      </c>
      <c r="BQ1107" s="40">
        <f t="shared" ca="1" si="475"/>
        <v>0</v>
      </c>
      <c r="BR1107" s="40">
        <f t="shared" ca="1" si="475"/>
        <v>-0.04</v>
      </c>
      <c r="BS1107" s="40">
        <f t="shared" ca="1" si="475"/>
        <v>0</v>
      </c>
      <c r="BT1107" s="40">
        <f t="shared" ca="1" si="475"/>
        <v>0</v>
      </c>
      <c r="BU1107" s="40">
        <f t="shared" ca="1" si="475"/>
        <v>0.04</v>
      </c>
      <c r="BV1107" s="40">
        <f t="shared" ca="1" si="475"/>
        <v>0</v>
      </c>
      <c r="BW1107" s="40">
        <f t="shared" ca="1" si="475"/>
        <v>-0.04</v>
      </c>
      <c r="BX1107" s="40">
        <f t="shared" ca="1" si="475"/>
        <v>0</v>
      </c>
      <c r="BY1107" s="40">
        <f t="shared" ca="1" si="475"/>
        <v>-0.04</v>
      </c>
      <c r="BZ1107" s="40">
        <f t="shared" ca="1" si="475"/>
        <v>0</v>
      </c>
      <c r="CA1107" s="40">
        <f t="shared" ca="1" si="475"/>
        <v>0</v>
      </c>
      <c r="CB1107" s="40">
        <f t="shared" ca="1" si="475"/>
        <v>0.04</v>
      </c>
      <c r="CC1107" s="40">
        <f t="shared" ca="1" si="475"/>
        <v>0</v>
      </c>
      <c r="CD1107" s="40">
        <f t="shared" ca="1" si="493"/>
        <v>-0.04</v>
      </c>
      <c r="CE1107" s="40">
        <f t="shared" ca="1" si="493"/>
        <v>0</v>
      </c>
      <c r="CF1107" s="40">
        <f t="shared" ca="1" si="493"/>
        <v>-0.04</v>
      </c>
      <c r="CG1107" s="40">
        <f t="shared" ca="1" si="493"/>
        <v>0</v>
      </c>
      <c r="CH1107" s="40">
        <f t="shared" ca="1" si="493"/>
        <v>0</v>
      </c>
    </row>
    <row r="1108" spans="1:86" ht="15.75">
      <c r="A1108" s="64">
        <f>CHOOSE(d.Flock.1.1+1,INDEX(i.OptLTWMerino,d.TOL.1.1+1,$AA1108+1),NA(),INDEX(i.OptLTWMaternal,d.TOL.1.1+1,$AA1108+1))</f>
        <v>230</v>
      </c>
      <c r="B1108" s="137" t="s">
        <v>936</v>
      </c>
      <c r="C1108" s="40">
        <f t="shared" ref="C1108:D1115" ca="1" si="495">OFFSET(C1108,-1,0)</f>
        <v>1</v>
      </c>
      <c r="D1108" s="40">
        <f t="shared" ca="1" si="495"/>
        <v>1</v>
      </c>
      <c r="E1108" s="63" t="b">
        <v>1</v>
      </c>
      <c r="F1108" s="226">
        <f>d.Flock.1.1*100+d.TOL.1.1*10+$AA1108</f>
        <v>2</v>
      </c>
      <c r="G1108" s="63" t="b">
        <v>1</v>
      </c>
      <c r="H1108" s="63" t="b">
        <v>1</v>
      </c>
      <c r="I1108" s="63" t="b">
        <v>1</v>
      </c>
      <c r="J1108" s="63" t="b">
        <v>1</v>
      </c>
      <c r="K1108" s="63" t="b">
        <v>1</v>
      </c>
      <c r="L1108" s="63" t="b">
        <v>1</v>
      </c>
      <c r="M1108" s="63" t="b">
        <v>1</v>
      </c>
      <c r="N1108" s="40" t="str">
        <f ca="1">OFFSET(N1108,-1,0)</f>
        <v>-</v>
      </c>
      <c r="O1108" s="76">
        <f>4+24*d.TOL.1.1+IF(d.Flock.1.1=2,144,0)</f>
        <v>4</v>
      </c>
      <c r="P1108" s="76">
        <f>5+24*d.TOL.1.1+IF(d.Flock.1.1=2,144,0)</f>
        <v>5</v>
      </c>
      <c r="Q1108" s="76">
        <f>5+24*d.TOL.1.1+IF(d.Flock.1.1=2,144,0)</f>
        <v>5</v>
      </c>
      <c r="R1108" s="76">
        <f>6+24*d.TOL.1.1+IF(d.Flock.1.1=2,144,0)</f>
        <v>6</v>
      </c>
      <c r="S1108" s="187">
        <f>$R1108</f>
        <v>6</v>
      </c>
      <c r="T1108" s="187">
        <f>$R1108</f>
        <v>6</v>
      </c>
      <c r="U1108" s="235">
        <f>INDEX(i_dryman,2,U$1085)</f>
        <v>0</v>
      </c>
      <c r="V1108" s="235">
        <f>INDEX(i_dryman,2,V$1085)</f>
        <v>0</v>
      </c>
      <c r="W1108" s="235">
        <f>INDEX(i_dryman,2,W$1085)</f>
        <v>0</v>
      </c>
      <c r="X1108" s="235">
        <f>INDEX(i_dryman,2,X$1085)</f>
        <v>0</v>
      </c>
      <c r="Y1108" s="205">
        <f>INDEX(i_mortalityx,2+4*(d.Flock.1.1=2),Y$1085)</f>
        <v>1.0984615384615384E-2</v>
      </c>
      <c r="Z1108" s="205">
        <f>INDEX(i_mortalityx,2+4*(d.Flock.1.1=2),Z$1085)</f>
        <v>-4.3999999999999997E-2</v>
      </c>
      <c r="AA1108" s="63">
        <v>2</v>
      </c>
      <c r="AB1108" s="236" t="str">
        <f>INDEX(i_dryman,2,AB$1085)</f>
        <v>-</v>
      </c>
      <c r="AC1108" s="236" t="b">
        <f>INDEX(i_dryman,2,AC$1085)</f>
        <v>1</v>
      </c>
      <c r="AD1108" s="236" t="str">
        <f>INDEX(i_dryman,2,AD$1085)</f>
        <v>-</v>
      </c>
      <c r="AE1108" s="236" t="str">
        <f>INDEX(i_dryman,2,AE$1085)</f>
        <v>-</v>
      </c>
      <c r="AF1108" s="40" t="str">
        <f t="shared" ref="AF1108:AF1115" ca="1" si="496">OFFSET(AF1108,-1,0)</f>
        <v>-</v>
      </c>
      <c r="AG1108" s="237" t="str">
        <f ca="1">INDEX(i_dryman,2,AG$1085)</f>
        <v>-</v>
      </c>
      <c r="AH1108" s="40">
        <f t="shared" ref="AH1108:AJ1115" ca="1" si="497">OFFSET(AH1108,-1,0)</f>
        <v>1</v>
      </c>
      <c r="AI1108" s="40">
        <f t="shared" ca="1" si="497"/>
        <v>0</v>
      </c>
      <c r="AJ1108" s="40">
        <f t="shared" ca="1" si="497"/>
        <v>1</v>
      </c>
      <c r="AK1108" s="40">
        <f t="shared" ca="1" si="480"/>
        <v>0</v>
      </c>
      <c r="AL1108" s="40">
        <f ca="1">OFFSET(AL1108,-1,0)</f>
        <v>1</v>
      </c>
      <c r="AM1108" s="40"/>
      <c r="AN1108" s="40"/>
      <c r="AO1108" s="40"/>
      <c r="AP1108" s="40"/>
      <c r="AQ1108" s="40"/>
      <c r="AR1108" s="40"/>
      <c r="AS1108" s="40"/>
      <c r="AT1108" s="40"/>
      <c r="AU1108" s="40"/>
      <c r="AV1108" s="40"/>
      <c r="AW1108" s="40"/>
      <c r="AX1108" s="40"/>
      <c r="AY1108" s="40"/>
      <c r="AZ1108" s="40"/>
      <c r="BA1108" s="40"/>
      <c r="BB1108" s="40"/>
      <c r="BC1108" s="40"/>
      <c r="BD1108" s="40"/>
      <c r="BE1108" s="40"/>
      <c r="BF1108" s="40"/>
      <c r="BG1108" s="40"/>
      <c r="BH1108" s="40"/>
      <c r="BI1108" s="40"/>
      <c r="BJ1108" s="40"/>
      <c r="BK1108" s="40"/>
      <c r="BL1108" s="40"/>
      <c r="BM1108" s="40"/>
      <c r="BN1108" s="147">
        <f t="shared" ref="BN1108:CH1108" si="498">IF($A1108=0,0,INDEX(CHOOSE(d.Flock.1.1+1,BN$51:BN$386,NA(),BN$451:BN$786),$A1108,1))</f>
        <v>0.04</v>
      </c>
      <c r="BO1108" s="147">
        <f t="shared" si="498"/>
        <v>0</v>
      </c>
      <c r="BP1108" s="147">
        <f t="shared" ca="1" si="498"/>
        <v>0</v>
      </c>
      <c r="BQ1108" s="147">
        <f t="shared" ca="1" si="498"/>
        <v>0</v>
      </c>
      <c r="BR1108" s="147">
        <f t="shared" ca="1" si="498"/>
        <v>-0.04</v>
      </c>
      <c r="BS1108" s="147">
        <f t="shared" ca="1" si="498"/>
        <v>0</v>
      </c>
      <c r="BT1108" s="147">
        <f t="shared" ca="1" si="498"/>
        <v>0</v>
      </c>
      <c r="BU1108" s="147">
        <f t="shared" si="498"/>
        <v>0.04</v>
      </c>
      <c r="BV1108" s="147">
        <f t="shared" si="498"/>
        <v>0</v>
      </c>
      <c r="BW1108" s="147">
        <f t="shared" ca="1" si="498"/>
        <v>0</v>
      </c>
      <c r="BX1108" s="147">
        <f t="shared" ca="1" si="498"/>
        <v>0</v>
      </c>
      <c r="BY1108" s="147">
        <f t="shared" ca="1" si="498"/>
        <v>-0.04</v>
      </c>
      <c r="BZ1108" s="147">
        <f t="shared" ca="1" si="498"/>
        <v>0</v>
      </c>
      <c r="CA1108" s="147">
        <f t="shared" ca="1" si="498"/>
        <v>0</v>
      </c>
      <c r="CB1108" s="147">
        <f t="shared" si="498"/>
        <v>0.04</v>
      </c>
      <c r="CC1108" s="147">
        <f t="shared" si="498"/>
        <v>0</v>
      </c>
      <c r="CD1108" s="147">
        <f t="shared" ca="1" si="498"/>
        <v>0</v>
      </c>
      <c r="CE1108" s="147">
        <f t="shared" ca="1" si="498"/>
        <v>0</v>
      </c>
      <c r="CF1108" s="147">
        <f t="shared" ca="1" si="498"/>
        <v>-0.04</v>
      </c>
      <c r="CG1108" s="147">
        <f t="shared" ca="1" si="498"/>
        <v>0</v>
      </c>
      <c r="CH1108" s="147">
        <f t="shared" ca="1" si="498"/>
        <v>0</v>
      </c>
    </row>
    <row r="1109" spans="1:86">
      <c r="A1109" s="63">
        <v>2</v>
      </c>
      <c r="B1109" s="72" t="s">
        <v>912</v>
      </c>
      <c r="C1109" s="40">
        <f t="shared" ca="1" si="495"/>
        <v>1</v>
      </c>
      <c r="D1109" s="40">
        <f t="shared" ca="1" si="495"/>
        <v>1</v>
      </c>
      <c r="E1109" s="63" t="b">
        <v>0</v>
      </c>
      <c r="F1109" s="40">
        <f t="shared" ref="F1109:F1122" ca="1" si="499">OFFSET(F1109,-1,0)</f>
        <v>2</v>
      </c>
      <c r="G1109" s="76" t="s">
        <v>37</v>
      </c>
      <c r="H1109" s="76" t="s">
        <v>37</v>
      </c>
      <c r="I1109" s="76" t="s">
        <v>37</v>
      </c>
      <c r="J1109" s="76" t="s">
        <v>37</v>
      </c>
      <c r="K1109" s="76" t="s">
        <v>37</v>
      </c>
      <c r="L1109" s="76" t="s">
        <v>37</v>
      </c>
      <c r="M1109" s="76" t="s">
        <v>37</v>
      </c>
      <c r="N1109" s="40" t="str">
        <f ca="1">OFFSET(N1109,-1,0)</f>
        <v>-</v>
      </c>
      <c r="O1109" s="40">
        <f t="shared" ref="O1109:T1111" ca="1" si="500">OFFSET(O1109,-1,0)</f>
        <v>4</v>
      </c>
      <c r="P1109" s="40">
        <f t="shared" ca="1" si="500"/>
        <v>5</v>
      </c>
      <c r="Q1109" s="40">
        <f t="shared" ca="1" si="500"/>
        <v>5</v>
      </c>
      <c r="R1109" s="40">
        <f t="shared" ca="1" si="500"/>
        <v>6</v>
      </c>
      <c r="S1109" s="40">
        <f t="shared" ca="1" si="500"/>
        <v>6</v>
      </c>
      <c r="T1109" s="40">
        <f t="shared" ca="1" si="500"/>
        <v>6</v>
      </c>
      <c r="U1109" s="109">
        <f t="shared" ref="U1109:X1115" si="501">INDEX(i_dryman,$A1109,U$1085)</f>
        <v>0</v>
      </c>
      <c r="V1109" s="109">
        <f t="shared" si="501"/>
        <v>0</v>
      </c>
      <c r="W1109" s="109">
        <f t="shared" si="501"/>
        <v>0</v>
      </c>
      <c r="X1109" s="109">
        <f t="shared" si="501"/>
        <v>0</v>
      </c>
      <c r="Y1109" s="49">
        <f t="shared" ref="Y1109:AA1115" ca="1" si="502">OFFSET(Y1109,-1,0)</f>
        <v>1.0984615384615384E-2</v>
      </c>
      <c r="Z1109" s="49">
        <f t="shared" ca="1" si="502"/>
        <v>-4.3999999999999997E-2</v>
      </c>
      <c r="AA1109" s="40">
        <f t="shared" ca="1" si="502"/>
        <v>2</v>
      </c>
      <c r="AB1109" s="212" t="str">
        <f t="shared" ref="AB1109:AE1115" si="503">INDEX(i_dryman,$A1109,AB$1085)</f>
        <v>-</v>
      </c>
      <c r="AC1109" s="212" t="b">
        <f t="shared" si="503"/>
        <v>1</v>
      </c>
      <c r="AD1109" s="212" t="str">
        <f t="shared" si="503"/>
        <v>-</v>
      </c>
      <c r="AE1109" s="212" t="str">
        <f t="shared" si="503"/>
        <v>-</v>
      </c>
      <c r="AF1109" s="40" t="str">
        <f t="shared" ca="1" si="496"/>
        <v>-</v>
      </c>
      <c r="AG1109" s="212" t="str">
        <f t="shared" ref="AG1109:AG1115" ca="1" si="504">INDEX(i_dryman,$A1109,AG$1085)</f>
        <v>-</v>
      </c>
      <c r="AH1109" s="40">
        <f t="shared" ca="1" si="497"/>
        <v>1</v>
      </c>
      <c r="AI1109" s="40">
        <f t="shared" ca="1" si="497"/>
        <v>0</v>
      </c>
      <c r="AJ1109" s="40">
        <f t="shared" ca="1" si="497"/>
        <v>1</v>
      </c>
      <c r="AK1109" s="40">
        <f t="shared" ca="1" si="480"/>
        <v>0</v>
      </c>
      <c r="AL1109" s="40">
        <f t="shared" ca="1" si="480"/>
        <v>1</v>
      </c>
      <c r="AM1109" s="40"/>
      <c r="AN1109" s="40"/>
      <c r="AO1109" s="40"/>
      <c r="AP1109" s="40"/>
      <c r="AQ1109" s="40"/>
      <c r="AR1109" s="40"/>
      <c r="AS1109" s="40"/>
      <c r="AT1109" s="40"/>
      <c r="AU1109" s="40"/>
      <c r="AV1109" s="40"/>
      <c r="AW1109" s="40"/>
      <c r="AX1109" s="40"/>
      <c r="AY1109" s="40"/>
      <c r="AZ1109" s="40"/>
      <c r="BA1109" s="40"/>
      <c r="BB1109" s="40"/>
      <c r="BC1109" s="40"/>
      <c r="BD1109" s="40"/>
      <c r="BE1109" s="40"/>
      <c r="BF1109" s="40"/>
      <c r="BG1109" s="40"/>
      <c r="BH1109" s="40"/>
      <c r="BI1109" s="40"/>
      <c r="BJ1109" s="40"/>
      <c r="BK1109" s="40"/>
      <c r="BL1109" s="40"/>
      <c r="BM1109" s="40"/>
      <c r="BN1109" s="40">
        <f t="shared" ref="BN1109:CC1117" ca="1" si="505">OFFSET(BN1109,-1,0)</f>
        <v>0.04</v>
      </c>
      <c r="BO1109" s="40">
        <f t="shared" ca="1" si="505"/>
        <v>0</v>
      </c>
      <c r="BP1109" s="40">
        <f t="shared" ca="1" si="505"/>
        <v>0</v>
      </c>
      <c r="BQ1109" s="40">
        <f t="shared" ca="1" si="505"/>
        <v>0</v>
      </c>
      <c r="BR1109" s="40">
        <f t="shared" ca="1" si="505"/>
        <v>-0.04</v>
      </c>
      <c r="BS1109" s="40">
        <f t="shared" ca="1" si="505"/>
        <v>0</v>
      </c>
      <c r="BT1109" s="40">
        <f t="shared" ca="1" si="505"/>
        <v>0</v>
      </c>
      <c r="BU1109" s="40">
        <f t="shared" ca="1" si="505"/>
        <v>0.04</v>
      </c>
      <c r="BV1109" s="40">
        <f t="shared" ca="1" si="505"/>
        <v>0</v>
      </c>
      <c r="BW1109" s="40">
        <f t="shared" ca="1" si="505"/>
        <v>0</v>
      </c>
      <c r="BX1109" s="40">
        <f t="shared" ca="1" si="505"/>
        <v>0</v>
      </c>
      <c r="BY1109" s="40">
        <f t="shared" ca="1" si="505"/>
        <v>-0.04</v>
      </c>
      <c r="BZ1109" s="40">
        <f t="shared" ca="1" si="505"/>
        <v>0</v>
      </c>
      <c r="CA1109" s="40">
        <f t="shared" ca="1" si="505"/>
        <v>0</v>
      </c>
      <c r="CB1109" s="40">
        <f t="shared" ca="1" si="505"/>
        <v>0.04</v>
      </c>
      <c r="CC1109" s="40">
        <f t="shared" ca="1" si="505"/>
        <v>0</v>
      </c>
      <c r="CD1109" s="40">
        <f t="shared" ref="CD1109:CH1117" ca="1" si="506">OFFSET(CD1109,-1,0)</f>
        <v>0</v>
      </c>
      <c r="CE1109" s="40">
        <f t="shared" ca="1" si="506"/>
        <v>0</v>
      </c>
      <c r="CF1109" s="40">
        <f t="shared" ca="1" si="506"/>
        <v>-0.04</v>
      </c>
      <c r="CG1109" s="40">
        <f t="shared" ca="1" si="506"/>
        <v>0</v>
      </c>
      <c r="CH1109" s="40">
        <f t="shared" ca="1" si="506"/>
        <v>0</v>
      </c>
    </row>
    <row r="1110" spans="1:86">
      <c r="A1110" s="63">
        <v>3</v>
      </c>
      <c r="B1110" s="72" t="s">
        <v>913</v>
      </c>
      <c r="C1110" s="40">
        <f t="shared" ca="1" si="495"/>
        <v>1</v>
      </c>
      <c r="D1110" s="40">
        <f t="shared" ca="1" si="495"/>
        <v>1</v>
      </c>
      <c r="E1110" s="40" t="b">
        <f t="shared" ref="E1110:E1132" ca="1" si="507">OFFSET(E1110,-1,0)</f>
        <v>0</v>
      </c>
      <c r="F1110" s="40">
        <f t="shared" ca="1" si="499"/>
        <v>2</v>
      </c>
      <c r="G1110" s="40" t="str">
        <f t="shared" ref="G1110:M1111" ca="1" si="508">OFFSET(G1110,-1,0)</f>
        <v>-</v>
      </c>
      <c r="H1110" s="40" t="str">
        <f t="shared" ca="1" si="508"/>
        <v>-</v>
      </c>
      <c r="I1110" s="40" t="str">
        <f t="shared" ca="1" si="508"/>
        <v>-</v>
      </c>
      <c r="J1110" s="40" t="str">
        <f t="shared" ca="1" si="508"/>
        <v>-</v>
      </c>
      <c r="K1110" s="40" t="str">
        <f t="shared" ca="1" si="508"/>
        <v>-</v>
      </c>
      <c r="L1110" s="40" t="str">
        <f t="shared" ca="1" si="508"/>
        <v>-</v>
      </c>
      <c r="M1110" s="40" t="str">
        <f t="shared" ca="1" si="508"/>
        <v>-</v>
      </c>
      <c r="N1110" s="40" t="str">
        <f ca="1">OFFSET(N1110,-1,0)</f>
        <v>-</v>
      </c>
      <c r="O1110" s="40">
        <f t="shared" ca="1" si="500"/>
        <v>4</v>
      </c>
      <c r="P1110" s="40">
        <f t="shared" ca="1" si="500"/>
        <v>5</v>
      </c>
      <c r="Q1110" s="40">
        <f t="shared" ca="1" si="500"/>
        <v>5</v>
      </c>
      <c r="R1110" s="40">
        <f t="shared" ca="1" si="500"/>
        <v>6</v>
      </c>
      <c r="S1110" s="40">
        <f t="shared" ca="1" si="500"/>
        <v>6</v>
      </c>
      <c r="T1110" s="40">
        <f t="shared" ca="1" si="500"/>
        <v>6</v>
      </c>
      <c r="U1110" s="109">
        <f t="shared" si="501"/>
        <v>1.2500000000000001E-2</v>
      </c>
      <c r="V1110" s="109">
        <f t="shared" si="501"/>
        <v>6.25E-2</v>
      </c>
      <c r="W1110" s="109">
        <f t="shared" si="501"/>
        <v>6.25E-2</v>
      </c>
      <c r="X1110" s="109">
        <f t="shared" si="501"/>
        <v>6.25E-2</v>
      </c>
      <c r="Y1110" s="49">
        <f t="shared" ca="1" si="502"/>
        <v>1.0984615384615384E-2</v>
      </c>
      <c r="Z1110" s="49">
        <f t="shared" ca="1" si="502"/>
        <v>-4.3999999999999997E-2</v>
      </c>
      <c r="AA1110" s="40">
        <f t="shared" ca="1" si="502"/>
        <v>2</v>
      </c>
      <c r="AB1110" s="212" t="b">
        <f t="shared" si="503"/>
        <v>1</v>
      </c>
      <c r="AC1110" s="212" t="str">
        <f t="shared" si="503"/>
        <v>-</v>
      </c>
      <c r="AD1110" s="212" t="str">
        <f t="shared" si="503"/>
        <v>-</v>
      </c>
      <c r="AE1110" s="212" t="str">
        <f t="shared" si="503"/>
        <v>-</v>
      </c>
      <c r="AF1110" s="40" t="str">
        <f t="shared" ca="1" si="496"/>
        <v>-</v>
      </c>
      <c r="AG1110" s="212" t="str">
        <f t="shared" ca="1" si="504"/>
        <v>-</v>
      </c>
      <c r="AH1110" s="40">
        <f t="shared" ca="1" si="497"/>
        <v>1</v>
      </c>
      <c r="AI1110" s="40">
        <f t="shared" ca="1" si="497"/>
        <v>0</v>
      </c>
      <c r="AJ1110" s="40">
        <f t="shared" ca="1" si="497"/>
        <v>1</v>
      </c>
      <c r="AK1110" s="40">
        <f t="shared" ca="1" si="480"/>
        <v>0</v>
      </c>
      <c r="AL1110" s="40">
        <f t="shared" ca="1" si="480"/>
        <v>1</v>
      </c>
      <c r="AM1110" s="40"/>
      <c r="AN1110" s="40"/>
      <c r="AO1110" s="40"/>
      <c r="AP1110" s="40"/>
      <c r="AQ1110" s="40"/>
      <c r="AR1110" s="40"/>
      <c r="AS1110" s="40"/>
      <c r="AT1110" s="40"/>
      <c r="AU1110" s="40"/>
      <c r="AV1110" s="40"/>
      <c r="AW1110" s="40"/>
      <c r="AX1110" s="40"/>
      <c r="AY1110" s="40"/>
      <c r="AZ1110" s="40"/>
      <c r="BA1110" s="40"/>
      <c r="BB1110" s="40"/>
      <c r="BC1110" s="40"/>
      <c r="BD1110" s="40"/>
      <c r="BE1110" s="40"/>
      <c r="BF1110" s="40"/>
      <c r="BG1110" s="40"/>
      <c r="BH1110" s="40"/>
      <c r="BI1110" s="40"/>
      <c r="BJ1110" s="40"/>
      <c r="BK1110" s="40"/>
      <c r="BL1110" s="40"/>
      <c r="BM1110" s="40"/>
      <c r="BN1110" s="40">
        <f t="shared" ca="1" si="505"/>
        <v>0.04</v>
      </c>
      <c r="BO1110" s="40">
        <f t="shared" ca="1" si="505"/>
        <v>0</v>
      </c>
      <c r="BP1110" s="40">
        <f t="shared" ca="1" si="505"/>
        <v>0</v>
      </c>
      <c r="BQ1110" s="40">
        <f t="shared" ca="1" si="505"/>
        <v>0</v>
      </c>
      <c r="BR1110" s="40">
        <f t="shared" ca="1" si="505"/>
        <v>-0.04</v>
      </c>
      <c r="BS1110" s="40">
        <f t="shared" ca="1" si="505"/>
        <v>0</v>
      </c>
      <c r="BT1110" s="40">
        <f t="shared" ca="1" si="505"/>
        <v>0</v>
      </c>
      <c r="BU1110" s="40">
        <f t="shared" ca="1" si="505"/>
        <v>0.04</v>
      </c>
      <c r="BV1110" s="40">
        <f t="shared" ca="1" si="505"/>
        <v>0</v>
      </c>
      <c r="BW1110" s="40">
        <f t="shared" ca="1" si="505"/>
        <v>0</v>
      </c>
      <c r="BX1110" s="40">
        <f t="shared" ca="1" si="505"/>
        <v>0</v>
      </c>
      <c r="BY1110" s="40">
        <f t="shared" ca="1" si="505"/>
        <v>-0.04</v>
      </c>
      <c r="BZ1110" s="40">
        <f t="shared" ca="1" si="505"/>
        <v>0</v>
      </c>
      <c r="CA1110" s="40">
        <f t="shared" ca="1" si="505"/>
        <v>0</v>
      </c>
      <c r="CB1110" s="40">
        <f t="shared" ca="1" si="505"/>
        <v>0.04</v>
      </c>
      <c r="CC1110" s="40">
        <f t="shared" ca="1" si="505"/>
        <v>0</v>
      </c>
      <c r="CD1110" s="40">
        <f t="shared" ca="1" si="506"/>
        <v>0</v>
      </c>
      <c r="CE1110" s="40">
        <f t="shared" ca="1" si="506"/>
        <v>0</v>
      </c>
      <c r="CF1110" s="40">
        <f t="shared" ca="1" si="506"/>
        <v>-0.04</v>
      </c>
      <c r="CG1110" s="40">
        <f t="shared" ca="1" si="506"/>
        <v>0</v>
      </c>
      <c r="CH1110" s="40">
        <f t="shared" ca="1" si="506"/>
        <v>0</v>
      </c>
    </row>
    <row r="1111" spans="1:86">
      <c r="A1111" s="63">
        <v>4</v>
      </c>
      <c r="B1111" s="72" t="s">
        <v>914</v>
      </c>
      <c r="C1111" s="40">
        <f t="shared" ca="1" si="495"/>
        <v>1</v>
      </c>
      <c r="D1111" s="40">
        <f t="shared" ca="1" si="495"/>
        <v>1</v>
      </c>
      <c r="E1111" s="40" t="b">
        <f t="shared" ca="1" si="507"/>
        <v>0</v>
      </c>
      <c r="F1111" s="40">
        <f t="shared" ca="1" si="499"/>
        <v>2</v>
      </c>
      <c r="G1111" s="40" t="str">
        <f t="shared" ca="1" si="508"/>
        <v>-</v>
      </c>
      <c r="H1111" s="40" t="str">
        <f t="shared" ca="1" si="508"/>
        <v>-</v>
      </c>
      <c r="I1111" s="40" t="str">
        <f t="shared" ca="1" si="508"/>
        <v>-</v>
      </c>
      <c r="J1111" s="40" t="str">
        <f t="shared" ca="1" si="508"/>
        <v>-</v>
      </c>
      <c r="K1111" s="40" t="str">
        <f t="shared" ca="1" si="508"/>
        <v>-</v>
      </c>
      <c r="L1111" s="40" t="str">
        <f t="shared" ca="1" si="508"/>
        <v>-</v>
      </c>
      <c r="M1111" s="40" t="str">
        <f t="shared" ca="1" si="508"/>
        <v>-</v>
      </c>
      <c r="N1111" s="40" t="str">
        <f ca="1">OFFSET(N1111,-1,0)</f>
        <v>-</v>
      </c>
      <c r="O1111" s="40">
        <f t="shared" ca="1" si="500"/>
        <v>4</v>
      </c>
      <c r="P1111" s="40">
        <f t="shared" ca="1" si="500"/>
        <v>5</v>
      </c>
      <c r="Q1111" s="40">
        <f t="shared" ca="1" si="500"/>
        <v>5</v>
      </c>
      <c r="R1111" s="40">
        <f t="shared" ca="1" si="500"/>
        <v>6</v>
      </c>
      <c r="S1111" s="40">
        <f t="shared" ca="1" si="500"/>
        <v>6</v>
      </c>
      <c r="T1111" s="40">
        <f t="shared" ca="1" si="500"/>
        <v>6</v>
      </c>
      <c r="U1111" s="109">
        <f t="shared" si="501"/>
        <v>0.01</v>
      </c>
      <c r="V1111" s="109">
        <f t="shared" si="501"/>
        <v>0</v>
      </c>
      <c r="W1111" s="109">
        <f t="shared" si="501"/>
        <v>0.05</v>
      </c>
      <c r="X1111" s="109">
        <f t="shared" si="501"/>
        <v>0.05</v>
      </c>
      <c r="Y1111" s="49">
        <f t="shared" ca="1" si="502"/>
        <v>1.0984615384615384E-2</v>
      </c>
      <c r="Z1111" s="49">
        <f t="shared" ca="1" si="502"/>
        <v>-4.3999999999999997E-2</v>
      </c>
      <c r="AA1111" s="40">
        <f t="shared" ca="1" si="502"/>
        <v>2</v>
      </c>
      <c r="AB1111" s="212" t="str">
        <f t="shared" si="503"/>
        <v>-</v>
      </c>
      <c r="AC1111" s="212" t="str">
        <f t="shared" si="503"/>
        <v>-</v>
      </c>
      <c r="AD1111" s="212" t="b">
        <f t="shared" si="503"/>
        <v>1</v>
      </c>
      <c r="AE1111" s="212" t="str">
        <f t="shared" si="503"/>
        <v>-</v>
      </c>
      <c r="AF1111" s="40" t="str">
        <f t="shared" ca="1" si="496"/>
        <v>-</v>
      </c>
      <c r="AG1111" s="212" t="str">
        <f t="shared" ca="1" si="504"/>
        <v>-</v>
      </c>
      <c r="AH1111" s="40">
        <f t="shared" ca="1" si="497"/>
        <v>1</v>
      </c>
      <c r="AI1111" s="40">
        <f t="shared" ca="1" si="497"/>
        <v>0</v>
      </c>
      <c r="AJ1111" s="40">
        <f t="shared" ca="1" si="497"/>
        <v>1</v>
      </c>
      <c r="AK1111" s="40">
        <f t="shared" ca="1" si="480"/>
        <v>0</v>
      </c>
      <c r="AL1111" s="40">
        <f t="shared" ca="1" si="480"/>
        <v>1</v>
      </c>
      <c r="AM1111" s="40"/>
      <c r="AN1111" s="40"/>
      <c r="AO1111" s="40"/>
      <c r="AP1111" s="40"/>
      <c r="AQ1111" s="40"/>
      <c r="AR1111" s="40"/>
      <c r="AS1111" s="40"/>
      <c r="AT1111" s="40"/>
      <c r="AU1111" s="40"/>
      <c r="AV1111" s="40"/>
      <c r="AW1111" s="40"/>
      <c r="AX1111" s="40"/>
      <c r="AY1111" s="40"/>
      <c r="AZ1111" s="40"/>
      <c r="BA1111" s="40"/>
      <c r="BB1111" s="40"/>
      <c r="BC1111" s="40"/>
      <c r="BD1111" s="40"/>
      <c r="BE1111" s="40"/>
      <c r="BF1111" s="40"/>
      <c r="BG1111" s="40"/>
      <c r="BH1111" s="40"/>
      <c r="BI1111" s="40"/>
      <c r="BJ1111" s="40"/>
      <c r="BK1111" s="40"/>
      <c r="BL1111" s="40"/>
      <c r="BM1111" s="40"/>
      <c r="BN1111" s="40">
        <f t="shared" ca="1" si="505"/>
        <v>0.04</v>
      </c>
      <c r="BO1111" s="40">
        <f t="shared" ca="1" si="505"/>
        <v>0</v>
      </c>
      <c r="BP1111" s="40">
        <f t="shared" ca="1" si="505"/>
        <v>0</v>
      </c>
      <c r="BQ1111" s="40">
        <f t="shared" ca="1" si="505"/>
        <v>0</v>
      </c>
      <c r="BR1111" s="40">
        <f t="shared" ca="1" si="505"/>
        <v>-0.04</v>
      </c>
      <c r="BS1111" s="40">
        <f t="shared" ca="1" si="505"/>
        <v>0</v>
      </c>
      <c r="BT1111" s="40">
        <f t="shared" ca="1" si="505"/>
        <v>0</v>
      </c>
      <c r="BU1111" s="40">
        <f t="shared" ca="1" si="505"/>
        <v>0.04</v>
      </c>
      <c r="BV1111" s="40">
        <f t="shared" ca="1" si="505"/>
        <v>0</v>
      </c>
      <c r="BW1111" s="40">
        <f t="shared" ca="1" si="505"/>
        <v>0</v>
      </c>
      <c r="BX1111" s="40">
        <f t="shared" ca="1" si="505"/>
        <v>0</v>
      </c>
      <c r="BY1111" s="40">
        <f t="shared" ca="1" si="505"/>
        <v>-0.04</v>
      </c>
      <c r="BZ1111" s="40">
        <f t="shared" ca="1" si="505"/>
        <v>0</v>
      </c>
      <c r="CA1111" s="40">
        <f t="shared" ca="1" si="505"/>
        <v>0</v>
      </c>
      <c r="CB1111" s="40">
        <f t="shared" ca="1" si="505"/>
        <v>0.04</v>
      </c>
      <c r="CC1111" s="40">
        <f t="shared" ca="1" si="505"/>
        <v>0</v>
      </c>
      <c r="CD1111" s="40">
        <f t="shared" ca="1" si="506"/>
        <v>0</v>
      </c>
      <c r="CE1111" s="40">
        <f t="shared" ca="1" si="506"/>
        <v>0</v>
      </c>
      <c r="CF1111" s="40">
        <f t="shared" ca="1" si="506"/>
        <v>-0.04</v>
      </c>
      <c r="CG1111" s="40">
        <f t="shared" ca="1" si="506"/>
        <v>0</v>
      </c>
      <c r="CH1111" s="40">
        <f t="shared" ca="1" si="506"/>
        <v>0</v>
      </c>
    </row>
    <row r="1112" spans="1:86">
      <c r="A1112" s="63">
        <v>6</v>
      </c>
      <c r="B1112" s="74" t="s">
        <v>944</v>
      </c>
      <c r="C1112" s="77">
        <f t="shared" ref="C1112:D1114" ca="1" si="509">OFFSET(C1112,-1,0)</f>
        <v>1</v>
      </c>
      <c r="D1112" s="77">
        <f t="shared" ca="1" si="509"/>
        <v>1</v>
      </c>
      <c r="E1112" s="77" t="b">
        <f t="shared" ca="1" si="507"/>
        <v>0</v>
      </c>
      <c r="F1112" s="77">
        <f t="shared" ca="1" si="499"/>
        <v>2</v>
      </c>
      <c r="G1112" s="77" t="str">
        <f t="shared" ref="G1112:L1122" ca="1" si="510">OFFSET(G1112,-1,0)</f>
        <v>-</v>
      </c>
      <c r="H1112" s="77" t="str">
        <f t="shared" ca="1" si="510"/>
        <v>-</v>
      </c>
      <c r="I1112" s="77" t="str">
        <f t="shared" ca="1" si="510"/>
        <v>-</v>
      </c>
      <c r="J1112" s="77" t="str">
        <f t="shared" ca="1" si="510"/>
        <v>-</v>
      </c>
      <c r="K1112" s="77" t="str">
        <f t="shared" ca="1" si="510"/>
        <v>-</v>
      </c>
      <c r="L1112" s="77" t="str">
        <f t="shared" ca="1" si="510"/>
        <v>-</v>
      </c>
      <c r="M1112" s="77" t="str">
        <f t="shared" ref="M1112:T1114" ca="1" si="511">OFFSET(M1112,-1,0)</f>
        <v>-</v>
      </c>
      <c r="N1112" s="77" t="str">
        <f t="shared" ca="1" si="511"/>
        <v>-</v>
      </c>
      <c r="O1112" s="77">
        <f t="shared" ca="1" si="511"/>
        <v>4</v>
      </c>
      <c r="P1112" s="77">
        <f t="shared" ca="1" si="511"/>
        <v>5</v>
      </c>
      <c r="Q1112" s="77">
        <f t="shared" ca="1" si="511"/>
        <v>5</v>
      </c>
      <c r="R1112" s="77">
        <f t="shared" ca="1" si="511"/>
        <v>6</v>
      </c>
      <c r="S1112" s="77">
        <f t="shared" ca="1" si="511"/>
        <v>6</v>
      </c>
      <c r="T1112" s="77">
        <f t="shared" ca="1" si="511"/>
        <v>6</v>
      </c>
      <c r="U1112" s="109">
        <f t="shared" si="501"/>
        <v>0.01</v>
      </c>
      <c r="V1112" s="109">
        <f t="shared" si="501"/>
        <v>0</v>
      </c>
      <c r="W1112" s="109">
        <f t="shared" si="501"/>
        <v>0</v>
      </c>
      <c r="X1112" s="109">
        <f t="shared" si="501"/>
        <v>0.06</v>
      </c>
      <c r="Y1112" s="49">
        <f t="shared" ca="1" si="502"/>
        <v>1.0984615384615384E-2</v>
      </c>
      <c r="Z1112" s="49">
        <f t="shared" ca="1" si="502"/>
        <v>-4.3999999999999997E-2</v>
      </c>
      <c r="AA1112" s="77">
        <f t="shared" ca="1" si="502"/>
        <v>2</v>
      </c>
      <c r="AB1112" s="212" t="str">
        <f t="shared" si="503"/>
        <v>-</v>
      </c>
      <c r="AC1112" s="212" t="b">
        <f t="shared" si="503"/>
        <v>1</v>
      </c>
      <c r="AD1112" s="212" t="str">
        <f t="shared" si="503"/>
        <v>-</v>
      </c>
      <c r="AE1112" s="212" t="str">
        <f t="shared" si="503"/>
        <v>-</v>
      </c>
      <c r="AF1112" s="40" t="str">
        <f t="shared" ca="1" si="496"/>
        <v>-</v>
      </c>
      <c r="AG1112" s="212">
        <f t="shared" ca="1" si="504"/>
        <v>0.5</v>
      </c>
      <c r="AH1112" s="77">
        <f t="shared" ca="1" si="497"/>
        <v>1</v>
      </c>
      <c r="AI1112" s="77">
        <f t="shared" ca="1" si="497"/>
        <v>0</v>
      </c>
      <c r="AJ1112" s="77">
        <f t="shared" ca="1" si="497"/>
        <v>1</v>
      </c>
      <c r="AK1112" s="77">
        <f t="shared" ref="AK1112:AL1114" ca="1" si="512">OFFSET(AK1112,-1,0)</f>
        <v>0</v>
      </c>
      <c r="AL1112" s="77">
        <f t="shared" ca="1" si="512"/>
        <v>1</v>
      </c>
      <c r="AM1112" s="77"/>
      <c r="AN1112" s="77"/>
      <c r="AO1112" s="77"/>
      <c r="AP1112" s="77"/>
      <c r="AQ1112" s="77"/>
      <c r="AR1112" s="77"/>
      <c r="AS1112" s="77"/>
      <c r="AT1112" s="77"/>
      <c r="AU1112" s="77"/>
      <c r="AV1112" s="77"/>
      <c r="AW1112" s="77"/>
      <c r="AX1112" s="77"/>
      <c r="AY1112" s="77"/>
      <c r="AZ1112" s="77"/>
      <c r="BA1112" s="77"/>
      <c r="BB1112" s="77"/>
      <c r="BC1112" s="77"/>
      <c r="BD1112" s="77"/>
      <c r="BE1112" s="77"/>
      <c r="BF1112" s="77"/>
      <c r="BG1112" s="77"/>
      <c r="BH1112" s="77"/>
      <c r="BI1112" s="77"/>
      <c r="BJ1112" s="77"/>
      <c r="BK1112" s="77"/>
      <c r="BL1112" s="77"/>
      <c r="BM1112" s="77"/>
      <c r="BN1112" s="77">
        <f t="shared" ca="1" si="505"/>
        <v>0.04</v>
      </c>
      <c r="BO1112" s="77">
        <f t="shared" ca="1" si="505"/>
        <v>0</v>
      </c>
      <c r="BP1112" s="77">
        <f t="shared" ca="1" si="505"/>
        <v>0</v>
      </c>
      <c r="BQ1112" s="77">
        <f t="shared" ca="1" si="505"/>
        <v>0</v>
      </c>
      <c r="BR1112" s="77">
        <f t="shared" ca="1" si="505"/>
        <v>-0.04</v>
      </c>
      <c r="BS1112" s="77">
        <f t="shared" ca="1" si="505"/>
        <v>0</v>
      </c>
      <c r="BT1112" s="77">
        <f t="shared" ca="1" si="505"/>
        <v>0</v>
      </c>
      <c r="BU1112" s="77">
        <f t="shared" ca="1" si="505"/>
        <v>0.04</v>
      </c>
      <c r="BV1112" s="77">
        <f t="shared" ca="1" si="505"/>
        <v>0</v>
      </c>
      <c r="BW1112" s="77">
        <f t="shared" ca="1" si="505"/>
        <v>0</v>
      </c>
      <c r="BX1112" s="77">
        <f t="shared" ca="1" si="505"/>
        <v>0</v>
      </c>
      <c r="BY1112" s="77">
        <f t="shared" ca="1" si="505"/>
        <v>-0.04</v>
      </c>
      <c r="BZ1112" s="77">
        <f t="shared" ca="1" si="505"/>
        <v>0</v>
      </c>
      <c r="CA1112" s="77">
        <f t="shared" ca="1" si="505"/>
        <v>0</v>
      </c>
      <c r="CB1112" s="77">
        <f t="shared" ca="1" si="505"/>
        <v>0.04</v>
      </c>
      <c r="CC1112" s="77">
        <f t="shared" ca="1" si="505"/>
        <v>0</v>
      </c>
      <c r="CD1112" s="77">
        <f t="shared" ca="1" si="506"/>
        <v>0</v>
      </c>
      <c r="CE1112" s="77">
        <f t="shared" ca="1" si="506"/>
        <v>0</v>
      </c>
      <c r="CF1112" s="77">
        <f t="shared" ca="1" si="506"/>
        <v>-0.04</v>
      </c>
      <c r="CG1112" s="77">
        <f t="shared" ca="1" si="506"/>
        <v>0</v>
      </c>
      <c r="CH1112" s="77">
        <f t="shared" ca="1" si="506"/>
        <v>0</v>
      </c>
    </row>
    <row r="1113" spans="1:86">
      <c r="A1113" s="63">
        <v>7</v>
      </c>
      <c r="B1113" s="74" t="s">
        <v>945</v>
      </c>
      <c r="C1113" s="77">
        <f t="shared" ca="1" si="509"/>
        <v>1</v>
      </c>
      <c r="D1113" s="77">
        <f t="shared" ca="1" si="509"/>
        <v>1</v>
      </c>
      <c r="E1113" s="77" t="b">
        <f t="shared" ca="1" si="507"/>
        <v>0</v>
      </c>
      <c r="F1113" s="77">
        <f t="shared" ca="1" si="499"/>
        <v>2</v>
      </c>
      <c r="G1113" s="77" t="str">
        <f t="shared" ca="1" si="510"/>
        <v>-</v>
      </c>
      <c r="H1113" s="77" t="str">
        <f t="shared" ca="1" si="510"/>
        <v>-</v>
      </c>
      <c r="I1113" s="77" t="str">
        <f t="shared" ca="1" si="510"/>
        <v>-</v>
      </c>
      <c r="J1113" s="77" t="str">
        <f t="shared" ca="1" si="510"/>
        <v>-</v>
      </c>
      <c r="K1113" s="77" t="str">
        <f t="shared" ca="1" si="510"/>
        <v>-</v>
      </c>
      <c r="L1113" s="77" t="str">
        <f t="shared" ca="1" si="510"/>
        <v>-</v>
      </c>
      <c r="M1113" s="77" t="str">
        <f t="shared" ca="1" si="511"/>
        <v>-</v>
      </c>
      <c r="N1113" s="77" t="str">
        <f t="shared" ca="1" si="511"/>
        <v>-</v>
      </c>
      <c r="O1113" s="77">
        <f t="shared" ca="1" si="511"/>
        <v>4</v>
      </c>
      <c r="P1113" s="77">
        <f t="shared" ca="1" si="511"/>
        <v>5</v>
      </c>
      <c r="Q1113" s="77">
        <f t="shared" ca="1" si="511"/>
        <v>5</v>
      </c>
      <c r="R1113" s="77">
        <f t="shared" ca="1" si="511"/>
        <v>6</v>
      </c>
      <c r="S1113" s="77">
        <f t="shared" ca="1" si="511"/>
        <v>6</v>
      </c>
      <c r="T1113" s="77">
        <f t="shared" ca="1" si="511"/>
        <v>6</v>
      </c>
      <c r="U1113" s="109">
        <f t="shared" si="501"/>
        <v>2.2499999999999999E-2</v>
      </c>
      <c r="V1113" s="109">
        <f t="shared" si="501"/>
        <v>6.25E-2</v>
      </c>
      <c r="W1113" s="109">
        <f t="shared" si="501"/>
        <v>6.25E-2</v>
      </c>
      <c r="X1113" s="109">
        <f t="shared" si="501"/>
        <v>0.1225</v>
      </c>
      <c r="Y1113" s="206">
        <f t="shared" ca="1" si="502"/>
        <v>1.0984615384615384E-2</v>
      </c>
      <c r="Z1113" s="206">
        <f t="shared" ca="1" si="502"/>
        <v>-4.3999999999999997E-2</v>
      </c>
      <c r="AA1113" s="77">
        <f t="shared" ca="1" si="502"/>
        <v>2</v>
      </c>
      <c r="AB1113" s="212" t="b">
        <f t="shared" si="503"/>
        <v>1</v>
      </c>
      <c r="AC1113" s="212" t="str">
        <f t="shared" si="503"/>
        <v>-</v>
      </c>
      <c r="AD1113" s="212" t="str">
        <f t="shared" si="503"/>
        <v>-</v>
      </c>
      <c r="AE1113" s="212" t="str">
        <f t="shared" si="503"/>
        <v>-</v>
      </c>
      <c r="AF1113" s="40" t="str">
        <f t="shared" ca="1" si="496"/>
        <v>-</v>
      </c>
      <c r="AG1113" s="212">
        <f t="shared" ca="1" si="504"/>
        <v>0.5</v>
      </c>
      <c r="AH1113" s="77">
        <f t="shared" ca="1" si="497"/>
        <v>1</v>
      </c>
      <c r="AI1113" s="77">
        <f t="shared" ca="1" si="497"/>
        <v>0</v>
      </c>
      <c r="AJ1113" s="77">
        <f t="shared" ca="1" si="497"/>
        <v>1</v>
      </c>
      <c r="AK1113" s="77">
        <f t="shared" ca="1" si="512"/>
        <v>0</v>
      </c>
      <c r="AL1113" s="77">
        <f t="shared" ca="1" si="512"/>
        <v>1</v>
      </c>
      <c r="AM1113" s="77"/>
      <c r="AN1113" s="77"/>
      <c r="AO1113" s="77"/>
      <c r="AP1113" s="77"/>
      <c r="AQ1113" s="77"/>
      <c r="AR1113" s="77"/>
      <c r="AS1113" s="77"/>
      <c r="AT1113" s="77"/>
      <c r="AU1113" s="77"/>
      <c r="AV1113" s="77"/>
      <c r="AW1113" s="77"/>
      <c r="AX1113" s="77"/>
      <c r="AY1113" s="77"/>
      <c r="AZ1113" s="77"/>
      <c r="BA1113" s="77"/>
      <c r="BB1113" s="77"/>
      <c r="BC1113" s="77"/>
      <c r="BD1113" s="77"/>
      <c r="BE1113" s="77"/>
      <c r="BF1113" s="77"/>
      <c r="BG1113" s="77"/>
      <c r="BH1113" s="77"/>
      <c r="BI1113" s="77"/>
      <c r="BJ1113" s="77"/>
      <c r="BK1113" s="77"/>
      <c r="BL1113" s="77"/>
      <c r="BM1113" s="77"/>
      <c r="BN1113" s="77">
        <f t="shared" ca="1" si="505"/>
        <v>0.04</v>
      </c>
      <c r="BO1113" s="77">
        <f t="shared" ca="1" si="505"/>
        <v>0</v>
      </c>
      <c r="BP1113" s="77">
        <f t="shared" ca="1" si="505"/>
        <v>0</v>
      </c>
      <c r="BQ1113" s="77">
        <f t="shared" ca="1" si="505"/>
        <v>0</v>
      </c>
      <c r="BR1113" s="77">
        <f t="shared" ca="1" si="505"/>
        <v>-0.04</v>
      </c>
      <c r="BS1113" s="77">
        <f t="shared" ca="1" si="505"/>
        <v>0</v>
      </c>
      <c r="BT1113" s="77">
        <f t="shared" ca="1" si="505"/>
        <v>0</v>
      </c>
      <c r="BU1113" s="77">
        <f t="shared" ca="1" si="505"/>
        <v>0.04</v>
      </c>
      <c r="BV1113" s="77">
        <f t="shared" ca="1" si="505"/>
        <v>0</v>
      </c>
      <c r="BW1113" s="77">
        <f t="shared" ca="1" si="505"/>
        <v>0</v>
      </c>
      <c r="BX1113" s="77">
        <f t="shared" ca="1" si="505"/>
        <v>0</v>
      </c>
      <c r="BY1113" s="77">
        <f t="shared" ca="1" si="505"/>
        <v>-0.04</v>
      </c>
      <c r="BZ1113" s="77">
        <f t="shared" ca="1" si="505"/>
        <v>0</v>
      </c>
      <c r="CA1113" s="77">
        <f t="shared" ca="1" si="505"/>
        <v>0</v>
      </c>
      <c r="CB1113" s="77">
        <f t="shared" ca="1" si="505"/>
        <v>0.04</v>
      </c>
      <c r="CC1113" s="77">
        <f t="shared" ca="1" si="505"/>
        <v>0</v>
      </c>
      <c r="CD1113" s="77">
        <f t="shared" ca="1" si="506"/>
        <v>0</v>
      </c>
      <c r="CE1113" s="77">
        <f t="shared" ca="1" si="506"/>
        <v>0</v>
      </c>
      <c r="CF1113" s="77">
        <f t="shared" ca="1" si="506"/>
        <v>-0.04</v>
      </c>
      <c r="CG1113" s="77">
        <f t="shared" ca="1" si="506"/>
        <v>0</v>
      </c>
      <c r="CH1113" s="77">
        <f t="shared" ca="1" si="506"/>
        <v>0</v>
      </c>
    </row>
    <row r="1114" spans="1:86">
      <c r="A1114" s="63">
        <v>8</v>
      </c>
      <c r="B1114" s="74" t="s">
        <v>946</v>
      </c>
      <c r="C1114" s="77">
        <f t="shared" ca="1" si="509"/>
        <v>1</v>
      </c>
      <c r="D1114" s="77">
        <f t="shared" ca="1" si="509"/>
        <v>1</v>
      </c>
      <c r="E1114" s="77" t="b">
        <f t="shared" ca="1" si="507"/>
        <v>0</v>
      </c>
      <c r="F1114" s="77">
        <f t="shared" ca="1" si="499"/>
        <v>2</v>
      </c>
      <c r="G1114" s="77" t="str">
        <f t="shared" ca="1" si="510"/>
        <v>-</v>
      </c>
      <c r="H1114" s="77" t="str">
        <f t="shared" ca="1" si="510"/>
        <v>-</v>
      </c>
      <c r="I1114" s="77" t="str">
        <f t="shared" ca="1" si="510"/>
        <v>-</v>
      </c>
      <c r="J1114" s="77" t="str">
        <f t="shared" ca="1" si="510"/>
        <v>-</v>
      </c>
      <c r="K1114" s="77" t="str">
        <f t="shared" ca="1" si="510"/>
        <v>-</v>
      </c>
      <c r="L1114" s="77" t="str">
        <f t="shared" ca="1" si="510"/>
        <v>-</v>
      </c>
      <c r="M1114" s="77" t="str">
        <f t="shared" ca="1" si="511"/>
        <v>-</v>
      </c>
      <c r="N1114" s="77" t="str">
        <f t="shared" ca="1" si="511"/>
        <v>-</v>
      </c>
      <c r="O1114" s="77">
        <f t="shared" ca="1" si="511"/>
        <v>4</v>
      </c>
      <c r="P1114" s="77">
        <f t="shared" ca="1" si="511"/>
        <v>5</v>
      </c>
      <c r="Q1114" s="77">
        <f t="shared" ca="1" si="511"/>
        <v>5</v>
      </c>
      <c r="R1114" s="77">
        <f t="shared" ca="1" si="511"/>
        <v>6</v>
      </c>
      <c r="S1114" s="77">
        <f t="shared" ca="1" si="511"/>
        <v>6</v>
      </c>
      <c r="T1114" s="77">
        <f t="shared" ca="1" si="511"/>
        <v>6</v>
      </c>
      <c r="U1114" s="109">
        <f t="shared" si="501"/>
        <v>0.02</v>
      </c>
      <c r="V1114" s="109">
        <f t="shared" si="501"/>
        <v>0</v>
      </c>
      <c r="W1114" s="109">
        <f t="shared" si="501"/>
        <v>0.05</v>
      </c>
      <c r="X1114" s="109">
        <f t="shared" si="501"/>
        <v>0.11</v>
      </c>
      <c r="Y1114" s="206">
        <f t="shared" ca="1" si="502"/>
        <v>1.0984615384615384E-2</v>
      </c>
      <c r="Z1114" s="206">
        <f t="shared" ca="1" si="502"/>
        <v>-4.3999999999999997E-2</v>
      </c>
      <c r="AA1114" s="77">
        <f t="shared" ca="1" si="502"/>
        <v>2</v>
      </c>
      <c r="AB1114" s="212" t="str">
        <f t="shared" si="503"/>
        <v>-</v>
      </c>
      <c r="AC1114" s="212" t="str">
        <f t="shared" si="503"/>
        <v>-</v>
      </c>
      <c r="AD1114" s="212" t="b">
        <f t="shared" si="503"/>
        <v>1</v>
      </c>
      <c r="AE1114" s="212" t="str">
        <f t="shared" si="503"/>
        <v>-</v>
      </c>
      <c r="AF1114" s="40" t="str">
        <f t="shared" ca="1" si="496"/>
        <v>-</v>
      </c>
      <c r="AG1114" s="212">
        <f t="shared" ca="1" si="504"/>
        <v>0.5</v>
      </c>
      <c r="AH1114" s="77">
        <f t="shared" ca="1" si="497"/>
        <v>1</v>
      </c>
      <c r="AI1114" s="77">
        <f t="shared" ca="1" si="497"/>
        <v>0</v>
      </c>
      <c r="AJ1114" s="77">
        <f t="shared" ca="1" si="497"/>
        <v>1</v>
      </c>
      <c r="AK1114" s="77">
        <f t="shared" ca="1" si="512"/>
        <v>0</v>
      </c>
      <c r="AL1114" s="77">
        <f t="shared" ca="1" si="512"/>
        <v>1</v>
      </c>
      <c r="AM1114" s="77"/>
      <c r="AN1114" s="77"/>
      <c r="AO1114" s="77"/>
      <c r="AP1114" s="77"/>
      <c r="AQ1114" s="77"/>
      <c r="AR1114" s="77"/>
      <c r="AS1114" s="77"/>
      <c r="AT1114" s="77"/>
      <c r="AU1114" s="77"/>
      <c r="AV1114" s="77"/>
      <c r="AW1114" s="77"/>
      <c r="AX1114" s="77"/>
      <c r="AY1114" s="77"/>
      <c r="AZ1114" s="77"/>
      <c r="BA1114" s="77"/>
      <c r="BB1114" s="77"/>
      <c r="BC1114" s="77"/>
      <c r="BD1114" s="77"/>
      <c r="BE1114" s="77"/>
      <c r="BF1114" s="77"/>
      <c r="BG1114" s="77"/>
      <c r="BH1114" s="77"/>
      <c r="BI1114" s="77"/>
      <c r="BJ1114" s="77"/>
      <c r="BK1114" s="77"/>
      <c r="BL1114" s="77"/>
      <c r="BM1114" s="77"/>
      <c r="BN1114" s="77">
        <f t="shared" ca="1" si="505"/>
        <v>0.04</v>
      </c>
      <c r="BO1114" s="77">
        <f t="shared" ca="1" si="505"/>
        <v>0</v>
      </c>
      <c r="BP1114" s="77">
        <f t="shared" ca="1" si="505"/>
        <v>0</v>
      </c>
      <c r="BQ1114" s="77">
        <f t="shared" ca="1" si="505"/>
        <v>0</v>
      </c>
      <c r="BR1114" s="77">
        <f t="shared" ca="1" si="505"/>
        <v>-0.04</v>
      </c>
      <c r="BS1114" s="77">
        <f t="shared" ca="1" si="505"/>
        <v>0</v>
      </c>
      <c r="BT1114" s="77">
        <f t="shared" ca="1" si="505"/>
        <v>0</v>
      </c>
      <c r="BU1114" s="77">
        <f t="shared" ca="1" si="505"/>
        <v>0.04</v>
      </c>
      <c r="BV1114" s="77">
        <f t="shared" ca="1" si="505"/>
        <v>0</v>
      </c>
      <c r="BW1114" s="77">
        <f t="shared" ca="1" si="505"/>
        <v>0</v>
      </c>
      <c r="BX1114" s="77">
        <f t="shared" ca="1" si="505"/>
        <v>0</v>
      </c>
      <c r="BY1114" s="77">
        <f t="shared" ca="1" si="505"/>
        <v>-0.04</v>
      </c>
      <c r="BZ1114" s="77">
        <f t="shared" ca="1" si="505"/>
        <v>0</v>
      </c>
      <c r="CA1114" s="77">
        <f t="shared" ca="1" si="505"/>
        <v>0</v>
      </c>
      <c r="CB1114" s="77">
        <f t="shared" ca="1" si="505"/>
        <v>0.04</v>
      </c>
      <c r="CC1114" s="77">
        <f t="shared" ca="1" si="505"/>
        <v>0</v>
      </c>
      <c r="CD1114" s="77">
        <f t="shared" ca="1" si="506"/>
        <v>0</v>
      </c>
      <c r="CE1114" s="77">
        <f t="shared" ca="1" si="506"/>
        <v>0</v>
      </c>
      <c r="CF1114" s="77">
        <f t="shared" ca="1" si="506"/>
        <v>-0.04</v>
      </c>
      <c r="CG1114" s="77">
        <f t="shared" ca="1" si="506"/>
        <v>0</v>
      </c>
      <c r="CH1114" s="77">
        <f t="shared" ca="1" si="506"/>
        <v>0</v>
      </c>
    </row>
    <row r="1115" spans="1:86">
      <c r="A1115" s="212">
        <f ca="1">INDEX(CHOOSE(d.Flock.1.1+1,i.DryManOpt_Mer,i.DryManOpt_BBT,i.DryManOpt_Mat),d.TOL.1.1+1,$AA1115+1)</f>
        <v>4</v>
      </c>
      <c r="B1115" s="72" t="s">
        <v>964</v>
      </c>
      <c r="C1115" s="40">
        <f t="shared" ca="1" si="495"/>
        <v>1</v>
      </c>
      <c r="D1115" s="40">
        <f t="shared" ca="1" si="495"/>
        <v>1</v>
      </c>
      <c r="E1115" s="40" t="b">
        <f t="shared" ca="1" si="507"/>
        <v>0</v>
      </c>
      <c r="F1115" s="40">
        <f t="shared" ca="1" si="499"/>
        <v>2</v>
      </c>
      <c r="G1115" s="40" t="str">
        <f t="shared" ca="1" si="510"/>
        <v>-</v>
      </c>
      <c r="H1115" s="40" t="str">
        <f t="shared" ca="1" si="510"/>
        <v>-</v>
      </c>
      <c r="I1115" s="40" t="str">
        <f t="shared" ca="1" si="510"/>
        <v>-</v>
      </c>
      <c r="J1115" s="40" t="str">
        <f t="shared" ca="1" si="510"/>
        <v>-</v>
      </c>
      <c r="K1115" s="40" t="str">
        <f t="shared" ca="1" si="510"/>
        <v>-</v>
      </c>
      <c r="L1115" s="40" t="str">
        <f t="shared" ca="1" si="510"/>
        <v>-</v>
      </c>
      <c r="M1115" s="40" t="str">
        <f t="shared" ref="M1115:T1118" ca="1" si="513">OFFSET(M1115,-1,0)</f>
        <v>-</v>
      </c>
      <c r="N1115" s="40" t="str">
        <f t="shared" ca="1" si="513"/>
        <v>-</v>
      </c>
      <c r="O1115" s="40">
        <f t="shared" ca="1" si="513"/>
        <v>4</v>
      </c>
      <c r="P1115" s="40">
        <f t="shared" ca="1" si="513"/>
        <v>5</v>
      </c>
      <c r="Q1115" s="40">
        <f t="shared" ca="1" si="513"/>
        <v>5</v>
      </c>
      <c r="R1115" s="40">
        <f t="shared" ca="1" si="513"/>
        <v>6</v>
      </c>
      <c r="S1115" s="40">
        <f t="shared" ca="1" si="513"/>
        <v>6</v>
      </c>
      <c r="T1115" s="40">
        <f t="shared" ca="1" si="513"/>
        <v>6</v>
      </c>
      <c r="U1115" s="109">
        <f t="shared" ca="1" si="501"/>
        <v>0.01</v>
      </c>
      <c r="V1115" s="109">
        <f t="shared" ca="1" si="501"/>
        <v>0</v>
      </c>
      <c r="W1115" s="109">
        <f t="shared" ca="1" si="501"/>
        <v>0.05</v>
      </c>
      <c r="X1115" s="109">
        <f t="shared" ca="1" si="501"/>
        <v>0.05</v>
      </c>
      <c r="Y1115" s="49">
        <f t="shared" ca="1" si="502"/>
        <v>1.0984615384615384E-2</v>
      </c>
      <c r="Z1115" s="49">
        <f t="shared" ca="1" si="502"/>
        <v>-4.3999999999999997E-2</v>
      </c>
      <c r="AA1115" s="40">
        <f t="shared" ca="1" si="502"/>
        <v>2</v>
      </c>
      <c r="AB1115" s="212" t="str">
        <f t="shared" ca="1" si="503"/>
        <v>-</v>
      </c>
      <c r="AC1115" s="212" t="str">
        <f t="shared" ca="1" si="503"/>
        <v>-</v>
      </c>
      <c r="AD1115" s="212" t="b">
        <f t="shared" ca="1" si="503"/>
        <v>1</v>
      </c>
      <c r="AE1115" s="212" t="str">
        <f t="shared" ca="1" si="503"/>
        <v>-</v>
      </c>
      <c r="AF1115" s="40" t="str">
        <f t="shared" ca="1" si="496"/>
        <v>-</v>
      </c>
      <c r="AG1115" s="212" t="str">
        <f t="shared" ca="1" si="504"/>
        <v>-</v>
      </c>
      <c r="AH1115" s="40">
        <f t="shared" ca="1" si="497"/>
        <v>1</v>
      </c>
      <c r="AI1115" s="40">
        <f t="shared" ca="1" si="497"/>
        <v>0</v>
      </c>
      <c r="AJ1115" s="40">
        <f t="shared" ca="1" si="497"/>
        <v>1</v>
      </c>
      <c r="AK1115" s="40">
        <f t="shared" ca="1" si="480"/>
        <v>0</v>
      </c>
      <c r="AL1115" s="40">
        <f t="shared" ca="1" si="480"/>
        <v>1</v>
      </c>
      <c r="AM1115" s="40"/>
      <c r="AN1115" s="40"/>
      <c r="AO1115" s="40"/>
      <c r="AP1115" s="40"/>
      <c r="AQ1115" s="40"/>
      <c r="AR1115" s="40"/>
      <c r="AS1115" s="40"/>
      <c r="AT1115" s="40"/>
      <c r="AU1115" s="40"/>
      <c r="AV1115" s="40"/>
      <c r="AW1115" s="40"/>
      <c r="AX1115" s="40"/>
      <c r="AY1115" s="40"/>
      <c r="AZ1115" s="40"/>
      <c r="BA1115" s="40"/>
      <c r="BB1115" s="40"/>
      <c r="BC1115" s="40"/>
      <c r="BD1115" s="40"/>
      <c r="BE1115" s="40"/>
      <c r="BF1115" s="40"/>
      <c r="BG1115" s="40"/>
      <c r="BH1115" s="40"/>
      <c r="BI1115" s="40"/>
      <c r="BJ1115" s="40"/>
      <c r="BK1115" s="40"/>
      <c r="BL1115" s="40"/>
      <c r="BM1115" s="40"/>
      <c r="BN1115" s="40">
        <f t="shared" ca="1" si="505"/>
        <v>0.04</v>
      </c>
      <c r="BO1115" s="40">
        <f t="shared" ca="1" si="505"/>
        <v>0</v>
      </c>
      <c r="BP1115" s="40">
        <f t="shared" ca="1" si="505"/>
        <v>0</v>
      </c>
      <c r="BQ1115" s="40">
        <f t="shared" ca="1" si="505"/>
        <v>0</v>
      </c>
      <c r="BR1115" s="40">
        <f t="shared" ca="1" si="505"/>
        <v>-0.04</v>
      </c>
      <c r="BS1115" s="40">
        <f t="shared" ca="1" si="505"/>
        <v>0</v>
      </c>
      <c r="BT1115" s="40">
        <f t="shared" ca="1" si="505"/>
        <v>0</v>
      </c>
      <c r="BU1115" s="40">
        <f t="shared" ca="1" si="505"/>
        <v>0.04</v>
      </c>
      <c r="BV1115" s="40">
        <f t="shared" ca="1" si="505"/>
        <v>0</v>
      </c>
      <c r="BW1115" s="40">
        <f t="shared" ca="1" si="505"/>
        <v>0</v>
      </c>
      <c r="BX1115" s="40">
        <f t="shared" ca="1" si="505"/>
        <v>0</v>
      </c>
      <c r="BY1115" s="40">
        <f t="shared" ca="1" si="505"/>
        <v>-0.04</v>
      </c>
      <c r="BZ1115" s="40">
        <f t="shared" ca="1" si="505"/>
        <v>0</v>
      </c>
      <c r="CA1115" s="40">
        <f t="shared" ca="1" si="505"/>
        <v>0</v>
      </c>
      <c r="CB1115" s="40">
        <f t="shared" ca="1" si="505"/>
        <v>0.04</v>
      </c>
      <c r="CC1115" s="40">
        <f t="shared" ca="1" si="505"/>
        <v>0</v>
      </c>
      <c r="CD1115" s="40">
        <f t="shared" ca="1" si="506"/>
        <v>0</v>
      </c>
      <c r="CE1115" s="40">
        <f t="shared" ca="1" si="506"/>
        <v>0</v>
      </c>
      <c r="CF1115" s="40">
        <f t="shared" ca="1" si="506"/>
        <v>-0.04</v>
      </c>
      <c r="CG1115" s="40">
        <f t="shared" ca="1" si="506"/>
        <v>0</v>
      </c>
      <c r="CH1115" s="40">
        <f t="shared" ca="1" si="506"/>
        <v>0</v>
      </c>
    </row>
    <row r="1116" spans="1:86">
      <c r="A1116" s="60"/>
      <c r="B1116" s="60" t="s">
        <v>937</v>
      </c>
      <c r="C1116" s="40">
        <f ca="1">OFFSET(C1116,-1,0)</f>
        <v>1</v>
      </c>
      <c r="D1116" s="40">
        <f ca="1">OFFSET(D1116,-1,0)</f>
        <v>1</v>
      </c>
      <c r="E1116" s="40" t="b">
        <f t="shared" ca="1" si="507"/>
        <v>0</v>
      </c>
      <c r="F1116" s="40">
        <f t="shared" ca="1" si="499"/>
        <v>2</v>
      </c>
      <c r="G1116" s="40" t="str">
        <f t="shared" ca="1" si="510"/>
        <v>-</v>
      </c>
      <c r="H1116" s="40" t="str">
        <f t="shared" ca="1" si="510"/>
        <v>-</v>
      </c>
      <c r="I1116" s="40" t="str">
        <f t="shared" ca="1" si="510"/>
        <v>-</v>
      </c>
      <c r="J1116" s="40" t="str">
        <f t="shared" ca="1" si="510"/>
        <v>-</v>
      </c>
      <c r="K1116" s="40" t="str">
        <f t="shared" ca="1" si="510"/>
        <v>-</v>
      </c>
      <c r="L1116" s="40" t="str">
        <f t="shared" ca="1" si="510"/>
        <v>-</v>
      </c>
      <c r="M1116" s="40" t="str">
        <f t="shared" ca="1" si="513"/>
        <v>-</v>
      </c>
      <c r="N1116" s="77" t="str">
        <f t="shared" ca="1" si="513"/>
        <v>-</v>
      </c>
      <c r="O1116" s="77">
        <f t="shared" ca="1" si="513"/>
        <v>4</v>
      </c>
      <c r="P1116" s="77">
        <f t="shared" ca="1" si="513"/>
        <v>5</v>
      </c>
      <c r="Q1116" s="77">
        <f t="shared" ca="1" si="513"/>
        <v>5</v>
      </c>
      <c r="R1116" s="77">
        <f t="shared" ca="1" si="513"/>
        <v>6</v>
      </c>
      <c r="S1116" s="77">
        <f t="shared" ca="1" si="513"/>
        <v>6</v>
      </c>
      <c r="T1116" s="77">
        <f t="shared" ca="1" si="513"/>
        <v>6</v>
      </c>
      <c r="U1116" s="77">
        <f t="shared" ref="U1116:AH1116" ca="1" si="514">OFFSET(U1116,-1,0)</f>
        <v>0.01</v>
      </c>
      <c r="V1116" s="77">
        <f t="shared" ca="1" si="514"/>
        <v>0</v>
      </c>
      <c r="W1116" s="77">
        <f t="shared" ca="1" si="514"/>
        <v>0.05</v>
      </c>
      <c r="X1116" s="77">
        <f t="shared" ca="1" si="514"/>
        <v>0.05</v>
      </c>
      <c r="Y1116" s="77">
        <f t="shared" ca="1" si="514"/>
        <v>1.0984615384615384E-2</v>
      </c>
      <c r="Z1116" s="77">
        <f t="shared" ca="1" si="514"/>
        <v>-4.3999999999999997E-2</v>
      </c>
      <c r="AA1116" s="77">
        <f t="shared" ca="1" si="514"/>
        <v>2</v>
      </c>
      <c r="AB1116" s="77" t="str">
        <f t="shared" ca="1" si="514"/>
        <v>-</v>
      </c>
      <c r="AC1116" s="77" t="str">
        <f t="shared" ca="1" si="514"/>
        <v>-</v>
      </c>
      <c r="AD1116" s="77" t="b">
        <f t="shared" ca="1" si="514"/>
        <v>1</v>
      </c>
      <c r="AE1116" s="77" t="str">
        <f t="shared" ca="1" si="514"/>
        <v>-</v>
      </c>
      <c r="AF1116" s="77" t="str">
        <f t="shared" ca="1" si="514"/>
        <v>-</v>
      </c>
      <c r="AG1116" s="77" t="str">
        <f t="shared" ca="1" si="514"/>
        <v>-</v>
      </c>
      <c r="AH1116" s="77">
        <f t="shared" ca="1" si="514"/>
        <v>1</v>
      </c>
      <c r="AI1116" s="77">
        <f ca="1">OFFSET(AI1116,-1,0)</f>
        <v>0</v>
      </c>
      <c r="AJ1116" s="77">
        <f ca="1">OFFSET(AJ1116,-1,0)</f>
        <v>1</v>
      </c>
      <c r="AK1116" s="77">
        <f t="shared" ca="1" si="480"/>
        <v>0</v>
      </c>
      <c r="AL1116" s="40">
        <f t="shared" ca="1" si="480"/>
        <v>1</v>
      </c>
      <c r="AM1116" s="77"/>
      <c r="AN1116" s="77"/>
      <c r="AO1116" s="77"/>
      <c r="AP1116" s="77"/>
      <c r="AQ1116" s="77"/>
      <c r="AR1116" s="77"/>
      <c r="AS1116" s="77"/>
      <c r="AT1116" s="77"/>
      <c r="AU1116" s="77"/>
      <c r="AV1116" s="77"/>
      <c r="AW1116" s="77"/>
      <c r="AX1116" s="77"/>
      <c r="AY1116" s="77"/>
      <c r="AZ1116" s="77"/>
      <c r="BA1116" s="77"/>
      <c r="BB1116" s="77"/>
      <c r="BC1116" s="77"/>
      <c r="BD1116" s="77"/>
      <c r="BE1116" s="77"/>
      <c r="BF1116" s="77"/>
      <c r="BG1116" s="77"/>
      <c r="BH1116" s="77"/>
      <c r="BI1116" s="77"/>
      <c r="BJ1116" s="77"/>
      <c r="BK1116" s="77"/>
      <c r="BL1116" s="77"/>
      <c r="BM1116" s="77"/>
      <c r="BN1116" s="63">
        <v>0</v>
      </c>
      <c r="BO1116" s="63">
        <v>0</v>
      </c>
      <c r="BP1116" s="63">
        <v>0</v>
      </c>
      <c r="BQ1116" s="63">
        <v>0</v>
      </c>
      <c r="BR1116" s="63">
        <v>0</v>
      </c>
      <c r="BS1116" s="63">
        <v>0</v>
      </c>
      <c r="BT1116" s="63">
        <v>0</v>
      </c>
      <c r="BU1116" s="63">
        <v>0</v>
      </c>
      <c r="BV1116" s="63">
        <v>0</v>
      </c>
      <c r="BW1116" s="63">
        <v>0</v>
      </c>
      <c r="BX1116" s="63">
        <v>0</v>
      </c>
      <c r="BY1116" s="63">
        <v>0</v>
      </c>
      <c r="BZ1116" s="63">
        <v>0</v>
      </c>
      <c r="CA1116" s="63">
        <v>0</v>
      </c>
      <c r="CB1116" s="63">
        <v>0</v>
      </c>
      <c r="CC1116" s="63">
        <v>0</v>
      </c>
      <c r="CD1116" s="63">
        <v>0</v>
      </c>
      <c r="CE1116" s="63">
        <v>0</v>
      </c>
      <c r="CF1116" s="63">
        <v>0</v>
      </c>
      <c r="CG1116" s="63">
        <v>0</v>
      </c>
      <c r="CH1116" s="63">
        <v>0</v>
      </c>
    </row>
    <row r="1117" spans="1:86">
      <c r="A1117" s="60"/>
      <c r="B1117" s="60" t="s">
        <v>938</v>
      </c>
      <c r="C1117" s="63">
        <v>0</v>
      </c>
      <c r="D1117" s="63">
        <v>0</v>
      </c>
      <c r="E1117" s="40" t="b">
        <f t="shared" ca="1" si="507"/>
        <v>0</v>
      </c>
      <c r="F1117" s="40">
        <f t="shared" ca="1" si="499"/>
        <v>2</v>
      </c>
      <c r="G1117" s="40" t="str">
        <f t="shared" ca="1" si="510"/>
        <v>-</v>
      </c>
      <c r="H1117" s="40" t="str">
        <f t="shared" ca="1" si="510"/>
        <v>-</v>
      </c>
      <c r="I1117" s="40" t="str">
        <f t="shared" ca="1" si="510"/>
        <v>-</v>
      </c>
      <c r="J1117" s="40" t="str">
        <f t="shared" ca="1" si="510"/>
        <v>-</v>
      </c>
      <c r="K1117" s="40" t="str">
        <f t="shared" ca="1" si="510"/>
        <v>-</v>
      </c>
      <c r="L1117" s="40" t="str">
        <f t="shared" ca="1" si="510"/>
        <v>-</v>
      </c>
      <c r="M1117" s="40" t="str">
        <f t="shared" ca="1" si="513"/>
        <v>-</v>
      </c>
      <c r="N1117" s="40" t="str">
        <f t="shared" ca="1" si="513"/>
        <v>-</v>
      </c>
      <c r="O1117" s="40">
        <f t="shared" ca="1" si="513"/>
        <v>4</v>
      </c>
      <c r="P1117" s="40">
        <f t="shared" ca="1" si="513"/>
        <v>5</v>
      </c>
      <c r="Q1117" s="40">
        <f t="shared" ca="1" si="513"/>
        <v>5</v>
      </c>
      <c r="R1117" s="40">
        <f t="shared" ca="1" si="513"/>
        <v>6</v>
      </c>
      <c r="S1117" s="40">
        <f t="shared" ca="1" si="513"/>
        <v>6</v>
      </c>
      <c r="T1117" s="40">
        <f t="shared" ca="1" si="513"/>
        <v>6</v>
      </c>
      <c r="U1117" s="40">
        <f ca="1">OFFSET(U1117,-1,0)</f>
        <v>0.01</v>
      </c>
      <c r="V1117" s="40">
        <f t="shared" ref="V1117:AJ1120" ca="1" si="515">OFFSET(V1117,-1,0)</f>
        <v>0</v>
      </c>
      <c r="W1117" s="40">
        <f t="shared" ca="1" si="515"/>
        <v>0.05</v>
      </c>
      <c r="X1117" s="40">
        <f t="shared" ca="1" si="515"/>
        <v>0.05</v>
      </c>
      <c r="Y1117" s="49">
        <f t="shared" ca="1" si="515"/>
        <v>1.0984615384615384E-2</v>
      </c>
      <c r="Z1117" s="49">
        <f t="shared" ca="1" si="515"/>
        <v>-4.3999999999999997E-2</v>
      </c>
      <c r="AA1117" s="40">
        <f t="shared" ca="1" si="515"/>
        <v>2</v>
      </c>
      <c r="AB1117" s="40" t="str">
        <f t="shared" ca="1" si="515"/>
        <v>-</v>
      </c>
      <c r="AC1117" s="40" t="str">
        <f ca="1">OFFSET(AC1117,-1,0)</f>
        <v>-</v>
      </c>
      <c r="AD1117" s="40" t="b">
        <f t="shared" ca="1" si="515"/>
        <v>1</v>
      </c>
      <c r="AE1117" s="40" t="str">
        <f t="shared" ca="1" si="515"/>
        <v>-</v>
      </c>
      <c r="AF1117" s="40" t="str">
        <f t="shared" ca="1" si="515"/>
        <v>-</v>
      </c>
      <c r="AG1117" s="40" t="str">
        <f t="shared" ca="1" si="515"/>
        <v>-</v>
      </c>
      <c r="AH1117" s="40">
        <f t="shared" ca="1" si="515"/>
        <v>1</v>
      </c>
      <c r="AI1117" s="40">
        <f t="shared" ca="1" si="515"/>
        <v>0</v>
      </c>
      <c r="AJ1117" s="40">
        <f t="shared" ca="1" si="515"/>
        <v>1</v>
      </c>
      <c r="AK1117" s="40">
        <f t="shared" ca="1" si="480"/>
        <v>0</v>
      </c>
      <c r="AL1117" s="40">
        <f t="shared" ca="1" si="480"/>
        <v>1</v>
      </c>
      <c r="AM1117" s="77"/>
      <c r="AN1117" s="77"/>
      <c r="AO1117" s="77"/>
      <c r="AP1117" s="77"/>
      <c r="AQ1117" s="77"/>
      <c r="AR1117" s="77"/>
      <c r="AS1117" s="77"/>
      <c r="AT1117" s="77"/>
      <c r="AU1117" s="77"/>
      <c r="AV1117" s="77"/>
      <c r="AW1117" s="77"/>
      <c r="AX1117" s="77"/>
      <c r="AY1117" s="77"/>
      <c r="AZ1117" s="77"/>
      <c r="BA1117" s="77"/>
      <c r="BB1117" s="77"/>
      <c r="BC1117" s="77"/>
      <c r="BD1117" s="77"/>
      <c r="BE1117" s="77"/>
      <c r="BF1117" s="77"/>
      <c r="BG1117" s="77"/>
      <c r="BH1117" s="77"/>
      <c r="BI1117" s="77"/>
      <c r="BJ1117" s="77"/>
      <c r="BK1117" s="77"/>
      <c r="BL1117" s="77"/>
      <c r="BM1117" s="77"/>
      <c r="BN1117" s="40">
        <f t="shared" ca="1" si="505"/>
        <v>0</v>
      </c>
      <c r="BO1117" s="40">
        <f t="shared" ca="1" si="505"/>
        <v>0</v>
      </c>
      <c r="BP1117" s="40">
        <f t="shared" ca="1" si="505"/>
        <v>0</v>
      </c>
      <c r="BQ1117" s="40">
        <f t="shared" ca="1" si="505"/>
        <v>0</v>
      </c>
      <c r="BR1117" s="40">
        <f t="shared" ca="1" si="505"/>
        <v>0</v>
      </c>
      <c r="BS1117" s="40">
        <f t="shared" ca="1" si="505"/>
        <v>0</v>
      </c>
      <c r="BT1117" s="40">
        <f t="shared" ca="1" si="505"/>
        <v>0</v>
      </c>
      <c r="BU1117" s="40">
        <f t="shared" ca="1" si="505"/>
        <v>0</v>
      </c>
      <c r="BV1117" s="40">
        <f t="shared" ca="1" si="505"/>
        <v>0</v>
      </c>
      <c r="BW1117" s="40">
        <f t="shared" ca="1" si="505"/>
        <v>0</v>
      </c>
      <c r="BX1117" s="40">
        <f t="shared" ca="1" si="505"/>
        <v>0</v>
      </c>
      <c r="BY1117" s="40">
        <f t="shared" ca="1" si="505"/>
        <v>0</v>
      </c>
      <c r="BZ1117" s="40">
        <f t="shared" ca="1" si="505"/>
        <v>0</v>
      </c>
      <c r="CA1117" s="40">
        <f t="shared" ca="1" si="505"/>
        <v>0</v>
      </c>
      <c r="CB1117" s="40">
        <f t="shared" ca="1" si="505"/>
        <v>0</v>
      </c>
      <c r="CC1117" s="40">
        <f t="shared" ca="1" si="505"/>
        <v>0</v>
      </c>
      <c r="CD1117" s="40">
        <f t="shared" ca="1" si="506"/>
        <v>0</v>
      </c>
      <c r="CE1117" s="40">
        <f t="shared" ca="1" si="506"/>
        <v>0</v>
      </c>
      <c r="CF1117" s="40">
        <f t="shared" ca="1" si="506"/>
        <v>0</v>
      </c>
      <c r="CG1117" s="40">
        <f t="shared" ca="1" si="506"/>
        <v>0</v>
      </c>
      <c r="CH1117" s="40">
        <f t="shared" ca="1" si="506"/>
        <v>0</v>
      </c>
    </row>
    <row r="1118" spans="1:86">
      <c r="A1118" s="60"/>
      <c r="B1118" s="74" t="s">
        <v>951</v>
      </c>
      <c r="C1118" s="63">
        <v>1</v>
      </c>
      <c r="D1118" s="63">
        <v>1</v>
      </c>
      <c r="E1118" s="77" t="b">
        <f t="shared" ca="1" si="507"/>
        <v>0</v>
      </c>
      <c r="F1118" s="77">
        <f t="shared" ca="1" si="499"/>
        <v>2</v>
      </c>
      <c r="G1118" s="77" t="str">
        <f t="shared" ca="1" si="510"/>
        <v>-</v>
      </c>
      <c r="H1118" s="77" t="str">
        <f t="shared" ca="1" si="510"/>
        <v>-</v>
      </c>
      <c r="I1118" s="77" t="str">
        <f t="shared" ca="1" si="510"/>
        <v>-</v>
      </c>
      <c r="J1118" s="77" t="str">
        <f t="shared" ca="1" si="510"/>
        <v>-</v>
      </c>
      <c r="K1118" s="77" t="str">
        <f t="shared" ca="1" si="510"/>
        <v>-</v>
      </c>
      <c r="L1118" s="77" t="str">
        <f t="shared" ca="1" si="510"/>
        <v>-</v>
      </c>
      <c r="M1118" s="77" t="str">
        <f t="shared" ca="1" si="513"/>
        <v>-</v>
      </c>
      <c r="N1118" s="77" t="str">
        <f t="shared" ca="1" si="513"/>
        <v>-</v>
      </c>
      <c r="O1118" s="77">
        <f t="shared" ca="1" si="513"/>
        <v>4</v>
      </c>
      <c r="P1118" s="77">
        <f t="shared" ca="1" si="513"/>
        <v>5</v>
      </c>
      <c r="Q1118" s="77">
        <f t="shared" ca="1" si="513"/>
        <v>5</v>
      </c>
      <c r="R1118" s="77">
        <f t="shared" ca="1" si="513"/>
        <v>6</v>
      </c>
      <c r="S1118" s="77">
        <f t="shared" ca="1" si="513"/>
        <v>6</v>
      </c>
      <c r="T1118" s="77">
        <f t="shared" ca="1" si="513"/>
        <v>6</v>
      </c>
      <c r="U1118" s="77">
        <f ca="1">OFFSET(U1118,-1,0)</f>
        <v>0.01</v>
      </c>
      <c r="V1118" s="77">
        <f t="shared" ca="1" si="515"/>
        <v>0</v>
      </c>
      <c r="W1118" s="77">
        <f t="shared" ca="1" si="515"/>
        <v>0.05</v>
      </c>
      <c r="X1118" s="77">
        <f t="shared" ca="1" si="515"/>
        <v>0.05</v>
      </c>
      <c r="Y1118" s="206">
        <f t="shared" ca="1" si="515"/>
        <v>1.0984615384615384E-2</v>
      </c>
      <c r="Z1118" s="206">
        <f t="shared" ca="1" si="515"/>
        <v>-4.3999999999999997E-2</v>
      </c>
      <c r="AA1118" s="77">
        <f t="shared" ca="1" si="515"/>
        <v>2</v>
      </c>
      <c r="AB1118" s="77" t="str">
        <f t="shared" ca="1" si="515"/>
        <v>-</v>
      </c>
      <c r="AC1118" s="77" t="str">
        <f t="shared" ca="1" si="515"/>
        <v>-</v>
      </c>
      <c r="AD1118" s="77" t="b">
        <f t="shared" ca="1" si="515"/>
        <v>1</v>
      </c>
      <c r="AE1118" s="77" t="str">
        <f t="shared" ca="1" si="515"/>
        <v>-</v>
      </c>
      <c r="AF1118" s="77" t="str">
        <f t="shared" ca="1" si="515"/>
        <v>-</v>
      </c>
      <c r="AG1118" s="77" t="str">
        <f t="shared" ca="1" si="515"/>
        <v>-</v>
      </c>
      <c r="AH1118" s="40">
        <f t="shared" ca="1" si="515"/>
        <v>1</v>
      </c>
      <c r="AI1118" s="75">
        <v>-0.25</v>
      </c>
      <c r="AJ1118" s="40">
        <f t="shared" ca="1" si="515"/>
        <v>1</v>
      </c>
      <c r="AK1118" s="75">
        <f>187.5-125</f>
        <v>62.5</v>
      </c>
      <c r="AL1118" s="77">
        <f t="shared" ref="AL1118:AL1128" ca="1" si="516">OFFSET(AL1118,-1,0)</f>
        <v>1</v>
      </c>
      <c r="AM1118" s="77"/>
      <c r="AN1118" s="77"/>
      <c r="AO1118" s="77"/>
      <c r="AP1118" s="77"/>
      <c r="AQ1118" s="77"/>
      <c r="AR1118" s="77"/>
      <c r="AS1118" s="77"/>
      <c r="AT1118" s="77"/>
      <c r="AU1118" s="77"/>
      <c r="AV1118" s="77"/>
      <c r="AW1118" s="77"/>
      <c r="AX1118" s="77"/>
      <c r="AY1118" s="77"/>
      <c r="AZ1118" s="77"/>
      <c r="BA1118" s="77"/>
      <c r="BB1118" s="77"/>
      <c r="BC1118" s="77"/>
      <c r="BD1118" s="77"/>
      <c r="BE1118" s="77"/>
      <c r="BF1118" s="77"/>
      <c r="BG1118" s="77"/>
      <c r="BH1118" s="77"/>
      <c r="BI1118" s="77"/>
      <c r="BJ1118" s="77"/>
      <c r="BK1118" s="77"/>
      <c r="BL1118" s="77"/>
      <c r="BM1118" s="77"/>
      <c r="BN1118" s="201">
        <f t="shared" ref="BN1118:CH1118" ca="1" si="517">BN$1109</f>
        <v>0.04</v>
      </c>
      <c r="BO1118" s="201">
        <f t="shared" ca="1" si="517"/>
        <v>0</v>
      </c>
      <c r="BP1118" s="201">
        <f t="shared" ca="1" si="517"/>
        <v>0</v>
      </c>
      <c r="BQ1118" s="201">
        <f t="shared" ca="1" si="517"/>
        <v>0</v>
      </c>
      <c r="BR1118" s="201">
        <f t="shared" ca="1" si="517"/>
        <v>-0.04</v>
      </c>
      <c r="BS1118" s="201">
        <f t="shared" ca="1" si="517"/>
        <v>0</v>
      </c>
      <c r="BT1118" s="201">
        <f t="shared" ca="1" si="517"/>
        <v>0</v>
      </c>
      <c r="BU1118" s="201">
        <f t="shared" ca="1" si="517"/>
        <v>0.04</v>
      </c>
      <c r="BV1118" s="201">
        <f t="shared" ca="1" si="517"/>
        <v>0</v>
      </c>
      <c r="BW1118" s="201">
        <f t="shared" ca="1" si="517"/>
        <v>0</v>
      </c>
      <c r="BX1118" s="201">
        <f t="shared" ca="1" si="517"/>
        <v>0</v>
      </c>
      <c r="BY1118" s="201">
        <f t="shared" ca="1" si="517"/>
        <v>-0.04</v>
      </c>
      <c r="BZ1118" s="201">
        <f t="shared" ca="1" si="517"/>
        <v>0</v>
      </c>
      <c r="CA1118" s="201">
        <f t="shared" ca="1" si="517"/>
        <v>0</v>
      </c>
      <c r="CB1118" s="201">
        <f t="shared" ca="1" si="517"/>
        <v>0.04</v>
      </c>
      <c r="CC1118" s="201">
        <f t="shared" ca="1" si="517"/>
        <v>0</v>
      </c>
      <c r="CD1118" s="201">
        <f t="shared" ca="1" si="517"/>
        <v>0</v>
      </c>
      <c r="CE1118" s="201">
        <f t="shared" ca="1" si="517"/>
        <v>0</v>
      </c>
      <c r="CF1118" s="201">
        <f t="shared" ca="1" si="517"/>
        <v>-0.04</v>
      </c>
      <c r="CG1118" s="201">
        <f t="shared" ca="1" si="517"/>
        <v>0</v>
      </c>
      <c r="CH1118" s="201">
        <f t="shared" ca="1" si="517"/>
        <v>0</v>
      </c>
    </row>
    <row r="1119" spans="1:86">
      <c r="A1119" s="60"/>
      <c r="B1119" s="68" t="s">
        <v>939</v>
      </c>
      <c r="C1119" s="40">
        <f t="shared" ref="C1119:D1132" ca="1" si="518">OFFSET(C1119,-1,0)</f>
        <v>1</v>
      </c>
      <c r="D1119" s="40">
        <f t="shared" ca="1" si="518"/>
        <v>1</v>
      </c>
      <c r="E1119" s="40" t="b">
        <f t="shared" ca="1" si="507"/>
        <v>0</v>
      </c>
      <c r="F1119" s="40">
        <f t="shared" ca="1" si="499"/>
        <v>2</v>
      </c>
      <c r="G1119" s="40" t="str">
        <f t="shared" ca="1" si="510"/>
        <v>-</v>
      </c>
      <c r="H1119" s="40" t="str">
        <f t="shared" ca="1" si="510"/>
        <v>-</v>
      </c>
      <c r="I1119" s="40" t="str">
        <f t="shared" ca="1" si="510"/>
        <v>-</v>
      </c>
      <c r="J1119" s="40" t="str">
        <f t="shared" ca="1" si="510"/>
        <v>-</v>
      </c>
      <c r="K1119" s="40" t="str">
        <f t="shared" ca="1" si="510"/>
        <v>-</v>
      </c>
      <c r="L1119" s="40" t="str">
        <f t="shared" ca="1" si="510"/>
        <v>-</v>
      </c>
      <c r="M1119" s="40" t="str">
        <f t="shared" ref="M1119:N1123" ca="1" si="519">OFFSET(M1119,-1,0)</f>
        <v>-</v>
      </c>
      <c r="N1119" s="40" t="str">
        <f t="shared" ca="1" si="519"/>
        <v>-</v>
      </c>
      <c r="O1119" s="200">
        <f ca="1">O$1095</f>
        <v>2</v>
      </c>
      <c r="P1119" s="40">
        <f t="shared" ref="P1119:P1128" ca="1" si="520">OFFSET(P1119,-1,0)</f>
        <v>5</v>
      </c>
      <c r="Q1119" s="200">
        <f ca="1">Q$1095</f>
        <v>3</v>
      </c>
      <c r="R1119" s="200">
        <f ca="1">R$1095</f>
        <v>3</v>
      </c>
      <c r="S1119" s="200">
        <f ca="1">S$1095</f>
        <v>3</v>
      </c>
      <c r="T1119" s="200">
        <f ca="1">T$1095</f>
        <v>3</v>
      </c>
      <c r="U1119" s="40">
        <f ca="1">OFFSET(U1119,-1,0)</f>
        <v>0.01</v>
      </c>
      <c r="V1119" s="40">
        <f t="shared" ca="1" si="515"/>
        <v>0</v>
      </c>
      <c r="W1119" s="40">
        <f t="shared" ca="1" si="515"/>
        <v>0.05</v>
      </c>
      <c r="X1119" s="40">
        <f t="shared" ca="1" si="515"/>
        <v>0.05</v>
      </c>
      <c r="Y1119" s="49">
        <f t="shared" ref="Y1119:AC1120" ca="1" si="521">OFFSET(Y1119,-1,0)</f>
        <v>1.0984615384615384E-2</v>
      </c>
      <c r="Z1119" s="49">
        <f t="shared" ca="1" si="521"/>
        <v>-4.3999999999999997E-2</v>
      </c>
      <c r="AA1119" s="40">
        <f t="shared" ca="1" si="521"/>
        <v>2</v>
      </c>
      <c r="AB1119" s="40" t="str">
        <f t="shared" ca="1" si="521"/>
        <v>-</v>
      </c>
      <c r="AC1119" s="40" t="str">
        <f t="shared" ca="1" si="521"/>
        <v>-</v>
      </c>
      <c r="AD1119" s="40" t="b">
        <f t="shared" ref="AD1119:AG1120" ca="1" si="522">OFFSET(AD1119,-1,0)</f>
        <v>1</v>
      </c>
      <c r="AE1119" s="40" t="str">
        <f t="shared" ca="1" si="522"/>
        <v>-</v>
      </c>
      <c r="AF1119" s="40" t="str">
        <f t="shared" ca="1" si="522"/>
        <v>-</v>
      </c>
      <c r="AG1119" s="40" t="str">
        <f t="shared" ca="1" si="522"/>
        <v>-</v>
      </c>
      <c r="AH1119" s="40">
        <f ca="1">OFFSET(AH1119,-1,0)</f>
        <v>1</v>
      </c>
      <c r="AI1119" s="201">
        <f ca="1">AI$1109</f>
        <v>0</v>
      </c>
      <c r="AJ1119" s="40">
        <f t="shared" ca="1" si="515"/>
        <v>1</v>
      </c>
      <c r="AK1119" s="201">
        <f ca="1">AK$1109</f>
        <v>0</v>
      </c>
      <c r="AL1119" s="40">
        <f t="shared" ca="1" si="516"/>
        <v>1</v>
      </c>
      <c r="AM1119" s="40"/>
      <c r="AN1119" s="40"/>
      <c r="AO1119" s="40"/>
      <c r="AP1119" s="40"/>
      <c r="AQ1119" s="40"/>
      <c r="AR1119" s="40"/>
      <c r="AS1119" s="40"/>
      <c r="AT1119" s="40"/>
      <c r="AU1119" s="40"/>
      <c r="AV1119" s="40"/>
      <c r="AW1119" s="40"/>
      <c r="AX1119" s="40"/>
      <c r="AY1119" s="40"/>
      <c r="AZ1119" s="40"/>
      <c r="BA1119" s="40"/>
      <c r="BB1119" s="40"/>
      <c r="BC1119" s="40"/>
      <c r="BD1119" s="40"/>
      <c r="BE1119" s="40"/>
      <c r="BF1119" s="40"/>
      <c r="BG1119" s="40"/>
      <c r="BH1119" s="40"/>
      <c r="BI1119" s="40"/>
      <c r="BJ1119" s="40"/>
      <c r="BK1119" s="40"/>
      <c r="BL1119" s="40"/>
      <c r="BM1119" s="40"/>
      <c r="BN1119" s="200">
        <f ca="1">BN$1095</f>
        <v>0.04</v>
      </c>
      <c r="BO1119" s="40">
        <f ca="1">OFFSET(BO1119,-1,0)</f>
        <v>0</v>
      </c>
      <c r="BP1119" s="77">
        <f ca="1">OFFSET(BP1119,-1,0)</f>
        <v>0</v>
      </c>
      <c r="BQ1119" s="40">
        <f ca="1">OFFSET(BQ1119,-1,0)</f>
        <v>0</v>
      </c>
      <c r="BR1119" s="200">
        <f ca="1">BR$1095</f>
        <v>-0.04</v>
      </c>
      <c r="BS1119" s="200">
        <f ca="1">BS$1095</f>
        <v>0</v>
      </c>
      <c r="BT1119" s="200">
        <f ca="1">BT$1095</f>
        <v>0</v>
      </c>
      <c r="BU1119" s="200">
        <f ca="1">BU$1095</f>
        <v>0.04</v>
      </c>
      <c r="BV1119" s="40">
        <f t="shared" ref="BV1119:BX1123" ca="1" si="523">OFFSET(BV1119,-1,0)</f>
        <v>0</v>
      </c>
      <c r="BW1119" s="77">
        <f t="shared" ca="1" si="523"/>
        <v>0</v>
      </c>
      <c r="BX1119" s="40">
        <f t="shared" ca="1" si="523"/>
        <v>0</v>
      </c>
      <c r="BY1119" s="200">
        <f ca="1">BY$1095</f>
        <v>-0.04</v>
      </c>
      <c r="BZ1119" s="200">
        <f ca="1">BZ$1095</f>
        <v>0</v>
      </c>
      <c r="CA1119" s="200">
        <f ca="1">CA$1095</f>
        <v>0</v>
      </c>
      <c r="CB1119" s="200">
        <f ca="1">CB$1095</f>
        <v>0.04</v>
      </c>
      <c r="CC1119" s="40">
        <f t="shared" ref="CC1119:CE1123" ca="1" si="524">OFFSET(CC1119,-1,0)</f>
        <v>0</v>
      </c>
      <c r="CD1119" s="77">
        <f t="shared" ca="1" si="524"/>
        <v>0</v>
      </c>
      <c r="CE1119" s="40">
        <f t="shared" ca="1" si="524"/>
        <v>0</v>
      </c>
      <c r="CF1119" s="200">
        <f ca="1">CF$1095</f>
        <v>-0.04</v>
      </c>
      <c r="CG1119" s="200">
        <f ca="1">CG$1095</f>
        <v>0</v>
      </c>
      <c r="CH1119" s="200">
        <f ca="1">CH$1095</f>
        <v>0</v>
      </c>
    </row>
    <row r="1120" spans="1:86">
      <c r="A1120" s="60"/>
      <c r="B1120" s="68" t="s">
        <v>940</v>
      </c>
      <c r="C1120" s="40">
        <f t="shared" ca="1" si="518"/>
        <v>1</v>
      </c>
      <c r="D1120" s="40">
        <f t="shared" ca="1" si="518"/>
        <v>1</v>
      </c>
      <c r="E1120" s="40" t="b">
        <f t="shared" ca="1" si="507"/>
        <v>0</v>
      </c>
      <c r="F1120" s="40">
        <f t="shared" ca="1" si="499"/>
        <v>2</v>
      </c>
      <c r="G1120" s="40" t="str">
        <f t="shared" ca="1" si="510"/>
        <v>-</v>
      </c>
      <c r="H1120" s="40" t="str">
        <f t="shared" ca="1" si="510"/>
        <v>-</v>
      </c>
      <c r="I1120" s="40" t="str">
        <f t="shared" ca="1" si="510"/>
        <v>-</v>
      </c>
      <c r="J1120" s="40" t="str">
        <f t="shared" ca="1" si="510"/>
        <v>-</v>
      </c>
      <c r="K1120" s="40" t="str">
        <f t="shared" ca="1" si="510"/>
        <v>-</v>
      </c>
      <c r="L1120" s="40" t="str">
        <f t="shared" ca="1" si="510"/>
        <v>-</v>
      </c>
      <c r="M1120" s="40" t="str">
        <f t="shared" ca="1" si="519"/>
        <v>-</v>
      </c>
      <c r="N1120" s="40" t="str">
        <f t="shared" ca="1" si="519"/>
        <v>-</v>
      </c>
      <c r="O1120" s="40">
        <f ca="1">OFFSET(O1120,-1,0)</f>
        <v>2</v>
      </c>
      <c r="P1120" s="40">
        <f t="shared" ca="1" si="520"/>
        <v>5</v>
      </c>
      <c r="Q1120" s="201">
        <f ca="1">Q$1109</f>
        <v>5</v>
      </c>
      <c r="R1120" s="201">
        <f ca="1">R$1109</f>
        <v>6</v>
      </c>
      <c r="S1120" s="201">
        <f ca="1">S$1109</f>
        <v>6</v>
      </c>
      <c r="T1120" s="201">
        <f ca="1">T$1109</f>
        <v>6</v>
      </c>
      <c r="U1120" s="40">
        <f ca="1">OFFSET(U1120,-1,0)</f>
        <v>0.01</v>
      </c>
      <c r="V1120" s="40">
        <f t="shared" ca="1" si="515"/>
        <v>0</v>
      </c>
      <c r="W1120" s="40">
        <f t="shared" ca="1" si="515"/>
        <v>0.05</v>
      </c>
      <c r="X1120" s="40">
        <f t="shared" ca="1" si="515"/>
        <v>0.05</v>
      </c>
      <c r="Y1120" s="49">
        <f t="shared" ca="1" si="521"/>
        <v>1.0984615384615384E-2</v>
      </c>
      <c r="Z1120" s="49">
        <f t="shared" ca="1" si="521"/>
        <v>-4.3999999999999997E-2</v>
      </c>
      <c r="AA1120" s="40">
        <f t="shared" ca="1" si="521"/>
        <v>2</v>
      </c>
      <c r="AB1120" s="40" t="str">
        <f t="shared" ca="1" si="521"/>
        <v>-</v>
      </c>
      <c r="AC1120" s="40" t="str">
        <f t="shared" ca="1" si="521"/>
        <v>-</v>
      </c>
      <c r="AD1120" s="40" t="b">
        <f t="shared" ca="1" si="522"/>
        <v>1</v>
      </c>
      <c r="AE1120" s="40" t="str">
        <f t="shared" ca="1" si="522"/>
        <v>-</v>
      </c>
      <c r="AF1120" s="40" t="str">
        <f t="shared" ca="1" si="522"/>
        <v>-</v>
      </c>
      <c r="AG1120" s="40" t="str">
        <f t="shared" ca="1" si="522"/>
        <v>-</v>
      </c>
      <c r="AH1120" s="40">
        <f ca="1">OFFSET(AH1120,-1,0)</f>
        <v>1</v>
      </c>
      <c r="AI1120" s="77">
        <f t="shared" ref="AI1120:AK1121" ca="1" si="525">OFFSET(AI1120,-1,0)</f>
        <v>0</v>
      </c>
      <c r="AJ1120" s="77">
        <f t="shared" ca="1" si="525"/>
        <v>1</v>
      </c>
      <c r="AK1120" s="77">
        <f t="shared" ca="1" si="525"/>
        <v>0</v>
      </c>
      <c r="AL1120" s="40">
        <f t="shared" ca="1" si="516"/>
        <v>1</v>
      </c>
      <c r="AM1120" s="40"/>
      <c r="AN1120" s="40"/>
      <c r="AO1120" s="40"/>
      <c r="AP1120" s="40"/>
      <c r="AQ1120" s="40"/>
      <c r="AR1120" s="40"/>
      <c r="AS1120" s="40"/>
      <c r="AT1120" s="40"/>
      <c r="AU1120" s="40"/>
      <c r="AV1120" s="40"/>
      <c r="AW1120" s="40"/>
      <c r="AX1120" s="40"/>
      <c r="AY1120" s="40"/>
      <c r="AZ1120" s="40"/>
      <c r="BA1120" s="40"/>
      <c r="BB1120" s="40"/>
      <c r="BC1120" s="40"/>
      <c r="BD1120" s="40"/>
      <c r="BE1120" s="40"/>
      <c r="BF1120" s="40"/>
      <c r="BG1120" s="40"/>
      <c r="BH1120" s="40"/>
      <c r="BI1120" s="40"/>
      <c r="BJ1120" s="40"/>
      <c r="BK1120" s="40"/>
      <c r="BL1120" s="40"/>
      <c r="BM1120" s="40"/>
      <c r="BN1120" s="40">
        <f t="shared" ref="BN1120:CC1132" ca="1" si="526">OFFSET(BN1120,-1,0)</f>
        <v>0.04</v>
      </c>
      <c r="BO1120" s="40">
        <f t="shared" ca="1" si="526"/>
        <v>0</v>
      </c>
      <c r="BP1120" s="77">
        <f ca="1">OFFSET(BP1120,-1,0)</f>
        <v>0</v>
      </c>
      <c r="BQ1120" s="40">
        <f t="shared" ca="1" si="526"/>
        <v>0</v>
      </c>
      <c r="BR1120" s="40">
        <f t="shared" ca="1" si="526"/>
        <v>-0.04</v>
      </c>
      <c r="BS1120" s="201">
        <f ca="1">BS$1109</f>
        <v>0</v>
      </c>
      <c r="BT1120" s="201">
        <f ca="1">BT$1109</f>
        <v>0</v>
      </c>
      <c r="BU1120" s="40">
        <f ca="1">OFFSET(BU1120,-1,0)</f>
        <v>0.04</v>
      </c>
      <c r="BV1120" s="40">
        <f t="shared" ca="1" si="523"/>
        <v>0</v>
      </c>
      <c r="BW1120" s="77">
        <f t="shared" ca="1" si="523"/>
        <v>0</v>
      </c>
      <c r="BX1120" s="40">
        <f t="shared" ca="1" si="523"/>
        <v>0</v>
      </c>
      <c r="BY1120" s="40">
        <f ca="1">OFFSET(BY1120,-1,0)</f>
        <v>-0.04</v>
      </c>
      <c r="BZ1120" s="201">
        <f ca="1">BZ$1109</f>
        <v>0</v>
      </c>
      <c r="CA1120" s="201">
        <f ca="1">CA$1109</f>
        <v>0</v>
      </c>
      <c r="CB1120" s="40">
        <f ca="1">OFFSET(CB1120,-1,0)</f>
        <v>0.04</v>
      </c>
      <c r="CC1120" s="40">
        <f t="shared" ca="1" si="524"/>
        <v>0</v>
      </c>
      <c r="CD1120" s="77">
        <f t="shared" ca="1" si="524"/>
        <v>0</v>
      </c>
      <c r="CE1120" s="40">
        <f t="shared" ca="1" si="524"/>
        <v>0</v>
      </c>
      <c r="CF1120" s="40">
        <f ca="1">OFFSET(CF1120,-1,0)</f>
        <v>-0.04</v>
      </c>
      <c r="CG1120" s="201">
        <f ca="1">CG$1109</f>
        <v>0</v>
      </c>
      <c r="CH1120" s="201">
        <f ca="1">CH$1109</f>
        <v>0</v>
      </c>
    </row>
    <row r="1121" spans="1:86">
      <c r="A1121" s="60"/>
      <c r="B1121" s="68" t="s">
        <v>941</v>
      </c>
      <c r="C1121" s="77">
        <f t="shared" ca="1" si="518"/>
        <v>1</v>
      </c>
      <c r="D1121" s="77">
        <f t="shared" ca="1" si="518"/>
        <v>1</v>
      </c>
      <c r="E1121" s="77" t="b">
        <f t="shared" ca="1" si="507"/>
        <v>0</v>
      </c>
      <c r="F1121" s="77">
        <f t="shared" ca="1" si="499"/>
        <v>2</v>
      </c>
      <c r="G1121" s="77" t="str">
        <f t="shared" ca="1" si="510"/>
        <v>-</v>
      </c>
      <c r="H1121" s="77" t="str">
        <f t="shared" ca="1" si="510"/>
        <v>-</v>
      </c>
      <c r="I1121" s="77" t="str">
        <f t="shared" ca="1" si="510"/>
        <v>-</v>
      </c>
      <c r="J1121" s="77" t="str">
        <f t="shared" ca="1" si="510"/>
        <v>-</v>
      </c>
      <c r="K1121" s="77" t="str">
        <f t="shared" ca="1" si="510"/>
        <v>-</v>
      </c>
      <c r="L1121" s="77" t="str">
        <f t="shared" ca="1" si="510"/>
        <v>-</v>
      </c>
      <c r="M1121" s="77" t="str">
        <f t="shared" ca="1" si="519"/>
        <v>-</v>
      </c>
      <c r="N1121" s="77" t="str">
        <f t="shared" ca="1" si="519"/>
        <v>-</v>
      </c>
      <c r="O1121" s="201">
        <f ca="1">O$1109</f>
        <v>4</v>
      </c>
      <c r="P1121" s="77">
        <f t="shared" ca="1" si="520"/>
        <v>5</v>
      </c>
      <c r="Q1121" s="200">
        <f ca="1">Q$1095</f>
        <v>3</v>
      </c>
      <c r="R1121" s="77">
        <f ca="1">OFFSET(R1121,-1,0)</f>
        <v>6</v>
      </c>
      <c r="S1121" s="77">
        <f t="shared" ref="S1121:AJ1123" ca="1" si="527">OFFSET(S1121,-1,0)</f>
        <v>6</v>
      </c>
      <c r="T1121" s="77">
        <f t="shared" ca="1" si="527"/>
        <v>6</v>
      </c>
      <c r="U1121" s="77">
        <f t="shared" ca="1" si="527"/>
        <v>0.01</v>
      </c>
      <c r="V1121" s="77">
        <f t="shared" ca="1" si="527"/>
        <v>0</v>
      </c>
      <c r="W1121" s="77">
        <f t="shared" ca="1" si="527"/>
        <v>0.05</v>
      </c>
      <c r="X1121" s="77">
        <f t="shared" ca="1" si="527"/>
        <v>0.05</v>
      </c>
      <c r="Y1121" s="206">
        <f t="shared" ca="1" si="527"/>
        <v>1.0984615384615384E-2</v>
      </c>
      <c r="Z1121" s="206">
        <f t="shared" ca="1" si="527"/>
        <v>-4.3999999999999997E-2</v>
      </c>
      <c r="AA1121" s="77">
        <f t="shared" ca="1" si="527"/>
        <v>2</v>
      </c>
      <c r="AB1121" s="77" t="str">
        <f t="shared" ca="1" si="527"/>
        <v>-</v>
      </c>
      <c r="AC1121" s="77" t="str">
        <f t="shared" ca="1" si="527"/>
        <v>-</v>
      </c>
      <c r="AD1121" s="77" t="b">
        <f t="shared" ca="1" si="527"/>
        <v>1</v>
      </c>
      <c r="AE1121" s="77" t="str">
        <f t="shared" ca="1" si="527"/>
        <v>-</v>
      </c>
      <c r="AF1121" s="77" t="str">
        <f t="shared" ca="1" si="527"/>
        <v>-</v>
      </c>
      <c r="AG1121" s="77" t="str">
        <f t="shared" ca="1" si="527"/>
        <v>-</v>
      </c>
      <c r="AH1121" s="77">
        <f t="shared" ca="1" si="527"/>
        <v>1</v>
      </c>
      <c r="AI1121" s="77">
        <f t="shared" ca="1" si="525"/>
        <v>0</v>
      </c>
      <c r="AJ1121" s="77">
        <f t="shared" ca="1" si="525"/>
        <v>1</v>
      </c>
      <c r="AK1121" s="77">
        <f t="shared" ca="1" si="525"/>
        <v>0</v>
      </c>
      <c r="AL1121" s="77">
        <f t="shared" ca="1" si="516"/>
        <v>1</v>
      </c>
      <c r="AM1121" s="77"/>
      <c r="AN1121" s="77"/>
      <c r="AO1121" s="77"/>
      <c r="AP1121" s="77"/>
      <c r="AQ1121" s="77"/>
      <c r="AR1121" s="77"/>
      <c r="AS1121" s="77"/>
      <c r="AT1121" s="77"/>
      <c r="AU1121" s="77"/>
      <c r="AV1121" s="77"/>
      <c r="AW1121" s="77"/>
      <c r="AX1121" s="77"/>
      <c r="AY1121" s="77"/>
      <c r="AZ1121" s="77"/>
      <c r="BA1121" s="77"/>
      <c r="BB1121" s="77"/>
      <c r="BC1121" s="77"/>
      <c r="BD1121" s="77"/>
      <c r="BE1121" s="77"/>
      <c r="BF1121" s="77"/>
      <c r="BG1121" s="77"/>
      <c r="BH1121" s="77"/>
      <c r="BI1121" s="77"/>
      <c r="BJ1121" s="77"/>
      <c r="BK1121" s="77"/>
      <c r="BL1121" s="77"/>
      <c r="BM1121" s="77"/>
      <c r="BN1121" s="77">
        <f t="shared" ca="1" si="526"/>
        <v>0.04</v>
      </c>
      <c r="BO1121" s="77">
        <f t="shared" ca="1" si="526"/>
        <v>0</v>
      </c>
      <c r="BP1121" s="77">
        <f t="shared" ca="1" si="526"/>
        <v>0</v>
      </c>
      <c r="BQ1121" s="77">
        <f t="shared" ca="1" si="526"/>
        <v>0</v>
      </c>
      <c r="BR1121" s="201">
        <f ca="1">BR$1109</f>
        <v>-0.04</v>
      </c>
      <c r="BS1121" s="200">
        <f ca="1">BS$1095</f>
        <v>0</v>
      </c>
      <c r="BT1121" s="77">
        <f t="shared" ca="1" si="526"/>
        <v>0</v>
      </c>
      <c r="BU1121" s="77">
        <f ca="1">OFFSET(BU1121,-1,0)</f>
        <v>0.04</v>
      </c>
      <c r="BV1121" s="77">
        <f t="shared" ca="1" si="523"/>
        <v>0</v>
      </c>
      <c r="BW1121" s="77">
        <f t="shared" ca="1" si="523"/>
        <v>0</v>
      </c>
      <c r="BX1121" s="77">
        <f t="shared" ca="1" si="523"/>
        <v>0</v>
      </c>
      <c r="BY1121" s="201">
        <f ca="1">BY$1109</f>
        <v>-0.04</v>
      </c>
      <c r="BZ1121" s="200">
        <f ca="1">BZ$1095</f>
        <v>0</v>
      </c>
      <c r="CA1121" s="77">
        <f ca="1">OFFSET(CA1121,-1,0)</f>
        <v>0</v>
      </c>
      <c r="CB1121" s="77">
        <f ca="1">OFFSET(CB1121,-1,0)</f>
        <v>0.04</v>
      </c>
      <c r="CC1121" s="77">
        <f t="shared" ca="1" si="524"/>
        <v>0</v>
      </c>
      <c r="CD1121" s="77">
        <f t="shared" ca="1" si="524"/>
        <v>0</v>
      </c>
      <c r="CE1121" s="77">
        <f t="shared" ca="1" si="524"/>
        <v>0</v>
      </c>
      <c r="CF1121" s="201">
        <f ca="1">CF$1109</f>
        <v>-0.04</v>
      </c>
      <c r="CG1121" s="200">
        <f ca="1">CG$1095</f>
        <v>0</v>
      </c>
      <c r="CH1121" s="77">
        <f ca="1">OFFSET(CH1121,-1,0)</f>
        <v>0</v>
      </c>
    </row>
    <row r="1122" spans="1:86">
      <c r="A1122" s="60"/>
      <c r="B1122" s="68" t="s">
        <v>942</v>
      </c>
      <c r="C1122" s="77">
        <f t="shared" ca="1" si="518"/>
        <v>1</v>
      </c>
      <c r="D1122" s="77">
        <f t="shared" ca="1" si="518"/>
        <v>1</v>
      </c>
      <c r="E1122" s="77" t="b">
        <f t="shared" ca="1" si="507"/>
        <v>0</v>
      </c>
      <c r="F1122" s="77">
        <f t="shared" ca="1" si="499"/>
        <v>2</v>
      </c>
      <c r="G1122" s="77" t="str">
        <f t="shared" ca="1" si="510"/>
        <v>-</v>
      </c>
      <c r="H1122" s="77" t="str">
        <f t="shared" ca="1" si="510"/>
        <v>-</v>
      </c>
      <c r="I1122" s="77" t="str">
        <f t="shared" ca="1" si="510"/>
        <v>-</v>
      </c>
      <c r="J1122" s="77" t="str">
        <f t="shared" ca="1" si="510"/>
        <v>-</v>
      </c>
      <c r="K1122" s="77" t="str">
        <f t="shared" ca="1" si="510"/>
        <v>-</v>
      </c>
      <c r="L1122" s="77" t="str">
        <f t="shared" ca="1" si="510"/>
        <v>-</v>
      </c>
      <c r="M1122" s="77" t="str">
        <f t="shared" ca="1" si="519"/>
        <v>-</v>
      </c>
      <c r="N1122" s="77" t="str">
        <f t="shared" ca="1" si="519"/>
        <v>-</v>
      </c>
      <c r="O1122" s="77">
        <f t="shared" ref="O1122:O1128" ca="1" si="528">OFFSET(O1122,-1,0)</f>
        <v>4</v>
      </c>
      <c r="P1122" s="77">
        <f t="shared" ca="1" si="520"/>
        <v>5</v>
      </c>
      <c r="Q1122" s="201">
        <f ca="1">Q$1109</f>
        <v>5</v>
      </c>
      <c r="R1122" s="200">
        <f ca="1">R$1095</f>
        <v>3</v>
      </c>
      <c r="S1122" s="200">
        <f ca="1">S$1095</f>
        <v>3</v>
      </c>
      <c r="T1122" s="200">
        <f ca="1">T$1095</f>
        <v>3</v>
      </c>
      <c r="U1122" s="77">
        <f t="shared" ca="1" si="527"/>
        <v>0.01</v>
      </c>
      <c r="V1122" s="77">
        <f t="shared" ca="1" si="527"/>
        <v>0</v>
      </c>
      <c r="W1122" s="77">
        <f t="shared" ca="1" si="527"/>
        <v>0.05</v>
      </c>
      <c r="X1122" s="77">
        <f t="shared" ca="1" si="527"/>
        <v>0.05</v>
      </c>
      <c r="Y1122" s="206">
        <f t="shared" ca="1" si="527"/>
        <v>1.0984615384615384E-2</v>
      </c>
      <c r="Z1122" s="206">
        <f t="shared" ca="1" si="527"/>
        <v>-4.3999999999999997E-2</v>
      </c>
      <c r="AA1122" s="77">
        <f t="shared" ca="1" si="527"/>
        <v>2</v>
      </c>
      <c r="AB1122" s="77" t="str">
        <f t="shared" ca="1" si="527"/>
        <v>-</v>
      </c>
      <c r="AC1122" s="77" t="str">
        <f t="shared" ca="1" si="527"/>
        <v>-</v>
      </c>
      <c r="AD1122" s="77" t="b">
        <f t="shared" ca="1" si="527"/>
        <v>1</v>
      </c>
      <c r="AE1122" s="77" t="str">
        <f t="shared" ca="1" si="527"/>
        <v>-</v>
      </c>
      <c r="AF1122" s="77" t="str">
        <f t="shared" ca="1" si="527"/>
        <v>-</v>
      </c>
      <c r="AG1122" s="77" t="str">
        <f t="shared" ca="1" si="527"/>
        <v>-</v>
      </c>
      <c r="AH1122" s="77">
        <f t="shared" ca="1" si="527"/>
        <v>1</v>
      </c>
      <c r="AI1122" s="77">
        <f t="shared" ca="1" si="527"/>
        <v>0</v>
      </c>
      <c r="AJ1122" s="77">
        <f t="shared" ca="1" si="527"/>
        <v>1</v>
      </c>
      <c r="AK1122" s="77">
        <f ca="1">OFFSET(AK1122,-1,0)</f>
        <v>0</v>
      </c>
      <c r="AL1122" s="77">
        <f t="shared" ca="1" si="516"/>
        <v>1</v>
      </c>
      <c r="AM1122" s="77"/>
      <c r="AN1122" s="77"/>
      <c r="AO1122" s="77"/>
      <c r="AP1122" s="77"/>
      <c r="AQ1122" s="77"/>
      <c r="AR1122" s="77"/>
      <c r="AS1122" s="77"/>
      <c r="AT1122" s="77"/>
      <c r="AU1122" s="77"/>
      <c r="AV1122" s="77"/>
      <c r="AW1122" s="77"/>
      <c r="AX1122" s="77"/>
      <c r="AY1122" s="77"/>
      <c r="AZ1122" s="77"/>
      <c r="BA1122" s="77"/>
      <c r="BB1122" s="77"/>
      <c r="BC1122" s="77"/>
      <c r="BD1122" s="77"/>
      <c r="BE1122" s="77"/>
      <c r="BF1122" s="77"/>
      <c r="BG1122" s="77"/>
      <c r="BH1122" s="77"/>
      <c r="BI1122" s="77"/>
      <c r="BJ1122" s="77"/>
      <c r="BK1122" s="77"/>
      <c r="BL1122" s="77"/>
      <c r="BM1122" s="77"/>
      <c r="BN1122" s="77">
        <f t="shared" ca="1" si="526"/>
        <v>0.04</v>
      </c>
      <c r="BO1122" s="77">
        <f t="shared" ca="1" si="526"/>
        <v>0</v>
      </c>
      <c r="BP1122" s="77">
        <f t="shared" ca="1" si="526"/>
        <v>0</v>
      </c>
      <c r="BQ1122" s="77">
        <f t="shared" ca="1" si="526"/>
        <v>0</v>
      </c>
      <c r="BR1122" s="77">
        <f t="shared" ca="1" si="526"/>
        <v>-0.04</v>
      </c>
      <c r="BS1122" s="201">
        <f ca="1">BS$1109</f>
        <v>0</v>
      </c>
      <c r="BT1122" s="200">
        <f ca="1">BT$1095</f>
        <v>0</v>
      </c>
      <c r="BU1122" s="77">
        <f ca="1">OFFSET(BU1122,-1,0)</f>
        <v>0.04</v>
      </c>
      <c r="BV1122" s="77">
        <f t="shared" ca="1" si="523"/>
        <v>0</v>
      </c>
      <c r="BW1122" s="77">
        <f t="shared" ca="1" si="523"/>
        <v>0</v>
      </c>
      <c r="BX1122" s="77">
        <f t="shared" ca="1" si="523"/>
        <v>0</v>
      </c>
      <c r="BY1122" s="77">
        <f ca="1">OFFSET(BY1122,-1,0)</f>
        <v>-0.04</v>
      </c>
      <c r="BZ1122" s="201">
        <f ca="1">BZ$1109</f>
        <v>0</v>
      </c>
      <c r="CA1122" s="200">
        <f ca="1">CA$1095</f>
        <v>0</v>
      </c>
      <c r="CB1122" s="77">
        <f ca="1">OFFSET(CB1122,-1,0)</f>
        <v>0.04</v>
      </c>
      <c r="CC1122" s="77">
        <f t="shared" ca="1" si="524"/>
        <v>0</v>
      </c>
      <c r="CD1122" s="77">
        <f t="shared" ca="1" si="524"/>
        <v>0</v>
      </c>
      <c r="CE1122" s="77">
        <f t="shared" ca="1" si="524"/>
        <v>0</v>
      </c>
      <c r="CF1122" s="77">
        <f t="shared" ref="CF1122:CF1128" ca="1" si="529">OFFSET(CF1122,-1,0)</f>
        <v>-0.04</v>
      </c>
      <c r="CG1122" s="201">
        <f ca="1">CG$1109</f>
        <v>0</v>
      </c>
      <c r="CH1122" s="200">
        <f ca="1">CH$1095</f>
        <v>0</v>
      </c>
    </row>
    <row r="1123" spans="1:86">
      <c r="A1123" s="60"/>
      <c r="B1123" s="68" t="s">
        <v>957</v>
      </c>
      <c r="C1123" s="77">
        <f t="shared" ca="1" si="518"/>
        <v>1</v>
      </c>
      <c r="D1123" s="77">
        <f t="shared" ca="1" si="518"/>
        <v>1</v>
      </c>
      <c r="E1123" s="77" t="b">
        <f t="shared" ca="1" si="507"/>
        <v>0</v>
      </c>
      <c r="F1123" s="200">
        <f ca="1">F$1095</f>
        <v>1</v>
      </c>
      <c r="G1123" s="77" t="str">
        <f t="shared" ref="G1123:K1124" ca="1" si="530">OFFSET(G1123,-1,0)</f>
        <v>-</v>
      </c>
      <c r="H1123" s="77" t="str">
        <f t="shared" ca="1" si="530"/>
        <v>-</v>
      </c>
      <c r="I1123" s="77" t="str">
        <f t="shared" ca="1" si="530"/>
        <v>-</v>
      </c>
      <c r="J1123" s="77" t="str">
        <f t="shared" ca="1" si="530"/>
        <v>-</v>
      </c>
      <c r="K1123" s="77" t="str">
        <f t="shared" ca="1" si="530"/>
        <v>-</v>
      </c>
      <c r="L1123" s="76" t="b">
        <v>1</v>
      </c>
      <c r="M1123" s="77" t="str">
        <f t="shared" ca="1" si="519"/>
        <v>-</v>
      </c>
      <c r="N1123" s="77" t="str">
        <f t="shared" ca="1" si="519"/>
        <v>-</v>
      </c>
      <c r="O1123" s="77">
        <f t="shared" ca="1" si="528"/>
        <v>4</v>
      </c>
      <c r="P1123" s="77">
        <f t="shared" ca="1" si="520"/>
        <v>5</v>
      </c>
      <c r="Q1123" s="77">
        <f t="shared" ref="Q1123:Q1128" ca="1" si="531">OFFSET(Q1123,-1,0)</f>
        <v>5</v>
      </c>
      <c r="R1123" s="201">
        <f ca="1">R$1109</f>
        <v>6</v>
      </c>
      <c r="S1123" s="201">
        <f ca="1">S$1109</f>
        <v>6</v>
      </c>
      <c r="T1123" s="201">
        <f ca="1">T$1109</f>
        <v>6</v>
      </c>
      <c r="U1123" s="77">
        <f t="shared" ca="1" si="527"/>
        <v>0.01</v>
      </c>
      <c r="V1123" s="77">
        <f t="shared" ca="1" si="527"/>
        <v>0</v>
      </c>
      <c r="W1123" s="77">
        <f t="shared" ca="1" si="527"/>
        <v>0.05</v>
      </c>
      <c r="X1123" s="77">
        <f t="shared" ca="1" si="527"/>
        <v>0.05</v>
      </c>
      <c r="Y1123" s="206">
        <f t="shared" ca="1" si="527"/>
        <v>1.0984615384615384E-2</v>
      </c>
      <c r="Z1123" s="206">
        <f t="shared" ca="1" si="527"/>
        <v>-4.3999999999999997E-2</v>
      </c>
      <c r="AA1123" s="77">
        <f t="shared" ca="1" si="527"/>
        <v>2</v>
      </c>
      <c r="AB1123" s="77" t="str">
        <f t="shared" ca="1" si="527"/>
        <v>-</v>
      </c>
      <c r="AC1123" s="77" t="str">
        <f t="shared" ca="1" si="527"/>
        <v>-</v>
      </c>
      <c r="AD1123" s="77" t="b">
        <f t="shared" ca="1" si="527"/>
        <v>1</v>
      </c>
      <c r="AE1123" s="77" t="str">
        <f t="shared" ca="1" si="527"/>
        <v>-</v>
      </c>
      <c r="AF1123" s="77" t="str">
        <f t="shared" ca="1" si="527"/>
        <v>-</v>
      </c>
      <c r="AG1123" s="77" t="str">
        <f t="shared" ca="1" si="527"/>
        <v>-</v>
      </c>
      <c r="AH1123" s="77">
        <f t="shared" ca="1" si="527"/>
        <v>1</v>
      </c>
      <c r="AI1123" s="77">
        <f t="shared" ca="1" si="527"/>
        <v>0</v>
      </c>
      <c r="AJ1123" s="77">
        <f t="shared" ca="1" si="527"/>
        <v>1</v>
      </c>
      <c r="AK1123" s="77">
        <f ca="1">OFFSET(AK1123,-1,0)</f>
        <v>0</v>
      </c>
      <c r="AL1123" s="77">
        <f t="shared" ca="1" si="516"/>
        <v>1</v>
      </c>
      <c r="AM1123" s="77"/>
      <c r="AN1123" s="77"/>
      <c r="AO1123" s="77"/>
      <c r="AP1123" s="77"/>
      <c r="AQ1123" s="77"/>
      <c r="AR1123" s="77"/>
      <c r="AS1123" s="77"/>
      <c r="AT1123" s="77"/>
      <c r="AU1123" s="77"/>
      <c r="AV1123" s="77"/>
      <c r="AW1123" s="77"/>
      <c r="AX1123" s="77"/>
      <c r="AY1123" s="77"/>
      <c r="AZ1123" s="77"/>
      <c r="BA1123" s="77"/>
      <c r="BB1123" s="77"/>
      <c r="BC1123" s="77"/>
      <c r="BD1123" s="77"/>
      <c r="BE1123" s="77"/>
      <c r="BF1123" s="77"/>
      <c r="BG1123" s="77"/>
      <c r="BH1123" s="77"/>
      <c r="BI1123" s="77"/>
      <c r="BJ1123" s="77"/>
      <c r="BK1123" s="77"/>
      <c r="BL1123" s="77"/>
      <c r="BM1123" s="77"/>
      <c r="BN1123" s="201">
        <f ca="1">BN$1109</f>
        <v>0.04</v>
      </c>
      <c r="BO1123" s="77">
        <f t="shared" ca="1" si="526"/>
        <v>0</v>
      </c>
      <c r="BP1123" s="77">
        <f t="shared" ca="1" si="526"/>
        <v>0</v>
      </c>
      <c r="BQ1123" s="77">
        <f t="shared" ca="1" si="526"/>
        <v>0</v>
      </c>
      <c r="BR1123" s="77">
        <f t="shared" ca="1" si="526"/>
        <v>-0.04</v>
      </c>
      <c r="BS1123" s="77">
        <f t="shared" ca="1" si="526"/>
        <v>0</v>
      </c>
      <c r="BT1123" s="201">
        <f ca="1">BT$1109</f>
        <v>0</v>
      </c>
      <c r="BU1123" s="201">
        <f ca="1">BU$1109</f>
        <v>0.04</v>
      </c>
      <c r="BV1123" s="77">
        <f t="shared" ca="1" si="523"/>
        <v>0</v>
      </c>
      <c r="BW1123" s="77">
        <f t="shared" ca="1" si="523"/>
        <v>0</v>
      </c>
      <c r="BX1123" s="77">
        <f t="shared" ca="1" si="523"/>
        <v>0</v>
      </c>
      <c r="BY1123" s="77">
        <f ca="1">OFFSET(BY1123,-1,0)</f>
        <v>-0.04</v>
      </c>
      <c r="BZ1123" s="77">
        <f ca="1">OFFSET(BZ1123,-1,0)</f>
        <v>0</v>
      </c>
      <c r="CA1123" s="201">
        <f ca="1">CA$1109</f>
        <v>0</v>
      </c>
      <c r="CB1123" s="201">
        <f ca="1">CB$1109</f>
        <v>0.04</v>
      </c>
      <c r="CC1123" s="77">
        <f t="shared" ca="1" si="524"/>
        <v>0</v>
      </c>
      <c r="CD1123" s="77">
        <f t="shared" ca="1" si="524"/>
        <v>0</v>
      </c>
      <c r="CE1123" s="77">
        <f t="shared" ca="1" si="524"/>
        <v>0</v>
      </c>
      <c r="CF1123" s="77">
        <f t="shared" ca="1" si="529"/>
        <v>-0.04</v>
      </c>
      <c r="CG1123" s="77">
        <f t="shared" ref="CG1123:CG1128" ca="1" si="532">OFFSET(CG1123,-1,0)</f>
        <v>0</v>
      </c>
      <c r="CH1123" s="201">
        <f ca="1">CH$1109</f>
        <v>0</v>
      </c>
    </row>
    <row r="1124" spans="1:86">
      <c r="A1124" s="60"/>
      <c r="B1124" s="68" t="s">
        <v>958</v>
      </c>
      <c r="C1124" s="77">
        <f t="shared" ca="1" si="518"/>
        <v>1</v>
      </c>
      <c r="D1124" s="77">
        <f t="shared" ca="1" si="518"/>
        <v>1</v>
      </c>
      <c r="E1124" s="77" t="b">
        <f t="shared" ca="1" si="507"/>
        <v>0</v>
      </c>
      <c r="F1124" s="77">
        <f t="shared" ref="F1124:F1129" ca="1" si="533">OFFSET(F1124,-1,0)</f>
        <v>1</v>
      </c>
      <c r="G1124" s="77" t="str">
        <f t="shared" ca="1" si="530"/>
        <v>-</v>
      </c>
      <c r="H1124" s="77" t="str">
        <f t="shared" ca="1" si="530"/>
        <v>-</v>
      </c>
      <c r="I1124" s="77" t="str">
        <f t="shared" ca="1" si="530"/>
        <v>-</v>
      </c>
      <c r="J1124" s="77" t="str">
        <f t="shared" ca="1" si="530"/>
        <v>-</v>
      </c>
      <c r="K1124" s="77" t="str">
        <f t="shared" ca="1" si="530"/>
        <v>-</v>
      </c>
      <c r="L1124" s="201" t="str">
        <f>L$1109</f>
        <v>-</v>
      </c>
      <c r="M1124" s="76" t="b">
        <v>1</v>
      </c>
      <c r="N1124" s="77" t="str">
        <f t="shared" ref="N1124:N1130" ca="1" si="534">OFFSET(N1124,-1,0)</f>
        <v>-</v>
      </c>
      <c r="O1124" s="77">
        <f t="shared" ca="1" si="528"/>
        <v>4</v>
      </c>
      <c r="P1124" s="77">
        <f t="shared" ca="1" si="520"/>
        <v>5</v>
      </c>
      <c r="Q1124" s="77">
        <f t="shared" ca="1" si="531"/>
        <v>5</v>
      </c>
      <c r="R1124" s="77">
        <f ca="1">OFFSET(R1124,-1,0)</f>
        <v>6</v>
      </c>
      <c r="S1124" s="77">
        <f t="shared" ref="S1124:AL1132" ca="1" si="535">OFFSET(S1124,-1,0)</f>
        <v>6</v>
      </c>
      <c r="T1124" s="77">
        <f t="shared" ca="1" si="535"/>
        <v>6</v>
      </c>
      <c r="U1124" s="77">
        <f t="shared" ca="1" si="535"/>
        <v>0.01</v>
      </c>
      <c r="V1124" s="77">
        <f t="shared" ca="1" si="535"/>
        <v>0</v>
      </c>
      <c r="W1124" s="77">
        <f t="shared" ca="1" si="535"/>
        <v>0.05</v>
      </c>
      <c r="X1124" s="77">
        <f t="shared" ca="1" si="535"/>
        <v>0.05</v>
      </c>
      <c r="Y1124" s="206">
        <f t="shared" ca="1" si="535"/>
        <v>1.0984615384615384E-2</v>
      </c>
      <c r="Z1124" s="206">
        <f t="shared" ca="1" si="535"/>
        <v>-4.3999999999999997E-2</v>
      </c>
      <c r="AA1124" s="77">
        <f t="shared" ca="1" si="535"/>
        <v>2</v>
      </c>
      <c r="AB1124" s="77" t="str">
        <f t="shared" ca="1" si="535"/>
        <v>-</v>
      </c>
      <c r="AC1124" s="77" t="str">
        <f t="shared" ca="1" si="535"/>
        <v>-</v>
      </c>
      <c r="AD1124" s="77" t="b">
        <f t="shared" ca="1" si="535"/>
        <v>1</v>
      </c>
      <c r="AE1124" s="77" t="str">
        <f t="shared" ca="1" si="535"/>
        <v>-</v>
      </c>
      <c r="AF1124" s="77" t="str">
        <f t="shared" ca="1" si="535"/>
        <v>-</v>
      </c>
      <c r="AG1124" s="77" t="str">
        <f t="shared" ca="1" si="535"/>
        <v>-</v>
      </c>
      <c r="AH1124" s="77">
        <f t="shared" ca="1" si="535"/>
        <v>1</v>
      </c>
      <c r="AI1124" s="77">
        <f t="shared" ca="1" si="535"/>
        <v>0</v>
      </c>
      <c r="AJ1124" s="77">
        <f t="shared" ca="1" si="535"/>
        <v>1</v>
      </c>
      <c r="AK1124" s="77">
        <f t="shared" ca="1" si="535"/>
        <v>0</v>
      </c>
      <c r="AL1124" s="77">
        <f t="shared" ca="1" si="516"/>
        <v>1</v>
      </c>
      <c r="AM1124" s="77"/>
      <c r="AN1124" s="77"/>
      <c r="AO1124" s="77"/>
      <c r="AP1124" s="77"/>
      <c r="AQ1124" s="77"/>
      <c r="AR1124" s="77"/>
      <c r="AS1124" s="77"/>
      <c r="AT1124" s="77"/>
      <c r="AU1124" s="77"/>
      <c r="AV1124" s="77"/>
      <c r="AW1124" s="77"/>
      <c r="AX1124" s="77"/>
      <c r="AY1124" s="77"/>
      <c r="AZ1124" s="77"/>
      <c r="BA1124" s="77"/>
      <c r="BB1124" s="77"/>
      <c r="BC1124" s="77"/>
      <c r="BD1124" s="77"/>
      <c r="BE1124" s="77"/>
      <c r="BF1124" s="77"/>
      <c r="BG1124" s="77"/>
      <c r="BH1124" s="77"/>
      <c r="BI1124" s="77"/>
      <c r="BJ1124" s="77"/>
      <c r="BK1124" s="77"/>
      <c r="BL1124" s="77"/>
      <c r="BM1124" s="77"/>
      <c r="BN1124" s="77">
        <f t="shared" ca="1" si="526"/>
        <v>0.04</v>
      </c>
      <c r="BO1124" s="77">
        <f t="shared" ca="1" si="526"/>
        <v>0</v>
      </c>
      <c r="BP1124" s="77">
        <f t="shared" ca="1" si="526"/>
        <v>0</v>
      </c>
      <c r="BQ1124" s="77">
        <f t="shared" ca="1" si="526"/>
        <v>0</v>
      </c>
      <c r="BR1124" s="77">
        <f t="shared" ca="1" si="526"/>
        <v>-0.04</v>
      </c>
      <c r="BS1124" s="77">
        <f t="shared" ca="1" si="526"/>
        <v>0</v>
      </c>
      <c r="BT1124" s="77">
        <f t="shared" ca="1" si="526"/>
        <v>0</v>
      </c>
      <c r="BU1124" s="77">
        <f t="shared" ca="1" si="526"/>
        <v>0.04</v>
      </c>
      <c r="BV1124" s="77">
        <f t="shared" ca="1" si="526"/>
        <v>0</v>
      </c>
      <c r="BW1124" s="77">
        <f t="shared" ca="1" si="526"/>
        <v>0</v>
      </c>
      <c r="BX1124" s="77">
        <f t="shared" ca="1" si="526"/>
        <v>0</v>
      </c>
      <c r="BY1124" s="77">
        <f t="shared" ca="1" si="526"/>
        <v>-0.04</v>
      </c>
      <c r="BZ1124" s="77">
        <f t="shared" ca="1" si="526"/>
        <v>0</v>
      </c>
      <c r="CA1124" s="77">
        <f t="shared" ca="1" si="526"/>
        <v>0</v>
      </c>
      <c r="CB1124" s="77">
        <f t="shared" ca="1" si="526"/>
        <v>0.04</v>
      </c>
      <c r="CC1124" s="77">
        <f t="shared" ca="1" si="526"/>
        <v>0</v>
      </c>
      <c r="CD1124" s="77">
        <f t="shared" ref="CD1124:CE1128" ca="1" si="536">OFFSET(CD1124,-1,0)</f>
        <v>0</v>
      </c>
      <c r="CE1124" s="77">
        <f t="shared" ca="1" si="536"/>
        <v>0</v>
      </c>
      <c r="CF1124" s="77">
        <f t="shared" ca="1" si="529"/>
        <v>-0.04</v>
      </c>
      <c r="CG1124" s="77">
        <f t="shared" ca="1" si="532"/>
        <v>0</v>
      </c>
      <c r="CH1124" s="77">
        <f ca="1">OFFSET(CH1124,-1,0)</f>
        <v>0</v>
      </c>
    </row>
    <row r="1125" spans="1:86">
      <c r="A1125" s="60"/>
      <c r="B1125" s="78" t="s">
        <v>959</v>
      </c>
      <c r="C1125" s="77">
        <f t="shared" ca="1" si="518"/>
        <v>1</v>
      </c>
      <c r="D1125" s="77">
        <f t="shared" ca="1" si="518"/>
        <v>1</v>
      </c>
      <c r="E1125" s="77" t="b">
        <f t="shared" ca="1" si="507"/>
        <v>0</v>
      </c>
      <c r="F1125" s="77">
        <f t="shared" ca="1" si="533"/>
        <v>1</v>
      </c>
      <c r="G1125" s="76" t="b">
        <v>1</v>
      </c>
      <c r="H1125" s="76" t="b">
        <v>1</v>
      </c>
      <c r="I1125" s="77" t="str">
        <f ca="1">OFFSET(I1125,-1,0)</f>
        <v>-</v>
      </c>
      <c r="J1125" s="77" t="str">
        <f ca="1">OFFSET(J1125,-1,0)</f>
        <v>-</v>
      </c>
      <c r="K1125" s="77" t="str">
        <f ca="1">OFFSET(K1125,-1,0)</f>
        <v>-</v>
      </c>
      <c r="L1125" s="77" t="str">
        <f ca="1">OFFSET(L1125,-1,0)</f>
        <v>-</v>
      </c>
      <c r="M1125" s="201" t="str">
        <f>M$1109</f>
        <v>-</v>
      </c>
      <c r="N1125" s="77" t="str">
        <f t="shared" ca="1" si="534"/>
        <v>-</v>
      </c>
      <c r="O1125" s="77">
        <f t="shared" ca="1" si="528"/>
        <v>4</v>
      </c>
      <c r="P1125" s="77">
        <f t="shared" ca="1" si="520"/>
        <v>5</v>
      </c>
      <c r="Q1125" s="77">
        <f t="shared" ca="1" si="531"/>
        <v>5</v>
      </c>
      <c r="R1125" s="77">
        <f ca="1">OFFSET(R1125,-1,0)</f>
        <v>6</v>
      </c>
      <c r="S1125" s="77">
        <f t="shared" ca="1" si="535"/>
        <v>6</v>
      </c>
      <c r="T1125" s="77">
        <f t="shared" ca="1" si="535"/>
        <v>6</v>
      </c>
      <c r="U1125" s="77">
        <f t="shared" ca="1" si="535"/>
        <v>0.01</v>
      </c>
      <c r="V1125" s="77">
        <f t="shared" ca="1" si="535"/>
        <v>0</v>
      </c>
      <c r="W1125" s="77">
        <f t="shared" ca="1" si="535"/>
        <v>0.05</v>
      </c>
      <c r="X1125" s="77">
        <f t="shared" ca="1" si="535"/>
        <v>0.05</v>
      </c>
      <c r="Y1125" s="206">
        <f t="shared" ca="1" si="535"/>
        <v>1.0984615384615384E-2</v>
      </c>
      <c r="Z1125" s="206">
        <f t="shared" ca="1" si="535"/>
        <v>-4.3999999999999997E-2</v>
      </c>
      <c r="AA1125" s="77">
        <f t="shared" ca="1" si="535"/>
        <v>2</v>
      </c>
      <c r="AB1125" s="77" t="str">
        <f t="shared" ca="1" si="535"/>
        <v>-</v>
      </c>
      <c r="AC1125" s="77" t="str">
        <f t="shared" ca="1" si="535"/>
        <v>-</v>
      </c>
      <c r="AD1125" s="77" t="b">
        <f t="shared" ca="1" si="535"/>
        <v>1</v>
      </c>
      <c r="AE1125" s="77" t="str">
        <f t="shared" ca="1" si="535"/>
        <v>-</v>
      </c>
      <c r="AF1125" s="77" t="str">
        <f t="shared" ca="1" si="535"/>
        <v>-</v>
      </c>
      <c r="AG1125" s="77" t="str">
        <f t="shared" ca="1" si="535"/>
        <v>-</v>
      </c>
      <c r="AH1125" s="77">
        <f t="shared" ca="1" si="535"/>
        <v>1</v>
      </c>
      <c r="AI1125" s="77">
        <f t="shared" ca="1" si="535"/>
        <v>0</v>
      </c>
      <c r="AJ1125" s="77">
        <f t="shared" ca="1" si="535"/>
        <v>1</v>
      </c>
      <c r="AK1125" s="77">
        <f t="shared" ca="1" si="535"/>
        <v>0</v>
      </c>
      <c r="AL1125" s="77">
        <f t="shared" ca="1" si="516"/>
        <v>1</v>
      </c>
      <c r="AM1125" s="77"/>
      <c r="AN1125" s="77"/>
      <c r="AO1125" s="77"/>
      <c r="AP1125" s="77"/>
      <c r="AQ1125" s="77"/>
      <c r="AR1125" s="77"/>
      <c r="AS1125" s="77"/>
      <c r="AT1125" s="77"/>
      <c r="AU1125" s="77"/>
      <c r="AV1125" s="77"/>
      <c r="AW1125" s="77"/>
      <c r="AX1125" s="77"/>
      <c r="AY1125" s="77"/>
      <c r="AZ1125" s="77"/>
      <c r="BA1125" s="77"/>
      <c r="BB1125" s="77"/>
      <c r="BC1125" s="77"/>
      <c r="BD1125" s="77"/>
      <c r="BE1125" s="77"/>
      <c r="BF1125" s="77"/>
      <c r="BG1125" s="77"/>
      <c r="BH1125" s="77"/>
      <c r="BI1125" s="77"/>
      <c r="BJ1125" s="77"/>
      <c r="BK1125" s="77"/>
      <c r="BL1125" s="77"/>
      <c r="BM1125" s="77"/>
      <c r="BN1125" s="77">
        <f t="shared" ca="1" si="526"/>
        <v>0.04</v>
      </c>
      <c r="BO1125" s="77">
        <f t="shared" ca="1" si="526"/>
        <v>0</v>
      </c>
      <c r="BP1125" s="77">
        <f t="shared" ca="1" si="526"/>
        <v>0</v>
      </c>
      <c r="BQ1125" s="77">
        <f t="shared" ca="1" si="526"/>
        <v>0</v>
      </c>
      <c r="BR1125" s="77">
        <f t="shared" ca="1" si="526"/>
        <v>-0.04</v>
      </c>
      <c r="BS1125" s="77">
        <f t="shared" ca="1" si="526"/>
        <v>0</v>
      </c>
      <c r="BT1125" s="77">
        <f t="shared" ca="1" si="526"/>
        <v>0</v>
      </c>
      <c r="BU1125" s="77">
        <f t="shared" ca="1" si="526"/>
        <v>0.04</v>
      </c>
      <c r="BV1125" s="77">
        <f t="shared" ca="1" si="526"/>
        <v>0</v>
      </c>
      <c r="BW1125" s="77">
        <f t="shared" ca="1" si="526"/>
        <v>0</v>
      </c>
      <c r="BX1125" s="77">
        <f t="shared" ca="1" si="526"/>
        <v>0</v>
      </c>
      <c r="BY1125" s="77">
        <f t="shared" ca="1" si="526"/>
        <v>-0.04</v>
      </c>
      <c r="BZ1125" s="77">
        <f t="shared" ca="1" si="526"/>
        <v>0</v>
      </c>
      <c r="CA1125" s="77">
        <f t="shared" ca="1" si="526"/>
        <v>0</v>
      </c>
      <c r="CB1125" s="77">
        <f t="shared" ca="1" si="526"/>
        <v>0.04</v>
      </c>
      <c r="CC1125" s="77">
        <f t="shared" ca="1" si="526"/>
        <v>0</v>
      </c>
      <c r="CD1125" s="77">
        <f t="shared" ca="1" si="536"/>
        <v>0</v>
      </c>
      <c r="CE1125" s="77">
        <f t="shared" ca="1" si="536"/>
        <v>0</v>
      </c>
      <c r="CF1125" s="77">
        <f t="shared" ca="1" si="529"/>
        <v>-0.04</v>
      </c>
      <c r="CG1125" s="77">
        <f t="shared" ca="1" si="532"/>
        <v>0</v>
      </c>
      <c r="CH1125" s="77">
        <f ca="1">OFFSET(CH1125,-1,0)</f>
        <v>0</v>
      </c>
    </row>
    <row r="1126" spans="1:86">
      <c r="A1126" s="60"/>
      <c r="B1126" s="78" t="s">
        <v>960</v>
      </c>
      <c r="C1126" s="77">
        <f t="shared" ca="1" si="518"/>
        <v>1</v>
      </c>
      <c r="D1126" s="77">
        <f t="shared" ca="1" si="518"/>
        <v>1</v>
      </c>
      <c r="E1126" s="77" t="b">
        <f t="shared" ca="1" si="507"/>
        <v>0</v>
      </c>
      <c r="F1126" s="77">
        <f t="shared" ca="1" si="533"/>
        <v>1</v>
      </c>
      <c r="G1126" s="201" t="str">
        <f>G$1109</f>
        <v>-</v>
      </c>
      <c r="H1126" s="201" t="str">
        <f>H$1109</f>
        <v>-</v>
      </c>
      <c r="I1126" s="77" t="str">
        <f ca="1">OFFSET(I1126,-1,0)</f>
        <v>-</v>
      </c>
      <c r="J1126" s="77" t="str">
        <f ca="1">OFFSET(J1126,-1,0)</f>
        <v>-</v>
      </c>
      <c r="K1126" s="76" t="b">
        <v>1</v>
      </c>
      <c r="L1126" s="77" t="str">
        <f ca="1">OFFSET(L1126,-1,0)</f>
        <v>-</v>
      </c>
      <c r="M1126" s="77" t="str">
        <f ca="1">OFFSET(M1126,-1,0)</f>
        <v>-</v>
      </c>
      <c r="N1126" s="77" t="str">
        <f t="shared" ca="1" si="534"/>
        <v>-</v>
      </c>
      <c r="O1126" s="77">
        <f t="shared" ca="1" si="528"/>
        <v>4</v>
      </c>
      <c r="P1126" s="77">
        <f t="shared" ca="1" si="520"/>
        <v>5</v>
      </c>
      <c r="Q1126" s="77">
        <f t="shared" ca="1" si="531"/>
        <v>5</v>
      </c>
      <c r="R1126" s="77">
        <f ca="1">OFFSET(R1126,-1,0)</f>
        <v>6</v>
      </c>
      <c r="S1126" s="77">
        <f t="shared" ca="1" si="535"/>
        <v>6</v>
      </c>
      <c r="T1126" s="77">
        <f t="shared" ca="1" si="535"/>
        <v>6</v>
      </c>
      <c r="U1126" s="77">
        <f t="shared" ca="1" si="535"/>
        <v>0.01</v>
      </c>
      <c r="V1126" s="77">
        <f t="shared" ca="1" si="535"/>
        <v>0</v>
      </c>
      <c r="W1126" s="77">
        <f t="shared" ca="1" si="535"/>
        <v>0.05</v>
      </c>
      <c r="X1126" s="77">
        <f t="shared" ca="1" si="535"/>
        <v>0.05</v>
      </c>
      <c r="Y1126" s="206">
        <f t="shared" ca="1" si="535"/>
        <v>1.0984615384615384E-2</v>
      </c>
      <c r="Z1126" s="206">
        <f t="shared" ca="1" si="535"/>
        <v>-4.3999999999999997E-2</v>
      </c>
      <c r="AA1126" s="77">
        <f t="shared" ca="1" si="535"/>
        <v>2</v>
      </c>
      <c r="AB1126" s="77" t="str">
        <f t="shared" ca="1" si="535"/>
        <v>-</v>
      </c>
      <c r="AC1126" s="77" t="str">
        <f t="shared" ca="1" si="535"/>
        <v>-</v>
      </c>
      <c r="AD1126" s="77" t="b">
        <f t="shared" ca="1" si="535"/>
        <v>1</v>
      </c>
      <c r="AE1126" s="77" t="str">
        <f t="shared" ca="1" si="535"/>
        <v>-</v>
      </c>
      <c r="AF1126" s="77" t="str">
        <f t="shared" ca="1" si="535"/>
        <v>-</v>
      </c>
      <c r="AG1126" s="77" t="str">
        <f t="shared" ca="1" si="535"/>
        <v>-</v>
      </c>
      <c r="AH1126" s="77">
        <f t="shared" ca="1" si="535"/>
        <v>1</v>
      </c>
      <c r="AI1126" s="77">
        <f t="shared" ca="1" si="535"/>
        <v>0</v>
      </c>
      <c r="AJ1126" s="77">
        <f t="shared" ca="1" si="535"/>
        <v>1</v>
      </c>
      <c r="AK1126" s="77">
        <f t="shared" ca="1" si="535"/>
        <v>0</v>
      </c>
      <c r="AL1126" s="77">
        <f t="shared" ca="1" si="516"/>
        <v>1</v>
      </c>
      <c r="AM1126" s="77"/>
      <c r="AN1126" s="77"/>
      <c r="AO1126" s="77"/>
      <c r="AP1126" s="77"/>
      <c r="AQ1126" s="77"/>
      <c r="AR1126" s="77"/>
      <c r="AS1126" s="77"/>
      <c r="AT1126" s="77"/>
      <c r="AU1126" s="77"/>
      <c r="AV1126" s="77"/>
      <c r="AW1126" s="77"/>
      <c r="AX1126" s="77"/>
      <c r="AY1126" s="77"/>
      <c r="AZ1126" s="77"/>
      <c r="BA1126" s="77"/>
      <c r="BB1126" s="77"/>
      <c r="BC1126" s="77"/>
      <c r="BD1126" s="77"/>
      <c r="BE1126" s="77"/>
      <c r="BF1126" s="77"/>
      <c r="BG1126" s="77"/>
      <c r="BH1126" s="77"/>
      <c r="BI1126" s="77"/>
      <c r="BJ1126" s="77"/>
      <c r="BK1126" s="77"/>
      <c r="BL1126" s="77"/>
      <c r="BM1126" s="77"/>
      <c r="BN1126" s="77">
        <f t="shared" ca="1" si="526"/>
        <v>0.04</v>
      </c>
      <c r="BO1126" s="77">
        <f t="shared" ca="1" si="526"/>
        <v>0</v>
      </c>
      <c r="BP1126" s="77">
        <f t="shared" ca="1" si="526"/>
        <v>0</v>
      </c>
      <c r="BQ1126" s="77">
        <f t="shared" ca="1" si="526"/>
        <v>0</v>
      </c>
      <c r="BR1126" s="77">
        <f t="shared" ca="1" si="526"/>
        <v>-0.04</v>
      </c>
      <c r="BS1126" s="77">
        <f t="shared" ca="1" si="526"/>
        <v>0</v>
      </c>
      <c r="BT1126" s="77">
        <f t="shared" ca="1" si="526"/>
        <v>0</v>
      </c>
      <c r="BU1126" s="77">
        <f t="shared" ca="1" si="526"/>
        <v>0.04</v>
      </c>
      <c r="BV1126" s="77">
        <f t="shared" ca="1" si="526"/>
        <v>0</v>
      </c>
      <c r="BW1126" s="77">
        <f t="shared" ca="1" si="526"/>
        <v>0</v>
      </c>
      <c r="BX1126" s="77">
        <f t="shared" ca="1" si="526"/>
        <v>0</v>
      </c>
      <c r="BY1126" s="77">
        <f t="shared" ca="1" si="526"/>
        <v>-0.04</v>
      </c>
      <c r="BZ1126" s="77">
        <f t="shared" ca="1" si="526"/>
        <v>0</v>
      </c>
      <c r="CA1126" s="77">
        <f t="shared" ca="1" si="526"/>
        <v>0</v>
      </c>
      <c r="CB1126" s="77">
        <f t="shared" ca="1" si="526"/>
        <v>0.04</v>
      </c>
      <c r="CC1126" s="77">
        <f t="shared" ca="1" si="526"/>
        <v>0</v>
      </c>
      <c r="CD1126" s="77">
        <f t="shared" ca="1" si="536"/>
        <v>0</v>
      </c>
      <c r="CE1126" s="77">
        <f t="shared" ca="1" si="536"/>
        <v>0</v>
      </c>
      <c r="CF1126" s="77">
        <f t="shared" ca="1" si="529"/>
        <v>-0.04</v>
      </c>
      <c r="CG1126" s="77">
        <f t="shared" ca="1" si="532"/>
        <v>0</v>
      </c>
      <c r="CH1126" s="77">
        <f ca="1">OFFSET(CH1126,-1,0)</f>
        <v>0</v>
      </c>
    </row>
    <row r="1127" spans="1:86">
      <c r="A1127" s="60"/>
      <c r="B1127" s="78" t="s">
        <v>961</v>
      </c>
      <c r="C1127" s="77">
        <f t="shared" ca="1" si="518"/>
        <v>1</v>
      </c>
      <c r="D1127" s="77">
        <f t="shared" ca="1" si="518"/>
        <v>1</v>
      </c>
      <c r="E1127" s="77" t="b">
        <f t="shared" ca="1" si="507"/>
        <v>0</v>
      </c>
      <c r="F1127" s="77">
        <f t="shared" ca="1" si="533"/>
        <v>1</v>
      </c>
      <c r="G1127" s="77" t="str">
        <f ca="1">OFFSET(G1127,-1,0)</f>
        <v>-</v>
      </c>
      <c r="H1127" s="77" t="str">
        <f ca="1">OFFSET(H1127,-1,0)</f>
        <v>-</v>
      </c>
      <c r="I1127" s="76" t="b">
        <v>1</v>
      </c>
      <c r="J1127" s="76" t="b">
        <v>1</v>
      </c>
      <c r="K1127" s="201" t="str">
        <f>K$1109</f>
        <v>-</v>
      </c>
      <c r="L1127" s="77" t="str">
        <f ca="1">OFFSET(L1127,-1,0)</f>
        <v>-</v>
      </c>
      <c r="M1127" s="77" t="str">
        <f ca="1">OFFSET(M1127,-1,0)</f>
        <v>-</v>
      </c>
      <c r="N1127" s="77" t="str">
        <f t="shared" ca="1" si="534"/>
        <v>-</v>
      </c>
      <c r="O1127" s="77">
        <f t="shared" ca="1" si="528"/>
        <v>4</v>
      </c>
      <c r="P1127" s="77">
        <f t="shared" ca="1" si="520"/>
        <v>5</v>
      </c>
      <c r="Q1127" s="77">
        <f t="shared" ca="1" si="531"/>
        <v>5</v>
      </c>
      <c r="R1127" s="77">
        <f ca="1">OFFSET(R1127,-1,0)</f>
        <v>6</v>
      </c>
      <c r="S1127" s="77">
        <f t="shared" ca="1" si="535"/>
        <v>6</v>
      </c>
      <c r="T1127" s="77">
        <f t="shared" ca="1" si="535"/>
        <v>6</v>
      </c>
      <c r="U1127" s="77">
        <f t="shared" ca="1" si="535"/>
        <v>0.01</v>
      </c>
      <c r="V1127" s="77">
        <f t="shared" ca="1" si="535"/>
        <v>0</v>
      </c>
      <c r="W1127" s="77">
        <f t="shared" ca="1" si="535"/>
        <v>0.05</v>
      </c>
      <c r="X1127" s="77">
        <f t="shared" ca="1" si="535"/>
        <v>0.05</v>
      </c>
      <c r="Y1127" s="206">
        <f t="shared" ca="1" si="535"/>
        <v>1.0984615384615384E-2</v>
      </c>
      <c r="Z1127" s="206">
        <f t="shared" ca="1" si="535"/>
        <v>-4.3999999999999997E-2</v>
      </c>
      <c r="AA1127" s="77">
        <f t="shared" ca="1" si="535"/>
        <v>2</v>
      </c>
      <c r="AB1127" s="77" t="str">
        <f t="shared" ca="1" si="535"/>
        <v>-</v>
      </c>
      <c r="AC1127" s="77" t="str">
        <f t="shared" ca="1" si="535"/>
        <v>-</v>
      </c>
      <c r="AD1127" s="77" t="b">
        <f t="shared" ca="1" si="535"/>
        <v>1</v>
      </c>
      <c r="AE1127" s="77" t="str">
        <f t="shared" ca="1" si="535"/>
        <v>-</v>
      </c>
      <c r="AF1127" s="77" t="str">
        <f t="shared" ca="1" si="535"/>
        <v>-</v>
      </c>
      <c r="AG1127" s="77" t="str">
        <f t="shared" ca="1" si="535"/>
        <v>-</v>
      </c>
      <c r="AH1127" s="77">
        <f t="shared" ca="1" si="535"/>
        <v>1</v>
      </c>
      <c r="AI1127" s="77">
        <f t="shared" ca="1" si="535"/>
        <v>0</v>
      </c>
      <c r="AJ1127" s="77">
        <f t="shared" ca="1" si="535"/>
        <v>1</v>
      </c>
      <c r="AK1127" s="77">
        <f t="shared" ca="1" si="535"/>
        <v>0</v>
      </c>
      <c r="AL1127" s="77">
        <f t="shared" ca="1" si="516"/>
        <v>1</v>
      </c>
      <c r="AM1127" s="77"/>
      <c r="AN1127" s="77"/>
      <c r="AO1127" s="77"/>
      <c r="AP1127" s="77"/>
      <c r="AQ1127" s="77"/>
      <c r="AR1127" s="77"/>
      <c r="AS1127" s="77"/>
      <c r="AT1127" s="77"/>
      <c r="AU1127" s="77"/>
      <c r="AV1127" s="77"/>
      <c r="AW1127" s="77"/>
      <c r="AX1127" s="77"/>
      <c r="AY1127" s="77"/>
      <c r="AZ1127" s="77"/>
      <c r="BA1127" s="77"/>
      <c r="BB1127" s="77"/>
      <c r="BC1127" s="77"/>
      <c r="BD1127" s="77"/>
      <c r="BE1127" s="77"/>
      <c r="BF1127" s="77"/>
      <c r="BG1127" s="77"/>
      <c r="BH1127" s="77"/>
      <c r="BI1127" s="77"/>
      <c r="BJ1127" s="77"/>
      <c r="BK1127" s="77"/>
      <c r="BL1127" s="77"/>
      <c r="BM1127" s="77"/>
      <c r="BN1127" s="77">
        <f t="shared" ca="1" si="526"/>
        <v>0.04</v>
      </c>
      <c r="BO1127" s="77">
        <f t="shared" ca="1" si="526"/>
        <v>0</v>
      </c>
      <c r="BP1127" s="77">
        <f t="shared" ca="1" si="526"/>
        <v>0</v>
      </c>
      <c r="BQ1127" s="77">
        <f t="shared" ca="1" si="526"/>
        <v>0</v>
      </c>
      <c r="BR1127" s="77">
        <f t="shared" ca="1" si="526"/>
        <v>-0.04</v>
      </c>
      <c r="BS1127" s="77">
        <f t="shared" ca="1" si="526"/>
        <v>0</v>
      </c>
      <c r="BT1127" s="77">
        <f t="shared" ca="1" si="526"/>
        <v>0</v>
      </c>
      <c r="BU1127" s="77">
        <f t="shared" ca="1" si="526"/>
        <v>0.04</v>
      </c>
      <c r="BV1127" s="77">
        <f t="shared" ca="1" si="526"/>
        <v>0</v>
      </c>
      <c r="BW1127" s="77">
        <f t="shared" ca="1" si="526"/>
        <v>0</v>
      </c>
      <c r="BX1127" s="77">
        <f t="shared" ca="1" si="526"/>
        <v>0</v>
      </c>
      <c r="BY1127" s="77">
        <f t="shared" ca="1" si="526"/>
        <v>-0.04</v>
      </c>
      <c r="BZ1127" s="77">
        <f t="shared" ca="1" si="526"/>
        <v>0</v>
      </c>
      <c r="CA1127" s="77">
        <f t="shared" ca="1" si="526"/>
        <v>0</v>
      </c>
      <c r="CB1127" s="77">
        <f t="shared" ca="1" si="526"/>
        <v>0.04</v>
      </c>
      <c r="CC1127" s="77">
        <f t="shared" ca="1" si="526"/>
        <v>0</v>
      </c>
      <c r="CD1127" s="77">
        <f t="shared" ca="1" si="536"/>
        <v>0</v>
      </c>
      <c r="CE1127" s="77">
        <f t="shared" ca="1" si="536"/>
        <v>0</v>
      </c>
      <c r="CF1127" s="77">
        <f t="shared" ca="1" si="529"/>
        <v>-0.04</v>
      </c>
      <c r="CG1127" s="77">
        <f t="shared" ca="1" si="532"/>
        <v>0</v>
      </c>
      <c r="CH1127" s="77">
        <f ca="1">OFFSET(CH1127,-1,0)</f>
        <v>0</v>
      </c>
    </row>
    <row r="1128" spans="1:86">
      <c r="A1128" s="60"/>
      <c r="B1128" s="78" t="s">
        <v>962</v>
      </c>
      <c r="C1128" s="77">
        <f t="shared" ca="1" si="518"/>
        <v>1</v>
      </c>
      <c r="D1128" s="77">
        <f t="shared" ca="1" si="518"/>
        <v>1</v>
      </c>
      <c r="E1128" s="77" t="b">
        <f t="shared" ca="1" si="507"/>
        <v>0</v>
      </c>
      <c r="F1128" s="77">
        <f t="shared" ca="1" si="533"/>
        <v>1</v>
      </c>
      <c r="G1128" s="76" t="b">
        <v>1</v>
      </c>
      <c r="H1128" s="76" t="b">
        <v>1</v>
      </c>
      <c r="I1128" s="76" t="b">
        <v>1</v>
      </c>
      <c r="J1128" s="76" t="b">
        <v>1</v>
      </c>
      <c r="K1128" s="76" t="b">
        <v>1</v>
      </c>
      <c r="L1128" s="76" t="b">
        <v>1</v>
      </c>
      <c r="M1128" s="76" t="b">
        <v>1</v>
      </c>
      <c r="N1128" s="77" t="str">
        <f t="shared" ca="1" si="534"/>
        <v>-</v>
      </c>
      <c r="O1128" s="77">
        <f t="shared" ca="1" si="528"/>
        <v>4</v>
      </c>
      <c r="P1128" s="77">
        <f t="shared" ca="1" si="520"/>
        <v>5</v>
      </c>
      <c r="Q1128" s="77">
        <f t="shared" ca="1" si="531"/>
        <v>5</v>
      </c>
      <c r="R1128" s="77">
        <f ca="1">OFFSET(R1128,-1,0)</f>
        <v>6</v>
      </c>
      <c r="S1128" s="77">
        <f t="shared" ca="1" si="535"/>
        <v>6</v>
      </c>
      <c r="T1128" s="77">
        <f t="shared" ca="1" si="535"/>
        <v>6</v>
      </c>
      <c r="U1128" s="77">
        <f t="shared" ca="1" si="535"/>
        <v>0.01</v>
      </c>
      <c r="V1128" s="77">
        <f t="shared" ca="1" si="535"/>
        <v>0</v>
      </c>
      <c r="W1128" s="77">
        <f t="shared" ca="1" si="535"/>
        <v>0.05</v>
      </c>
      <c r="X1128" s="77">
        <f t="shared" ca="1" si="535"/>
        <v>0.05</v>
      </c>
      <c r="Y1128" s="206">
        <f t="shared" ca="1" si="535"/>
        <v>1.0984615384615384E-2</v>
      </c>
      <c r="Z1128" s="206">
        <f t="shared" ca="1" si="535"/>
        <v>-4.3999999999999997E-2</v>
      </c>
      <c r="AA1128" s="77">
        <f t="shared" ca="1" si="535"/>
        <v>2</v>
      </c>
      <c r="AB1128" s="77" t="str">
        <f t="shared" ca="1" si="535"/>
        <v>-</v>
      </c>
      <c r="AC1128" s="77" t="str">
        <f t="shared" ca="1" si="535"/>
        <v>-</v>
      </c>
      <c r="AD1128" s="77" t="b">
        <f t="shared" ca="1" si="535"/>
        <v>1</v>
      </c>
      <c r="AE1128" s="77" t="str">
        <f t="shared" ca="1" si="535"/>
        <v>-</v>
      </c>
      <c r="AF1128" s="77" t="str">
        <f t="shared" ca="1" si="535"/>
        <v>-</v>
      </c>
      <c r="AG1128" s="77" t="str">
        <f t="shared" ca="1" si="535"/>
        <v>-</v>
      </c>
      <c r="AH1128" s="77">
        <f t="shared" ca="1" si="535"/>
        <v>1</v>
      </c>
      <c r="AI1128" s="77">
        <f t="shared" ca="1" si="535"/>
        <v>0</v>
      </c>
      <c r="AJ1128" s="77">
        <f t="shared" ca="1" si="535"/>
        <v>1</v>
      </c>
      <c r="AK1128" s="77">
        <f t="shared" ca="1" si="535"/>
        <v>0</v>
      </c>
      <c r="AL1128" s="77">
        <f t="shared" ca="1" si="516"/>
        <v>1</v>
      </c>
      <c r="AM1128" s="77"/>
      <c r="AN1128" s="77"/>
      <c r="AO1128" s="77"/>
      <c r="AP1128" s="77"/>
      <c r="AQ1128" s="77"/>
      <c r="AR1128" s="77"/>
      <c r="AS1128" s="77"/>
      <c r="AT1128" s="77"/>
      <c r="AU1128" s="77"/>
      <c r="AV1128" s="77"/>
      <c r="AW1128" s="77"/>
      <c r="AX1128" s="77"/>
      <c r="AY1128" s="77"/>
      <c r="AZ1128" s="77"/>
      <c r="BA1128" s="77"/>
      <c r="BB1128" s="77"/>
      <c r="BC1128" s="77"/>
      <c r="BD1128" s="77"/>
      <c r="BE1128" s="77"/>
      <c r="BF1128" s="77"/>
      <c r="BG1128" s="77"/>
      <c r="BH1128" s="77"/>
      <c r="BI1128" s="77"/>
      <c r="BJ1128" s="77"/>
      <c r="BK1128" s="77"/>
      <c r="BL1128" s="77"/>
      <c r="BM1128" s="77"/>
      <c r="BN1128" s="77">
        <f t="shared" ca="1" si="526"/>
        <v>0.04</v>
      </c>
      <c r="BO1128" s="77">
        <f t="shared" ca="1" si="526"/>
        <v>0</v>
      </c>
      <c r="BP1128" s="77">
        <f t="shared" ca="1" si="526"/>
        <v>0</v>
      </c>
      <c r="BQ1128" s="77">
        <f t="shared" ca="1" si="526"/>
        <v>0</v>
      </c>
      <c r="BR1128" s="77">
        <f t="shared" ca="1" si="526"/>
        <v>-0.04</v>
      </c>
      <c r="BS1128" s="77">
        <f t="shared" ca="1" si="526"/>
        <v>0</v>
      </c>
      <c r="BT1128" s="77">
        <f t="shared" ca="1" si="526"/>
        <v>0</v>
      </c>
      <c r="BU1128" s="77">
        <f t="shared" ca="1" si="526"/>
        <v>0.04</v>
      </c>
      <c r="BV1128" s="77">
        <f t="shared" ca="1" si="526"/>
        <v>0</v>
      </c>
      <c r="BW1128" s="77">
        <f t="shared" ca="1" si="526"/>
        <v>0</v>
      </c>
      <c r="BX1128" s="77">
        <f t="shared" ca="1" si="526"/>
        <v>0</v>
      </c>
      <c r="BY1128" s="77">
        <f t="shared" ca="1" si="526"/>
        <v>-0.04</v>
      </c>
      <c r="BZ1128" s="77">
        <f t="shared" ca="1" si="526"/>
        <v>0</v>
      </c>
      <c r="CA1128" s="77">
        <f t="shared" ca="1" si="526"/>
        <v>0</v>
      </c>
      <c r="CB1128" s="77">
        <f t="shared" ca="1" si="526"/>
        <v>0.04</v>
      </c>
      <c r="CC1128" s="77">
        <f t="shared" ca="1" si="526"/>
        <v>0</v>
      </c>
      <c r="CD1128" s="77">
        <f t="shared" ca="1" si="536"/>
        <v>0</v>
      </c>
      <c r="CE1128" s="77">
        <f t="shared" ca="1" si="536"/>
        <v>0</v>
      </c>
      <c r="CF1128" s="77">
        <f t="shared" ca="1" si="529"/>
        <v>-0.04</v>
      </c>
      <c r="CG1128" s="77">
        <f t="shared" ca="1" si="532"/>
        <v>0</v>
      </c>
      <c r="CH1128" s="77">
        <f ca="1">OFFSET(CH1128,-1,0)</f>
        <v>0</v>
      </c>
    </row>
    <row r="1129" spans="1:86">
      <c r="A1129" s="60"/>
      <c r="B1129" s="78" t="s">
        <v>993</v>
      </c>
      <c r="C1129" s="77">
        <f t="shared" ca="1" si="518"/>
        <v>1</v>
      </c>
      <c r="D1129" s="77">
        <f t="shared" ca="1" si="518"/>
        <v>1</v>
      </c>
      <c r="E1129" s="77" t="b">
        <f t="shared" ca="1" si="507"/>
        <v>0</v>
      </c>
      <c r="F1129" s="77">
        <f t="shared" ca="1" si="533"/>
        <v>1</v>
      </c>
      <c r="G1129" s="201" t="str">
        <f t="shared" ref="G1129:M1129" si="537">G$1109</f>
        <v>-</v>
      </c>
      <c r="H1129" s="201" t="str">
        <f t="shared" si="537"/>
        <v>-</v>
      </c>
      <c r="I1129" s="201" t="str">
        <f t="shared" si="537"/>
        <v>-</v>
      </c>
      <c r="J1129" s="201" t="str">
        <f t="shared" si="537"/>
        <v>-</v>
      </c>
      <c r="K1129" s="201" t="str">
        <f t="shared" si="537"/>
        <v>-</v>
      </c>
      <c r="L1129" s="201" t="str">
        <f t="shared" si="537"/>
        <v>-</v>
      </c>
      <c r="M1129" s="201" t="str">
        <f t="shared" si="537"/>
        <v>-</v>
      </c>
      <c r="N1129" s="77" t="str">
        <f t="shared" ca="1" si="534"/>
        <v>-</v>
      </c>
      <c r="O1129" s="200">
        <f t="shared" ref="O1129:T1129" ca="1" si="538">O$1095</f>
        <v>2</v>
      </c>
      <c r="P1129" s="200">
        <f t="shared" ca="1" si="538"/>
        <v>3</v>
      </c>
      <c r="Q1129" s="200">
        <f t="shared" ca="1" si="538"/>
        <v>3</v>
      </c>
      <c r="R1129" s="200">
        <f t="shared" ca="1" si="538"/>
        <v>3</v>
      </c>
      <c r="S1129" s="200">
        <f t="shared" ca="1" si="538"/>
        <v>3</v>
      </c>
      <c r="T1129" s="200">
        <f t="shared" ca="1" si="538"/>
        <v>3</v>
      </c>
      <c r="U1129" s="77">
        <f t="shared" ca="1" si="535"/>
        <v>0.01</v>
      </c>
      <c r="V1129" s="77">
        <f t="shared" ca="1" si="535"/>
        <v>0</v>
      </c>
      <c r="W1129" s="77">
        <f t="shared" ca="1" si="535"/>
        <v>0.05</v>
      </c>
      <c r="X1129" s="77">
        <f t="shared" ca="1" si="535"/>
        <v>0.05</v>
      </c>
      <c r="Y1129" s="206">
        <f t="shared" ca="1" si="535"/>
        <v>1.0984615384615384E-2</v>
      </c>
      <c r="Z1129" s="206">
        <f t="shared" ca="1" si="535"/>
        <v>-4.3999999999999997E-2</v>
      </c>
      <c r="AA1129" s="77">
        <f t="shared" ca="1" si="535"/>
        <v>2</v>
      </c>
      <c r="AB1129" s="77" t="str">
        <f t="shared" ca="1" si="535"/>
        <v>-</v>
      </c>
      <c r="AC1129" s="77" t="str">
        <f t="shared" ca="1" si="535"/>
        <v>-</v>
      </c>
      <c r="AD1129" s="77" t="b">
        <f t="shared" ca="1" si="535"/>
        <v>1</v>
      </c>
      <c r="AE1129" s="77" t="str">
        <f t="shared" ca="1" si="535"/>
        <v>-</v>
      </c>
      <c r="AF1129" s="77" t="str">
        <f t="shared" ca="1" si="535"/>
        <v>-</v>
      </c>
      <c r="AG1129" s="77" t="str">
        <f t="shared" ca="1" si="535"/>
        <v>-</v>
      </c>
      <c r="AH1129" s="77">
        <f t="shared" ca="1" si="535"/>
        <v>1</v>
      </c>
      <c r="AI1129" s="77">
        <f t="shared" ca="1" si="535"/>
        <v>0</v>
      </c>
      <c r="AJ1129" s="77">
        <f t="shared" ca="1" si="535"/>
        <v>1</v>
      </c>
      <c r="AK1129" s="77">
        <f t="shared" ca="1" si="535"/>
        <v>0</v>
      </c>
      <c r="AL1129" s="77">
        <f t="shared" ca="1" si="535"/>
        <v>1</v>
      </c>
      <c r="AM1129" s="77"/>
      <c r="AN1129" s="77"/>
      <c r="AO1129" s="77"/>
      <c r="AP1129" s="77"/>
      <c r="AQ1129" s="77"/>
      <c r="AR1129" s="77"/>
      <c r="AS1129" s="77"/>
      <c r="AT1129" s="77"/>
      <c r="AU1129" s="77"/>
      <c r="AV1129" s="77"/>
      <c r="AW1129" s="77"/>
      <c r="AX1129" s="77"/>
      <c r="AY1129" s="77"/>
      <c r="AZ1129" s="77"/>
      <c r="BA1129" s="77"/>
      <c r="BB1129" s="77"/>
      <c r="BC1129" s="77"/>
      <c r="BD1129" s="77"/>
      <c r="BE1129" s="77"/>
      <c r="BF1129" s="77"/>
      <c r="BG1129" s="77"/>
      <c r="BH1129" s="77"/>
      <c r="BI1129" s="77"/>
      <c r="BJ1129" s="77"/>
      <c r="BK1129" s="77"/>
      <c r="BL1129" s="77"/>
      <c r="BM1129" s="77"/>
      <c r="BN1129" s="200">
        <f t="shared" ref="BN1129:CH1129" ca="1" si="539">BN$1095</f>
        <v>0.04</v>
      </c>
      <c r="BO1129" s="200">
        <f t="shared" ca="1" si="539"/>
        <v>0</v>
      </c>
      <c r="BP1129" s="200">
        <f t="shared" ca="1" si="539"/>
        <v>-0.04</v>
      </c>
      <c r="BQ1129" s="200">
        <f t="shared" ca="1" si="539"/>
        <v>0</v>
      </c>
      <c r="BR1129" s="200">
        <f t="shared" ca="1" si="539"/>
        <v>-0.04</v>
      </c>
      <c r="BS1129" s="200">
        <f t="shared" ca="1" si="539"/>
        <v>0</v>
      </c>
      <c r="BT1129" s="200">
        <f t="shared" ca="1" si="539"/>
        <v>0</v>
      </c>
      <c r="BU1129" s="200">
        <f t="shared" ca="1" si="539"/>
        <v>0.04</v>
      </c>
      <c r="BV1129" s="200">
        <f t="shared" ca="1" si="539"/>
        <v>0</v>
      </c>
      <c r="BW1129" s="200">
        <f t="shared" ca="1" si="539"/>
        <v>-0.04</v>
      </c>
      <c r="BX1129" s="200">
        <f t="shared" ca="1" si="539"/>
        <v>0</v>
      </c>
      <c r="BY1129" s="200">
        <f t="shared" ca="1" si="539"/>
        <v>-0.04</v>
      </c>
      <c r="BZ1129" s="200">
        <f t="shared" ca="1" si="539"/>
        <v>0</v>
      </c>
      <c r="CA1129" s="200">
        <f t="shared" ca="1" si="539"/>
        <v>0</v>
      </c>
      <c r="CB1129" s="200">
        <f t="shared" ca="1" si="539"/>
        <v>0.04</v>
      </c>
      <c r="CC1129" s="200">
        <f t="shared" ca="1" si="539"/>
        <v>0</v>
      </c>
      <c r="CD1129" s="200">
        <f t="shared" ca="1" si="539"/>
        <v>-0.04</v>
      </c>
      <c r="CE1129" s="200">
        <f t="shared" ca="1" si="539"/>
        <v>0</v>
      </c>
      <c r="CF1129" s="200">
        <f t="shared" ca="1" si="539"/>
        <v>-0.04</v>
      </c>
      <c r="CG1129" s="200">
        <f t="shared" ca="1" si="539"/>
        <v>0</v>
      </c>
      <c r="CH1129" s="200">
        <f t="shared" ca="1" si="539"/>
        <v>0</v>
      </c>
    </row>
    <row r="1130" spans="1:86">
      <c r="A1130" s="60"/>
      <c r="B1130" s="68" t="s">
        <v>943</v>
      </c>
      <c r="C1130" s="77">
        <f t="shared" ca="1" si="518"/>
        <v>1</v>
      </c>
      <c r="D1130" s="77">
        <f t="shared" ca="1" si="518"/>
        <v>1</v>
      </c>
      <c r="E1130" s="77" t="b">
        <f t="shared" ca="1" si="507"/>
        <v>0</v>
      </c>
      <c r="F1130" s="201">
        <f ca="1">F$1109</f>
        <v>2</v>
      </c>
      <c r="G1130" s="77" t="str">
        <f t="shared" ref="G1130:L1132" ca="1" si="540">OFFSET(G1130,-1,0)</f>
        <v>-</v>
      </c>
      <c r="H1130" s="77" t="str">
        <f t="shared" ca="1" si="540"/>
        <v>-</v>
      </c>
      <c r="I1130" s="77" t="str">
        <f t="shared" ca="1" si="540"/>
        <v>-</v>
      </c>
      <c r="J1130" s="77" t="str">
        <f t="shared" ca="1" si="540"/>
        <v>-</v>
      </c>
      <c r="K1130" s="77" t="str">
        <f t="shared" ca="1" si="540"/>
        <v>-</v>
      </c>
      <c r="L1130" s="77" t="str">
        <f t="shared" ca="1" si="540"/>
        <v>-</v>
      </c>
      <c r="M1130" s="77" t="str">
        <f t="shared" ref="M1130:T1132" ca="1" si="541">OFFSET(M1130,-1,0)</f>
        <v>-</v>
      </c>
      <c r="N1130" s="77" t="str">
        <f t="shared" ca="1" si="534"/>
        <v>-</v>
      </c>
      <c r="O1130" s="201">
        <f t="shared" ref="O1130:T1130" ca="1" si="542">O$1109</f>
        <v>4</v>
      </c>
      <c r="P1130" s="201">
        <f t="shared" ca="1" si="542"/>
        <v>5</v>
      </c>
      <c r="Q1130" s="201">
        <f t="shared" ca="1" si="542"/>
        <v>5</v>
      </c>
      <c r="R1130" s="201">
        <f t="shared" ca="1" si="542"/>
        <v>6</v>
      </c>
      <c r="S1130" s="201">
        <f t="shared" ca="1" si="542"/>
        <v>6</v>
      </c>
      <c r="T1130" s="201">
        <f t="shared" ca="1" si="542"/>
        <v>6</v>
      </c>
      <c r="U1130" s="77">
        <f t="shared" ca="1" si="535"/>
        <v>0.01</v>
      </c>
      <c r="V1130" s="77">
        <f t="shared" ca="1" si="535"/>
        <v>0</v>
      </c>
      <c r="W1130" s="77">
        <f t="shared" ca="1" si="535"/>
        <v>0.05</v>
      </c>
      <c r="X1130" s="77">
        <f t="shared" ca="1" si="535"/>
        <v>0.05</v>
      </c>
      <c r="Y1130" s="73">
        <v>0</v>
      </c>
      <c r="Z1130" s="73">
        <v>0</v>
      </c>
      <c r="AA1130" s="77">
        <f t="shared" ca="1" si="535"/>
        <v>2</v>
      </c>
      <c r="AB1130" s="77" t="str">
        <f t="shared" ca="1" si="535"/>
        <v>-</v>
      </c>
      <c r="AC1130" s="77" t="str">
        <f t="shared" ca="1" si="535"/>
        <v>-</v>
      </c>
      <c r="AD1130" s="77" t="b">
        <f t="shared" ca="1" si="535"/>
        <v>1</v>
      </c>
      <c r="AE1130" s="77" t="str">
        <f t="shared" ca="1" si="535"/>
        <v>-</v>
      </c>
      <c r="AF1130" s="77" t="str">
        <f t="shared" ca="1" si="535"/>
        <v>-</v>
      </c>
      <c r="AG1130" s="77" t="str">
        <f t="shared" ca="1" si="535"/>
        <v>-</v>
      </c>
      <c r="AH1130" s="77">
        <f t="shared" ca="1" si="535"/>
        <v>1</v>
      </c>
      <c r="AI1130" s="77">
        <f t="shared" ca="1" si="535"/>
        <v>0</v>
      </c>
      <c r="AJ1130" s="77">
        <f t="shared" ca="1" si="535"/>
        <v>1</v>
      </c>
      <c r="AK1130" s="77">
        <f t="shared" ca="1" si="535"/>
        <v>0</v>
      </c>
      <c r="AL1130" s="77">
        <f t="shared" ca="1" si="535"/>
        <v>1</v>
      </c>
      <c r="AM1130" s="77"/>
      <c r="AN1130" s="77"/>
      <c r="AO1130" s="77"/>
      <c r="AP1130" s="77"/>
      <c r="AQ1130" s="77"/>
      <c r="AR1130" s="77"/>
      <c r="AS1130" s="77"/>
      <c r="AT1130" s="77"/>
      <c r="AU1130" s="77"/>
      <c r="AV1130" s="77"/>
      <c r="AW1130" s="77"/>
      <c r="AX1130" s="77"/>
      <c r="AY1130" s="77"/>
      <c r="AZ1130" s="77"/>
      <c r="BA1130" s="77"/>
      <c r="BB1130" s="77"/>
      <c r="BC1130" s="77"/>
      <c r="BD1130" s="77"/>
      <c r="BE1130" s="77"/>
      <c r="BF1130" s="77"/>
      <c r="BG1130" s="77"/>
      <c r="BH1130" s="77"/>
      <c r="BI1130" s="77"/>
      <c r="BJ1130" s="77"/>
      <c r="BK1130" s="77"/>
      <c r="BL1130" s="77"/>
      <c r="BM1130" s="77"/>
      <c r="BN1130" s="201">
        <f t="shared" ref="BN1130:CH1130" ca="1" si="543">BN$1109</f>
        <v>0.04</v>
      </c>
      <c r="BO1130" s="201">
        <f t="shared" ca="1" si="543"/>
        <v>0</v>
      </c>
      <c r="BP1130" s="201">
        <f t="shared" ca="1" si="543"/>
        <v>0</v>
      </c>
      <c r="BQ1130" s="201">
        <f t="shared" ca="1" si="543"/>
        <v>0</v>
      </c>
      <c r="BR1130" s="201">
        <f t="shared" ca="1" si="543"/>
        <v>-0.04</v>
      </c>
      <c r="BS1130" s="201">
        <f t="shared" ca="1" si="543"/>
        <v>0</v>
      </c>
      <c r="BT1130" s="201">
        <f t="shared" ca="1" si="543"/>
        <v>0</v>
      </c>
      <c r="BU1130" s="201">
        <f t="shared" ca="1" si="543"/>
        <v>0.04</v>
      </c>
      <c r="BV1130" s="201">
        <f t="shared" ca="1" si="543"/>
        <v>0</v>
      </c>
      <c r="BW1130" s="201">
        <f t="shared" ca="1" si="543"/>
        <v>0</v>
      </c>
      <c r="BX1130" s="201">
        <f t="shared" ca="1" si="543"/>
        <v>0</v>
      </c>
      <c r="BY1130" s="201">
        <f t="shared" ca="1" si="543"/>
        <v>-0.04</v>
      </c>
      <c r="BZ1130" s="201">
        <f t="shared" ca="1" si="543"/>
        <v>0</v>
      </c>
      <c r="CA1130" s="201">
        <f t="shared" ca="1" si="543"/>
        <v>0</v>
      </c>
      <c r="CB1130" s="201">
        <f t="shared" ca="1" si="543"/>
        <v>0.04</v>
      </c>
      <c r="CC1130" s="201">
        <f t="shared" ca="1" si="543"/>
        <v>0</v>
      </c>
      <c r="CD1130" s="201">
        <f t="shared" ca="1" si="543"/>
        <v>0</v>
      </c>
      <c r="CE1130" s="201">
        <f t="shared" ca="1" si="543"/>
        <v>0</v>
      </c>
      <c r="CF1130" s="201">
        <f t="shared" ca="1" si="543"/>
        <v>-0.04</v>
      </c>
      <c r="CG1130" s="201">
        <f t="shared" ca="1" si="543"/>
        <v>0</v>
      </c>
      <c r="CH1130" s="201">
        <f t="shared" ca="1" si="543"/>
        <v>0</v>
      </c>
    </row>
    <row r="1131" spans="1:86">
      <c r="A1131" s="212">
        <f ca="1">MOD(INDEX(CHOOSE(d.Flock.1.1+1,i.DryManOpt_Mer,i.DryManOpt_BBT,i.DryManOpt_Mat),d.TOL.1.1+1,$AA1131+1)-1,4)+1+4</f>
        <v>8</v>
      </c>
      <c r="B1131" s="74" t="s">
        <v>950</v>
      </c>
      <c r="C1131" s="77">
        <f t="shared" ca="1" si="518"/>
        <v>1</v>
      </c>
      <c r="D1131" s="77">
        <f t="shared" ca="1" si="518"/>
        <v>1</v>
      </c>
      <c r="E1131" s="77" t="b">
        <f t="shared" ca="1" si="507"/>
        <v>0</v>
      </c>
      <c r="F1131" s="77">
        <f ca="1">OFFSET(F1131,-1,0)</f>
        <v>2</v>
      </c>
      <c r="G1131" s="77" t="str">
        <f t="shared" ca="1" si="540"/>
        <v>-</v>
      </c>
      <c r="H1131" s="77" t="str">
        <f t="shared" ca="1" si="540"/>
        <v>-</v>
      </c>
      <c r="I1131" s="77" t="str">
        <f t="shared" ca="1" si="540"/>
        <v>-</v>
      </c>
      <c r="J1131" s="77" t="str">
        <f t="shared" ca="1" si="540"/>
        <v>-</v>
      </c>
      <c r="K1131" s="77" t="str">
        <f t="shared" ca="1" si="540"/>
        <v>-</v>
      </c>
      <c r="L1131" s="77" t="str">
        <f t="shared" ca="1" si="540"/>
        <v>-</v>
      </c>
      <c r="M1131" s="77" t="str">
        <f t="shared" ca="1" si="541"/>
        <v>-</v>
      </c>
      <c r="N1131" s="77" t="str">
        <f t="shared" ca="1" si="541"/>
        <v>-</v>
      </c>
      <c r="O1131" s="77">
        <f t="shared" ca="1" si="541"/>
        <v>4</v>
      </c>
      <c r="P1131" s="77">
        <f t="shared" ca="1" si="541"/>
        <v>5</v>
      </c>
      <c r="Q1131" s="77">
        <f t="shared" ca="1" si="541"/>
        <v>5</v>
      </c>
      <c r="R1131" s="77">
        <f t="shared" ca="1" si="541"/>
        <v>6</v>
      </c>
      <c r="S1131" s="77">
        <f t="shared" ca="1" si="541"/>
        <v>6</v>
      </c>
      <c r="T1131" s="77">
        <f t="shared" ca="1" si="541"/>
        <v>6</v>
      </c>
      <c r="U1131" s="109">
        <f t="shared" ref="U1131:X1132" ca="1" si="544">INDEX(i_dryman,$A1131,U$1085)</f>
        <v>0.02</v>
      </c>
      <c r="V1131" s="109">
        <f t="shared" ca="1" si="544"/>
        <v>0</v>
      </c>
      <c r="W1131" s="109">
        <f t="shared" ca="1" si="544"/>
        <v>0.05</v>
      </c>
      <c r="X1131" s="109">
        <f t="shared" ca="1" si="544"/>
        <v>0.11</v>
      </c>
      <c r="Y1131" s="207">
        <f ca="1">Y$1109</f>
        <v>1.0984615384615384E-2</v>
      </c>
      <c r="Z1131" s="207">
        <f ca="1">Z$1109</f>
        <v>-4.3999999999999997E-2</v>
      </c>
      <c r="AA1131" s="77">
        <f t="shared" ca="1" si="535"/>
        <v>2</v>
      </c>
      <c r="AB1131" s="212" t="str">
        <f ca="1">INDEX(i_dryman,$A1131,AB$1085)</f>
        <v>-</v>
      </c>
      <c r="AC1131" s="212" t="str">
        <f ca="1">INDEX(i_dryman,$A1131,AC$1085)</f>
        <v>-</v>
      </c>
      <c r="AD1131" s="212" t="b">
        <f ca="1">INDEX(i_dryman,$A1131,AD$1085)</f>
        <v>1</v>
      </c>
      <c r="AE1131" s="212" t="str">
        <f ca="1">INDEX(i_dryman,$A1131,AE$1085)</f>
        <v>-</v>
      </c>
      <c r="AF1131" s="40" t="str">
        <f t="shared" ca="1" si="535"/>
        <v>-</v>
      </c>
      <c r="AG1131" s="212">
        <f ca="1">INDEX(i_dryman,$A1131,AG$1085)</f>
        <v>0.5</v>
      </c>
      <c r="AH1131" s="77">
        <f ca="1">OFFSET(AH1131,-1,0)</f>
        <v>1</v>
      </c>
      <c r="AI1131" s="77">
        <f t="shared" ca="1" si="535"/>
        <v>0</v>
      </c>
      <c r="AJ1131" s="77">
        <f t="shared" ca="1" si="535"/>
        <v>1</v>
      </c>
      <c r="AK1131" s="77">
        <f t="shared" ca="1" si="535"/>
        <v>0</v>
      </c>
      <c r="AL1131" s="77">
        <f t="shared" ca="1" si="535"/>
        <v>1</v>
      </c>
      <c r="AM1131" s="77"/>
      <c r="AN1131" s="77"/>
      <c r="AO1131" s="77"/>
      <c r="AP1131" s="77"/>
      <c r="AQ1131" s="77"/>
      <c r="AR1131" s="77"/>
      <c r="AS1131" s="77"/>
      <c r="AT1131" s="77"/>
      <c r="AU1131" s="77"/>
      <c r="AV1131" s="77"/>
      <c r="AW1131" s="77"/>
      <c r="AX1131" s="77"/>
      <c r="AY1131" s="77"/>
      <c r="AZ1131" s="77"/>
      <c r="BA1131" s="77"/>
      <c r="BB1131" s="77"/>
      <c r="BC1131" s="77"/>
      <c r="BD1131" s="77"/>
      <c r="BE1131" s="77"/>
      <c r="BF1131" s="77"/>
      <c r="BG1131" s="77"/>
      <c r="BH1131" s="77"/>
      <c r="BI1131" s="77"/>
      <c r="BJ1131" s="77"/>
      <c r="BK1131" s="77"/>
      <c r="BL1131" s="77"/>
      <c r="BM1131" s="77"/>
      <c r="BN1131" s="77">
        <f t="shared" ca="1" si="526"/>
        <v>0.04</v>
      </c>
      <c r="BO1131" s="77">
        <f t="shared" ca="1" si="526"/>
        <v>0</v>
      </c>
      <c r="BP1131" s="77">
        <f t="shared" ca="1" si="526"/>
        <v>0</v>
      </c>
      <c r="BQ1131" s="77">
        <f t="shared" ca="1" si="526"/>
        <v>0</v>
      </c>
      <c r="BR1131" s="77">
        <f t="shared" ca="1" si="526"/>
        <v>-0.04</v>
      </c>
      <c r="BS1131" s="77">
        <f t="shared" ca="1" si="526"/>
        <v>0</v>
      </c>
      <c r="BT1131" s="77">
        <f t="shared" ca="1" si="526"/>
        <v>0</v>
      </c>
      <c r="BU1131" s="77">
        <f t="shared" ca="1" si="526"/>
        <v>0.04</v>
      </c>
      <c r="BV1131" s="77">
        <f t="shared" ca="1" si="526"/>
        <v>0</v>
      </c>
      <c r="BW1131" s="77">
        <f t="shared" ca="1" si="526"/>
        <v>0</v>
      </c>
      <c r="BX1131" s="77">
        <f t="shared" ca="1" si="526"/>
        <v>0</v>
      </c>
      <c r="BY1131" s="77">
        <f t="shared" ca="1" si="526"/>
        <v>-0.04</v>
      </c>
      <c r="BZ1131" s="77">
        <f t="shared" ca="1" si="526"/>
        <v>0</v>
      </c>
      <c r="CA1131" s="77">
        <f t="shared" ca="1" si="526"/>
        <v>0</v>
      </c>
      <c r="CB1131" s="77">
        <f t="shared" ca="1" si="526"/>
        <v>0.04</v>
      </c>
      <c r="CC1131" s="77">
        <f t="shared" ca="1" si="526"/>
        <v>0</v>
      </c>
      <c r="CD1131" s="77">
        <f t="shared" ref="CD1131:CH1132" ca="1" si="545">OFFSET(CD1131,-1,0)</f>
        <v>0</v>
      </c>
      <c r="CE1131" s="77">
        <f t="shared" ca="1" si="545"/>
        <v>0</v>
      </c>
      <c r="CF1131" s="77">
        <f t="shared" ca="1" si="545"/>
        <v>-0.04</v>
      </c>
      <c r="CG1131" s="77">
        <f t="shared" ca="1" si="545"/>
        <v>0</v>
      </c>
      <c r="CH1131" s="77">
        <f t="shared" ca="1" si="545"/>
        <v>0</v>
      </c>
    </row>
    <row r="1132" spans="1:86">
      <c r="A1132" s="80">
        <f ca="1">A1131-4</f>
        <v>4</v>
      </c>
      <c r="B1132" s="79" t="s">
        <v>956</v>
      </c>
      <c r="C1132" s="80">
        <f t="shared" ca="1" si="518"/>
        <v>1</v>
      </c>
      <c r="D1132" s="80">
        <f t="shared" ca="1" si="518"/>
        <v>1</v>
      </c>
      <c r="E1132" s="80" t="b">
        <f t="shared" ca="1" si="507"/>
        <v>0</v>
      </c>
      <c r="F1132" s="80">
        <f ca="1">OFFSET(F1132,-1,0)</f>
        <v>2</v>
      </c>
      <c r="G1132" s="80" t="str">
        <f t="shared" ca="1" si="540"/>
        <v>-</v>
      </c>
      <c r="H1132" s="80" t="str">
        <f t="shared" ca="1" si="540"/>
        <v>-</v>
      </c>
      <c r="I1132" s="80" t="str">
        <f t="shared" ca="1" si="540"/>
        <v>-</v>
      </c>
      <c r="J1132" s="80" t="str">
        <f t="shared" ca="1" si="540"/>
        <v>-</v>
      </c>
      <c r="K1132" s="80" t="str">
        <f t="shared" ca="1" si="540"/>
        <v>-</v>
      </c>
      <c r="L1132" s="80" t="str">
        <f t="shared" ca="1" si="540"/>
        <v>-</v>
      </c>
      <c r="M1132" s="80" t="str">
        <f t="shared" ca="1" si="541"/>
        <v>-</v>
      </c>
      <c r="N1132" s="80" t="str">
        <f t="shared" ca="1" si="541"/>
        <v>-</v>
      </c>
      <c r="O1132" s="80">
        <f t="shared" ca="1" si="541"/>
        <v>4</v>
      </c>
      <c r="P1132" s="80">
        <f t="shared" ca="1" si="541"/>
        <v>5</v>
      </c>
      <c r="Q1132" s="80">
        <f t="shared" ca="1" si="541"/>
        <v>5</v>
      </c>
      <c r="R1132" s="80">
        <f t="shared" ca="1" si="541"/>
        <v>6</v>
      </c>
      <c r="S1132" s="80">
        <f t="shared" ca="1" si="541"/>
        <v>6</v>
      </c>
      <c r="T1132" s="213">
        <f t="shared" ca="1" si="541"/>
        <v>6</v>
      </c>
      <c r="U1132" s="109">
        <f t="shared" ca="1" si="544"/>
        <v>0.01</v>
      </c>
      <c r="V1132" s="109">
        <f t="shared" ca="1" si="544"/>
        <v>0</v>
      </c>
      <c r="W1132" s="109">
        <f t="shared" ca="1" si="544"/>
        <v>0.05</v>
      </c>
      <c r="X1132" s="109">
        <f t="shared" ca="1" si="544"/>
        <v>0.05</v>
      </c>
      <c r="Y1132" s="214">
        <f t="shared" ca="1" si="535"/>
        <v>1.0984615384615384E-2</v>
      </c>
      <c r="Z1132" s="208">
        <f t="shared" ca="1" si="535"/>
        <v>-4.3999999999999997E-2</v>
      </c>
      <c r="AA1132" s="80">
        <f t="shared" ca="1" si="535"/>
        <v>2</v>
      </c>
      <c r="AB1132" s="80" t="str">
        <f t="shared" ca="1" si="535"/>
        <v>-</v>
      </c>
      <c r="AC1132" s="80" t="str">
        <f t="shared" ca="1" si="535"/>
        <v>-</v>
      </c>
      <c r="AD1132" s="80" t="b">
        <f t="shared" ca="1" si="535"/>
        <v>1</v>
      </c>
      <c r="AE1132" s="80" t="str">
        <f t="shared" ca="1" si="535"/>
        <v>-</v>
      </c>
      <c r="AF1132" s="80" t="str">
        <f t="shared" ca="1" si="535"/>
        <v>-</v>
      </c>
      <c r="AG1132" s="80">
        <f t="shared" ca="1" si="535"/>
        <v>0.5</v>
      </c>
      <c r="AH1132" s="80">
        <f ca="1">OFFSET(AH1132,-1,0)</f>
        <v>1</v>
      </c>
      <c r="AI1132" s="80">
        <f t="shared" ca="1" si="535"/>
        <v>0</v>
      </c>
      <c r="AJ1132" s="80">
        <f t="shared" ca="1" si="535"/>
        <v>1</v>
      </c>
      <c r="AK1132" s="80">
        <f t="shared" ca="1" si="535"/>
        <v>0</v>
      </c>
      <c r="AL1132" s="80">
        <f t="shared" ca="1" si="535"/>
        <v>1</v>
      </c>
      <c r="AM1132" s="80"/>
      <c r="AN1132" s="80"/>
      <c r="AO1132" s="80"/>
      <c r="AP1132" s="80"/>
      <c r="AQ1132" s="80"/>
      <c r="AR1132" s="80"/>
      <c r="AS1132" s="80"/>
      <c r="AT1132" s="80"/>
      <c r="AU1132" s="80"/>
      <c r="AV1132" s="80"/>
      <c r="AW1132" s="80"/>
      <c r="AX1132" s="80"/>
      <c r="AY1132" s="80"/>
      <c r="AZ1132" s="80"/>
      <c r="BA1132" s="80"/>
      <c r="BB1132" s="80"/>
      <c r="BC1132" s="80"/>
      <c r="BD1132" s="80"/>
      <c r="BE1132" s="80"/>
      <c r="BF1132" s="80"/>
      <c r="BG1132" s="80"/>
      <c r="BH1132" s="80"/>
      <c r="BI1132" s="80"/>
      <c r="BJ1132" s="80"/>
      <c r="BK1132" s="80"/>
      <c r="BL1132" s="80"/>
      <c r="BM1132" s="80"/>
      <c r="BN1132" s="80">
        <f t="shared" ca="1" si="526"/>
        <v>0.04</v>
      </c>
      <c r="BO1132" s="80">
        <f t="shared" ca="1" si="526"/>
        <v>0</v>
      </c>
      <c r="BP1132" s="80">
        <f t="shared" ca="1" si="526"/>
        <v>0</v>
      </c>
      <c r="BQ1132" s="80">
        <f t="shared" ca="1" si="526"/>
        <v>0</v>
      </c>
      <c r="BR1132" s="80">
        <f t="shared" ca="1" si="526"/>
        <v>-0.04</v>
      </c>
      <c r="BS1132" s="80">
        <f t="shared" ca="1" si="526"/>
        <v>0</v>
      </c>
      <c r="BT1132" s="80">
        <f t="shared" ca="1" si="526"/>
        <v>0</v>
      </c>
      <c r="BU1132" s="80">
        <f t="shared" ca="1" si="526"/>
        <v>0.04</v>
      </c>
      <c r="BV1132" s="80">
        <f t="shared" ca="1" si="526"/>
        <v>0</v>
      </c>
      <c r="BW1132" s="80">
        <f t="shared" ca="1" si="526"/>
        <v>0</v>
      </c>
      <c r="BX1132" s="80">
        <f t="shared" ca="1" si="526"/>
        <v>0</v>
      </c>
      <c r="BY1132" s="80">
        <f t="shared" ca="1" si="526"/>
        <v>-0.04</v>
      </c>
      <c r="BZ1132" s="80">
        <f t="shared" ca="1" si="526"/>
        <v>0</v>
      </c>
      <c r="CA1132" s="80">
        <f t="shared" ca="1" si="526"/>
        <v>0</v>
      </c>
      <c r="CB1132" s="80">
        <f t="shared" ca="1" si="526"/>
        <v>0.04</v>
      </c>
      <c r="CC1132" s="80">
        <f t="shared" ca="1" si="526"/>
        <v>0</v>
      </c>
      <c r="CD1132" s="80">
        <f t="shared" ca="1" si="545"/>
        <v>0</v>
      </c>
      <c r="CE1132" s="80">
        <f t="shared" ca="1" si="545"/>
        <v>0</v>
      </c>
      <c r="CF1132" s="80">
        <f t="shared" ca="1" si="545"/>
        <v>-0.04</v>
      </c>
      <c r="CG1132" s="80">
        <f t="shared" ca="1" si="545"/>
        <v>0</v>
      </c>
      <c r="CH1132" s="80">
        <f t="shared" ca="1" si="545"/>
        <v>0</v>
      </c>
    </row>
    <row r="1135" spans="1:86" ht="1.5" customHeight="1"/>
    <row r="1136" spans="1:8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spans="1:170">
      <c r="B1185" s="19" t="s">
        <v>571</v>
      </c>
    </row>
    <row r="1186" spans="1:170">
      <c r="B1186" s="61"/>
      <c r="C1186" s="26">
        <v>1</v>
      </c>
      <c r="D1186" s="26">
        <f ca="1">OFFSET(D1186,0,-1)+1</f>
        <v>2</v>
      </c>
      <c r="E1186" s="26">
        <f t="shared" ref="E1186:BP1186" ca="1" si="546">OFFSET(E1186,0,-1)+1</f>
        <v>3</v>
      </c>
      <c r="F1186" s="26">
        <f t="shared" ca="1" si="546"/>
        <v>4</v>
      </c>
      <c r="G1186" s="26">
        <f t="shared" ca="1" si="546"/>
        <v>5</v>
      </c>
      <c r="H1186" s="26">
        <f t="shared" ca="1" si="546"/>
        <v>6</v>
      </c>
      <c r="I1186" s="26">
        <f t="shared" ca="1" si="546"/>
        <v>7</v>
      </c>
      <c r="J1186" s="26">
        <f t="shared" ca="1" si="546"/>
        <v>8</v>
      </c>
      <c r="K1186" s="26">
        <f t="shared" ca="1" si="546"/>
        <v>9</v>
      </c>
      <c r="L1186" s="26">
        <f t="shared" ca="1" si="546"/>
        <v>10</v>
      </c>
      <c r="M1186" s="26">
        <f t="shared" ca="1" si="546"/>
        <v>11</v>
      </c>
      <c r="N1186" s="26">
        <f t="shared" ca="1" si="546"/>
        <v>12</v>
      </c>
      <c r="O1186" s="26">
        <f t="shared" ca="1" si="546"/>
        <v>13</v>
      </c>
      <c r="P1186" s="26">
        <f t="shared" ca="1" si="546"/>
        <v>14</v>
      </c>
      <c r="Q1186" s="26">
        <f t="shared" ca="1" si="546"/>
        <v>15</v>
      </c>
      <c r="R1186" s="26">
        <f t="shared" ca="1" si="546"/>
        <v>16</v>
      </c>
      <c r="S1186" s="26">
        <f t="shared" ca="1" si="546"/>
        <v>17</v>
      </c>
      <c r="T1186" s="26">
        <f t="shared" ca="1" si="546"/>
        <v>18</v>
      </c>
      <c r="U1186" s="26">
        <f t="shared" ca="1" si="546"/>
        <v>19</v>
      </c>
      <c r="V1186" s="26">
        <f t="shared" ca="1" si="546"/>
        <v>20</v>
      </c>
      <c r="W1186" s="26">
        <f t="shared" ca="1" si="546"/>
        <v>21</v>
      </c>
      <c r="X1186" s="26">
        <f t="shared" ca="1" si="546"/>
        <v>22</v>
      </c>
      <c r="Y1186" s="26">
        <f t="shared" ca="1" si="546"/>
        <v>23</v>
      </c>
      <c r="Z1186" s="26">
        <f t="shared" ca="1" si="546"/>
        <v>24</v>
      </c>
      <c r="AA1186" s="26">
        <f t="shared" ca="1" si="546"/>
        <v>25</v>
      </c>
      <c r="AB1186" s="26">
        <f t="shared" ca="1" si="546"/>
        <v>26</v>
      </c>
      <c r="AC1186" s="26">
        <f t="shared" ca="1" si="546"/>
        <v>27</v>
      </c>
      <c r="AD1186" s="26">
        <f t="shared" ca="1" si="546"/>
        <v>28</v>
      </c>
      <c r="AE1186" s="26">
        <f t="shared" ca="1" si="546"/>
        <v>29</v>
      </c>
      <c r="AF1186" s="26">
        <f t="shared" ca="1" si="546"/>
        <v>30</v>
      </c>
      <c r="AG1186" s="26">
        <f t="shared" ca="1" si="546"/>
        <v>31</v>
      </c>
      <c r="AH1186" s="26">
        <f t="shared" ca="1" si="546"/>
        <v>32</v>
      </c>
      <c r="AI1186" s="26">
        <f t="shared" ca="1" si="546"/>
        <v>33</v>
      </c>
      <c r="AJ1186" s="26">
        <f t="shared" ca="1" si="546"/>
        <v>34</v>
      </c>
      <c r="AK1186" s="26">
        <f t="shared" ca="1" si="546"/>
        <v>35</v>
      </c>
      <c r="AL1186" s="26">
        <f t="shared" ca="1" si="546"/>
        <v>36</v>
      </c>
      <c r="AM1186" s="26">
        <f t="shared" ca="1" si="546"/>
        <v>37</v>
      </c>
      <c r="AN1186" s="26">
        <f t="shared" ca="1" si="546"/>
        <v>38</v>
      </c>
      <c r="AO1186" s="26">
        <f t="shared" ca="1" si="546"/>
        <v>39</v>
      </c>
      <c r="AP1186" s="26">
        <f t="shared" ca="1" si="546"/>
        <v>40</v>
      </c>
      <c r="AQ1186" s="26">
        <f t="shared" ca="1" si="546"/>
        <v>41</v>
      </c>
      <c r="AR1186" s="26">
        <f t="shared" ca="1" si="546"/>
        <v>42</v>
      </c>
      <c r="AS1186" s="26">
        <f t="shared" ca="1" si="546"/>
        <v>43</v>
      </c>
      <c r="AT1186" s="26">
        <f t="shared" ca="1" si="546"/>
        <v>44</v>
      </c>
      <c r="AU1186" s="26">
        <f t="shared" ca="1" si="546"/>
        <v>45</v>
      </c>
      <c r="AV1186" s="26">
        <f t="shared" ca="1" si="546"/>
        <v>46</v>
      </c>
      <c r="AW1186" s="26">
        <f t="shared" ca="1" si="546"/>
        <v>47</v>
      </c>
      <c r="AX1186" s="26">
        <f t="shared" ca="1" si="546"/>
        <v>48</v>
      </c>
      <c r="AY1186" s="26">
        <f t="shared" ca="1" si="546"/>
        <v>49</v>
      </c>
      <c r="AZ1186" s="26">
        <f t="shared" ca="1" si="546"/>
        <v>50</v>
      </c>
      <c r="BA1186" s="26">
        <f t="shared" ca="1" si="546"/>
        <v>51</v>
      </c>
      <c r="BB1186" s="26">
        <f t="shared" ca="1" si="546"/>
        <v>52</v>
      </c>
      <c r="BC1186" s="26">
        <f t="shared" ca="1" si="546"/>
        <v>53</v>
      </c>
      <c r="BD1186" s="26">
        <f t="shared" ca="1" si="546"/>
        <v>54</v>
      </c>
      <c r="BE1186" s="26">
        <f t="shared" ca="1" si="546"/>
        <v>55</v>
      </c>
      <c r="BF1186" s="26">
        <f t="shared" ca="1" si="546"/>
        <v>56</v>
      </c>
      <c r="BG1186" s="26">
        <f t="shared" ca="1" si="546"/>
        <v>57</v>
      </c>
      <c r="BH1186" s="26">
        <f t="shared" ca="1" si="546"/>
        <v>58</v>
      </c>
      <c r="BI1186" s="26">
        <f t="shared" ca="1" si="546"/>
        <v>59</v>
      </c>
      <c r="BJ1186" s="26">
        <f t="shared" ca="1" si="546"/>
        <v>60</v>
      </c>
      <c r="BK1186" s="26">
        <f t="shared" ca="1" si="546"/>
        <v>61</v>
      </c>
      <c r="BL1186" s="26">
        <f t="shared" ca="1" si="546"/>
        <v>62</v>
      </c>
      <c r="BM1186" s="26">
        <f t="shared" ca="1" si="546"/>
        <v>63</v>
      </c>
      <c r="BN1186" s="26">
        <f t="shared" ca="1" si="546"/>
        <v>64</v>
      </c>
      <c r="BO1186" s="26">
        <f t="shared" ca="1" si="546"/>
        <v>65</v>
      </c>
      <c r="BP1186" s="26">
        <f t="shared" ca="1" si="546"/>
        <v>66</v>
      </c>
      <c r="BQ1186" s="26">
        <f t="shared" ref="BQ1186:EB1186" ca="1" si="547">OFFSET(BQ1186,0,-1)+1</f>
        <v>67</v>
      </c>
      <c r="BR1186" s="26">
        <f t="shared" ca="1" si="547"/>
        <v>68</v>
      </c>
      <c r="BS1186" s="26">
        <f t="shared" ca="1" si="547"/>
        <v>69</v>
      </c>
      <c r="BT1186" s="26">
        <f t="shared" ca="1" si="547"/>
        <v>70</v>
      </c>
      <c r="BU1186" s="26">
        <f t="shared" ca="1" si="547"/>
        <v>71</v>
      </c>
      <c r="BV1186" s="26">
        <f t="shared" ca="1" si="547"/>
        <v>72</v>
      </c>
      <c r="BW1186" s="26">
        <f t="shared" ca="1" si="547"/>
        <v>73</v>
      </c>
      <c r="BX1186" s="26">
        <f t="shared" ca="1" si="547"/>
        <v>74</v>
      </c>
      <c r="BY1186" s="26">
        <f t="shared" ca="1" si="547"/>
        <v>75</v>
      </c>
      <c r="BZ1186" s="26">
        <f t="shared" ca="1" si="547"/>
        <v>76</v>
      </c>
      <c r="CA1186" s="26">
        <f t="shared" ca="1" si="547"/>
        <v>77</v>
      </c>
      <c r="CB1186" s="26">
        <f t="shared" ca="1" si="547"/>
        <v>78</v>
      </c>
      <c r="CC1186" s="26">
        <f t="shared" ca="1" si="547"/>
        <v>79</v>
      </c>
      <c r="CD1186" s="26">
        <f t="shared" ca="1" si="547"/>
        <v>80</v>
      </c>
      <c r="CE1186" s="26">
        <f t="shared" ca="1" si="547"/>
        <v>81</v>
      </c>
      <c r="CF1186" s="26">
        <f t="shared" ca="1" si="547"/>
        <v>82</v>
      </c>
      <c r="CG1186" s="26">
        <f t="shared" ca="1" si="547"/>
        <v>83</v>
      </c>
      <c r="CH1186" s="26">
        <f t="shared" ca="1" si="547"/>
        <v>84</v>
      </c>
      <c r="CI1186" s="26">
        <f t="shared" ca="1" si="547"/>
        <v>85</v>
      </c>
      <c r="CJ1186" s="26">
        <f t="shared" ca="1" si="547"/>
        <v>86</v>
      </c>
      <c r="CK1186" s="26">
        <f t="shared" ca="1" si="547"/>
        <v>87</v>
      </c>
      <c r="CL1186" s="26">
        <f t="shared" ca="1" si="547"/>
        <v>88</v>
      </c>
      <c r="CM1186" s="26">
        <f t="shared" ca="1" si="547"/>
        <v>89</v>
      </c>
      <c r="CN1186" s="26">
        <f t="shared" ca="1" si="547"/>
        <v>90</v>
      </c>
      <c r="CO1186" s="26">
        <f t="shared" ca="1" si="547"/>
        <v>91</v>
      </c>
      <c r="CP1186" s="26">
        <f t="shared" ca="1" si="547"/>
        <v>92</v>
      </c>
      <c r="CQ1186" s="26">
        <f t="shared" ca="1" si="547"/>
        <v>93</v>
      </c>
      <c r="CR1186" s="26">
        <f t="shared" ca="1" si="547"/>
        <v>94</v>
      </c>
      <c r="CS1186" s="26">
        <f t="shared" ca="1" si="547"/>
        <v>95</v>
      </c>
      <c r="CT1186" s="26">
        <f t="shared" ca="1" si="547"/>
        <v>96</v>
      </c>
      <c r="CU1186" s="26">
        <f t="shared" ca="1" si="547"/>
        <v>97</v>
      </c>
      <c r="CV1186" s="26">
        <f t="shared" ca="1" si="547"/>
        <v>98</v>
      </c>
      <c r="CW1186" s="26">
        <f t="shared" ca="1" si="547"/>
        <v>99</v>
      </c>
      <c r="CX1186" s="26">
        <f t="shared" ca="1" si="547"/>
        <v>100</v>
      </c>
      <c r="CY1186" s="26">
        <f t="shared" ca="1" si="547"/>
        <v>101</v>
      </c>
      <c r="CZ1186" s="26">
        <f t="shared" ca="1" si="547"/>
        <v>102</v>
      </c>
      <c r="DA1186" s="26">
        <f t="shared" ca="1" si="547"/>
        <v>103</v>
      </c>
      <c r="DB1186" s="26">
        <f t="shared" ca="1" si="547"/>
        <v>104</v>
      </c>
      <c r="DC1186" s="26">
        <f t="shared" ca="1" si="547"/>
        <v>105</v>
      </c>
      <c r="DD1186" s="26">
        <f t="shared" ca="1" si="547"/>
        <v>106</v>
      </c>
      <c r="DE1186" s="26">
        <f t="shared" ca="1" si="547"/>
        <v>107</v>
      </c>
      <c r="DF1186" s="26">
        <f t="shared" ca="1" si="547"/>
        <v>108</v>
      </c>
      <c r="DG1186" s="26">
        <f t="shared" ca="1" si="547"/>
        <v>109</v>
      </c>
      <c r="DH1186" s="26">
        <f t="shared" ca="1" si="547"/>
        <v>110</v>
      </c>
      <c r="DI1186" s="26">
        <f t="shared" ca="1" si="547"/>
        <v>111</v>
      </c>
      <c r="DJ1186" s="26">
        <f t="shared" ca="1" si="547"/>
        <v>112</v>
      </c>
      <c r="DK1186" s="26">
        <f t="shared" ca="1" si="547"/>
        <v>113</v>
      </c>
      <c r="DL1186" s="26">
        <f t="shared" ca="1" si="547"/>
        <v>114</v>
      </c>
      <c r="DM1186" s="26">
        <f t="shared" ca="1" si="547"/>
        <v>115</v>
      </c>
      <c r="DN1186" s="26">
        <f t="shared" ca="1" si="547"/>
        <v>116</v>
      </c>
      <c r="DO1186" s="26">
        <f t="shared" ca="1" si="547"/>
        <v>117</v>
      </c>
      <c r="DP1186" s="26">
        <f t="shared" ca="1" si="547"/>
        <v>118</v>
      </c>
      <c r="DQ1186" s="26">
        <f t="shared" ca="1" si="547"/>
        <v>119</v>
      </c>
      <c r="DR1186" s="26">
        <f t="shared" ca="1" si="547"/>
        <v>120</v>
      </c>
      <c r="DS1186" s="26">
        <f t="shared" ca="1" si="547"/>
        <v>121</v>
      </c>
      <c r="DT1186" s="26">
        <f t="shared" ca="1" si="547"/>
        <v>122</v>
      </c>
      <c r="DU1186" s="26">
        <f t="shared" ca="1" si="547"/>
        <v>123</v>
      </c>
      <c r="DV1186" s="26">
        <f t="shared" ca="1" si="547"/>
        <v>124</v>
      </c>
      <c r="DW1186" s="26">
        <f t="shared" ca="1" si="547"/>
        <v>125</v>
      </c>
      <c r="DX1186" s="26">
        <f t="shared" ca="1" si="547"/>
        <v>126</v>
      </c>
      <c r="DY1186" s="26">
        <f t="shared" ca="1" si="547"/>
        <v>127</v>
      </c>
      <c r="DZ1186" s="26">
        <f t="shared" ca="1" si="547"/>
        <v>128</v>
      </c>
      <c r="EA1186" s="26">
        <f t="shared" ca="1" si="547"/>
        <v>129</v>
      </c>
      <c r="EB1186" s="26">
        <f t="shared" ca="1" si="547"/>
        <v>130</v>
      </c>
      <c r="EC1186" s="26">
        <f t="shared" ref="EC1186:FN1186" ca="1" si="548">OFFSET(EC1186,0,-1)+1</f>
        <v>131</v>
      </c>
      <c r="ED1186" s="26">
        <f t="shared" ca="1" si="548"/>
        <v>132</v>
      </c>
      <c r="EE1186" s="26">
        <f t="shared" ca="1" si="548"/>
        <v>133</v>
      </c>
      <c r="EF1186" s="26">
        <f t="shared" ca="1" si="548"/>
        <v>134</v>
      </c>
      <c r="EG1186" s="26">
        <f t="shared" ca="1" si="548"/>
        <v>135</v>
      </c>
      <c r="EH1186" s="26">
        <f t="shared" ca="1" si="548"/>
        <v>136</v>
      </c>
      <c r="EI1186" s="26">
        <f t="shared" ca="1" si="548"/>
        <v>137</v>
      </c>
      <c r="EJ1186" s="26">
        <f t="shared" ca="1" si="548"/>
        <v>138</v>
      </c>
      <c r="EK1186" s="26">
        <f t="shared" ca="1" si="548"/>
        <v>139</v>
      </c>
      <c r="EL1186" s="26">
        <f t="shared" ca="1" si="548"/>
        <v>140</v>
      </c>
      <c r="EM1186" s="26">
        <f t="shared" ca="1" si="548"/>
        <v>141</v>
      </c>
      <c r="EN1186" s="26">
        <f t="shared" ca="1" si="548"/>
        <v>142</v>
      </c>
      <c r="EO1186" s="26">
        <f t="shared" ca="1" si="548"/>
        <v>143</v>
      </c>
      <c r="EP1186" s="26">
        <f t="shared" ca="1" si="548"/>
        <v>144</v>
      </c>
      <c r="EQ1186" s="26">
        <f t="shared" ca="1" si="548"/>
        <v>145</v>
      </c>
      <c r="ER1186" s="26">
        <f t="shared" ca="1" si="548"/>
        <v>146</v>
      </c>
      <c r="ES1186" s="26">
        <f t="shared" ca="1" si="548"/>
        <v>147</v>
      </c>
      <c r="ET1186" s="26">
        <f t="shared" ca="1" si="548"/>
        <v>148</v>
      </c>
      <c r="EU1186" s="26">
        <f t="shared" ca="1" si="548"/>
        <v>149</v>
      </c>
      <c r="EV1186" s="26">
        <f t="shared" ca="1" si="548"/>
        <v>150</v>
      </c>
      <c r="EW1186" s="26">
        <f t="shared" ca="1" si="548"/>
        <v>151</v>
      </c>
      <c r="EX1186" s="26">
        <f t="shared" ca="1" si="548"/>
        <v>152</v>
      </c>
      <c r="EY1186" s="26">
        <f t="shared" ca="1" si="548"/>
        <v>153</v>
      </c>
      <c r="EZ1186" s="26">
        <f t="shared" ca="1" si="548"/>
        <v>154</v>
      </c>
      <c r="FA1186" s="26">
        <f t="shared" ca="1" si="548"/>
        <v>155</v>
      </c>
      <c r="FB1186" s="26">
        <f t="shared" ca="1" si="548"/>
        <v>156</v>
      </c>
      <c r="FC1186" s="26">
        <f t="shared" ca="1" si="548"/>
        <v>157</v>
      </c>
      <c r="FD1186" s="26">
        <f t="shared" ca="1" si="548"/>
        <v>158</v>
      </c>
      <c r="FE1186" s="26">
        <f t="shared" ca="1" si="548"/>
        <v>159</v>
      </c>
      <c r="FF1186" s="26">
        <f t="shared" ca="1" si="548"/>
        <v>160</v>
      </c>
      <c r="FG1186" s="26">
        <f t="shared" ca="1" si="548"/>
        <v>161</v>
      </c>
      <c r="FH1186" s="26">
        <f t="shared" ca="1" si="548"/>
        <v>162</v>
      </c>
      <c r="FI1186" s="26">
        <f t="shared" ca="1" si="548"/>
        <v>163</v>
      </c>
      <c r="FJ1186" s="26">
        <f t="shared" ca="1" si="548"/>
        <v>164</v>
      </c>
      <c r="FK1186" s="26">
        <f t="shared" ca="1" si="548"/>
        <v>165</v>
      </c>
      <c r="FL1186" s="26">
        <f t="shared" ca="1" si="548"/>
        <v>166</v>
      </c>
      <c r="FM1186" s="26">
        <f t="shared" ca="1" si="548"/>
        <v>167</v>
      </c>
      <c r="FN1186" s="26">
        <f t="shared" ca="1" si="548"/>
        <v>168</v>
      </c>
    </row>
    <row r="1187" spans="1:170">
      <c r="B1187" s="45"/>
      <c r="C1187" s="26" t="s">
        <v>0</v>
      </c>
      <c r="D1187" s="26" t="s">
        <v>0</v>
      </c>
      <c r="E1187" s="26" t="s">
        <v>10</v>
      </c>
      <c r="F1187" s="26" t="s">
        <v>10</v>
      </c>
      <c r="G1187" s="26" t="s">
        <v>10</v>
      </c>
      <c r="H1187" s="26" t="s">
        <v>10</v>
      </c>
      <c r="I1187" s="26" t="s">
        <v>10</v>
      </c>
      <c r="J1187" s="26" t="s">
        <v>10</v>
      </c>
      <c r="K1187" s="26" t="s">
        <v>10</v>
      </c>
      <c r="L1187" s="26" t="s">
        <v>10</v>
      </c>
      <c r="M1187" s="26" t="s">
        <v>10</v>
      </c>
      <c r="N1187" s="26" t="s">
        <v>10</v>
      </c>
      <c r="O1187" s="26" t="s">
        <v>10</v>
      </c>
      <c r="P1187" s="26" t="s">
        <v>10</v>
      </c>
      <c r="Q1187" s="26" t="s">
        <v>10</v>
      </c>
      <c r="R1187" s="26" t="s">
        <v>10</v>
      </c>
      <c r="S1187" s="26" t="s">
        <v>10</v>
      </c>
      <c r="T1187" s="26" t="s">
        <v>10</v>
      </c>
      <c r="U1187" s="26" t="s">
        <v>9</v>
      </c>
      <c r="V1187" s="26" t="s">
        <v>9</v>
      </c>
      <c r="W1187" s="26" t="s">
        <v>9</v>
      </c>
      <c r="X1187" s="26" t="s">
        <v>9</v>
      </c>
      <c r="Y1187" s="26" t="s">
        <v>9</v>
      </c>
      <c r="Z1187" s="26" t="s">
        <v>9</v>
      </c>
      <c r="AA1187" s="26" t="s">
        <v>10</v>
      </c>
      <c r="AB1187" s="26" t="s">
        <v>10</v>
      </c>
      <c r="AC1187" s="26" t="s">
        <v>10</v>
      </c>
      <c r="AD1187" s="26" t="s">
        <v>10</v>
      </c>
      <c r="AE1187" s="26" t="s">
        <v>10</v>
      </c>
      <c r="AF1187" s="26" t="s">
        <v>10</v>
      </c>
      <c r="AG1187" s="26" t="s">
        <v>10</v>
      </c>
      <c r="AH1187" s="26" t="s">
        <v>0</v>
      </c>
      <c r="AI1187" s="26" t="s">
        <v>9</v>
      </c>
      <c r="AJ1187" s="26" t="s">
        <v>0</v>
      </c>
      <c r="AK1187" s="26" t="s">
        <v>9</v>
      </c>
      <c r="AL1187" s="26" t="s">
        <v>0</v>
      </c>
      <c r="AM1187" s="26"/>
      <c r="AN1187" s="26"/>
      <c r="AO1187" s="26"/>
      <c r="AP1187" s="26"/>
      <c r="AQ1187" s="26"/>
      <c r="AR1187" s="26"/>
      <c r="AS1187" s="26"/>
      <c r="AT1187" s="26"/>
      <c r="AU1187" s="26"/>
      <c r="AV1187" s="26"/>
      <c r="AW1187" s="26"/>
      <c r="AX1187" s="26"/>
      <c r="AY1187" s="26"/>
      <c r="AZ1187" s="26"/>
      <c r="BA1187" s="26"/>
      <c r="BB1187" s="26"/>
      <c r="BC1187" s="26"/>
      <c r="BD1187" s="26"/>
      <c r="BE1187" s="26"/>
      <c r="BF1187" s="26"/>
      <c r="BG1187" s="26"/>
      <c r="BH1187" s="26"/>
      <c r="BI1187" s="26"/>
      <c r="BJ1187" s="26"/>
      <c r="BK1187" s="26"/>
      <c r="BL1187" s="26"/>
      <c r="BM1187" s="26"/>
      <c r="BN1187" s="26" t="s">
        <v>9</v>
      </c>
      <c r="BO1187" s="26" t="s">
        <v>9</v>
      </c>
      <c r="BP1187" s="26" t="s">
        <v>9</v>
      </c>
      <c r="BQ1187" s="26" t="s">
        <v>9</v>
      </c>
      <c r="BR1187" s="26" t="s">
        <v>9</v>
      </c>
      <c r="BS1187" s="26" t="s">
        <v>9</v>
      </c>
      <c r="BT1187" s="26" t="s">
        <v>9</v>
      </c>
      <c r="BU1187" s="26" t="s">
        <v>9</v>
      </c>
      <c r="BV1187" s="26" t="s">
        <v>9</v>
      </c>
      <c r="BW1187" s="26" t="s">
        <v>9</v>
      </c>
      <c r="BX1187" s="26" t="s">
        <v>9</v>
      </c>
      <c r="BY1187" s="26" t="s">
        <v>9</v>
      </c>
      <c r="BZ1187" s="26" t="s">
        <v>9</v>
      </c>
      <c r="CA1187" s="26" t="s">
        <v>9</v>
      </c>
      <c r="CB1187" s="26" t="s">
        <v>9</v>
      </c>
      <c r="CC1187" s="26" t="s">
        <v>9</v>
      </c>
      <c r="CD1187" s="26" t="s">
        <v>9</v>
      </c>
      <c r="CE1187" s="26" t="s">
        <v>9</v>
      </c>
      <c r="CF1187" s="26" t="s">
        <v>9</v>
      </c>
      <c r="CG1187" s="26" t="s">
        <v>9</v>
      </c>
      <c r="CH1187" s="26" t="s">
        <v>9</v>
      </c>
    </row>
    <row r="1188" spans="1:170" ht="94.5" customHeight="1">
      <c r="B1188" s="164"/>
      <c r="C1188" s="39" t="s">
        <v>384</v>
      </c>
      <c r="D1188" s="39" t="s">
        <v>385</v>
      </c>
      <c r="E1188" s="39" t="s">
        <v>242</v>
      </c>
      <c r="F1188" s="39" t="s">
        <v>243</v>
      </c>
      <c r="G1188" s="39" t="s">
        <v>244</v>
      </c>
      <c r="H1188" s="39" t="s">
        <v>244</v>
      </c>
      <c r="I1188" s="39" t="s">
        <v>244</v>
      </c>
      <c r="J1188" s="39" t="s">
        <v>244</v>
      </c>
      <c r="K1188" s="39" t="s">
        <v>244</v>
      </c>
      <c r="L1188" s="39" t="s">
        <v>244</v>
      </c>
      <c r="M1188" s="39" t="s">
        <v>244</v>
      </c>
      <c r="N1188" s="39" t="s">
        <v>594</v>
      </c>
      <c r="O1188" s="39" t="s">
        <v>594</v>
      </c>
      <c r="P1188" s="39" t="s">
        <v>594</v>
      </c>
      <c r="Q1188" s="39" t="s">
        <v>594</v>
      </c>
      <c r="R1188" s="39" t="s">
        <v>594</v>
      </c>
      <c r="S1188" s="39" t="s">
        <v>594</v>
      </c>
      <c r="T1188" s="39" t="s">
        <v>594</v>
      </c>
      <c r="U1188" s="39" t="s">
        <v>396</v>
      </c>
      <c r="V1188" s="39" t="s">
        <v>479</v>
      </c>
      <c r="W1188" s="39" t="s">
        <v>479</v>
      </c>
      <c r="X1188" s="39" t="s">
        <v>479</v>
      </c>
      <c r="Y1188" s="39" t="s">
        <v>387</v>
      </c>
      <c r="Z1188" s="39" t="s">
        <v>387</v>
      </c>
      <c r="AA1188" s="39" t="s">
        <v>19</v>
      </c>
      <c r="AB1188" s="39" t="s">
        <v>300</v>
      </c>
      <c r="AC1188" s="39" t="s">
        <v>299</v>
      </c>
      <c r="AD1188" s="39" t="s">
        <v>376</v>
      </c>
      <c r="AE1188" s="39" t="s">
        <v>377</v>
      </c>
      <c r="AF1188" s="39" t="s">
        <v>729</v>
      </c>
      <c r="AG1188" s="39" t="s">
        <v>444</v>
      </c>
      <c r="AH1188" s="39" t="s">
        <v>218</v>
      </c>
      <c r="AI1188" s="39" t="s">
        <v>218</v>
      </c>
      <c r="AJ1188" s="39" t="s">
        <v>217</v>
      </c>
      <c r="AK1188" s="39" t="s">
        <v>217</v>
      </c>
      <c r="AL1188" s="39" t="s">
        <v>476</v>
      </c>
      <c r="AM1188" s="39"/>
      <c r="AN1188" s="146" t="s">
        <v>665</v>
      </c>
      <c r="AO1188" s="39"/>
      <c r="AP1188" s="39"/>
      <c r="AQ1188" s="39"/>
      <c r="AR1188" s="39"/>
      <c r="AS1188" s="39"/>
      <c r="AT1188" s="39"/>
      <c r="AU1188" s="39"/>
      <c r="AV1188" s="39"/>
      <c r="AW1188" s="39"/>
      <c r="AX1188" s="39"/>
      <c r="AY1188" s="39"/>
      <c r="AZ1188" s="39"/>
      <c r="BA1188" s="39"/>
      <c r="BB1188" s="39"/>
      <c r="BC1188" s="39"/>
      <c r="BD1188" s="39"/>
      <c r="BE1188" s="39"/>
      <c r="BF1188" s="39"/>
      <c r="BG1188" s="39"/>
      <c r="BH1188" s="39"/>
      <c r="BI1188" s="39"/>
      <c r="BJ1188" s="39"/>
      <c r="BK1188" s="39"/>
      <c r="BL1188" s="39"/>
      <c r="BM1188" s="39"/>
      <c r="BN1188" s="39" t="str">
        <f>BN$42</f>
        <v>feedsupply_r1jp</v>
      </c>
      <c r="BO1188" s="39" t="str">
        <f t="shared" ref="BO1188:CH1188" si="549">BO$42</f>
        <v>feedsupply_r1jp</v>
      </c>
      <c r="BP1188" s="39" t="str">
        <f t="shared" si="549"/>
        <v>feedsupply_adj_r2p</v>
      </c>
      <c r="BQ1188" s="39" t="str">
        <f t="shared" si="549"/>
        <v>feedsupply_adj_r2p</v>
      </c>
      <c r="BR1188" s="39" t="str">
        <f t="shared" si="549"/>
        <v>feedsupply_adj_r2p</v>
      </c>
      <c r="BS1188" s="39" t="str">
        <f t="shared" si="549"/>
        <v>feedsupply_adj_r2p</v>
      </c>
      <c r="BT1188" s="39" t="str">
        <f t="shared" si="549"/>
        <v>feedsupply_adj_r2p</v>
      </c>
      <c r="BU1188" s="39" t="str">
        <f t="shared" si="549"/>
        <v>feedsupply_r1jp</v>
      </c>
      <c r="BV1188" s="39" t="str">
        <f t="shared" si="549"/>
        <v>feedsupply_r1jp</v>
      </c>
      <c r="BW1188" s="39" t="str">
        <f t="shared" si="549"/>
        <v>feedsupply_adj_r2p</v>
      </c>
      <c r="BX1188" s="39" t="str">
        <f t="shared" si="549"/>
        <v>feedsupply_adj_r2p</v>
      </c>
      <c r="BY1188" s="39" t="str">
        <f t="shared" si="549"/>
        <v>feedsupply_adj_r2p</v>
      </c>
      <c r="BZ1188" s="39" t="str">
        <f t="shared" si="549"/>
        <v>feedsupply_adj_r2p</v>
      </c>
      <c r="CA1188" s="39" t="str">
        <f t="shared" si="549"/>
        <v>feedsupply_adj_r2p</v>
      </c>
      <c r="CB1188" s="39" t="str">
        <f t="shared" si="549"/>
        <v>feedsupply_r1jp</v>
      </c>
      <c r="CC1188" s="39" t="str">
        <f t="shared" si="549"/>
        <v>feedsupply_r1jp</v>
      </c>
      <c r="CD1188" s="39" t="str">
        <f t="shared" si="549"/>
        <v>feedsupply_adj_r2p</v>
      </c>
      <c r="CE1188" s="39" t="str">
        <f t="shared" si="549"/>
        <v>feedsupply_adj_r2p</v>
      </c>
      <c r="CF1188" s="39" t="str">
        <f t="shared" si="549"/>
        <v>feedsupply_adj_r2p</v>
      </c>
      <c r="CG1188" s="39" t="str">
        <f t="shared" si="549"/>
        <v>feedsupply_adj_r2p</v>
      </c>
      <c r="CH1188" s="39" t="str">
        <f t="shared" si="549"/>
        <v>feedsupply_adj_r2p</v>
      </c>
    </row>
    <row r="1189" spans="1:170" ht="26.25">
      <c r="B1189" s="164" t="s">
        <v>923</v>
      </c>
      <c r="C1189" s="163">
        <v>0</v>
      </c>
      <c r="D1189" s="163">
        <v>1</v>
      </c>
      <c r="E1189" s="40"/>
      <c r="F1189" s="40"/>
      <c r="G1189" s="40" t="s">
        <v>471</v>
      </c>
      <c r="H1189" s="40" t="s">
        <v>472</v>
      </c>
      <c r="I1189" t="s">
        <v>874</v>
      </c>
      <c r="J1189" t="s">
        <v>875</v>
      </c>
      <c r="K1189" s="40" t="s">
        <v>473</v>
      </c>
      <c r="L1189" s="40" t="s">
        <v>710</v>
      </c>
      <c r="M1189" s="40" t="s">
        <v>474</v>
      </c>
      <c r="N1189" s="40" t="s">
        <v>742</v>
      </c>
      <c r="O1189" s="40" t="s">
        <v>488</v>
      </c>
      <c r="P1189" s="40" t="s">
        <v>487</v>
      </c>
      <c r="Q1189" s="40" t="s">
        <v>434</v>
      </c>
      <c r="R1189" s="40" t="s">
        <v>486</v>
      </c>
      <c r="S1189" s="40" t="s">
        <v>778</v>
      </c>
      <c r="T1189" s="40" t="s">
        <v>779</v>
      </c>
      <c r="U1189" s="40"/>
      <c r="V1189" s="40" t="s">
        <v>267</v>
      </c>
      <c r="W1189" s="40" t="s">
        <v>480</v>
      </c>
      <c r="X1189" s="40" t="s">
        <v>481</v>
      </c>
      <c r="Y1189" s="40" t="s">
        <v>434</v>
      </c>
      <c r="Z1189" s="40" t="s">
        <v>433</v>
      </c>
      <c r="AA1189" s="40"/>
      <c r="AB1189" s="40"/>
      <c r="AC1189" s="40"/>
      <c r="AD1189" s="40"/>
      <c r="AE1189" s="40"/>
      <c r="AF1189" s="40"/>
      <c r="AG1189" s="40"/>
      <c r="AH1189" s="40" t="s">
        <v>477</v>
      </c>
      <c r="AI1189" s="69" t="s">
        <v>483</v>
      </c>
      <c r="AJ1189" s="40" t="s">
        <v>475</v>
      </c>
      <c r="AK1189" s="40" t="s">
        <v>484</v>
      </c>
      <c r="AL1189" s="40"/>
      <c r="AM1189" s="40"/>
      <c r="AN1189" s="40"/>
      <c r="AO1189" s="40"/>
      <c r="AP1189" s="40"/>
      <c r="AQ1189" s="40"/>
      <c r="AR1189" s="40"/>
      <c r="AS1189" s="40"/>
      <c r="AT1189" s="40"/>
      <c r="AU1189" s="40"/>
      <c r="AV1189" s="40"/>
      <c r="AW1189" s="40"/>
      <c r="AX1189" s="40"/>
      <c r="AY1189" s="40"/>
      <c r="AZ1189" s="40"/>
      <c r="BA1189" s="40"/>
      <c r="BB1189" s="40"/>
      <c r="BC1189" s="40"/>
      <c r="BD1189" s="40"/>
      <c r="BE1189" s="40"/>
      <c r="BF1189" s="40"/>
      <c r="BG1189" s="40"/>
      <c r="BH1189" s="40"/>
      <c r="BI1189" s="40"/>
      <c r="BJ1189" s="40"/>
      <c r="BK1189" s="40"/>
      <c r="BL1189" s="40"/>
      <c r="BM1189" s="40"/>
      <c r="BN1189" s="45" t="s">
        <v>450</v>
      </c>
      <c r="BO1189" s="45" t="s">
        <v>877</v>
      </c>
      <c r="BP1189" s="45" t="s">
        <v>878</v>
      </c>
      <c r="BQ1189" s="45" t="s">
        <v>879</v>
      </c>
      <c r="BR1189" s="45" t="s">
        <v>880</v>
      </c>
      <c r="BS1189" s="45" t="s">
        <v>881</v>
      </c>
      <c r="BT1189" s="45" t="s">
        <v>882</v>
      </c>
      <c r="BU1189" s="45" t="s">
        <v>450</v>
      </c>
      <c r="BV1189" s="45" t="s">
        <v>877</v>
      </c>
      <c r="BW1189" s="45" t="s">
        <v>878</v>
      </c>
      <c r="BX1189" s="45" t="s">
        <v>879</v>
      </c>
      <c r="BY1189" s="45" t="s">
        <v>880</v>
      </c>
      <c r="BZ1189" s="45" t="s">
        <v>881</v>
      </c>
      <c r="CA1189" s="45" t="s">
        <v>882</v>
      </c>
      <c r="CB1189" s="45" t="s">
        <v>450</v>
      </c>
      <c r="CC1189" s="45" t="s">
        <v>877</v>
      </c>
      <c r="CD1189" s="45" t="s">
        <v>878</v>
      </c>
      <c r="CE1189" s="45" t="s">
        <v>879</v>
      </c>
      <c r="CF1189" s="45" t="s">
        <v>880</v>
      </c>
      <c r="CG1189" s="45" t="s">
        <v>881</v>
      </c>
      <c r="CH1189" s="45" t="s">
        <v>882</v>
      </c>
    </row>
    <row r="1190" spans="1:170" ht="15.75">
      <c r="A1190" s="64">
        <f>CHOOSE(d.Flock.1.2+1,INDEX(i.OptLTWMerino,d.TOL.1.2+1,$AA1190+1),NA(),INDEX(i.OptLTWMaternal,d.TOL.1.2+1,$AA1190+1))</f>
        <v>7</v>
      </c>
      <c r="B1190" s="227" t="str">
        <f>$B1090</f>
        <v>Scan0 Create REV</v>
      </c>
      <c r="C1190" s="63">
        <v>1</v>
      </c>
      <c r="D1190" s="63">
        <v>1</v>
      </c>
      <c r="E1190" s="63" t="b">
        <v>1</v>
      </c>
      <c r="F1190" s="226">
        <f>d.Flock.1.2*100+d.TOL.1.2*10+$AA1190</f>
        <v>10</v>
      </c>
      <c r="G1190" s="63" t="b">
        <v>1</v>
      </c>
      <c r="H1190" s="63" t="b">
        <v>1</v>
      </c>
      <c r="I1190" s="63" t="b">
        <v>1</v>
      </c>
      <c r="J1190" s="63" t="b">
        <v>1</v>
      </c>
      <c r="K1190" s="63" t="b">
        <v>1</v>
      </c>
      <c r="L1190" s="63" t="b">
        <v>1</v>
      </c>
      <c r="M1190" s="63" t="b">
        <v>1</v>
      </c>
      <c r="N1190" s="76" t="s">
        <v>37</v>
      </c>
      <c r="O1190" s="76">
        <v>0</v>
      </c>
      <c r="P1190" s="76">
        <v>0</v>
      </c>
      <c r="Q1190" s="76">
        <v>0</v>
      </c>
      <c r="R1190" s="76">
        <v>0</v>
      </c>
      <c r="S1190" s="76">
        <v>0</v>
      </c>
      <c r="T1190" s="76">
        <v>0</v>
      </c>
      <c r="U1190" s="63">
        <v>0</v>
      </c>
      <c r="V1190" s="63">
        <v>0</v>
      </c>
      <c r="W1190" s="63">
        <v>0</v>
      </c>
      <c r="X1190" s="63">
        <v>0</v>
      </c>
      <c r="Y1190" s="63">
        <v>0</v>
      </c>
      <c r="Z1190" s="63">
        <v>0</v>
      </c>
      <c r="AA1190" s="63">
        <v>0</v>
      </c>
      <c r="AB1190" s="67" t="s">
        <v>37</v>
      </c>
      <c r="AC1190" s="67" t="s">
        <v>37</v>
      </c>
      <c r="AD1190" s="67" t="s">
        <v>37</v>
      </c>
      <c r="AE1190" s="67" t="s">
        <v>37</v>
      </c>
      <c r="AF1190" s="67" t="s">
        <v>37</v>
      </c>
      <c r="AG1190" s="67" t="s">
        <v>37</v>
      </c>
      <c r="AH1190" s="63">
        <v>1</v>
      </c>
      <c r="AI1190" s="63">
        <v>0</v>
      </c>
      <c r="AJ1190" s="63">
        <v>1</v>
      </c>
      <c r="AK1190" s="63">
        <v>0</v>
      </c>
      <c r="AL1190" s="63">
        <v>1</v>
      </c>
      <c r="AM1190" s="63"/>
      <c r="AN1190" s="63"/>
      <c r="AO1190" s="63"/>
      <c r="AP1190" s="63"/>
      <c r="AQ1190" s="63"/>
      <c r="AR1190" s="63"/>
      <c r="AS1190" s="63"/>
      <c r="AT1190" s="63"/>
      <c r="AU1190" s="63"/>
      <c r="AV1190" s="63"/>
      <c r="AW1190" s="63"/>
      <c r="AX1190" s="63"/>
      <c r="AY1190" s="63"/>
      <c r="AZ1190" s="63"/>
      <c r="BA1190" s="63"/>
      <c r="BB1190" s="63"/>
      <c r="BC1190" s="63"/>
      <c r="BD1190" s="63"/>
      <c r="BE1190" s="63"/>
      <c r="BF1190" s="63"/>
      <c r="BG1190" s="63"/>
      <c r="BH1190" s="63"/>
      <c r="BI1190" s="63"/>
      <c r="BJ1190" s="63"/>
      <c r="BK1190" s="63"/>
      <c r="BL1190" s="63"/>
      <c r="BM1190" s="63"/>
      <c r="BN1190" s="147">
        <f t="shared" ref="BN1190:CH1190" ca="1" si="550">IF($A1190=0,0,INDEX(CHOOSE(d.Flock.1.2+1,BN$51:BN$386,NA(),BN$451:BN$786),$A1190,1))</f>
        <v>0</v>
      </c>
      <c r="BO1190" s="147">
        <f t="shared" ca="1" si="550"/>
        <v>0.04</v>
      </c>
      <c r="BP1190" s="147">
        <f t="shared" ca="1" si="550"/>
        <v>0.04</v>
      </c>
      <c r="BQ1190" s="147">
        <f t="shared" ca="1" si="550"/>
        <v>0.04</v>
      </c>
      <c r="BR1190" s="147">
        <f t="shared" ca="1" si="550"/>
        <v>0.04</v>
      </c>
      <c r="BS1190" s="147">
        <f t="shared" ca="1" si="550"/>
        <v>0.04</v>
      </c>
      <c r="BT1190" s="147">
        <f t="shared" ca="1" si="550"/>
        <v>0.04</v>
      </c>
      <c r="BU1190" s="147">
        <f t="shared" ca="1" si="550"/>
        <v>0</v>
      </c>
      <c r="BV1190" s="147">
        <f t="shared" ca="1" si="550"/>
        <v>0.04</v>
      </c>
      <c r="BW1190" s="147">
        <f t="shared" ca="1" si="550"/>
        <v>0.04</v>
      </c>
      <c r="BX1190" s="147">
        <f t="shared" ca="1" si="550"/>
        <v>0.04</v>
      </c>
      <c r="BY1190" s="147">
        <f t="shared" ca="1" si="550"/>
        <v>0.04</v>
      </c>
      <c r="BZ1190" s="147">
        <f t="shared" ca="1" si="550"/>
        <v>0.04</v>
      </c>
      <c r="CA1190" s="147">
        <f t="shared" ca="1" si="550"/>
        <v>0.04</v>
      </c>
      <c r="CB1190" s="147">
        <f t="shared" ca="1" si="550"/>
        <v>0</v>
      </c>
      <c r="CC1190" s="147">
        <f t="shared" ca="1" si="550"/>
        <v>0.04</v>
      </c>
      <c r="CD1190" s="147">
        <f t="shared" ca="1" si="550"/>
        <v>0.04</v>
      </c>
      <c r="CE1190" s="147">
        <f t="shared" ca="1" si="550"/>
        <v>0.04</v>
      </c>
      <c r="CF1190" s="147">
        <f t="shared" ca="1" si="550"/>
        <v>0.04</v>
      </c>
      <c r="CG1190" s="147">
        <f t="shared" ca="1" si="550"/>
        <v>0.04</v>
      </c>
      <c r="CH1190" s="147">
        <f t="shared" ca="1" si="550"/>
        <v>0.04</v>
      </c>
    </row>
    <row r="1191" spans="1:170">
      <c r="A1191" s="60"/>
      <c r="B1191" s="228" t="str">
        <f t="shared" ref="B1191:B1232" si="551">$B1091</f>
        <v>Scan 0 Standard</v>
      </c>
      <c r="C1191" s="40">
        <f t="shared" ref="C1191:E1207" ca="1" si="552">OFFSET(C1191,-1,0)</f>
        <v>1</v>
      </c>
      <c r="D1191" s="40">
        <f t="shared" ca="1" si="552"/>
        <v>1</v>
      </c>
      <c r="E1191" s="63" t="b">
        <v>0</v>
      </c>
      <c r="F1191" s="40">
        <f t="shared" ref="F1191:U1220" ca="1" si="553">OFFSET(F1191,-1,0)</f>
        <v>10</v>
      </c>
      <c r="G1191" s="76" t="s">
        <v>37</v>
      </c>
      <c r="H1191" s="76" t="s">
        <v>37</v>
      </c>
      <c r="I1191" s="76" t="s">
        <v>37</v>
      </c>
      <c r="J1191" s="76" t="s">
        <v>37</v>
      </c>
      <c r="K1191" s="76" t="s">
        <v>37</v>
      </c>
      <c r="L1191" s="76" t="s">
        <v>37</v>
      </c>
      <c r="M1191" s="76" t="s">
        <v>37</v>
      </c>
      <c r="N1191" s="40" t="str">
        <f t="shared" ref="N1191:AL1206" ca="1" si="554">OFFSET(N1191,-1,0)</f>
        <v>-</v>
      </c>
      <c r="O1191" s="40">
        <f t="shared" ca="1" si="554"/>
        <v>0</v>
      </c>
      <c r="P1191" s="40">
        <f t="shared" ca="1" si="554"/>
        <v>0</v>
      </c>
      <c r="Q1191" s="40">
        <f t="shared" ca="1" si="554"/>
        <v>0</v>
      </c>
      <c r="R1191" s="40">
        <f t="shared" ca="1" si="554"/>
        <v>0</v>
      </c>
      <c r="S1191" s="40">
        <f t="shared" ca="1" si="554"/>
        <v>0</v>
      </c>
      <c r="T1191" s="40">
        <f t="shared" ca="1" si="554"/>
        <v>0</v>
      </c>
      <c r="U1191" s="40">
        <f t="shared" ca="1" si="554"/>
        <v>0</v>
      </c>
      <c r="V1191" s="40">
        <f t="shared" ca="1" si="554"/>
        <v>0</v>
      </c>
      <c r="W1191" s="40">
        <f t="shared" ca="1" si="554"/>
        <v>0</v>
      </c>
      <c r="X1191" s="40">
        <f t="shared" ca="1" si="554"/>
        <v>0</v>
      </c>
      <c r="Y1191" s="40">
        <f t="shared" ca="1" si="554"/>
        <v>0</v>
      </c>
      <c r="Z1191" s="40">
        <f t="shared" ca="1" si="554"/>
        <v>0</v>
      </c>
      <c r="AA1191" s="40">
        <f t="shared" ca="1" si="554"/>
        <v>0</v>
      </c>
      <c r="AB1191" s="40" t="str">
        <f t="shared" ca="1" si="554"/>
        <v>-</v>
      </c>
      <c r="AC1191" s="40" t="str">
        <f t="shared" ca="1" si="554"/>
        <v>-</v>
      </c>
      <c r="AD1191" s="40" t="str">
        <f t="shared" ca="1" si="554"/>
        <v>-</v>
      </c>
      <c r="AE1191" s="40" t="str">
        <f t="shared" ca="1" si="554"/>
        <v>-</v>
      </c>
      <c r="AF1191" s="40" t="str">
        <f t="shared" ca="1" si="554"/>
        <v>-</v>
      </c>
      <c r="AG1191" s="40" t="str">
        <f t="shared" ca="1" si="554"/>
        <v>-</v>
      </c>
      <c r="AH1191" s="40">
        <f t="shared" ca="1" si="554"/>
        <v>1</v>
      </c>
      <c r="AI1191" s="40">
        <f t="shared" ca="1" si="554"/>
        <v>0</v>
      </c>
      <c r="AJ1191" s="40">
        <f ca="1">OFFSET(AJ1191,-1,0)</f>
        <v>1</v>
      </c>
      <c r="AK1191" s="40">
        <f ca="1">OFFSET(AK1191,-1,0)</f>
        <v>0</v>
      </c>
      <c r="AL1191" s="40">
        <f ca="1">OFFSET(AL1191,-1,0)</f>
        <v>1</v>
      </c>
      <c r="AM1191" s="40"/>
      <c r="AN1191" s="40"/>
      <c r="AO1191" s="40"/>
      <c r="AP1191" s="40"/>
      <c r="AQ1191" s="40"/>
      <c r="AR1191" s="40"/>
      <c r="AS1191" s="40"/>
      <c r="AT1191" s="40"/>
      <c r="AU1191" s="40"/>
      <c r="AV1191" s="40"/>
      <c r="AW1191" s="40"/>
      <c r="AX1191" s="40"/>
      <c r="AY1191" s="40"/>
      <c r="AZ1191" s="40"/>
      <c r="BA1191" s="40"/>
      <c r="BB1191" s="40"/>
      <c r="BC1191" s="40"/>
      <c r="BD1191" s="40"/>
      <c r="BE1191" s="40"/>
      <c r="BF1191" s="40"/>
      <c r="BG1191" s="40"/>
      <c r="BH1191" s="40"/>
      <c r="BI1191" s="40"/>
      <c r="BJ1191" s="40"/>
      <c r="BK1191" s="40"/>
      <c r="BL1191" s="40"/>
      <c r="BM1191" s="40"/>
      <c r="BN1191" s="40">
        <f t="shared" ref="BN1191:CC1207" ca="1" si="555">OFFSET(BN1191,-1,0)</f>
        <v>0</v>
      </c>
      <c r="BO1191" s="40">
        <f t="shared" ca="1" si="555"/>
        <v>0.04</v>
      </c>
      <c r="BP1191" s="40">
        <f t="shared" ca="1" si="555"/>
        <v>0.04</v>
      </c>
      <c r="BQ1191" s="40">
        <f t="shared" ca="1" si="555"/>
        <v>0.04</v>
      </c>
      <c r="BR1191" s="40">
        <f t="shared" ca="1" si="555"/>
        <v>0.04</v>
      </c>
      <c r="BS1191" s="40">
        <f t="shared" ca="1" si="555"/>
        <v>0.04</v>
      </c>
      <c r="BT1191" s="40">
        <f t="shared" ca="1" si="555"/>
        <v>0.04</v>
      </c>
      <c r="BU1191" s="40">
        <f t="shared" ca="1" si="555"/>
        <v>0</v>
      </c>
      <c r="BV1191" s="40">
        <f t="shared" ca="1" si="555"/>
        <v>0.04</v>
      </c>
      <c r="BW1191" s="40">
        <f t="shared" ca="1" si="555"/>
        <v>0.04</v>
      </c>
      <c r="BX1191" s="40">
        <f t="shared" ca="1" si="555"/>
        <v>0.04</v>
      </c>
      <c r="BY1191" s="40">
        <f t="shared" ca="1" si="555"/>
        <v>0.04</v>
      </c>
      <c r="BZ1191" s="40">
        <f t="shared" ca="1" si="555"/>
        <v>0.04</v>
      </c>
      <c r="CA1191" s="40">
        <f t="shared" ca="1" si="555"/>
        <v>0.04</v>
      </c>
      <c r="CB1191" s="40">
        <f t="shared" ca="1" si="555"/>
        <v>0</v>
      </c>
      <c r="CC1191" s="40">
        <f t="shared" ca="1" si="555"/>
        <v>0.04</v>
      </c>
      <c r="CD1191" s="40">
        <f t="shared" ref="CD1191:CH1200" ca="1" si="556">OFFSET(CD1191,-1,0)</f>
        <v>0.04</v>
      </c>
      <c r="CE1191" s="40">
        <f t="shared" ca="1" si="556"/>
        <v>0.04</v>
      </c>
      <c r="CF1191" s="40">
        <f t="shared" ca="1" si="556"/>
        <v>0.04</v>
      </c>
      <c r="CG1191" s="40">
        <f t="shared" ca="1" si="556"/>
        <v>0.04</v>
      </c>
      <c r="CH1191" s="40">
        <f t="shared" ca="1" si="556"/>
        <v>0.04</v>
      </c>
    </row>
    <row r="1192" spans="1:170">
      <c r="A1192" s="60"/>
      <c r="B1192" s="229" t="str">
        <f t="shared" si="551"/>
        <v>Scan 0 FS wo LTW</v>
      </c>
      <c r="C1192" s="40">
        <f t="shared" ca="1" si="552"/>
        <v>1</v>
      </c>
      <c r="D1192" s="40">
        <f t="shared" ca="1" si="552"/>
        <v>1</v>
      </c>
      <c r="E1192" s="40" t="b">
        <f t="shared" ca="1" si="552"/>
        <v>0</v>
      </c>
      <c r="F1192" s="40">
        <f t="shared" ca="1" si="553"/>
        <v>10</v>
      </c>
      <c r="G1192" s="40" t="str">
        <f t="shared" ca="1" si="553"/>
        <v>-</v>
      </c>
      <c r="H1192" s="40" t="str">
        <f t="shared" ca="1" si="553"/>
        <v>-</v>
      </c>
      <c r="I1192" s="40" t="str">
        <f t="shared" ca="1" si="553"/>
        <v>-</v>
      </c>
      <c r="J1192" s="40" t="str">
        <f t="shared" ca="1" si="553"/>
        <v>-</v>
      </c>
      <c r="K1192" s="40" t="str">
        <f t="shared" ca="1" si="553"/>
        <v>-</v>
      </c>
      <c r="L1192" s="40" t="str">
        <f t="shared" ca="1" si="553"/>
        <v>-</v>
      </c>
      <c r="M1192" s="40" t="str">
        <f t="shared" ca="1" si="553"/>
        <v>-</v>
      </c>
      <c r="N1192" s="40" t="str">
        <f t="shared" ca="1" si="554"/>
        <v>-</v>
      </c>
      <c r="O1192" s="40">
        <f t="shared" ca="1" si="554"/>
        <v>0</v>
      </c>
      <c r="P1192" s="40">
        <f t="shared" ca="1" si="554"/>
        <v>0</v>
      </c>
      <c r="Q1192" s="40">
        <f t="shared" ca="1" si="554"/>
        <v>0</v>
      </c>
      <c r="R1192" s="40">
        <f t="shared" ca="1" si="554"/>
        <v>0</v>
      </c>
      <c r="S1192" s="40">
        <f t="shared" ca="1" si="554"/>
        <v>0</v>
      </c>
      <c r="T1192" s="40">
        <f t="shared" ca="1" si="554"/>
        <v>0</v>
      </c>
      <c r="U1192" s="40">
        <f t="shared" ca="1" si="554"/>
        <v>0</v>
      </c>
      <c r="V1192" s="40">
        <f t="shared" ca="1" si="554"/>
        <v>0</v>
      </c>
      <c r="W1192" s="40">
        <f t="shared" ca="1" si="554"/>
        <v>0</v>
      </c>
      <c r="X1192" s="40">
        <f t="shared" ca="1" si="554"/>
        <v>0</v>
      </c>
      <c r="Y1192" s="40">
        <f t="shared" ca="1" si="554"/>
        <v>0</v>
      </c>
      <c r="Z1192" s="40">
        <f t="shared" ca="1" si="554"/>
        <v>0</v>
      </c>
      <c r="AA1192" s="40">
        <f t="shared" ca="1" si="554"/>
        <v>0</v>
      </c>
      <c r="AB1192" s="40" t="str">
        <f t="shared" ca="1" si="554"/>
        <v>-</v>
      </c>
      <c r="AC1192" s="40" t="str">
        <f t="shared" ca="1" si="554"/>
        <v>-</v>
      </c>
      <c r="AD1192" s="40" t="str">
        <f t="shared" ca="1" si="554"/>
        <v>-</v>
      </c>
      <c r="AE1192" s="40" t="str">
        <f t="shared" ca="1" si="554"/>
        <v>-</v>
      </c>
      <c r="AF1192" s="40" t="str">
        <f t="shared" ca="1" si="554"/>
        <v>-</v>
      </c>
      <c r="AG1192" s="40" t="str">
        <f t="shared" ca="1" si="554"/>
        <v>-</v>
      </c>
      <c r="AH1192" s="40">
        <f t="shared" ca="1" si="554"/>
        <v>1</v>
      </c>
      <c r="AI1192" s="40">
        <f t="shared" ca="1" si="554"/>
        <v>0</v>
      </c>
      <c r="AJ1192" s="40">
        <f t="shared" ca="1" si="554"/>
        <v>1</v>
      </c>
      <c r="AK1192" s="40">
        <f t="shared" ca="1" si="554"/>
        <v>0</v>
      </c>
      <c r="AL1192" s="40">
        <f t="shared" ca="1" si="554"/>
        <v>1</v>
      </c>
      <c r="AM1192" s="40"/>
      <c r="AN1192" s="40"/>
      <c r="AO1192" s="40"/>
      <c r="AP1192" s="40"/>
      <c r="AQ1192" s="40"/>
      <c r="AR1192" s="40"/>
      <c r="AS1192" s="40"/>
      <c r="AT1192" s="40"/>
      <c r="AU1192" s="40"/>
      <c r="AV1192" s="40"/>
      <c r="AW1192" s="40"/>
      <c r="AX1192" s="40"/>
      <c r="AY1192" s="40"/>
      <c r="AZ1192" s="40"/>
      <c r="BA1192" s="40"/>
      <c r="BB1192" s="40"/>
      <c r="BC1192" s="40"/>
      <c r="BD1192" s="40"/>
      <c r="BE1192" s="40"/>
      <c r="BF1192" s="40"/>
      <c r="BG1192" s="40"/>
      <c r="BH1192" s="40"/>
      <c r="BI1192" s="40"/>
      <c r="BJ1192" s="40"/>
      <c r="BK1192" s="40"/>
      <c r="BL1192" s="40"/>
      <c r="BM1192" s="40"/>
      <c r="BN1192" s="63">
        <v>0</v>
      </c>
      <c r="BO1192" s="63">
        <v>0</v>
      </c>
      <c r="BP1192" s="63">
        <v>0</v>
      </c>
      <c r="BQ1192" s="63">
        <v>0</v>
      </c>
      <c r="BR1192" s="63">
        <v>0</v>
      </c>
      <c r="BS1192" s="63">
        <v>0</v>
      </c>
      <c r="BT1192" s="63">
        <v>0</v>
      </c>
      <c r="BU1192" s="63">
        <v>0</v>
      </c>
      <c r="BV1192" s="63">
        <v>0</v>
      </c>
      <c r="BW1192" s="63">
        <v>0</v>
      </c>
      <c r="BX1192" s="63">
        <v>0</v>
      </c>
      <c r="BY1192" s="63">
        <v>0</v>
      </c>
      <c r="BZ1192" s="63">
        <v>0</v>
      </c>
      <c r="CA1192" s="63">
        <v>0</v>
      </c>
      <c r="CB1192" s="63">
        <v>0</v>
      </c>
      <c r="CC1192" s="63">
        <v>0</v>
      </c>
      <c r="CD1192" s="63">
        <v>0</v>
      </c>
      <c r="CE1192" s="63">
        <v>0</v>
      </c>
      <c r="CF1192" s="63">
        <v>0</v>
      </c>
      <c r="CG1192" s="63">
        <v>0</v>
      </c>
      <c r="CH1192" s="63">
        <v>0</v>
      </c>
    </row>
    <row r="1193" spans="1:170">
      <c r="A1193" s="60"/>
      <c r="B1193" s="229" t="str">
        <f t="shared" si="551"/>
        <v>Scan 0 FS LTW removed</v>
      </c>
      <c r="C1193" s="63">
        <v>0</v>
      </c>
      <c r="D1193" s="63">
        <v>0</v>
      </c>
      <c r="E1193" s="40" t="b">
        <f t="shared" ca="1" si="552"/>
        <v>0</v>
      </c>
      <c r="F1193" s="40">
        <f t="shared" ca="1" si="553"/>
        <v>10</v>
      </c>
      <c r="G1193" s="40" t="str">
        <f t="shared" ca="1" si="553"/>
        <v>-</v>
      </c>
      <c r="H1193" s="40" t="str">
        <f t="shared" ca="1" si="553"/>
        <v>-</v>
      </c>
      <c r="I1193" s="40" t="str">
        <f t="shared" ca="1" si="553"/>
        <v>-</v>
      </c>
      <c r="J1193" s="40" t="str">
        <f t="shared" ca="1" si="553"/>
        <v>-</v>
      </c>
      <c r="K1193" s="40" t="str">
        <f t="shared" ca="1" si="553"/>
        <v>-</v>
      </c>
      <c r="L1193" s="40" t="str">
        <f t="shared" ca="1" si="553"/>
        <v>-</v>
      </c>
      <c r="M1193" s="40" t="str">
        <f t="shared" ca="1" si="553"/>
        <v>-</v>
      </c>
      <c r="N1193" s="40" t="str">
        <f t="shared" ca="1" si="554"/>
        <v>-</v>
      </c>
      <c r="O1193" s="40">
        <f t="shared" ca="1" si="554"/>
        <v>0</v>
      </c>
      <c r="P1193" s="40">
        <f t="shared" ca="1" si="554"/>
        <v>0</v>
      </c>
      <c r="Q1193" s="40">
        <f t="shared" ca="1" si="554"/>
        <v>0</v>
      </c>
      <c r="R1193" s="40">
        <f t="shared" ca="1" si="554"/>
        <v>0</v>
      </c>
      <c r="S1193" s="40">
        <f t="shared" ca="1" si="554"/>
        <v>0</v>
      </c>
      <c r="T1193" s="40">
        <f t="shared" ca="1" si="554"/>
        <v>0</v>
      </c>
      <c r="U1193" s="40">
        <f t="shared" ca="1" si="554"/>
        <v>0</v>
      </c>
      <c r="V1193" s="40">
        <f t="shared" ca="1" si="554"/>
        <v>0</v>
      </c>
      <c r="W1193" s="40">
        <f t="shared" ca="1" si="554"/>
        <v>0</v>
      </c>
      <c r="X1193" s="40">
        <f t="shared" ca="1" si="554"/>
        <v>0</v>
      </c>
      <c r="Y1193" s="40">
        <f t="shared" ca="1" si="554"/>
        <v>0</v>
      </c>
      <c r="Z1193" s="40">
        <f t="shared" ca="1" si="554"/>
        <v>0</v>
      </c>
      <c r="AA1193" s="40">
        <f t="shared" ca="1" si="554"/>
        <v>0</v>
      </c>
      <c r="AB1193" s="40" t="str">
        <f t="shared" ca="1" si="554"/>
        <v>-</v>
      </c>
      <c r="AC1193" s="40" t="str">
        <f t="shared" ca="1" si="554"/>
        <v>-</v>
      </c>
      <c r="AD1193" s="40" t="str">
        <f t="shared" ca="1" si="554"/>
        <v>-</v>
      </c>
      <c r="AE1193" s="40" t="str">
        <f t="shared" ca="1" si="554"/>
        <v>-</v>
      </c>
      <c r="AF1193" s="40" t="str">
        <f t="shared" ca="1" si="554"/>
        <v>-</v>
      </c>
      <c r="AG1193" s="40" t="str">
        <f t="shared" ca="1" si="554"/>
        <v>-</v>
      </c>
      <c r="AH1193" s="40">
        <f t="shared" ca="1" si="554"/>
        <v>1</v>
      </c>
      <c r="AI1193" s="40">
        <f t="shared" ca="1" si="554"/>
        <v>0</v>
      </c>
      <c r="AJ1193" s="40">
        <f t="shared" ca="1" si="554"/>
        <v>1</v>
      </c>
      <c r="AK1193" s="40">
        <f t="shared" ca="1" si="554"/>
        <v>0</v>
      </c>
      <c r="AL1193" s="40">
        <f t="shared" ca="1" si="554"/>
        <v>1</v>
      </c>
      <c r="AM1193" s="40"/>
      <c r="AN1193" s="40"/>
      <c r="AO1193" s="40"/>
      <c r="AP1193" s="40"/>
      <c r="AQ1193" s="40"/>
      <c r="AR1193" s="40"/>
      <c r="AS1193" s="40"/>
      <c r="AT1193" s="40"/>
      <c r="AU1193" s="40"/>
      <c r="AV1193" s="40"/>
      <c r="AW1193" s="40"/>
      <c r="AX1193" s="40"/>
      <c r="AY1193" s="40"/>
      <c r="AZ1193" s="40"/>
      <c r="BA1193" s="40"/>
      <c r="BB1193" s="40"/>
      <c r="BC1193" s="40"/>
      <c r="BD1193" s="40"/>
      <c r="BE1193" s="40"/>
      <c r="BF1193" s="40"/>
      <c r="BG1193" s="40"/>
      <c r="BH1193" s="40"/>
      <c r="BI1193" s="40"/>
      <c r="BJ1193" s="40"/>
      <c r="BK1193" s="40"/>
      <c r="BL1193" s="40"/>
      <c r="BM1193" s="40"/>
      <c r="BN1193" s="40">
        <f t="shared" ca="1" si="555"/>
        <v>0</v>
      </c>
      <c r="BO1193" s="40">
        <f t="shared" ca="1" si="555"/>
        <v>0</v>
      </c>
      <c r="BP1193" s="40">
        <f t="shared" ca="1" si="555"/>
        <v>0</v>
      </c>
      <c r="BQ1193" s="40">
        <f t="shared" ca="1" si="555"/>
        <v>0</v>
      </c>
      <c r="BR1193" s="40">
        <f t="shared" ca="1" si="555"/>
        <v>0</v>
      </c>
      <c r="BS1193" s="40">
        <f t="shared" ca="1" si="555"/>
        <v>0</v>
      </c>
      <c r="BT1193" s="40">
        <f t="shared" ca="1" si="555"/>
        <v>0</v>
      </c>
      <c r="BU1193" s="40">
        <f t="shared" ca="1" si="555"/>
        <v>0</v>
      </c>
      <c r="BV1193" s="40">
        <f t="shared" ca="1" si="555"/>
        <v>0</v>
      </c>
      <c r="BW1193" s="40">
        <f t="shared" ca="1" si="555"/>
        <v>0</v>
      </c>
      <c r="BX1193" s="40">
        <f t="shared" ca="1" si="555"/>
        <v>0</v>
      </c>
      <c r="BY1193" s="40">
        <f t="shared" ca="1" si="555"/>
        <v>0</v>
      </c>
      <c r="BZ1193" s="40">
        <f t="shared" ca="1" si="555"/>
        <v>0</v>
      </c>
      <c r="CA1193" s="40">
        <f t="shared" ca="1" si="555"/>
        <v>0</v>
      </c>
      <c r="CB1193" s="40">
        <f t="shared" ca="1" si="555"/>
        <v>0</v>
      </c>
      <c r="CC1193" s="40">
        <f t="shared" ca="1" si="555"/>
        <v>0</v>
      </c>
      <c r="CD1193" s="40">
        <f t="shared" ca="1" si="556"/>
        <v>0</v>
      </c>
      <c r="CE1193" s="40">
        <f t="shared" ca="1" si="556"/>
        <v>0</v>
      </c>
      <c r="CF1193" s="40">
        <f t="shared" ca="1" si="556"/>
        <v>0</v>
      </c>
      <c r="CG1193" s="40">
        <f t="shared" ca="1" si="556"/>
        <v>0</v>
      </c>
      <c r="CH1193" s="40">
        <f t="shared" ca="1" si="556"/>
        <v>0</v>
      </c>
    </row>
    <row r="1194" spans="1:170" ht="15.75">
      <c r="A1194" s="64">
        <f>CHOOSE(d.Flock.1.2+1,INDEX(i.OptLTWMerino,d.TOL.1.2+1,$AA1194+1),NA(),INDEX(i.OptLTWMaternal,d.TOL.1.2+1,$AA1194+1))</f>
        <v>59</v>
      </c>
      <c r="B1194" s="227" t="str">
        <f t="shared" si="551"/>
        <v>Scan1 Retain drys Create REV</v>
      </c>
      <c r="C1194" s="63">
        <v>1</v>
      </c>
      <c r="D1194" s="63">
        <v>1</v>
      </c>
      <c r="E1194" s="63" t="b">
        <v>1</v>
      </c>
      <c r="F1194" s="226">
        <f>d.Flock.1.2*100+d.TOL.1.2*10+$AA1194</f>
        <v>11</v>
      </c>
      <c r="G1194" s="63" t="b">
        <v>1</v>
      </c>
      <c r="H1194" s="63" t="b">
        <v>1</v>
      </c>
      <c r="I1194" s="63" t="b">
        <v>1</v>
      </c>
      <c r="J1194" s="63" t="b">
        <v>1</v>
      </c>
      <c r="K1194" s="63" t="b">
        <v>1</v>
      </c>
      <c r="L1194" s="63" t="b">
        <v>1</v>
      </c>
      <c r="M1194" s="63" t="b">
        <v>1</v>
      </c>
      <c r="N1194" s="40" t="str">
        <f t="shared" ca="1" si="554"/>
        <v>-</v>
      </c>
      <c r="O1194" s="100">
        <f>2+24*d.TOL.1.2+IF(d.Flock.1.2=2,144,0)</f>
        <v>26</v>
      </c>
      <c r="P1194" s="100">
        <f>3+24*d.TOL.1.2+IF(d.Flock.1.2=2,144,0)</f>
        <v>27</v>
      </c>
      <c r="Q1194" s="186">
        <f>$P1194</f>
        <v>27</v>
      </c>
      <c r="R1194" s="186">
        <f>$P1194</f>
        <v>27</v>
      </c>
      <c r="S1194" s="186">
        <f>$P1194</f>
        <v>27</v>
      </c>
      <c r="T1194" s="186">
        <f>$P1194</f>
        <v>27</v>
      </c>
      <c r="U1194" s="235">
        <f>INDEX(i_dryman,2,U$1085)</f>
        <v>0</v>
      </c>
      <c r="V1194" s="235">
        <f>INDEX(i_dryman,2,V$1085)</f>
        <v>0</v>
      </c>
      <c r="W1194" s="235">
        <f>INDEX(i_dryman,2,W$1085)</f>
        <v>0</v>
      </c>
      <c r="X1194" s="235">
        <f>INDEX(i_dryman,2,X$1085)</f>
        <v>0</v>
      </c>
      <c r="Y1194" s="40">
        <f t="shared" ca="1" si="554"/>
        <v>0</v>
      </c>
      <c r="Z1194" s="40">
        <f t="shared" ca="1" si="554"/>
        <v>0</v>
      </c>
      <c r="AA1194" s="63">
        <v>1</v>
      </c>
      <c r="AB1194" s="236" t="str">
        <f>INDEX(i_dryman,2,AB$1085)</f>
        <v>-</v>
      </c>
      <c r="AC1194" s="236" t="b">
        <f>INDEX(i_dryman,2,AC$1085)</f>
        <v>1</v>
      </c>
      <c r="AD1194" s="236" t="str">
        <f>INDEX(i_dryman,2,AD$1085)</f>
        <v>-</v>
      </c>
      <c r="AE1194" s="236" t="str">
        <f>INDEX(i_dryman,2,AE$1085)</f>
        <v>-</v>
      </c>
      <c r="AF1194" s="40" t="str">
        <f ca="1">OFFSET(AF1194,-1,0)</f>
        <v>-</v>
      </c>
      <c r="AG1194" s="237" t="str">
        <f ca="1">INDEX(i_dryman,2,AG$1085)</f>
        <v>-</v>
      </c>
      <c r="AH1194" s="40">
        <f t="shared" ca="1" si="554"/>
        <v>1</v>
      </c>
      <c r="AI1194" s="40">
        <f ca="1">OFFSET(AI1194,-1,0)</f>
        <v>0</v>
      </c>
      <c r="AJ1194" s="40">
        <f ca="1">OFFSET(AJ1194,-1,0)</f>
        <v>1</v>
      </c>
      <c r="AK1194" s="40">
        <f ca="1">OFFSET(AK1194,-1,0)</f>
        <v>0</v>
      </c>
      <c r="AL1194" s="40">
        <f ca="1">OFFSET(AL1194,-1,0)</f>
        <v>1</v>
      </c>
      <c r="AM1194" s="40"/>
      <c r="AN1194" s="40"/>
      <c r="AO1194" s="40"/>
      <c r="AP1194" s="40"/>
      <c r="AQ1194" s="40"/>
      <c r="AR1194" s="40"/>
      <c r="AS1194" s="40"/>
      <c r="AT1194" s="40"/>
      <c r="AU1194" s="40"/>
      <c r="AV1194" s="40"/>
      <c r="AW1194" s="40"/>
      <c r="AX1194" s="40"/>
      <c r="AY1194" s="40"/>
      <c r="AZ1194" s="40"/>
      <c r="BA1194" s="40"/>
      <c r="BB1194" s="40"/>
      <c r="BC1194" s="40"/>
      <c r="BD1194" s="40"/>
      <c r="BE1194" s="40"/>
      <c r="BF1194" s="40"/>
      <c r="BG1194" s="40"/>
      <c r="BH1194" s="40"/>
      <c r="BI1194" s="40"/>
      <c r="BJ1194" s="40"/>
      <c r="BK1194" s="40"/>
      <c r="BL1194" s="40"/>
      <c r="BM1194" s="40"/>
      <c r="BN1194" s="147">
        <f t="shared" ref="BN1194:CH1194" si="557">IF($A1194=0,0,INDEX(CHOOSE(d.Flock.1.2+1,BN$51:BN$386,NA(),BN$451:BN$786),$A1194,1))</f>
        <v>0.04</v>
      </c>
      <c r="BO1194" s="147">
        <f t="shared" si="557"/>
        <v>0</v>
      </c>
      <c r="BP1194" s="147">
        <f t="shared" ca="1" si="557"/>
        <v>0</v>
      </c>
      <c r="BQ1194" s="147">
        <f t="shared" ca="1" si="557"/>
        <v>0.04</v>
      </c>
      <c r="BR1194" s="147">
        <f t="shared" ca="1" si="557"/>
        <v>0</v>
      </c>
      <c r="BS1194" s="147">
        <f t="shared" ca="1" si="557"/>
        <v>0.04</v>
      </c>
      <c r="BT1194" s="147">
        <f t="shared" ca="1" si="557"/>
        <v>0.04</v>
      </c>
      <c r="BU1194" s="147">
        <f t="shared" si="557"/>
        <v>0.04</v>
      </c>
      <c r="BV1194" s="147">
        <f t="shared" si="557"/>
        <v>0</v>
      </c>
      <c r="BW1194" s="147">
        <f t="shared" ca="1" si="557"/>
        <v>0</v>
      </c>
      <c r="BX1194" s="147">
        <f t="shared" ca="1" si="557"/>
        <v>0.04</v>
      </c>
      <c r="BY1194" s="147">
        <f t="shared" ca="1" si="557"/>
        <v>0</v>
      </c>
      <c r="BZ1194" s="147">
        <f t="shared" ca="1" si="557"/>
        <v>0.04</v>
      </c>
      <c r="CA1194" s="147">
        <f t="shared" ca="1" si="557"/>
        <v>0.04</v>
      </c>
      <c r="CB1194" s="147">
        <f t="shared" si="557"/>
        <v>0.04</v>
      </c>
      <c r="CC1194" s="147">
        <f t="shared" si="557"/>
        <v>0</v>
      </c>
      <c r="CD1194" s="147">
        <f t="shared" ca="1" si="557"/>
        <v>0</v>
      </c>
      <c r="CE1194" s="147">
        <f t="shared" ca="1" si="557"/>
        <v>0.04</v>
      </c>
      <c r="CF1194" s="147">
        <f t="shared" ca="1" si="557"/>
        <v>0</v>
      </c>
      <c r="CG1194" s="147">
        <f t="shared" ca="1" si="557"/>
        <v>0.04</v>
      </c>
      <c r="CH1194" s="147">
        <f t="shared" ca="1" si="557"/>
        <v>0.04</v>
      </c>
    </row>
    <row r="1195" spans="1:170">
      <c r="A1195" s="63">
        <v>2</v>
      </c>
      <c r="B1195" s="228" t="str">
        <f t="shared" si="551"/>
        <v>Scan 1 Retain drys</v>
      </c>
      <c r="C1195" s="40">
        <f t="shared" ca="1" si="552"/>
        <v>1</v>
      </c>
      <c r="D1195" s="40">
        <f t="shared" ca="1" si="552"/>
        <v>1</v>
      </c>
      <c r="E1195" s="63" t="b">
        <v>0</v>
      </c>
      <c r="F1195" s="40">
        <f t="shared" ca="1" si="553"/>
        <v>11</v>
      </c>
      <c r="G1195" s="76" t="s">
        <v>37</v>
      </c>
      <c r="H1195" s="76" t="s">
        <v>37</v>
      </c>
      <c r="I1195" s="76" t="s">
        <v>37</v>
      </c>
      <c r="J1195" s="76" t="s">
        <v>37</v>
      </c>
      <c r="K1195" s="76" t="s">
        <v>37</v>
      </c>
      <c r="L1195" s="76" t="s">
        <v>37</v>
      </c>
      <c r="M1195" s="76" t="s">
        <v>37</v>
      </c>
      <c r="N1195" s="40" t="str">
        <f t="shared" ca="1" si="554"/>
        <v>-</v>
      </c>
      <c r="O1195" s="40">
        <f t="shared" ca="1" si="554"/>
        <v>26</v>
      </c>
      <c r="P1195" s="40">
        <f t="shared" ca="1" si="554"/>
        <v>27</v>
      </c>
      <c r="Q1195" s="40">
        <f t="shared" ca="1" si="554"/>
        <v>27</v>
      </c>
      <c r="R1195" s="40">
        <f t="shared" ca="1" si="554"/>
        <v>27</v>
      </c>
      <c r="S1195" s="40">
        <f t="shared" ca="1" si="554"/>
        <v>27</v>
      </c>
      <c r="T1195" s="40">
        <f t="shared" ca="1" si="554"/>
        <v>27</v>
      </c>
      <c r="U1195" s="109">
        <f t="shared" ref="U1195:X1198" si="558">INDEX(i_dryman,$A1195,U$1085)</f>
        <v>0</v>
      </c>
      <c r="V1195" s="109">
        <f t="shared" si="558"/>
        <v>0</v>
      </c>
      <c r="W1195" s="109">
        <f t="shared" si="558"/>
        <v>0</v>
      </c>
      <c r="X1195" s="109">
        <f t="shared" si="558"/>
        <v>0</v>
      </c>
      <c r="Y1195" s="40">
        <f t="shared" ca="1" si="554"/>
        <v>0</v>
      </c>
      <c r="Z1195" s="40">
        <f t="shared" ca="1" si="554"/>
        <v>0</v>
      </c>
      <c r="AA1195" s="40">
        <f t="shared" ca="1" si="554"/>
        <v>1</v>
      </c>
      <c r="AB1195" s="212" t="str">
        <f t="shared" ref="AB1195:AE1198" si="559">INDEX(i_dryman,$A1195,AB$1085)</f>
        <v>-</v>
      </c>
      <c r="AC1195" s="212" t="b">
        <f t="shared" si="559"/>
        <v>1</v>
      </c>
      <c r="AD1195" s="212" t="str">
        <f t="shared" si="559"/>
        <v>-</v>
      </c>
      <c r="AE1195" s="212" t="str">
        <f t="shared" si="559"/>
        <v>-</v>
      </c>
      <c r="AF1195" s="40" t="str">
        <f ca="1">OFFSET(AF1195,-1,0)</f>
        <v>-</v>
      </c>
      <c r="AG1195" s="212" t="str">
        <f ca="1">INDEX(i_dryman,$A1195,AG$1085)</f>
        <v>-</v>
      </c>
      <c r="AH1195" s="40">
        <f t="shared" ca="1" si="554"/>
        <v>1</v>
      </c>
      <c r="AI1195" s="40">
        <f t="shared" ca="1" si="554"/>
        <v>0</v>
      </c>
      <c r="AJ1195" s="40">
        <f ca="1">OFFSET(AJ1195,-1,0)</f>
        <v>1</v>
      </c>
      <c r="AK1195" s="40">
        <f t="shared" ref="AK1195:AL1217" ca="1" si="560">OFFSET(AK1195,-1,0)</f>
        <v>0</v>
      </c>
      <c r="AL1195" s="40">
        <f t="shared" ca="1" si="560"/>
        <v>1</v>
      </c>
      <c r="AM1195" s="40"/>
      <c r="AN1195" s="40"/>
      <c r="AO1195" s="40"/>
      <c r="AP1195" s="40"/>
      <c r="AQ1195" s="40"/>
      <c r="AR1195" s="40"/>
      <c r="AS1195" s="40"/>
      <c r="AT1195" s="40"/>
      <c r="AU1195" s="40"/>
      <c r="AV1195" s="40"/>
      <c r="AW1195" s="40"/>
      <c r="AX1195" s="40"/>
      <c r="AY1195" s="40"/>
      <c r="AZ1195" s="40"/>
      <c r="BA1195" s="40"/>
      <c r="BB1195" s="40"/>
      <c r="BC1195" s="40"/>
      <c r="BD1195" s="40"/>
      <c r="BE1195" s="40"/>
      <c r="BF1195" s="40"/>
      <c r="BG1195" s="40"/>
      <c r="BH1195" s="40"/>
      <c r="BI1195" s="40"/>
      <c r="BJ1195" s="40"/>
      <c r="BK1195" s="40"/>
      <c r="BL1195" s="40"/>
      <c r="BM1195" s="40"/>
      <c r="BN1195" s="40">
        <f t="shared" ca="1" si="555"/>
        <v>0.04</v>
      </c>
      <c r="BO1195" s="40">
        <f t="shared" ca="1" si="555"/>
        <v>0</v>
      </c>
      <c r="BP1195" s="40">
        <f t="shared" ca="1" si="555"/>
        <v>0</v>
      </c>
      <c r="BQ1195" s="40">
        <f t="shared" ca="1" si="555"/>
        <v>0.04</v>
      </c>
      <c r="BR1195" s="40">
        <f t="shared" ca="1" si="555"/>
        <v>0</v>
      </c>
      <c r="BS1195" s="40">
        <f t="shared" ca="1" si="555"/>
        <v>0.04</v>
      </c>
      <c r="BT1195" s="40">
        <f t="shared" ca="1" si="555"/>
        <v>0.04</v>
      </c>
      <c r="BU1195" s="40">
        <f t="shared" ca="1" si="555"/>
        <v>0.04</v>
      </c>
      <c r="BV1195" s="40">
        <f t="shared" ca="1" si="555"/>
        <v>0</v>
      </c>
      <c r="BW1195" s="40">
        <f t="shared" ca="1" si="555"/>
        <v>0</v>
      </c>
      <c r="BX1195" s="40">
        <f t="shared" ca="1" si="555"/>
        <v>0.04</v>
      </c>
      <c r="BY1195" s="40">
        <f t="shared" ca="1" si="555"/>
        <v>0</v>
      </c>
      <c r="BZ1195" s="40">
        <f t="shared" ca="1" si="555"/>
        <v>0.04</v>
      </c>
      <c r="CA1195" s="40">
        <f t="shared" ca="1" si="555"/>
        <v>0.04</v>
      </c>
      <c r="CB1195" s="40">
        <f t="shared" ca="1" si="555"/>
        <v>0.04</v>
      </c>
      <c r="CC1195" s="40">
        <f t="shared" ca="1" si="555"/>
        <v>0</v>
      </c>
      <c r="CD1195" s="40">
        <f t="shared" ca="1" si="556"/>
        <v>0</v>
      </c>
      <c r="CE1195" s="40">
        <f t="shared" ca="1" si="556"/>
        <v>0.04</v>
      </c>
      <c r="CF1195" s="40">
        <f t="shared" ca="1" si="556"/>
        <v>0</v>
      </c>
      <c r="CG1195" s="40">
        <f t="shared" ca="1" si="556"/>
        <v>0.04</v>
      </c>
      <c r="CH1195" s="40">
        <f t="shared" ca="1" si="556"/>
        <v>0.04</v>
      </c>
    </row>
    <row r="1196" spans="1:170">
      <c r="A1196" s="63">
        <v>3</v>
      </c>
      <c r="B1196" s="238" t="str">
        <f t="shared" si="551"/>
        <v>Scan 1 Sell Once Dry</v>
      </c>
      <c r="C1196" s="40">
        <f t="shared" ref="C1196:O1197" ca="1" si="561">OFFSET(C1196,-1,0)</f>
        <v>1</v>
      </c>
      <c r="D1196" s="40">
        <f t="shared" ca="1" si="561"/>
        <v>1</v>
      </c>
      <c r="E1196" s="40" t="b">
        <f t="shared" ca="1" si="561"/>
        <v>0</v>
      </c>
      <c r="F1196" s="40">
        <f t="shared" ca="1" si="561"/>
        <v>11</v>
      </c>
      <c r="G1196" s="40" t="str">
        <f t="shared" ca="1" si="561"/>
        <v>-</v>
      </c>
      <c r="H1196" s="40" t="str">
        <f t="shared" ca="1" si="561"/>
        <v>-</v>
      </c>
      <c r="I1196" s="40" t="str">
        <f t="shared" ca="1" si="561"/>
        <v>-</v>
      </c>
      <c r="J1196" s="40" t="str">
        <f t="shared" ca="1" si="561"/>
        <v>-</v>
      </c>
      <c r="K1196" s="40" t="str">
        <f t="shared" ca="1" si="561"/>
        <v>-</v>
      </c>
      <c r="L1196" s="40" t="str">
        <f t="shared" ca="1" si="561"/>
        <v>-</v>
      </c>
      <c r="M1196" s="40" t="str">
        <f t="shared" ca="1" si="561"/>
        <v>-</v>
      </c>
      <c r="N1196" s="40" t="str">
        <f t="shared" ca="1" si="561"/>
        <v>-</v>
      </c>
      <c r="O1196" s="40">
        <f t="shared" ca="1" si="561"/>
        <v>26</v>
      </c>
      <c r="P1196" s="40">
        <f t="shared" ca="1" si="554"/>
        <v>27</v>
      </c>
      <c r="Q1196" s="40">
        <f t="shared" ca="1" si="554"/>
        <v>27</v>
      </c>
      <c r="R1196" s="40">
        <f t="shared" ca="1" si="554"/>
        <v>27</v>
      </c>
      <c r="S1196" s="40">
        <f t="shared" ca="1" si="554"/>
        <v>27</v>
      </c>
      <c r="T1196" s="40">
        <f t="shared" ca="1" si="554"/>
        <v>27</v>
      </c>
      <c r="U1196" s="109">
        <f t="shared" si="558"/>
        <v>1.2500000000000001E-2</v>
      </c>
      <c r="V1196" s="109">
        <f t="shared" si="558"/>
        <v>6.25E-2</v>
      </c>
      <c r="W1196" s="109">
        <f t="shared" si="558"/>
        <v>6.25E-2</v>
      </c>
      <c r="X1196" s="109">
        <f t="shared" si="558"/>
        <v>6.25E-2</v>
      </c>
      <c r="Y1196" s="40">
        <f t="shared" ca="1" si="554"/>
        <v>0</v>
      </c>
      <c r="Z1196" s="40">
        <f t="shared" ca="1" si="554"/>
        <v>0</v>
      </c>
      <c r="AA1196" s="40">
        <f t="shared" ca="1" si="554"/>
        <v>1</v>
      </c>
      <c r="AB1196" s="212" t="b">
        <f t="shared" si="559"/>
        <v>1</v>
      </c>
      <c r="AC1196" s="212" t="str">
        <f t="shared" si="559"/>
        <v>-</v>
      </c>
      <c r="AD1196" s="212" t="str">
        <f t="shared" si="559"/>
        <v>-</v>
      </c>
      <c r="AE1196" s="212" t="str">
        <f t="shared" si="559"/>
        <v>-</v>
      </c>
      <c r="AF1196" s="40" t="str">
        <f t="shared" ca="1" si="554"/>
        <v>-</v>
      </c>
      <c r="AG1196" s="212" t="str">
        <f ca="1">INDEX(i_dryman,$A1196,AG$1085)</f>
        <v>-</v>
      </c>
      <c r="AH1196" s="40">
        <f t="shared" ca="1" si="554"/>
        <v>1</v>
      </c>
      <c r="AI1196" s="40">
        <f t="shared" ca="1" si="554"/>
        <v>0</v>
      </c>
      <c r="AJ1196" s="40">
        <f t="shared" ca="1" si="554"/>
        <v>1</v>
      </c>
      <c r="AK1196" s="40">
        <f t="shared" ref="AK1196:AL1198" ca="1" si="562">OFFSET(AK1196,-1,0)</f>
        <v>0</v>
      </c>
      <c r="AL1196" s="40">
        <f t="shared" ca="1" si="562"/>
        <v>1</v>
      </c>
      <c r="AM1196" s="40"/>
      <c r="AN1196" s="40"/>
      <c r="AO1196" s="40"/>
      <c r="AP1196" s="40"/>
      <c r="AQ1196" s="40"/>
      <c r="AR1196" s="40"/>
      <c r="AS1196" s="40"/>
      <c r="AT1196" s="40"/>
      <c r="AU1196" s="40"/>
      <c r="AV1196" s="40"/>
      <c r="AW1196" s="40"/>
      <c r="AX1196" s="40"/>
      <c r="AY1196" s="40"/>
      <c r="AZ1196" s="40"/>
      <c r="BA1196" s="40"/>
      <c r="BB1196" s="40"/>
      <c r="BC1196" s="40"/>
      <c r="BD1196" s="40"/>
      <c r="BE1196" s="40"/>
      <c r="BF1196" s="40"/>
      <c r="BG1196" s="40"/>
      <c r="BH1196" s="40"/>
      <c r="BI1196" s="40"/>
      <c r="BJ1196" s="40"/>
      <c r="BK1196" s="40"/>
      <c r="BL1196" s="40"/>
      <c r="BM1196" s="40"/>
      <c r="BN1196" s="40">
        <f t="shared" ca="1" si="555"/>
        <v>0.04</v>
      </c>
      <c r="BO1196" s="40">
        <f t="shared" ca="1" si="555"/>
        <v>0</v>
      </c>
      <c r="BP1196" s="40">
        <f t="shared" ca="1" si="555"/>
        <v>0</v>
      </c>
      <c r="BQ1196" s="40">
        <f t="shared" ca="1" si="555"/>
        <v>0.04</v>
      </c>
      <c r="BR1196" s="40">
        <f t="shared" ca="1" si="555"/>
        <v>0</v>
      </c>
      <c r="BS1196" s="40">
        <f t="shared" ca="1" si="555"/>
        <v>0.04</v>
      </c>
      <c r="BT1196" s="40">
        <f t="shared" ca="1" si="555"/>
        <v>0.04</v>
      </c>
      <c r="BU1196" s="40">
        <f t="shared" ca="1" si="555"/>
        <v>0.04</v>
      </c>
      <c r="BV1196" s="40">
        <f t="shared" ca="1" si="555"/>
        <v>0</v>
      </c>
      <c r="BW1196" s="40">
        <f t="shared" ca="1" si="555"/>
        <v>0</v>
      </c>
      <c r="BX1196" s="40">
        <f t="shared" ca="1" si="555"/>
        <v>0.04</v>
      </c>
      <c r="BY1196" s="40">
        <f t="shared" ca="1" si="555"/>
        <v>0</v>
      </c>
      <c r="BZ1196" s="40">
        <f t="shared" ca="1" si="555"/>
        <v>0.04</v>
      </c>
      <c r="CA1196" s="40">
        <f t="shared" ca="1" si="555"/>
        <v>0.04</v>
      </c>
      <c r="CB1196" s="40">
        <f t="shared" ca="1" si="555"/>
        <v>0.04</v>
      </c>
      <c r="CC1196" s="40">
        <f t="shared" ca="1" si="555"/>
        <v>0</v>
      </c>
      <c r="CD1196" s="40">
        <f t="shared" ca="1" si="556"/>
        <v>0</v>
      </c>
      <c r="CE1196" s="40">
        <f t="shared" ca="1" si="556"/>
        <v>0.04</v>
      </c>
      <c r="CF1196" s="40">
        <f t="shared" ca="1" si="556"/>
        <v>0</v>
      </c>
      <c r="CG1196" s="40">
        <f t="shared" ca="1" si="556"/>
        <v>0.04</v>
      </c>
      <c r="CH1196" s="40">
        <f t="shared" ca="1" si="556"/>
        <v>0.04</v>
      </c>
    </row>
    <row r="1197" spans="1:170">
      <c r="A1197" s="63">
        <v>4</v>
      </c>
      <c r="B1197" s="238" t="str">
        <f t="shared" si="551"/>
        <v>Scan 1 Sell Twice Dry</v>
      </c>
      <c r="C1197" s="40">
        <f t="shared" ca="1" si="561"/>
        <v>1</v>
      </c>
      <c r="D1197" s="40">
        <f t="shared" ca="1" si="561"/>
        <v>1</v>
      </c>
      <c r="E1197" s="40" t="b">
        <f t="shared" ca="1" si="561"/>
        <v>0</v>
      </c>
      <c r="F1197" s="40">
        <f t="shared" ca="1" si="561"/>
        <v>11</v>
      </c>
      <c r="G1197" s="40" t="str">
        <f t="shared" ca="1" si="561"/>
        <v>-</v>
      </c>
      <c r="H1197" s="40" t="str">
        <f t="shared" ca="1" si="561"/>
        <v>-</v>
      </c>
      <c r="I1197" s="40" t="str">
        <f t="shared" ca="1" si="561"/>
        <v>-</v>
      </c>
      <c r="J1197" s="40" t="str">
        <f t="shared" ca="1" si="561"/>
        <v>-</v>
      </c>
      <c r="K1197" s="40" t="str">
        <f t="shared" ca="1" si="561"/>
        <v>-</v>
      </c>
      <c r="L1197" s="40" t="str">
        <f t="shared" ca="1" si="561"/>
        <v>-</v>
      </c>
      <c r="M1197" s="40" t="str">
        <f t="shared" ca="1" si="561"/>
        <v>-</v>
      </c>
      <c r="N1197" s="40" t="str">
        <f t="shared" ca="1" si="561"/>
        <v>-</v>
      </c>
      <c r="O1197" s="40">
        <f t="shared" ca="1" si="561"/>
        <v>26</v>
      </c>
      <c r="P1197" s="40">
        <f t="shared" ref="P1197:R1198" ca="1" si="563">OFFSET(P1197,-1,0)</f>
        <v>27</v>
      </c>
      <c r="Q1197" s="40">
        <f t="shared" ca="1" si="563"/>
        <v>27</v>
      </c>
      <c r="R1197" s="40">
        <f t="shared" ca="1" si="563"/>
        <v>27</v>
      </c>
      <c r="S1197" s="40">
        <f t="shared" ca="1" si="554"/>
        <v>27</v>
      </c>
      <c r="T1197" s="40">
        <f t="shared" ca="1" si="554"/>
        <v>27</v>
      </c>
      <c r="U1197" s="109">
        <f t="shared" si="558"/>
        <v>0.01</v>
      </c>
      <c r="V1197" s="109">
        <f t="shared" si="558"/>
        <v>0</v>
      </c>
      <c r="W1197" s="109">
        <f t="shared" si="558"/>
        <v>0.05</v>
      </c>
      <c r="X1197" s="109">
        <f t="shared" si="558"/>
        <v>0.05</v>
      </c>
      <c r="Y1197" s="40">
        <f t="shared" ca="1" si="554"/>
        <v>0</v>
      </c>
      <c r="Z1197" s="40">
        <f t="shared" ca="1" si="554"/>
        <v>0</v>
      </c>
      <c r="AA1197" s="40">
        <f t="shared" ca="1" si="554"/>
        <v>1</v>
      </c>
      <c r="AB1197" s="212" t="str">
        <f t="shared" si="559"/>
        <v>-</v>
      </c>
      <c r="AC1197" s="212" t="str">
        <f t="shared" si="559"/>
        <v>-</v>
      </c>
      <c r="AD1197" s="212" t="b">
        <f t="shared" si="559"/>
        <v>1</v>
      </c>
      <c r="AE1197" s="212" t="str">
        <f t="shared" si="559"/>
        <v>-</v>
      </c>
      <c r="AF1197" s="40" t="str">
        <f t="shared" ca="1" si="554"/>
        <v>-</v>
      </c>
      <c r="AG1197" s="212" t="str">
        <f ca="1">INDEX(i_dryman,$A1197,AG$1085)</f>
        <v>-</v>
      </c>
      <c r="AH1197" s="40">
        <f t="shared" ca="1" si="554"/>
        <v>1</v>
      </c>
      <c r="AI1197" s="40">
        <f t="shared" ca="1" si="554"/>
        <v>0</v>
      </c>
      <c r="AJ1197" s="40">
        <f t="shared" ca="1" si="554"/>
        <v>1</v>
      </c>
      <c r="AK1197" s="40">
        <f t="shared" ca="1" si="562"/>
        <v>0</v>
      </c>
      <c r="AL1197" s="40">
        <f t="shared" ca="1" si="562"/>
        <v>1</v>
      </c>
      <c r="AM1197" s="77"/>
      <c r="AN1197" s="77"/>
      <c r="AO1197" s="77"/>
      <c r="AP1197" s="77"/>
      <c r="AQ1197" s="77"/>
      <c r="AR1197" s="77"/>
      <c r="AS1197" s="77"/>
      <c r="AT1197" s="77"/>
      <c r="AU1197" s="77"/>
      <c r="AV1197" s="77"/>
      <c r="AW1197" s="77"/>
      <c r="AX1197" s="77"/>
      <c r="AY1197" s="77"/>
      <c r="AZ1197" s="77"/>
      <c r="BA1197" s="77"/>
      <c r="BB1197" s="77"/>
      <c r="BC1197" s="77"/>
      <c r="BD1197" s="77"/>
      <c r="BE1197" s="77"/>
      <c r="BF1197" s="77"/>
      <c r="BG1197" s="77"/>
      <c r="BH1197" s="77"/>
      <c r="BI1197" s="77"/>
      <c r="BJ1197" s="77"/>
      <c r="BK1197" s="77"/>
      <c r="BL1197" s="77"/>
      <c r="BM1197" s="77"/>
      <c r="BN1197" s="40">
        <f t="shared" ref="BN1197:CC1198" ca="1" si="564">OFFSET(BN1197,-1,0)</f>
        <v>0.04</v>
      </c>
      <c r="BO1197" s="40">
        <f t="shared" ca="1" si="564"/>
        <v>0</v>
      </c>
      <c r="BP1197" s="40">
        <f t="shared" ca="1" si="564"/>
        <v>0</v>
      </c>
      <c r="BQ1197" s="40">
        <f t="shared" ca="1" si="564"/>
        <v>0.04</v>
      </c>
      <c r="BR1197" s="40">
        <f t="shared" ca="1" si="564"/>
        <v>0</v>
      </c>
      <c r="BS1197" s="40">
        <f t="shared" ca="1" si="564"/>
        <v>0.04</v>
      </c>
      <c r="BT1197" s="40">
        <f t="shared" ca="1" si="564"/>
        <v>0.04</v>
      </c>
      <c r="BU1197" s="40">
        <f t="shared" ca="1" si="564"/>
        <v>0.04</v>
      </c>
      <c r="BV1197" s="40">
        <f t="shared" ca="1" si="564"/>
        <v>0</v>
      </c>
      <c r="BW1197" s="40">
        <f t="shared" ca="1" si="564"/>
        <v>0</v>
      </c>
      <c r="BX1197" s="40">
        <f t="shared" ca="1" si="564"/>
        <v>0.04</v>
      </c>
      <c r="BY1197" s="40">
        <f t="shared" ca="1" si="564"/>
        <v>0</v>
      </c>
      <c r="BZ1197" s="40">
        <f t="shared" ca="1" si="564"/>
        <v>0.04</v>
      </c>
      <c r="CA1197" s="40">
        <f t="shared" ca="1" si="564"/>
        <v>0.04</v>
      </c>
      <c r="CB1197" s="40">
        <f t="shared" ca="1" si="564"/>
        <v>0.04</v>
      </c>
      <c r="CC1197" s="40">
        <f t="shared" ca="1" si="564"/>
        <v>0</v>
      </c>
      <c r="CD1197" s="40">
        <f t="shared" ca="1" si="556"/>
        <v>0</v>
      </c>
      <c r="CE1197" s="40">
        <f t="shared" ca="1" si="556"/>
        <v>0.04</v>
      </c>
      <c r="CF1197" s="40">
        <f t="shared" ca="1" si="556"/>
        <v>0</v>
      </c>
      <c r="CG1197" s="40">
        <f t="shared" ca="1" si="556"/>
        <v>0.04</v>
      </c>
      <c r="CH1197" s="40">
        <f t="shared" ca="1" si="556"/>
        <v>0.04</v>
      </c>
    </row>
    <row r="1198" spans="1:170">
      <c r="A1198" s="212">
        <f ca="1">INDEX(CHOOSE(d.Flock.1.2+1,i.DryManOpt_Mer,i.DryManOpt_BBT,i.DryManOpt_Mat),d.TOL.1.2+1,$AA1198+1)</f>
        <v>4</v>
      </c>
      <c r="B1198" s="238" t="str">
        <f t="shared" si="551"/>
        <v>Scan 1 Optimum</v>
      </c>
      <c r="C1198" s="40">
        <f ca="1">OFFSET(C1198,-1,0)</f>
        <v>1</v>
      </c>
      <c r="D1198" s="40">
        <f ca="1">OFFSET(D1198,-1,0)</f>
        <v>1</v>
      </c>
      <c r="E1198" s="40" t="b">
        <f t="shared" ref="E1198:N1198" ca="1" si="565">OFFSET(E1198,-1,0)</f>
        <v>0</v>
      </c>
      <c r="F1198" s="40">
        <f t="shared" ca="1" si="565"/>
        <v>11</v>
      </c>
      <c r="G1198" s="40" t="str">
        <f t="shared" ca="1" si="565"/>
        <v>-</v>
      </c>
      <c r="H1198" s="40" t="str">
        <f t="shared" ca="1" si="565"/>
        <v>-</v>
      </c>
      <c r="I1198" s="40" t="str">
        <f t="shared" ca="1" si="565"/>
        <v>-</v>
      </c>
      <c r="J1198" s="40" t="str">
        <f t="shared" ca="1" si="565"/>
        <v>-</v>
      </c>
      <c r="K1198" s="40" t="str">
        <f t="shared" ca="1" si="565"/>
        <v>-</v>
      </c>
      <c r="L1198" s="40" t="str">
        <f t="shared" ca="1" si="565"/>
        <v>-</v>
      </c>
      <c r="M1198" s="40" t="str">
        <f t="shared" ca="1" si="565"/>
        <v>-</v>
      </c>
      <c r="N1198" s="40" t="str">
        <f t="shared" ca="1" si="565"/>
        <v>-</v>
      </c>
      <c r="O1198" s="40">
        <f ca="1">OFFSET(O1198,-1,0)</f>
        <v>26</v>
      </c>
      <c r="P1198" s="40">
        <f t="shared" ca="1" si="563"/>
        <v>27</v>
      </c>
      <c r="Q1198" s="40">
        <f t="shared" ca="1" si="563"/>
        <v>27</v>
      </c>
      <c r="R1198" s="40">
        <f t="shared" ca="1" si="563"/>
        <v>27</v>
      </c>
      <c r="S1198" s="40">
        <f t="shared" ca="1" si="554"/>
        <v>27</v>
      </c>
      <c r="T1198" s="40">
        <f t="shared" ca="1" si="554"/>
        <v>27</v>
      </c>
      <c r="U1198" s="109">
        <f t="shared" ca="1" si="558"/>
        <v>0.01</v>
      </c>
      <c r="V1198" s="109">
        <f t="shared" ca="1" si="558"/>
        <v>0</v>
      </c>
      <c r="W1198" s="109">
        <f t="shared" ca="1" si="558"/>
        <v>0.05</v>
      </c>
      <c r="X1198" s="109">
        <f t="shared" ca="1" si="558"/>
        <v>0.05</v>
      </c>
      <c r="Y1198" s="49">
        <f t="shared" ca="1" si="554"/>
        <v>0</v>
      </c>
      <c r="Z1198" s="49">
        <f t="shared" ca="1" si="554"/>
        <v>0</v>
      </c>
      <c r="AA1198" s="40">
        <f t="shared" ca="1" si="554"/>
        <v>1</v>
      </c>
      <c r="AB1198" s="212" t="str">
        <f t="shared" ca="1" si="559"/>
        <v>-</v>
      </c>
      <c r="AC1198" s="212" t="str">
        <f t="shared" ca="1" si="559"/>
        <v>-</v>
      </c>
      <c r="AD1198" s="212" t="b">
        <f t="shared" ca="1" si="559"/>
        <v>1</v>
      </c>
      <c r="AE1198" s="212" t="str">
        <f t="shared" ca="1" si="559"/>
        <v>-</v>
      </c>
      <c r="AF1198" s="40" t="str">
        <f t="shared" ca="1" si="554"/>
        <v>-</v>
      </c>
      <c r="AG1198" s="212" t="str">
        <f ca="1">INDEX(i_dryman,$A1198,AG$1085)</f>
        <v>-</v>
      </c>
      <c r="AH1198" s="40">
        <f t="shared" ca="1" si="554"/>
        <v>1</v>
      </c>
      <c r="AI1198" s="40">
        <f t="shared" ca="1" si="554"/>
        <v>0</v>
      </c>
      <c r="AJ1198" s="40">
        <f ca="1">OFFSET(AJ1198,-1,0)</f>
        <v>1</v>
      </c>
      <c r="AK1198" s="40">
        <f t="shared" ca="1" si="562"/>
        <v>0</v>
      </c>
      <c r="AL1198" s="40">
        <f t="shared" ca="1" si="562"/>
        <v>1</v>
      </c>
      <c r="AM1198" s="40"/>
      <c r="AN1198" s="40"/>
      <c r="AO1198" s="40"/>
      <c r="AP1198" s="40"/>
      <c r="AQ1198" s="40"/>
      <c r="AR1198" s="40"/>
      <c r="AS1198" s="40"/>
      <c r="AT1198" s="40"/>
      <c r="AU1198" s="40"/>
      <c r="AV1198" s="40"/>
      <c r="AW1198" s="40"/>
      <c r="AX1198" s="40"/>
      <c r="AY1198" s="40"/>
      <c r="AZ1198" s="40"/>
      <c r="BA1198" s="40"/>
      <c r="BB1198" s="40"/>
      <c r="BC1198" s="40"/>
      <c r="BD1198" s="40"/>
      <c r="BE1198" s="40"/>
      <c r="BF1198" s="40"/>
      <c r="BG1198" s="40"/>
      <c r="BH1198" s="40"/>
      <c r="BI1198" s="40"/>
      <c r="BJ1198" s="40"/>
      <c r="BK1198" s="40"/>
      <c r="BL1198" s="40"/>
      <c r="BM1198" s="40"/>
      <c r="BN1198" s="40">
        <f t="shared" ca="1" si="564"/>
        <v>0.04</v>
      </c>
      <c r="BO1198" s="40">
        <f t="shared" ca="1" si="564"/>
        <v>0</v>
      </c>
      <c r="BP1198" s="40">
        <f t="shared" ca="1" si="564"/>
        <v>0</v>
      </c>
      <c r="BQ1198" s="40">
        <f t="shared" ca="1" si="564"/>
        <v>0.04</v>
      </c>
      <c r="BR1198" s="40">
        <f t="shared" ca="1" si="564"/>
        <v>0</v>
      </c>
      <c r="BS1198" s="40">
        <f t="shared" ca="1" si="564"/>
        <v>0.04</v>
      </c>
      <c r="BT1198" s="40">
        <f t="shared" ca="1" si="564"/>
        <v>0.04</v>
      </c>
      <c r="BU1198" s="40">
        <f t="shared" ca="1" si="564"/>
        <v>0.04</v>
      </c>
      <c r="BV1198" s="40">
        <f t="shared" ca="1" si="564"/>
        <v>0</v>
      </c>
      <c r="BW1198" s="40">
        <f t="shared" ca="1" si="564"/>
        <v>0</v>
      </c>
      <c r="BX1198" s="40">
        <f t="shared" ca="1" si="564"/>
        <v>0.04</v>
      </c>
      <c r="BY1198" s="40">
        <f t="shared" ca="1" si="564"/>
        <v>0</v>
      </c>
      <c r="BZ1198" s="40">
        <f t="shared" ca="1" si="564"/>
        <v>0.04</v>
      </c>
      <c r="CA1198" s="40">
        <f t="shared" ca="1" si="564"/>
        <v>0.04</v>
      </c>
      <c r="CB1198" s="40">
        <f t="shared" ca="1" si="564"/>
        <v>0.04</v>
      </c>
      <c r="CC1198" s="40">
        <f t="shared" ca="1" si="564"/>
        <v>0</v>
      </c>
      <c r="CD1198" s="40">
        <f t="shared" ca="1" si="556"/>
        <v>0</v>
      </c>
      <c r="CE1198" s="40">
        <f t="shared" ca="1" si="556"/>
        <v>0.04</v>
      </c>
      <c r="CF1198" s="40">
        <f t="shared" ca="1" si="556"/>
        <v>0</v>
      </c>
      <c r="CG1198" s="40">
        <f t="shared" ca="1" si="556"/>
        <v>0.04</v>
      </c>
      <c r="CH1198" s="40">
        <f t="shared" ca="1" si="556"/>
        <v>0.04</v>
      </c>
    </row>
    <row r="1199" spans="1:170">
      <c r="A1199" s="60"/>
      <c r="B1199" s="229" t="str">
        <f t="shared" si="551"/>
        <v>Scan 1 FS wo LTW</v>
      </c>
      <c r="C1199" s="40">
        <f t="shared" ca="1" si="552"/>
        <v>1</v>
      </c>
      <c r="D1199" s="40">
        <f t="shared" ca="1" si="552"/>
        <v>1</v>
      </c>
      <c r="E1199" s="40" t="b">
        <f t="shared" ca="1" si="552"/>
        <v>0</v>
      </c>
      <c r="F1199" s="40">
        <f t="shared" ca="1" si="553"/>
        <v>11</v>
      </c>
      <c r="G1199" s="40" t="str">
        <f t="shared" ca="1" si="553"/>
        <v>-</v>
      </c>
      <c r="H1199" s="40" t="str">
        <f t="shared" ca="1" si="553"/>
        <v>-</v>
      </c>
      <c r="I1199" s="40" t="str">
        <f t="shared" ca="1" si="553"/>
        <v>-</v>
      </c>
      <c r="J1199" s="40" t="str">
        <f t="shared" ca="1" si="553"/>
        <v>-</v>
      </c>
      <c r="K1199" s="40" t="str">
        <f t="shared" ca="1" si="553"/>
        <v>-</v>
      </c>
      <c r="L1199" s="40" t="str">
        <f t="shared" ca="1" si="553"/>
        <v>-</v>
      </c>
      <c r="M1199" s="40" t="str">
        <f t="shared" ca="1" si="553"/>
        <v>-</v>
      </c>
      <c r="N1199" s="40" t="str">
        <f t="shared" ca="1" si="554"/>
        <v>-</v>
      </c>
      <c r="O1199" s="40">
        <f t="shared" ca="1" si="554"/>
        <v>26</v>
      </c>
      <c r="P1199" s="40">
        <f t="shared" ca="1" si="554"/>
        <v>27</v>
      </c>
      <c r="Q1199" s="40">
        <f t="shared" ca="1" si="554"/>
        <v>27</v>
      </c>
      <c r="R1199" s="40">
        <f t="shared" ca="1" si="554"/>
        <v>27</v>
      </c>
      <c r="S1199" s="40">
        <f t="shared" ca="1" si="554"/>
        <v>27</v>
      </c>
      <c r="T1199" s="40">
        <f t="shared" ca="1" si="554"/>
        <v>27</v>
      </c>
      <c r="U1199" s="40">
        <f t="shared" ca="1" si="554"/>
        <v>0.01</v>
      </c>
      <c r="V1199" s="40">
        <f t="shared" ca="1" si="554"/>
        <v>0</v>
      </c>
      <c r="W1199" s="40">
        <f t="shared" ca="1" si="554"/>
        <v>0.05</v>
      </c>
      <c r="X1199" s="40">
        <f t="shared" ca="1" si="554"/>
        <v>0.05</v>
      </c>
      <c r="Y1199" s="40">
        <f t="shared" ca="1" si="554"/>
        <v>0</v>
      </c>
      <c r="Z1199" s="40">
        <f t="shared" ca="1" si="554"/>
        <v>0</v>
      </c>
      <c r="AA1199" s="40">
        <f t="shared" ca="1" si="554"/>
        <v>1</v>
      </c>
      <c r="AB1199" s="40" t="str">
        <f t="shared" ca="1" si="554"/>
        <v>-</v>
      </c>
      <c r="AC1199" s="40" t="str">
        <f t="shared" ca="1" si="554"/>
        <v>-</v>
      </c>
      <c r="AD1199" s="40" t="b">
        <f t="shared" ca="1" si="554"/>
        <v>1</v>
      </c>
      <c r="AE1199" s="40" t="str">
        <f t="shared" ca="1" si="554"/>
        <v>-</v>
      </c>
      <c r="AF1199" s="40" t="str">
        <f t="shared" ca="1" si="554"/>
        <v>-</v>
      </c>
      <c r="AG1199" s="40" t="str">
        <f t="shared" ca="1" si="554"/>
        <v>-</v>
      </c>
      <c r="AH1199" s="40">
        <f t="shared" ca="1" si="554"/>
        <v>1</v>
      </c>
      <c r="AI1199" s="40">
        <f t="shared" ca="1" si="554"/>
        <v>0</v>
      </c>
      <c r="AJ1199" s="40">
        <f ca="1">OFFSET(AJ1199,-1,0)</f>
        <v>1</v>
      </c>
      <c r="AK1199" s="40">
        <f t="shared" ca="1" si="560"/>
        <v>0</v>
      </c>
      <c r="AL1199" s="40">
        <f t="shared" ca="1" si="560"/>
        <v>1</v>
      </c>
      <c r="AM1199" s="40"/>
      <c r="AN1199" s="40"/>
      <c r="AO1199" s="40"/>
      <c r="AP1199" s="40"/>
      <c r="AQ1199" s="40"/>
      <c r="AR1199" s="40"/>
      <c r="AS1199" s="40"/>
      <c r="AT1199" s="40"/>
      <c r="AU1199" s="40"/>
      <c r="AV1199" s="40"/>
      <c r="AW1199" s="40"/>
      <c r="AX1199" s="40"/>
      <c r="AY1199" s="40"/>
      <c r="AZ1199" s="40"/>
      <c r="BA1199" s="40"/>
      <c r="BB1199" s="40"/>
      <c r="BC1199" s="40"/>
      <c r="BD1199" s="40"/>
      <c r="BE1199" s="40"/>
      <c r="BF1199" s="40"/>
      <c r="BG1199" s="40"/>
      <c r="BH1199" s="40"/>
      <c r="BI1199" s="40"/>
      <c r="BJ1199" s="40"/>
      <c r="BK1199" s="40"/>
      <c r="BL1199" s="40"/>
      <c r="BM1199" s="40"/>
      <c r="BN1199" s="63">
        <v>0</v>
      </c>
      <c r="BO1199" s="63">
        <v>0</v>
      </c>
      <c r="BP1199" s="63">
        <v>0</v>
      </c>
      <c r="BQ1199" s="63">
        <v>0</v>
      </c>
      <c r="BR1199" s="63">
        <v>0</v>
      </c>
      <c r="BS1199" s="63">
        <v>0</v>
      </c>
      <c r="BT1199" s="63">
        <v>0</v>
      </c>
      <c r="BU1199" s="63">
        <v>0</v>
      </c>
      <c r="BV1199" s="63">
        <v>0</v>
      </c>
      <c r="BW1199" s="63">
        <v>0</v>
      </c>
      <c r="BX1199" s="63">
        <v>0</v>
      </c>
      <c r="BY1199" s="63">
        <v>0</v>
      </c>
      <c r="BZ1199" s="63">
        <v>0</v>
      </c>
      <c r="CA1199" s="63">
        <v>0</v>
      </c>
      <c r="CB1199" s="63">
        <v>0</v>
      </c>
      <c r="CC1199" s="63">
        <v>0</v>
      </c>
      <c r="CD1199" s="63">
        <v>0</v>
      </c>
      <c r="CE1199" s="63">
        <v>0</v>
      </c>
      <c r="CF1199" s="63">
        <v>0</v>
      </c>
      <c r="CG1199" s="63">
        <v>0</v>
      </c>
      <c r="CH1199" s="63">
        <v>0</v>
      </c>
    </row>
    <row r="1200" spans="1:170">
      <c r="A1200" s="60"/>
      <c r="B1200" s="229" t="str">
        <f t="shared" si="551"/>
        <v>Scan 1 LTW removed</v>
      </c>
      <c r="C1200" s="63">
        <v>0</v>
      </c>
      <c r="D1200" s="63">
        <v>0</v>
      </c>
      <c r="E1200" s="40" t="b">
        <f t="shared" ca="1" si="552"/>
        <v>0</v>
      </c>
      <c r="F1200" s="40">
        <f t="shared" ca="1" si="553"/>
        <v>11</v>
      </c>
      <c r="G1200" s="40" t="str">
        <f t="shared" ca="1" si="553"/>
        <v>-</v>
      </c>
      <c r="H1200" s="40" t="str">
        <f t="shared" ca="1" si="553"/>
        <v>-</v>
      </c>
      <c r="I1200" s="40" t="str">
        <f t="shared" ca="1" si="553"/>
        <v>-</v>
      </c>
      <c r="J1200" s="40" t="str">
        <f t="shared" ca="1" si="553"/>
        <v>-</v>
      </c>
      <c r="K1200" s="40" t="str">
        <f t="shared" ca="1" si="553"/>
        <v>-</v>
      </c>
      <c r="L1200" s="40" t="str">
        <f t="shared" ca="1" si="553"/>
        <v>-</v>
      </c>
      <c r="M1200" s="40" t="str">
        <f t="shared" ca="1" si="553"/>
        <v>-</v>
      </c>
      <c r="N1200" s="40" t="str">
        <f t="shared" ca="1" si="554"/>
        <v>-</v>
      </c>
      <c r="O1200" s="40">
        <f t="shared" ca="1" si="554"/>
        <v>26</v>
      </c>
      <c r="P1200" s="40">
        <f t="shared" ca="1" si="554"/>
        <v>27</v>
      </c>
      <c r="Q1200" s="40">
        <f t="shared" ca="1" si="554"/>
        <v>27</v>
      </c>
      <c r="R1200" s="40">
        <f t="shared" ca="1" si="554"/>
        <v>27</v>
      </c>
      <c r="S1200" s="40">
        <f t="shared" ca="1" si="554"/>
        <v>27</v>
      </c>
      <c r="T1200" s="40">
        <f t="shared" ca="1" si="554"/>
        <v>27</v>
      </c>
      <c r="U1200" s="40">
        <f t="shared" ca="1" si="554"/>
        <v>0.01</v>
      </c>
      <c r="V1200" s="40">
        <f t="shared" ca="1" si="554"/>
        <v>0</v>
      </c>
      <c r="W1200" s="40">
        <f t="shared" ca="1" si="554"/>
        <v>0.05</v>
      </c>
      <c r="X1200" s="40">
        <f t="shared" ca="1" si="554"/>
        <v>0.05</v>
      </c>
      <c r="Y1200" s="40">
        <f t="shared" ca="1" si="554"/>
        <v>0</v>
      </c>
      <c r="Z1200" s="40">
        <f t="shared" ca="1" si="554"/>
        <v>0</v>
      </c>
      <c r="AA1200" s="40">
        <f t="shared" ca="1" si="554"/>
        <v>1</v>
      </c>
      <c r="AB1200" s="40" t="str">
        <f t="shared" ca="1" si="554"/>
        <v>-</v>
      </c>
      <c r="AC1200" s="40" t="str">
        <f t="shared" ca="1" si="554"/>
        <v>-</v>
      </c>
      <c r="AD1200" s="40" t="b">
        <f t="shared" ca="1" si="554"/>
        <v>1</v>
      </c>
      <c r="AE1200" s="40" t="str">
        <f t="shared" ca="1" si="554"/>
        <v>-</v>
      </c>
      <c r="AF1200" s="40" t="str">
        <f t="shared" ca="1" si="554"/>
        <v>-</v>
      </c>
      <c r="AG1200" s="40" t="str">
        <f t="shared" ca="1" si="554"/>
        <v>-</v>
      </c>
      <c r="AH1200" s="40">
        <f t="shared" ca="1" si="554"/>
        <v>1</v>
      </c>
      <c r="AI1200" s="40">
        <f t="shared" ca="1" si="554"/>
        <v>0</v>
      </c>
      <c r="AJ1200" s="40">
        <f t="shared" ca="1" si="554"/>
        <v>1</v>
      </c>
      <c r="AK1200" s="40">
        <f t="shared" ca="1" si="560"/>
        <v>0</v>
      </c>
      <c r="AL1200" s="40">
        <f t="shared" ca="1" si="560"/>
        <v>1</v>
      </c>
      <c r="AM1200" s="40"/>
      <c r="AN1200" s="40"/>
      <c r="AO1200" s="40"/>
      <c r="AP1200" s="40"/>
      <c r="AQ1200" s="40"/>
      <c r="AR1200" s="40"/>
      <c r="AS1200" s="40"/>
      <c r="AT1200" s="40"/>
      <c r="AU1200" s="40"/>
      <c r="AV1200" s="40"/>
      <c r="AW1200" s="40"/>
      <c r="AX1200" s="40"/>
      <c r="AY1200" s="40"/>
      <c r="AZ1200" s="40"/>
      <c r="BA1200" s="40"/>
      <c r="BB1200" s="40"/>
      <c r="BC1200" s="40"/>
      <c r="BD1200" s="40"/>
      <c r="BE1200" s="40"/>
      <c r="BF1200" s="40"/>
      <c r="BG1200" s="40"/>
      <c r="BH1200" s="40"/>
      <c r="BI1200" s="40"/>
      <c r="BJ1200" s="40"/>
      <c r="BK1200" s="40"/>
      <c r="BL1200" s="40"/>
      <c r="BM1200" s="40"/>
      <c r="BN1200" s="40">
        <f t="shared" ca="1" si="555"/>
        <v>0</v>
      </c>
      <c r="BO1200" s="40">
        <f t="shared" ca="1" si="555"/>
        <v>0</v>
      </c>
      <c r="BP1200" s="40">
        <f t="shared" ca="1" si="555"/>
        <v>0</v>
      </c>
      <c r="BQ1200" s="40">
        <f t="shared" ca="1" si="555"/>
        <v>0</v>
      </c>
      <c r="BR1200" s="40">
        <f t="shared" ca="1" si="555"/>
        <v>0</v>
      </c>
      <c r="BS1200" s="40">
        <f t="shared" ca="1" si="555"/>
        <v>0</v>
      </c>
      <c r="BT1200" s="40">
        <f t="shared" ca="1" si="555"/>
        <v>0</v>
      </c>
      <c r="BU1200" s="40">
        <f t="shared" ca="1" si="555"/>
        <v>0</v>
      </c>
      <c r="BV1200" s="40">
        <f t="shared" ca="1" si="555"/>
        <v>0</v>
      </c>
      <c r="BW1200" s="40">
        <f t="shared" ca="1" si="555"/>
        <v>0</v>
      </c>
      <c r="BX1200" s="40">
        <f t="shared" ca="1" si="555"/>
        <v>0</v>
      </c>
      <c r="BY1200" s="40">
        <f t="shared" ca="1" si="555"/>
        <v>0</v>
      </c>
      <c r="BZ1200" s="40">
        <f t="shared" ca="1" si="555"/>
        <v>0</v>
      </c>
      <c r="CA1200" s="40">
        <f t="shared" ca="1" si="555"/>
        <v>0</v>
      </c>
      <c r="CB1200" s="40">
        <f t="shared" ca="1" si="555"/>
        <v>0</v>
      </c>
      <c r="CC1200" s="40">
        <f t="shared" ca="1" si="555"/>
        <v>0</v>
      </c>
      <c r="CD1200" s="40">
        <f t="shared" ca="1" si="556"/>
        <v>0</v>
      </c>
      <c r="CE1200" s="40">
        <f t="shared" ca="1" si="556"/>
        <v>0</v>
      </c>
      <c r="CF1200" s="40">
        <f t="shared" ca="1" si="556"/>
        <v>0</v>
      </c>
      <c r="CG1200" s="40">
        <f t="shared" ca="1" si="556"/>
        <v>0</v>
      </c>
      <c r="CH1200" s="40">
        <f t="shared" ca="1" si="556"/>
        <v>0</v>
      </c>
    </row>
    <row r="1201" spans="1:86">
      <c r="A1201" s="60"/>
      <c r="B1201" s="230" t="str">
        <f t="shared" si="551"/>
        <v>Scan 1 no costs</v>
      </c>
      <c r="C1201" s="63">
        <v>1</v>
      </c>
      <c r="D1201" s="63">
        <v>1</v>
      </c>
      <c r="E1201" s="77" t="b">
        <f t="shared" ca="1" si="552"/>
        <v>0</v>
      </c>
      <c r="F1201" s="77">
        <f t="shared" ca="1" si="553"/>
        <v>11</v>
      </c>
      <c r="G1201" s="77" t="str">
        <f t="shared" ca="1" si="553"/>
        <v>-</v>
      </c>
      <c r="H1201" s="77" t="str">
        <f t="shared" ca="1" si="553"/>
        <v>-</v>
      </c>
      <c r="I1201" s="77" t="str">
        <f t="shared" ca="1" si="553"/>
        <v>-</v>
      </c>
      <c r="J1201" s="77" t="str">
        <f t="shared" ca="1" si="553"/>
        <v>-</v>
      </c>
      <c r="K1201" s="77" t="str">
        <f t="shared" ca="1" si="553"/>
        <v>-</v>
      </c>
      <c r="L1201" s="77" t="str">
        <f t="shared" ca="1" si="553"/>
        <v>-</v>
      </c>
      <c r="M1201" s="77" t="str">
        <f t="shared" ca="1" si="553"/>
        <v>-</v>
      </c>
      <c r="N1201" s="77" t="str">
        <f t="shared" ca="1" si="554"/>
        <v>-</v>
      </c>
      <c r="O1201" s="77">
        <f t="shared" ca="1" si="554"/>
        <v>26</v>
      </c>
      <c r="P1201" s="77">
        <f t="shared" ca="1" si="554"/>
        <v>27</v>
      </c>
      <c r="Q1201" s="77">
        <f t="shared" ca="1" si="554"/>
        <v>27</v>
      </c>
      <c r="R1201" s="77">
        <f t="shared" ca="1" si="554"/>
        <v>27</v>
      </c>
      <c r="S1201" s="77">
        <f t="shared" ca="1" si="554"/>
        <v>27</v>
      </c>
      <c r="T1201" s="77">
        <f t="shared" ca="1" si="554"/>
        <v>27</v>
      </c>
      <c r="U1201" s="77">
        <f t="shared" ca="1" si="554"/>
        <v>0.01</v>
      </c>
      <c r="V1201" s="77">
        <f t="shared" ca="1" si="554"/>
        <v>0</v>
      </c>
      <c r="W1201" s="77">
        <f t="shared" ca="1" si="554"/>
        <v>0.05</v>
      </c>
      <c r="X1201" s="77">
        <f t="shared" ca="1" si="554"/>
        <v>0.05</v>
      </c>
      <c r="Y1201" s="77">
        <f t="shared" ca="1" si="554"/>
        <v>0</v>
      </c>
      <c r="Z1201" s="77">
        <f t="shared" ca="1" si="554"/>
        <v>0</v>
      </c>
      <c r="AA1201" s="77">
        <f t="shared" ca="1" si="554"/>
        <v>1</v>
      </c>
      <c r="AB1201" s="77" t="str">
        <f t="shared" ca="1" si="554"/>
        <v>-</v>
      </c>
      <c r="AC1201" s="77" t="str">
        <f t="shared" ca="1" si="554"/>
        <v>-</v>
      </c>
      <c r="AD1201" s="77" t="b">
        <f t="shared" ca="1" si="554"/>
        <v>1</v>
      </c>
      <c r="AE1201" s="77" t="str">
        <f t="shared" ca="1" si="554"/>
        <v>-</v>
      </c>
      <c r="AF1201" s="77" t="str">
        <f t="shared" ca="1" si="554"/>
        <v>-</v>
      </c>
      <c r="AG1201" s="77" t="str">
        <f t="shared" ca="1" si="554"/>
        <v>-</v>
      </c>
      <c r="AH1201" s="63">
        <v>0</v>
      </c>
      <c r="AI1201" s="40">
        <f t="shared" ca="1" si="554"/>
        <v>0</v>
      </c>
      <c r="AJ1201" s="63">
        <v>0</v>
      </c>
      <c r="AK1201" s="40">
        <f t="shared" ca="1" si="560"/>
        <v>0</v>
      </c>
      <c r="AL1201" s="77">
        <f ca="1">OFFSET(AL1201,-1,0)</f>
        <v>1</v>
      </c>
      <c r="AM1201" s="77"/>
      <c r="AN1201" s="77"/>
      <c r="AO1201" s="77"/>
      <c r="AP1201" s="77"/>
      <c r="AQ1201" s="77"/>
      <c r="AR1201" s="77"/>
      <c r="AS1201" s="77"/>
      <c r="AT1201" s="77"/>
      <c r="AU1201" s="77"/>
      <c r="AV1201" s="77"/>
      <c r="AW1201" s="77"/>
      <c r="AX1201" s="77"/>
      <c r="AY1201" s="77"/>
      <c r="AZ1201" s="77"/>
      <c r="BA1201" s="77"/>
      <c r="BB1201" s="77"/>
      <c r="BC1201" s="77"/>
      <c r="BD1201" s="77"/>
      <c r="BE1201" s="77"/>
      <c r="BF1201" s="77"/>
      <c r="BG1201" s="77"/>
      <c r="BH1201" s="77"/>
      <c r="BI1201" s="77"/>
      <c r="BJ1201" s="77"/>
      <c r="BK1201" s="77"/>
      <c r="BL1201" s="77"/>
      <c r="BM1201" s="77"/>
      <c r="BN1201" s="200">
        <f t="shared" ref="BN1201:CH1201" ca="1" si="566">BN$1195</f>
        <v>0.04</v>
      </c>
      <c r="BO1201" s="200">
        <f t="shared" ca="1" si="566"/>
        <v>0</v>
      </c>
      <c r="BP1201" s="200">
        <f t="shared" ca="1" si="566"/>
        <v>0</v>
      </c>
      <c r="BQ1201" s="200">
        <f t="shared" ca="1" si="566"/>
        <v>0.04</v>
      </c>
      <c r="BR1201" s="200">
        <f t="shared" ca="1" si="566"/>
        <v>0</v>
      </c>
      <c r="BS1201" s="200">
        <f t="shared" ca="1" si="566"/>
        <v>0.04</v>
      </c>
      <c r="BT1201" s="200">
        <f t="shared" ca="1" si="566"/>
        <v>0.04</v>
      </c>
      <c r="BU1201" s="200">
        <f t="shared" ca="1" si="566"/>
        <v>0.04</v>
      </c>
      <c r="BV1201" s="200">
        <f t="shared" ca="1" si="566"/>
        <v>0</v>
      </c>
      <c r="BW1201" s="200">
        <f t="shared" ca="1" si="566"/>
        <v>0</v>
      </c>
      <c r="BX1201" s="200">
        <f t="shared" ca="1" si="566"/>
        <v>0.04</v>
      </c>
      <c r="BY1201" s="200">
        <f t="shared" ca="1" si="566"/>
        <v>0</v>
      </c>
      <c r="BZ1201" s="200">
        <f t="shared" ca="1" si="566"/>
        <v>0.04</v>
      </c>
      <c r="CA1201" s="200">
        <f t="shared" ca="1" si="566"/>
        <v>0.04</v>
      </c>
      <c r="CB1201" s="200">
        <f t="shared" ca="1" si="566"/>
        <v>0.04</v>
      </c>
      <c r="CC1201" s="200">
        <f t="shared" ca="1" si="566"/>
        <v>0</v>
      </c>
      <c r="CD1201" s="200">
        <f t="shared" ca="1" si="566"/>
        <v>0</v>
      </c>
      <c r="CE1201" s="200">
        <f t="shared" ca="1" si="566"/>
        <v>0.04</v>
      </c>
      <c r="CF1201" s="200">
        <f t="shared" ca="1" si="566"/>
        <v>0</v>
      </c>
      <c r="CG1201" s="200">
        <f t="shared" ca="1" si="566"/>
        <v>0.04</v>
      </c>
      <c r="CH1201" s="200">
        <f t="shared" ca="1" si="566"/>
        <v>0.04</v>
      </c>
    </row>
    <row r="1202" spans="1:86">
      <c r="A1202" s="60"/>
      <c r="B1202" s="231" t="str">
        <f t="shared" si="551"/>
        <v>Scan 1 All FS as Scan0</v>
      </c>
      <c r="C1202" s="40">
        <f t="shared" ca="1" si="552"/>
        <v>1</v>
      </c>
      <c r="D1202" s="40">
        <f t="shared" ca="1" si="552"/>
        <v>1</v>
      </c>
      <c r="E1202" s="40" t="b">
        <f t="shared" ca="1" si="552"/>
        <v>0</v>
      </c>
      <c r="F1202" s="40">
        <f t="shared" ca="1" si="553"/>
        <v>11</v>
      </c>
      <c r="G1202" s="40" t="str">
        <f t="shared" ca="1" si="553"/>
        <v>-</v>
      </c>
      <c r="H1202" s="40" t="str">
        <f t="shared" ca="1" si="553"/>
        <v>-</v>
      </c>
      <c r="I1202" s="40" t="str">
        <f t="shared" ca="1" si="553"/>
        <v>-</v>
      </c>
      <c r="J1202" s="40" t="str">
        <f t="shared" ca="1" si="553"/>
        <v>-</v>
      </c>
      <c r="K1202" s="40" t="str">
        <f t="shared" ca="1" si="553"/>
        <v>-</v>
      </c>
      <c r="L1202" s="40" t="str">
        <f t="shared" ca="1" si="553"/>
        <v>-</v>
      </c>
      <c r="M1202" s="40" t="str">
        <f t="shared" ca="1" si="553"/>
        <v>-</v>
      </c>
      <c r="N1202" s="40" t="str">
        <f t="shared" ca="1" si="554"/>
        <v>-</v>
      </c>
      <c r="O1202" s="215">
        <f ca="1">O$1191</f>
        <v>0</v>
      </c>
      <c r="P1202" s="215">
        <f ca="1">P$1191</f>
        <v>0</v>
      </c>
      <c r="Q1202" s="186">
        <f t="shared" ref="Q1202:T1205" ca="1" si="567">$P1202</f>
        <v>0</v>
      </c>
      <c r="R1202" s="186">
        <f t="shared" ca="1" si="567"/>
        <v>0</v>
      </c>
      <c r="S1202" s="186">
        <f t="shared" ca="1" si="567"/>
        <v>0</v>
      </c>
      <c r="T1202" s="186">
        <f t="shared" ca="1" si="567"/>
        <v>0</v>
      </c>
      <c r="U1202" s="40">
        <f t="shared" ca="1" si="554"/>
        <v>0.01</v>
      </c>
      <c r="V1202" s="40">
        <f t="shared" ca="1" si="554"/>
        <v>0</v>
      </c>
      <c r="W1202" s="40">
        <f t="shared" ca="1" si="554"/>
        <v>0.05</v>
      </c>
      <c r="X1202" s="40">
        <f t="shared" ca="1" si="554"/>
        <v>0.05</v>
      </c>
      <c r="Y1202" s="40">
        <f t="shared" ca="1" si="554"/>
        <v>0</v>
      </c>
      <c r="Z1202" s="40">
        <f t="shared" ca="1" si="554"/>
        <v>0</v>
      </c>
      <c r="AA1202" s="40">
        <f t="shared" ca="1" si="554"/>
        <v>1</v>
      </c>
      <c r="AB1202" s="40" t="str">
        <f t="shared" ca="1" si="554"/>
        <v>-</v>
      </c>
      <c r="AC1202" s="40" t="str">
        <f t="shared" ca="1" si="554"/>
        <v>-</v>
      </c>
      <c r="AD1202" s="40" t="b">
        <f t="shared" ca="1" si="554"/>
        <v>1</v>
      </c>
      <c r="AE1202" s="40" t="str">
        <f t="shared" ca="1" si="554"/>
        <v>-</v>
      </c>
      <c r="AF1202" s="40" t="str">
        <f t="shared" ca="1" si="554"/>
        <v>-</v>
      </c>
      <c r="AG1202" s="40" t="str">
        <f t="shared" ca="1" si="554"/>
        <v>-</v>
      </c>
      <c r="AH1202" s="200">
        <f ca="1">AH$1195</f>
        <v>1</v>
      </c>
      <c r="AI1202" s="40">
        <f t="shared" ca="1" si="554"/>
        <v>0</v>
      </c>
      <c r="AJ1202" s="200">
        <f ca="1">AJ$1195</f>
        <v>1</v>
      </c>
      <c r="AK1202" s="40">
        <f t="shared" ca="1" si="560"/>
        <v>0</v>
      </c>
      <c r="AL1202" s="40">
        <f t="shared" ca="1" si="560"/>
        <v>1</v>
      </c>
      <c r="AM1202" s="40"/>
      <c r="AN1202" s="40"/>
      <c r="AO1202" s="40"/>
      <c r="AP1202" s="40"/>
      <c r="AQ1202" s="40"/>
      <c r="AR1202" s="40"/>
      <c r="AS1202" s="40"/>
      <c r="AT1202" s="40"/>
      <c r="AU1202" s="40"/>
      <c r="AV1202" s="40"/>
      <c r="AW1202" s="40"/>
      <c r="AX1202" s="40"/>
      <c r="AY1202" s="40"/>
      <c r="AZ1202" s="40"/>
      <c r="BA1202" s="40"/>
      <c r="BB1202" s="40"/>
      <c r="BC1202" s="40"/>
      <c r="BD1202" s="40"/>
      <c r="BE1202" s="40"/>
      <c r="BF1202" s="40"/>
      <c r="BG1202" s="40"/>
      <c r="BH1202" s="40"/>
      <c r="BI1202" s="40"/>
      <c r="BJ1202" s="40"/>
      <c r="BK1202" s="40"/>
      <c r="BL1202" s="40"/>
      <c r="BM1202" s="40"/>
      <c r="BN1202" s="215">
        <f ca="1">BN$1191</f>
        <v>0</v>
      </c>
      <c r="BO1202" s="77">
        <f t="shared" ca="1" si="555"/>
        <v>0</v>
      </c>
      <c r="BP1202" s="215">
        <f ca="1">BP$1191</f>
        <v>0.04</v>
      </c>
      <c r="BQ1202" s="215">
        <f ca="1">BQ$1191</f>
        <v>0.04</v>
      </c>
      <c r="BR1202" s="77">
        <f t="shared" ca="1" si="555"/>
        <v>0</v>
      </c>
      <c r="BS1202" s="77">
        <f t="shared" ca="1" si="555"/>
        <v>0.04</v>
      </c>
      <c r="BT1202" s="77">
        <f t="shared" ca="1" si="555"/>
        <v>0.04</v>
      </c>
      <c r="BU1202" s="215">
        <f ca="1">BU$1191</f>
        <v>0</v>
      </c>
      <c r="BV1202" s="77">
        <f t="shared" ca="1" si="555"/>
        <v>0</v>
      </c>
      <c r="BW1202" s="215">
        <f ca="1">BW$1191</f>
        <v>0.04</v>
      </c>
      <c r="BX1202" s="215">
        <f ca="1">BX$1191</f>
        <v>0.04</v>
      </c>
      <c r="BY1202" s="77">
        <f t="shared" ca="1" si="555"/>
        <v>0</v>
      </c>
      <c r="BZ1202" s="77">
        <f t="shared" ca="1" si="555"/>
        <v>0.04</v>
      </c>
      <c r="CA1202" s="77">
        <f t="shared" ca="1" si="555"/>
        <v>0.04</v>
      </c>
      <c r="CB1202" s="215">
        <f ca="1">CB$1191</f>
        <v>0</v>
      </c>
      <c r="CC1202" s="77">
        <f t="shared" ca="1" si="555"/>
        <v>0</v>
      </c>
      <c r="CD1202" s="215">
        <f ca="1">CD$1191</f>
        <v>0.04</v>
      </c>
      <c r="CE1202" s="215">
        <f ca="1">CE$1191</f>
        <v>0.04</v>
      </c>
      <c r="CF1202" s="77">
        <f ca="1">OFFSET(CF1202,-1,0)</f>
        <v>0</v>
      </c>
      <c r="CG1202" s="77">
        <f ca="1">OFFSET(CG1202,-1,0)</f>
        <v>0.04</v>
      </c>
      <c r="CH1202" s="77">
        <f ca="1">OFFSET(CH1202,-1,0)</f>
        <v>0.04</v>
      </c>
    </row>
    <row r="1203" spans="1:86">
      <c r="A1203" s="60"/>
      <c r="B1203" s="231" t="str">
        <f t="shared" si="551"/>
        <v>Scan 1 Dry FS as Scan0</v>
      </c>
      <c r="C1203" s="40">
        <f t="shared" ca="1" si="552"/>
        <v>1</v>
      </c>
      <c r="D1203" s="40">
        <f t="shared" ca="1" si="552"/>
        <v>1</v>
      </c>
      <c r="E1203" s="40" t="b">
        <f t="shared" ca="1" si="552"/>
        <v>0</v>
      </c>
      <c r="F1203" s="40">
        <f t="shared" ca="1" si="553"/>
        <v>11</v>
      </c>
      <c r="G1203" s="40" t="str">
        <f t="shared" ca="1" si="553"/>
        <v>-</v>
      </c>
      <c r="H1203" s="40" t="str">
        <f t="shared" ca="1" si="553"/>
        <v>-</v>
      </c>
      <c r="I1203" s="40" t="str">
        <f t="shared" ca="1" si="553"/>
        <v>-</v>
      </c>
      <c r="J1203" s="40" t="str">
        <f t="shared" ca="1" si="553"/>
        <v>-</v>
      </c>
      <c r="K1203" s="40" t="str">
        <f t="shared" ca="1" si="553"/>
        <v>-</v>
      </c>
      <c r="L1203" s="40" t="str">
        <f t="shared" ca="1" si="553"/>
        <v>-</v>
      </c>
      <c r="M1203" s="40" t="str">
        <f t="shared" ca="1" si="553"/>
        <v>-</v>
      </c>
      <c r="N1203" s="40" t="str">
        <f t="shared" ca="1" si="554"/>
        <v>-</v>
      </c>
      <c r="O1203" s="40">
        <f t="shared" ca="1" si="554"/>
        <v>0</v>
      </c>
      <c r="P1203" s="200">
        <f ca="1">P$1195</f>
        <v>27</v>
      </c>
      <c r="Q1203" s="186">
        <f t="shared" ca="1" si="567"/>
        <v>27</v>
      </c>
      <c r="R1203" s="186">
        <f t="shared" ca="1" si="567"/>
        <v>27</v>
      </c>
      <c r="S1203" s="186">
        <f t="shared" ca="1" si="567"/>
        <v>27</v>
      </c>
      <c r="T1203" s="186">
        <f t="shared" ca="1" si="567"/>
        <v>27</v>
      </c>
      <c r="U1203" s="40">
        <f t="shared" ca="1" si="554"/>
        <v>0.01</v>
      </c>
      <c r="V1203" s="40">
        <f t="shared" ca="1" si="554"/>
        <v>0</v>
      </c>
      <c r="W1203" s="40">
        <f t="shared" ca="1" si="554"/>
        <v>0.05</v>
      </c>
      <c r="X1203" s="40">
        <f t="shared" ca="1" si="554"/>
        <v>0.05</v>
      </c>
      <c r="Y1203" s="40">
        <f t="shared" ca="1" si="554"/>
        <v>0</v>
      </c>
      <c r="Z1203" s="40">
        <f t="shared" ca="1" si="554"/>
        <v>0</v>
      </c>
      <c r="AA1203" s="40">
        <f t="shared" ca="1" si="554"/>
        <v>1</v>
      </c>
      <c r="AB1203" s="40" t="str">
        <f t="shared" ca="1" si="554"/>
        <v>-</v>
      </c>
      <c r="AC1203" s="40" t="str">
        <f t="shared" ca="1" si="554"/>
        <v>-</v>
      </c>
      <c r="AD1203" s="40" t="b">
        <f t="shared" ca="1" si="554"/>
        <v>1</v>
      </c>
      <c r="AE1203" s="40" t="str">
        <f t="shared" ca="1" si="554"/>
        <v>-</v>
      </c>
      <c r="AF1203" s="40" t="str">
        <f t="shared" ca="1" si="554"/>
        <v>-</v>
      </c>
      <c r="AG1203" s="40" t="str">
        <f t="shared" ca="1" si="554"/>
        <v>-</v>
      </c>
      <c r="AH1203" s="40">
        <f t="shared" ca="1" si="554"/>
        <v>1</v>
      </c>
      <c r="AI1203" s="40">
        <f t="shared" ca="1" si="554"/>
        <v>0</v>
      </c>
      <c r="AJ1203" s="40">
        <f t="shared" ca="1" si="554"/>
        <v>1</v>
      </c>
      <c r="AK1203" s="40">
        <f t="shared" ca="1" si="560"/>
        <v>0</v>
      </c>
      <c r="AL1203" s="40">
        <f t="shared" ca="1" si="560"/>
        <v>1</v>
      </c>
      <c r="AM1203" s="40"/>
      <c r="AN1203" s="40"/>
      <c r="AO1203" s="40"/>
      <c r="AP1203" s="40"/>
      <c r="AQ1203" s="40"/>
      <c r="AR1203" s="40"/>
      <c r="AS1203" s="40"/>
      <c r="AT1203" s="40"/>
      <c r="AU1203" s="40"/>
      <c r="AV1203" s="40"/>
      <c r="AW1203" s="40"/>
      <c r="AX1203" s="40"/>
      <c r="AY1203" s="40"/>
      <c r="AZ1203" s="40"/>
      <c r="BA1203" s="40"/>
      <c r="BB1203" s="40"/>
      <c r="BC1203" s="40"/>
      <c r="BD1203" s="40"/>
      <c r="BE1203" s="40"/>
      <c r="BF1203" s="40"/>
      <c r="BG1203" s="40"/>
      <c r="BH1203" s="40"/>
      <c r="BI1203" s="40"/>
      <c r="BJ1203" s="40"/>
      <c r="BK1203" s="40"/>
      <c r="BL1203" s="40"/>
      <c r="BM1203" s="40"/>
      <c r="BN1203" s="77">
        <f t="shared" ca="1" si="555"/>
        <v>0</v>
      </c>
      <c r="BO1203" s="77">
        <f t="shared" ca="1" si="555"/>
        <v>0</v>
      </c>
      <c r="BP1203" s="77">
        <f t="shared" ca="1" si="555"/>
        <v>0.04</v>
      </c>
      <c r="BQ1203" s="200">
        <f ca="1">BQ$1195</f>
        <v>0.04</v>
      </c>
      <c r="BR1203" s="77">
        <f t="shared" ca="1" si="555"/>
        <v>0</v>
      </c>
      <c r="BS1203" s="77">
        <f t="shared" ca="1" si="555"/>
        <v>0.04</v>
      </c>
      <c r="BT1203" s="77">
        <f t="shared" ca="1" si="555"/>
        <v>0.04</v>
      </c>
      <c r="BU1203" s="77">
        <f t="shared" ca="1" si="555"/>
        <v>0</v>
      </c>
      <c r="BV1203" s="77">
        <f t="shared" ca="1" si="555"/>
        <v>0</v>
      </c>
      <c r="BW1203" s="77">
        <f t="shared" ca="1" si="555"/>
        <v>0.04</v>
      </c>
      <c r="BX1203" s="200">
        <f ca="1">BX$1195</f>
        <v>0.04</v>
      </c>
      <c r="BY1203" s="77">
        <f t="shared" ca="1" si="555"/>
        <v>0</v>
      </c>
      <c r="BZ1203" s="77">
        <f t="shared" ca="1" si="555"/>
        <v>0.04</v>
      </c>
      <c r="CA1203" s="77">
        <f t="shared" ca="1" si="555"/>
        <v>0.04</v>
      </c>
      <c r="CB1203" s="77">
        <f t="shared" ca="1" si="555"/>
        <v>0</v>
      </c>
      <c r="CC1203" s="77">
        <f t="shared" ca="1" si="555"/>
        <v>0</v>
      </c>
      <c r="CD1203" s="77">
        <f t="shared" ref="CD1203:CH1204" ca="1" si="568">OFFSET(CD1203,-1,0)</f>
        <v>0.04</v>
      </c>
      <c r="CE1203" s="200">
        <f ca="1">CE$1195</f>
        <v>0.04</v>
      </c>
      <c r="CF1203" s="77">
        <f t="shared" ca="1" si="568"/>
        <v>0</v>
      </c>
      <c r="CG1203" s="77">
        <f t="shared" ca="1" si="568"/>
        <v>0.04</v>
      </c>
      <c r="CH1203" s="77">
        <f t="shared" ca="1" si="568"/>
        <v>0.04</v>
      </c>
    </row>
    <row r="1204" spans="1:86">
      <c r="A1204" s="60"/>
      <c r="B1204" s="231" t="str">
        <f t="shared" si="551"/>
        <v>Scan 1 Pregnant FS as Scan 0</v>
      </c>
      <c r="C1204" s="40">
        <f t="shared" ca="1" si="552"/>
        <v>1</v>
      </c>
      <c r="D1204" s="40">
        <f t="shared" ca="1" si="552"/>
        <v>1</v>
      </c>
      <c r="E1204" s="40" t="b">
        <f t="shared" ca="1" si="552"/>
        <v>0</v>
      </c>
      <c r="F1204" s="40">
        <f t="shared" ca="1" si="553"/>
        <v>11</v>
      </c>
      <c r="G1204" s="40" t="str">
        <f t="shared" ca="1" si="553"/>
        <v>-</v>
      </c>
      <c r="H1204" s="40" t="str">
        <f t="shared" ca="1" si="553"/>
        <v>-</v>
      </c>
      <c r="I1204" s="40" t="str">
        <f t="shared" ca="1" si="553"/>
        <v>-</v>
      </c>
      <c r="J1204" s="40" t="str">
        <f t="shared" ca="1" si="553"/>
        <v>-</v>
      </c>
      <c r="K1204" s="40" t="str">
        <f t="shared" ca="1" si="553"/>
        <v>-</v>
      </c>
      <c r="L1204" s="40" t="str">
        <f t="shared" ca="1" si="553"/>
        <v>-</v>
      </c>
      <c r="M1204" s="40" t="str">
        <f t="shared" ca="1" si="553"/>
        <v>-</v>
      </c>
      <c r="N1204" s="40" t="str">
        <f t="shared" ca="1" si="554"/>
        <v>-</v>
      </c>
      <c r="O1204" s="200">
        <f ca="1">O$1195</f>
        <v>26</v>
      </c>
      <c r="P1204" s="215">
        <f ca="1">P$1191</f>
        <v>0</v>
      </c>
      <c r="Q1204" s="186">
        <f t="shared" ca="1" si="567"/>
        <v>0</v>
      </c>
      <c r="R1204" s="186">
        <f t="shared" ca="1" si="567"/>
        <v>0</v>
      </c>
      <c r="S1204" s="186">
        <f t="shared" ca="1" si="567"/>
        <v>0</v>
      </c>
      <c r="T1204" s="186">
        <f t="shared" ca="1" si="567"/>
        <v>0</v>
      </c>
      <c r="U1204" s="40">
        <f t="shared" ca="1" si="554"/>
        <v>0.01</v>
      </c>
      <c r="V1204" s="40">
        <f t="shared" ca="1" si="554"/>
        <v>0</v>
      </c>
      <c r="W1204" s="40">
        <f t="shared" ca="1" si="554"/>
        <v>0.05</v>
      </c>
      <c r="X1204" s="40">
        <f t="shared" ca="1" si="554"/>
        <v>0.05</v>
      </c>
      <c r="Y1204" s="40">
        <f t="shared" ca="1" si="554"/>
        <v>0</v>
      </c>
      <c r="Z1204" s="40">
        <f t="shared" ca="1" si="554"/>
        <v>0</v>
      </c>
      <c r="AA1204" s="40">
        <f t="shared" ca="1" si="554"/>
        <v>1</v>
      </c>
      <c r="AB1204" s="40" t="str">
        <f t="shared" ca="1" si="554"/>
        <v>-</v>
      </c>
      <c r="AC1204" s="40" t="str">
        <f t="shared" ca="1" si="554"/>
        <v>-</v>
      </c>
      <c r="AD1204" s="40" t="b">
        <f t="shared" ca="1" si="554"/>
        <v>1</v>
      </c>
      <c r="AE1204" s="40" t="str">
        <f t="shared" ca="1" si="554"/>
        <v>-</v>
      </c>
      <c r="AF1204" s="40" t="str">
        <f t="shared" ca="1" si="554"/>
        <v>-</v>
      </c>
      <c r="AG1204" s="40" t="str">
        <f t="shared" ca="1" si="554"/>
        <v>-</v>
      </c>
      <c r="AH1204" s="40">
        <f t="shared" ca="1" si="554"/>
        <v>1</v>
      </c>
      <c r="AI1204" s="40">
        <f t="shared" ca="1" si="554"/>
        <v>0</v>
      </c>
      <c r="AJ1204" s="40">
        <f t="shared" ca="1" si="554"/>
        <v>1</v>
      </c>
      <c r="AK1204" s="40">
        <f t="shared" ca="1" si="560"/>
        <v>0</v>
      </c>
      <c r="AL1204" s="40">
        <f t="shared" ca="1" si="560"/>
        <v>1</v>
      </c>
      <c r="AM1204" s="40"/>
      <c r="AN1204" s="40"/>
      <c r="AO1204" s="40"/>
      <c r="AP1204" s="40"/>
      <c r="AQ1204" s="40"/>
      <c r="AR1204" s="40"/>
      <c r="AS1204" s="40"/>
      <c r="AT1204" s="40"/>
      <c r="AU1204" s="40"/>
      <c r="AV1204" s="40"/>
      <c r="AW1204" s="40"/>
      <c r="AX1204" s="40"/>
      <c r="AY1204" s="40"/>
      <c r="AZ1204" s="40"/>
      <c r="BA1204" s="40"/>
      <c r="BB1204" s="40"/>
      <c r="BC1204" s="40"/>
      <c r="BD1204" s="40"/>
      <c r="BE1204" s="40"/>
      <c r="BF1204" s="40"/>
      <c r="BG1204" s="40"/>
      <c r="BH1204" s="40"/>
      <c r="BI1204" s="40"/>
      <c r="BJ1204" s="40"/>
      <c r="BK1204" s="40"/>
      <c r="BL1204" s="40"/>
      <c r="BM1204" s="40"/>
      <c r="BN1204" s="40">
        <f t="shared" ca="1" si="555"/>
        <v>0</v>
      </c>
      <c r="BO1204" s="40">
        <f t="shared" ca="1" si="555"/>
        <v>0</v>
      </c>
      <c r="BP1204" s="200">
        <f ca="1">BP$1195</f>
        <v>0</v>
      </c>
      <c r="BQ1204" s="215">
        <f ca="1">BQ$1191</f>
        <v>0.04</v>
      </c>
      <c r="BR1204" s="40">
        <f t="shared" ca="1" si="555"/>
        <v>0</v>
      </c>
      <c r="BS1204" s="40">
        <f t="shared" ca="1" si="555"/>
        <v>0.04</v>
      </c>
      <c r="BT1204" s="40">
        <f t="shared" ca="1" si="555"/>
        <v>0.04</v>
      </c>
      <c r="BU1204" s="40">
        <f t="shared" ca="1" si="555"/>
        <v>0</v>
      </c>
      <c r="BV1204" s="40">
        <f t="shared" ca="1" si="555"/>
        <v>0</v>
      </c>
      <c r="BW1204" s="200">
        <f ca="1">BW$1195</f>
        <v>0</v>
      </c>
      <c r="BX1204" s="215">
        <f ca="1">BX$1191</f>
        <v>0.04</v>
      </c>
      <c r="BY1204" s="40">
        <f t="shared" ca="1" si="555"/>
        <v>0</v>
      </c>
      <c r="BZ1204" s="40">
        <f t="shared" ca="1" si="555"/>
        <v>0.04</v>
      </c>
      <c r="CA1204" s="40">
        <f t="shared" ca="1" si="555"/>
        <v>0.04</v>
      </c>
      <c r="CB1204" s="40">
        <f t="shared" ca="1" si="555"/>
        <v>0</v>
      </c>
      <c r="CC1204" s="40">
        <f t="shared" ca="1" si="555"/>
        <v>0</v>
      </c>
      <c r="CD1204" s="200">
        <f ca="1">CD$1195</f>
        <v>0</v>
      </c>
      <c r="CE1204" s="215">
        <f ca="1">CE$1191</f>
        <v>0.04</v>
      </c>
      <c r="CF1204" s="40">
        <f t="shared" ca="1" si="568"/>
        <v>0</v>
      </c>
      <c r="CG1204" s="40">
        <f t="shared" ca="1" si="568"/>
        <v>0.04</v>
      </c>
      <c r="CH1204" s="40">
        <f t="shared" ca="1" si="568"/>
        <v>0.04</v>
      </c>
    </row>
    <row r="1205" spans="1:86">
      <c r="A1205" s="212">
        <f ca="1">INDEX(CHOOSE(d.Flock.1.2+1,i.DryManOther_Mer,i.DryManOther_BBT,i.DryManOther_Mat),d.TOL.1.2+1,$AA1205+1)</f>
        <v>4</v>
      </c>
      <c r="B1205" s="231" t="str">
        <f t="shared" si="551"/>
        <v>Scan 1 Best Selling Drys</v>
      </c>
      <c r="C1205" s="40">
        <f t="shared" ca="1" si="552"/>
        <v>1</v>
      </c>
      <c r="D1205" s="40">
        <f t="shared" ca="1" si="552"/>
        <v>1</v>
      </c>
      <c r="E1205" s="40" t="b">
        <f t="shared" ca="1" si="552"/>
        <v>0</v>
      </c>
      <c r="F1205" s="40">
        <f t="shared" ca="1" si="553"/>
        <v>11</v>
      </c>
      <c r="G1205" s="40" t="str">
        <f t="shared" ca="1" si="553"/>
        <v>-</v>
      </c>
      <c r="H1205" s="40" t="str">
        <f t="shared" ca="1" si="553"/>
        <v>-</v>
      </c>
      <c r="I1205" s="40" t="str">
        <f t="shared" ca="1" si="553"/>
        <v>-</v>
      </c>
      <c r="J1205" s="40" t="str">
        <f t="shared" ca="1" si="553"/>
        <v>-</v>
      </c>
      <c r="K1205" s="40" t="str">
        <f t="shared" ca="1" si="553"/>
        <v>-</v>
      </c>
      <c r="L1205" s="40" t="str">
        <f t="shared" ca="1" si="553"/>
        <v>-</v>
      </c>
      <c r="M1205" s="40" t="str">
        <f t="shared" ca="1" si="553"/>
        <v>-</v>
      </c>
      <c r="N1205" s="40" t="str">
        <f t="shared" ca="1" si="554"/>
        <v>-</v>
      </c>
      <c r="O1205" s="40">
        <f t="shared" ca="1" si="554"/>
        <v>26</v>
      </c>
      <c r="P1205" s="200">
        <f ca="1">P$1195</f>
        <v>27</v>
      </c>
      <c r="Q1205" s="186">
        <f t="shared" ca="1" si="567"/>
        <v>27</v>
      </c>
      <c r="R1205" s="186">
        <f t="shared" ca="1" si="567"/>
        <v>27</v>
      </c>
      <c r="S1205" s="186">
        <f t="shared" ca="1" si="567"/>
        <v>27</v>
      </c>
      <c r="T1205" s="186">
        <f t="shared" ca="1" si="567"/>
        <v>27</v>
      </c>
      <c r="U1205" s="109">
        <f ca="1">INDEX(i_dryman,$A1205,U$1085)</f>
        <v>0.01</v>
      </c>
      <c r="V1205" s="109">
        <f ca="1">INDEX(i_dryman,$A1205,V$1085)</f>
        <v>0</v>
      </c>
      <c r="W1205" s="109">
        <f ca="1">INDEX(i_dryman,$A1205,W$1085)</f>
        <v>0.05</v>
      </c>
      <c r="X1205" s="109">
        <f ca="1">INDEX(i_dryman,$A1205,X$1085)</f>
        <v>0.05</v>
      </c>
      <c r="Y1205" s="40">
        <f t="shared" ca="1" si="554"/>
        <v>0</v>
      </c>
      <c r="Z1205" s="40">
        <f t="shared" ca="1" si="554"/>
        <v>0</v>
      </c>
      <c r="AA1205" s="40">
        <f t="shared" ca="1" si="554"/>
        <v>1</v>
      </c>
      <c r="AB1205" s="212" t="str">
        <f ca="1">INDEX(i_dryman,$A1205,AB$1085)</f>
        <v>-</v>
      </c>
      <c r="AC1205" s="212" t="str">
        <f ca="1">INDEX(i_dryman,$A1205,AC$1085)</f>
        <v>-</v>
      </c>
      <c r="AD1205" s="212" t="b">
        <f ca="1">INDEX(i_dryman,$A1205,AD$1085)</f>
        <v>1</v>
      </c>
      <c r="AE1205" s="212" t="str">
        <f ca="1">INDEX(i_dryman,$A1205,AE$1085)</f>
        <v>-</v>
      </c>
      <c r="AF1205" s="40" t="str">
        <f t="shared" ca="1" si="554"/>
        <v>-</v>
      </c>
      <c r="AG1205" s="212" t="str">
        <f ca="1">INDEX(i_dryman,$A1205,AG$1085)</f>
        <v>-</v>
      </c>
      <c r="AH1205" s="40">
        <f t="shared" ca="1" si="554"/>
        <v>1</v>
      </c>
      <c r="AI1205" s="40">
        <f t="shared" ca="1" si="554"/>
        <v>0</v>
      </c>
      <c r="AJ1205" s="40">
        <f t="shared" ca="1" si="554"/>
        <v>1</v>
      </c>
      <c r="AK1205" s="40">
        <f t="shared" ca="1" si="560"/>
        <v>0</v>
      </c>
      <c r="AL1205" s="40">
        <f t="shared" ca="1" si="560"/>
        <v>1</v>
      </c>
      <c r="AM1205" s="40"/>
      <c r="AN1205" s="40"/>
      <c r="AO1205" s="40"/>
      <c r="AP1205" s="40"/>
      <c r="AQ1205" s="40"/>
      <c r="AR1205" s="40"/>
      <c r="AS1205" s="40"/>
      <c r="AT1205" s="40"/>
      <c r="AU1205" s="40"/>
      <c r="AV1205" s="40"/>
      <c r="AW1205" s="40"/>
      <c r="AX1205" s="40"/>
      <c r="AY1205" s="40"/>
      <c r="AZ1205" s="40"/>
      <c r="BA1205" s="40"/>
      <c r="BB1205" s="40"/>
      <c r="BC1205" s="40"/>
      <c r="BD1205" s="40"/>
      <c r="BE1205" s="40"/>
      <c r="BF1205" s="40"/>
      <c r="BG1205" s="40"/>
      <c r="BH1205" s="40"/>
      <c r="BI1205" s="40"/>
      <c r="BJ1205" s="40"/>
      <c r="BK1205" s="40"/>
      <c r="BL1205" s="40"/>
      <c r="BM1205" s="40"/>
      <c r="BN1205" s="200">
        <f ca="1">BN$1195</f>
        <v>0.04</v>
      </c>
      <c r="BO1205" s="40">
        <f t="shared" ca="1" si="555"/>
        <v>0</v>
      </c>
      <c r="BP1205" s="40">
        <f t="shared" ca="1" si="555"/>
        <v>0</v>
      </c>
      <c r="BQ1205" s="200">
        <f ca="1">BQ$1195</f>
        <v>0.04</v>
      </c>
      <c r="BR1205" s="40">
        <f t="shared" ca="1" si="555"/>
        <v>0</v>
      </c>
      <c r="BS1205" s="40">
        <f t="shared" ca="1" si="555"/>
        <v>0.04</v>
      </c>
      <c r="BT1205" s="40">
        <f t="shared" ca="1" si="555"/>
        <v>0.04</v>
      </c>
      <c r="BU1205" s="200">
        <f ca="1">BU$1195</f>
        <v>0.04</v>
      </c>
      <c r="BV1205" s="40">
        <f t="shared" ca="1" si="555"/>
        <v>0</v>
      </c>
      <c r="BW1205" s="40">
        <f t="shared" ca="1" si="555"/>
        <v>0</v>
      </c>
      <c r="BX1205" s="200">
        <f ca="1">BX$1195</f>
        <v>0.04</v>
      </c>
      <c r="BY1205" s="40">
        <f t="shared" ca="1" si="555"/>
        <v>0</v>
      </c>
      <c r="BZ1205" s="40">
        <f t="shared" ca="1" si="555"/>
        <v>0.04</v>
      </c>
      <c r="CA1205" s="40">
        <f t="shared" ca="1" si="555"/>
        <v>0.04</v>
      </c>
      <c r="CB1205" s="200">
        <f ca="1">CB$1195</f>
        <v>0.04</v>
      </c>
      <c r="CC1205" s="40">
        <f t="shared" ca="1" si="555"/>
        <v>0</v>
      </c>
      <c r="CD1205" s="40">
        <f t="shared" ref="CD1205:CH1207" ca="1" si="569">OFFSET(CD1205,-1,0)</f>
        <v>0</v>
      </c>
      <c r="CE1205" s="200">
        <f ca="1">CE$1195</f>
        <v>0.04</v>
      </c>
      <c r="CF1205" s="40">
        <f t="shared" ca="1" si="569"/>
        <v>0</v>
      </c>
      <c r="CG1205" s="40">
        <f t="shared" ca="1" si="569"/>
        <v>0.04</v>
      </c>
      <c r="CH1205" s="40">
        <f t="shared" ca="1" si="569"/>
        <v>0.04</v>
      </c>
    </row>
    <row r="1206" spans="1:86">
      <c r="A1206" s="60"/>
      <c r="B1206" s="231" t="str">
        <f t="shared" si="551"/>
        <v>Scan 1 Best no premium</v>
      </c>
      <c r="C1206" s="40">
        <f t="shared" ca="1" si="552"/>
        <v>1</v>
      </c>
      <c r="D1206" s="40">
        <f t="shared" ca="1" si="552"/>
        <v>1</v>
      </c>
      <c r="E1206" s="40" t="b">
        <f t="shared" ca="1" si="552"/>
        <v>0</v>
      </c>
      <c r="F1206" s="40">
        <f t="shared" ca="1" si="553"/>
        <v>11</v>
      </c>
      <c r="G1206" s="40" t="str">
        <f t="shared" ca="1" si="553"/>
        <v>-</v>
      </c>
      <c r="H1206" s="40" t="str">
        <f t="shared" ca="1" si="553"/>
        <v>-</v>
      </c>
      <c r="I1206" s="40" t="str">
        <f t="shared" ca="1" si="553"/>
        <v>-</v>
      </c>
      <c r="J1206" s="40" t="str">
        <f t="shared" ca="1" si="553"/>
        <v>-</v>
      </c>
      <c r="K1206" s="40" t="str">
        <f t="shared" ca="1" si="553"/>
        <v>-</v>
      </c>
      <c r="L1206" s="40" t="str">
        <f t="shared" ca="1" si="553"/>
        <v>-</v>
      </c>
      <c r="M1206" s="40" t="str">
        <f t="shared" ca="1" si="553"/>
        <v>-</v>
      </c>
      <c r="N1206" s="40" t="str">
        <f t="shared" ca="1" si="554"/>
        <v>-</v>
      </c>
      <c r="O1206" s="40">
        <f t="shared" ca="1" si="554"/>
        <v>26</v>
      </c>
      <c r="P1206" s="40">
        <f t="shared" ca="1" si="554"/>
        <v>27</v>
      </c>
      <c r="Q1206" s="40">
        <f t="shared" ca="1" si="554"/>
        <v>27</v>
      </c>
      <c r="R1206" s="40">
        <f t="shared" ca="1" si="554"/>
        <v>27</v>
      </c>
      <c r="S1206" s="40">
        <f t="shared" ca="1" si="554"/>
        <v>27</v>
      </c>
      <c r="T1206" s="40">
        <f t="shared" ca="1" si="554"/>
        <v>27</v>
      </c>
      <c r="U1206" s="40">
        <f t="shared" ca="1" si="554"/>
        <v>0.01</v>
      </c>
      <c r="V1206" s="40">
        <f t="shared" ca="1" si="554"/>
        <v>0</v>
      </c>
      <c r="W1206" s="40">
        <f t="shared" ca="1" si="554"/>
        <v>0.05</v>
      </c>
      <c r="X1206" s="40">
        <f t="shared" ca="1" si="554"/>
        <v>0.05</v>
      </c>
      <c r="Y1206" s="40">
        <f t="shared" ca="1" si="554"/>
        <v>0</v>
      </c>
      <c r="Z1206" s="40">
        <f t="shared" ca="1" si="554"/>
        <v>0</v>
      </c>
      <c r="AA1206" s="40">
        <f t="shared" ref="AA1206:AJ1207" ca="1" si="570">OFFSET(AA1206,-1,0)</f>
        <v>1</v>
      </c>
      <c r="AB1206" s="40" t="str">
        <f t="shared" ca="1" si="570"/>
        <v>-</v>
      </c>
      <c r="AC1206" s="40" t="str">
        <f t="shared" ca="1" si="570"/>
        <v>-</v>
      </c>
      <c r="AD1206" s="40" t="b">
        <f t="shared" ca="1" si="570"/>
        <v>1</v>
      </c>
      <c r="AE1206" s="40" t="str">
        <f t="shared" ca="1" si="570"/>
        <v>-</v>
      </c>
      <c r="AF1206" s="40" t="str">
        <f t="shared" ca="1" si="570"/>
        <v>-</v>
      </c>
      <c r="AG1206" s="40" t="str">
        <f t="shared" ca="1" si="570"/>
        <v>-</v>
      </c>
      <c r="AH1206" s="40">
        <f t="shared" ca="1" si="570"/>
        <v>1</v>
      </c>
      <c r="AI1206" s="40">
        <f t="shared" ca="1" si="570"/>
        <v>0</v>
      </c>
      <c r="AJ1206" s="40">
        <f t="shared" ca="1" si="570"/>
        <v>1</v>
      </c>
      <c r="AK1206" s="40">
        <f t="shared" ca="1" si="560"/>
        <v>0</v>
      </c>
      <c r="AL1206" s="81">
        <v>0</v>
      </c>
      <c r="AM1206" s="40"/>
      <c r="AN1206" s="40"/>
      <c r="AO1206" s="40"/>
      <c r="AP1206" s="40"/>
      <c r="AQ1206" s="40"/>
      <c r="AR1206" s="40"/>
      <c r="AS1206" s="40"/>
      <c r="AT1206" s="40"/>
      <c r="AU1206" s="40"/>
      <c r="AV1206" s="40"/>
      <c r="AW1206" s="40"/>
      <c r="AX1206" s="40"/>
      <c r="AY1206" s="40"/>
      <c r="AZ1206" s="40"/>
      <c r="BA1206" s="40"/>
      <c r="BB1206" s="40"/>
      <c r="BC1206" s="40"/>
      <c r="BD1206" s="40"/>
      <c r="BE1206" s="40"/>
      <c r="BF1206" s="40"/>
      <c r="BG1206" s="40"/>
      <c r="BH1206" s="40"/>
      <c r="BI1206" s="40"/>
      <c r="BJ1206" s="40"/>
      <c r="BK1206" s="40"/>
      <c r="BL1206" s="40"/>
      <c r="BM1206" s="40"/>
      <c r="BN1206" s="40">
        <f t="shared" ca="1" si="555"/>
        <v>0.04</v>
      </c>
      <c r="BO1206" s="40">
        <f t="shared" ca="1" si="555"/>
        <v>0</v>
      </c>
      <c r="BP1206" s="40">
        <f t="shared" ca="1" si="555"/>
        <v>0</v>
      </c>
      <c r="BQ1206" s="40">
        <f t="shared" ca="1" si="555"/>
        <v>0.04</v>
      </c>
      <c r="BR1206" s="40">
        <f t="shared" ca="1" si="555"/>
        <v>0</v>
      </c>
      <c r="BS1206" s="40">
        <f t="shared" ca="1" si="555"/>
        <v>0.04</v>
      </c>
      <c r="BT1206" s="40">
        <f t="shared" ca="1" si="555"/>
        <v>0.04</v>
      </c>
      <c r="BU1206" s="40">
        <f t="shared" ca="1" si="555"/>
        <v>0.04</v>
      </c>
      <c r="BV1206" s="40">
        <f t="shared" ca="1" si="555"/>
        <v>0</v>
      </c>
      <c r="BW1206" s="40">
        <f t="shared" ca="1" si="555"/>
        <v>0</v>
      </c>
      <c r="BX1206" s="40">
        <f t="shared" ca="1" si="555"/>
        <v>0.04</v>
      </c>
      <c r="BY1206" s="40">
        <f t="shared" ca="1" si="555"/>
        <v>0</v>
      </c>
      <c r="BZ1206" s="40">
        <f t="shared" ca="1" si="555"/>
        <v>0.04</v>
      </c>
      <c r="CA1206" s="40">
        <f t="shared" ca="1" si="555"/>
        <v>0.04</v>
      </c>
      <c r="CB1206" s="40">
        <f t="shared" ca="1" si="555"/>
        <v>0.04</v>
      </c>
      <c r="CC1206" s="40">
        <f t="shared" ca="1" si="555"/>
        <v>0</v>
      </c>
      <c r="CD1206" s="40">
        <f t="shared" ca="1" si="569"/>
        <v>0</v>
      </c>
      <c r="CE1206" s="40">
        <f t="shared" ca="1" si="569"/>
        <v>0.04</v>
      </c>
      <c r="CF1206" s="40">
        <f t="shared" ca="1" si="569"/>
        <v>0</v>
      </c>
      <c r="CG1206" s="40">
        <f t="shared" ca="1" si="569"/>
        <v>0.04</v>
      </c>
      <c r="CH1206" s="40">
        <f t="shared" ca="1" si="569"/>
        <v>0.04</v>
      </c>
    </row>
    <row r="1207" spans="1:86">
      <c r="A1207" s="60"/>
      <c r="B1207" s="229" t="str">
        <f t="shared" si="551"/>
        <v>Scan 1 Best no RR</v>
      </c>
      <c r="C1207" s="40">
        <f t="shared" ca="1" si="552"/>
        <v>1</v>
      </c>
      <c r="D1207" s="40">
        <f t="shared" ca="1" si="552"/>
        <v>1</v>
      </c>
      <c r="E1207" s="40" t="b">
        <f t="shared" ca="1" si="552"/>
        <v>0</v>
      </c>
      <c r="F1207" s="40">
        <f t="shared" ca="1" si="553"/>
        <v>11</v>
      </c>
      <c r="G1207" s="40" t="str">
        <f t="shared" ca="1" si="553"/>
        <v>-</v>
      </c>
      <c r="H1207" s="40" t="str">
        <f t="shared" ca="1" si="553"/>
        <v>-</v>
      </c>
      <c r="I1207" s="40" t="str">
        <f t="shared" ca="1" si="553"/>
        <v>-</v>
      </c>
      <c r="J1207" s="40" t="str">
        <f t="shared" ca="1" si="553"/>
        <v>-</v>
      </c>
      <c r="K1207" s="40" t="str">
        <f t="shared" ca="1" si="553"/>
        <v>-</v>
      </c>
      <c r="L1207" s="40" t="str">
        <f t="shared" ca="1" si="553"/>
        <v>-</v>
      </c>
      <c r="M1207" s="40" t="str">
        <f t="shared" ca="1" si="553"/>
        <v>-</v>
      </c>
      <c r="N1207" s="40" t="str">
        <f t="shared" ca="1" si="553"/>
        <v>-</v>
      </c>
      <c r="O1207" s="40">
        <f t="shared" ca="1" si="553"/>
        <v>26</v>
      </c>
      <c r="P1207" s="40">
        <f t="shared" ca="1" si="553"/>
        <v>27</v>
      </c>
      <c r="Q1207" s="40">
        <f t="shared" ca="1" si="553"/>
        <v>27</v>
      </c>
      <c r="R1207" s="40">
        <f t="shared" ca="1" si="553"/>
        <v>27</v>
      </c>
      <c r="S1207" s="40">
        <f t="shared" ca="1" si="553"/>
        <v>27</v>
      </c>
      <c r="T1207" s="40">
        <f t="shared" ca="1" si="553"/>
        <v>27</v>
      </c>
      <c r="U1207" s="63">
        <v>0</v>
      </c>
      <c r="V1207" s="63">
        <v>0</v>
      </c>
      <c r="W1207" s="63">
        <v>0</v>
      </c>
      <c r="X1207" s="63">
        <v>0</v>
      </c>
      <c r="Y1207" s="40">
        <f ca="1">OFFSET(Y1207,-1,0)</f>
        <v>0</v>
      </c>
      <c r="Z1207" s="40">
        <f ca="1">OFFSET(Z1207,-1,0)</f>
        <v>0</v>
      </c>
      <c r="AA1207" s="40">
        <f t="shared" ca="1" si="570"/>
        <v>1</v>
      </c>
      <c r="AB1207" s="40" t="str">
        <f t="shared" ca="1" si="570"/>
        <v>-</v>
      </c>
      <c r="AC1207" s="77" t="str">
        <f t="shared" ca="1" si="570"/>
        <v>-</v>
      </c>
      <c r="AD1207" s="40" t="b">
        <f t="shared" ca="1" si="570"/>
        <v>1</v>
      </c>
      <c r="AE1207" s="40" t="str">
        <f t="shared" ca="1" si="570"/>
        <v>-</v>
      </c>
      <c r="AF1207" s="40" t="str">
        <f t="shared" ca="1" si="570"/>
        <v>-</v>
      </c>
      <c r="AG1207" s="40" t="str">
        <f t="shared" ca="1" si="570"/>
        <v>-</v>
      </c>
      <c r="AH1207" s="40">
        <f t="shared" ca="1" si="570"/>
        <v>1</v>
      </c>
      <c r="AI1207" s="40">
        <f t="shared" ca="1" si="570"/>
        <v>0</v>
      </c>
      <c r="AJ1207" s="40">
        <f t="shared" ca="1" si="570"/>
        <v>1</v>
      </c>
      <c r="AK1207" s="40">
        <f t="shared" ca="1" si="560"/>
        <v>0</v>
      </c>
      <c r="AL1207" s="200">
        <f ca="1">AL$1195</f>
        <v>1</v>
      </c>
      <c r="AM1207" s="40"/>
      <c r="AN1207" s="40"/>
      <c r="AO1207" s="40"/>
      <c r="AP1207" s="40"/>
      <c r="AQ1207" s="40"/>
      <c r="AR1207" s="40"/>
      <c r="AS1207" s="40"/>
      <c r="AT1207" s="40"/>
      <c r="AU1207" s="40"/>
      <c r="AV1207" s="40"/>
      <c r="AW1207" s="40"/>
      <c r="AX1207" s="40"/>
      <c r="AY1207" s="40"/>
      <c r="AZ1207" s="40"/>
      <c r="BA1207" s="40"/>
      <c r="BB1207" s="40"/>
      <c r="BC1207" s="40"/>
      <c r="BD1207" s="40"/>
      <c r="BE1207" s="40"/>
      <c r="BF1207" s="40"/>
      <c r="BG1207" s="40"/>
      <c r="BH1207" s="40"/>
      <c r="BI1207" s="40"/>
      <c r="BJ1207" s="40"/>
      <c r="BK1207" s="40"/>
      <c r="BL1207" s="40"/>
      <c r="BM1207" s="40"/>
      <c r="BN1207" s="40">
        <f t="shared" ca="1" si="555"/>
        <v>0.04</v>
      </c>
      <c r="BO1207" s="40">
        <f t="shared" ca="1" si="555"/>
        <v>0</v>
      </c>
      <c r="BP1207" s="40">
        <f t="shared" ca="1" si="555"/>
        <v>0</v>
      </c>
      <c r="BQ1207" s="40">
        <f t="shared" ca="1" si="555"/>
        <v>0.04</v>
      </c>
      <c r="BR1207" s="40">
        <f t="shared" ca="1" si="555"/>
        <v>0</v>
      </c>
      <c r="BS1207" s="40">
        <f t="shared" ca="1" si="555"/>
        <v>0.04</v>
      </c>
      <c r="BT1207" s="40">
        <f t="shared" ca="1" si="555"/>
        <v>0.04</v>
      </c>
      <c r="BU1207" s="40">
        <f t="shared" ca="1" si="555"/>
        <v>0.04</v>
      </c>
      <c r="BV1207" s="40">
        <f t="shared" ca="1" si="555"/>
        <v>0</v>
      </c>
      <c r="BW1207" s="40">
        <f t="shared" ca="1" si="555"/>
        <v>0</v>
      </c>
      <c r="BX1207" s="40">
        <f t="shared" ca="1" si="555"/>
        <v>0.04</v>
      </c>
      <c r="BY1207" s="40">
        <f t="shared" ca="1" si="555"/>
        <v>0</v>
      </c>
      <c r="BZ1207" s="40">
        <f t="shared" ca="1" si="555"/>
        <v>0.04</v>
      </c>
      <c r="CA1207" s="40">
        <f t="shared" ca="1" si="555"/>
        <v>0.04</v>
      </c>
      <c r="CB1207" s="40">
        <f t="shared" ca="1" si="555"/>
        <v>0.04</v>
      </c>
      <c r="CC1207" s="40">
        <f t="shared" ca="1" si="555"/>
        <v>0</v>
      </c>
      <c r="CD1207" s="40">
        <f t="shared" ca="1" si="569"/>
        <v>0</v>
      </c>
      <c r="CE1207" s="40">
        <f t="shared" ca="1" si="569"/>
        <v>0.04</v>
      </c>
      <c r="CF1207" s="40">
        <f t="shared" ca="1" si="569"/>
        <v>0</v>
      </c>
      <c r="CG1207" s="40">
        <f t="shared" ca="1" si="569"/>
        <v>0.04</v>
      </c>
      <c r="CH1207" s="40">
        <f t="shared" ca="1" si="569"/>
        <v>0.04</v>
      </c>
    </row>
    <row r="1208" spans="1:86" ht="15.75">
      <c r="A1208" s="64">
        <f>CHOOSE(d.Flock.1.2+1,INDEX(i.OptLTWMerino,d.TOL.1.2+1,$AA1208+1),NA(),INDEX(i.OptLTWMaternal,d.TOL.1.2+1,$AA1208+1))</f>
        <v>246</v>
      </c>
      <c r="B1208" s="227" t="str">
        <f t="shared" si="551"/>
        <v>Scan 2 Retain Drys Create REV</v>
      </c>
      <c r="C1208" s="40">
        <f t="shared" ref="C1208:D1216" ca="1" si="571">OFFSET(C1208,-1,0)</f>
        <v>1</v>
      </c>
      <c r="D1208" s="40">
        <f t="shared" ca="1" si="571"/>
        <v>1</v>
      </c>
      <c r="E1208" s="63" t="b">
        <v>1</v>
      </c>
      <c r="F1208" s="226">
        <f>d.Flock.1.2*100+d.TOL.1.2*10+$AA1208</f>
        <v>12</v>
      </c>
      <c r="G1208" s="63" t="b">
        <v>1</v>
      </c>
      <c r="H1208" s="63" t="b">
        <v>1</v>
      </c>
      <c r="I1208" s="63" t="b">
        <v>1</v>
      </c>
      <c r="J1208" s="63" t="b">
        <v>1</v>
      </c>
      <c r="K1208" s="63" t="b">
        <v>1</v>
      </c>
      <c r="L1208" s="63" t="b">
        <v>1</v>
      </c>
      <c r="M1208" s="63" t="b">
        <v>1</v>
      </c>
      <c r="N1208" s="40" t="str">
        <f t="shared" ca="1" si="553"/>
        <v>-</v>
      </c>
      <c r="O1208" s="76">
        <f>4+24*d.TOL.1.2+IF(d.Flock.1.2=2,144,0)</f>
        <v>28</v>
      </c>
      <c r="P1208" s="76">
        <f>5+24*d.TOL.1.2+IF(d.Flock.1.2=2,144,0)</f>
        <v>29</v>
      </c>
      <c r="Q1208" s="76">
        <f>5+24*d.TOL.1.2+IF(d.Flock.1.2=2,144,0)</f>
        <v>29</v>
      </c>
      <c r="R1208" s="76">
        <f>6+24*d.TOL.1.2+IF(d.Flock.1.2=2,144,0)</f>
        <v>30</v>
      </c>
      <c r="S1208" s="187">
        <f>$R1208</f>
        <v>30</v>
      </c>
      <c r="T1208" s="187">
        <f>$R1208</f>
        <v>30</v>
      </c>
      <c r="U1208" s="235">
        <f>INDEX(i_dryman,2,U$1085)</f>
        <v>0</v>
      </c>
      <c r="V1208" s="235">
        <f>INDEX(i_dryman,2,V$1085)</f>
        <v>0</v>
      </c>
      <c r="W1208" s="235">
        <f>INDEX(i_dryman,2,W$1085)</f>
        <v>0</v>
      </c>
      <c r="X1208" s="235">
        <f>INDEX(i_dryman,2,X$1085)</f>
        <v>0</v>
      </c>
      <c r="Y1208" s="205">
        <f>INDEX(i_mortalityx,2+4*(d.Flock.1.2=2),Y$1085)</f>
        <v>1.0984615384615384E-2</v>
      </c>
      <c r="Z1208" s="205">
        <f>INDEX(i_mortalityx,2+4*(d.Flock.1.2=2),Z$1085)</f>
        <v>-4.3999999999999997E-2</v>
      </c>
      <c r="AA1208" s="63">
        <v>2</v>
      </c>
      <c r="AB1208" s="236" t="str">
        <f>INDEX(i_dryman,2,AB$1085)</f>
        <v>-</v>
      </c>
      <c r="AC1208" s="236" t="b">
        <f>INDEX(i_dryman,2,AC$1085)</f>
        <v>1</v>
      </c>
      <c r="AD1208" s="236" t="str">
        <f>INDEX(i_dryman,2,AD$1085)</f>
        <v>-</v>
      </c>
      <c r="AE1208" s="236" t="str">
        <f>INDEX(i_dryman,2,AE$1085)</f>
        <v>-</v>
      </c>
      <c r="AF1208" s="40" t="str">
        <f ca="1">OFFSET(AF1208,-1,0)</f>
        <v>-</v>
      </c>
      <c r="AG1208" s="237" t="str">
        <f ca="1">INDEX(i_dryman,2,AG$1085)</f>
        <v>-</v>
      </c>
      <c r="AH1208" s="40">
        <f ca="1">OFFSET(AH1208,-1,0)</f>
        <v>1</v>
      </c>
      <c r="AI1208" s="40">
        <f ca="1">OFFSET(AI1208,-1,0)</f>
        <v>0</v>
      </c>
      <c r="AJ1208" s="40">
        <f ca="1">OFFSET(AJ1208,-1,0)</f>
        <v>1</v>
      </c>
      <c r="AK1208" s="40">
        <f t="shared" ca="1" si="560"/>
        <v>0</v>
      </c>
      <c r="AL1208" s="40">
        <f ca="1">OFFSET(AL1208,-1,0)</f>
        <v>1</v>
      </c>
      <c r="AM1208" s="40"/>
      <c r="AN1208" s="40"/>
      <c r="AO1208" s="40"/>
      <c r="AP1208" s="40"/>
      <c r="AQ1208" s="40"/>
      <c r="AR1208" s="40"/>
      <c r="AS1208" s="40"/>
      <c r="AT1208" s="40"/>
      <c r="AU1208" s="40"/>
      <c r="AV1208" s="40"/>
      <c r="AW1208" s="40"/>
      <c r="AX1208" s="40"/>
      <c r="AY1208" s="40"/>
      <c r="AZ1208" s="40"/>
      <c r="BA1208" s="40"/>
      <c r="BB1208" s="40"/>
      <c r="BC1208" s="40"/>
      <c r="BD1208" s="40"/>
      <c r="BE1208" s="40"/>
      <c r="BF1208" s="40"/>
      <c r="BG1208" s="40"/>
      <c r="BH1208" s="40"/>
      <c r="BI1208" s="40"/>
      <c r="BJ1208" s="40"/>
      <c r="BK1208" s="40"/>
      <c r="BL1208" s="40"/>
      <c r="BM1208" s="40"/>
      <c r="BN1208" s="147">
        <f t="shared" ref="BN1208:CH1208" si="572">IF($A1208=0,0,INDEX(CHOOSE(d.Flock.1.2+1,BN$51:BN$386,NA(),BN$451:BN$786),$A1208,1))</f>
        <v>0.04</v>
      </c>
      <c r="BO1208" s="147">
        <f t="shared" si="572"/>
        <v>0</v>
      </c>
      <c r="BP1208" s="147">
        <f t="shared" ca="1" si="572"/>
        <v>0</v>
      </c>
      <c r="BQ1208" s="147">
        <f t="shared" ca="1" si="572"/>
        <v>0</v>
      </c>
      <c r="BR1208" s="147">
        <f t="shared" ca="1" si="572"/>
        <v>0</v>
      </c>
      <c r="BS1208" s="147">
        <f t="shared" ca="1" si="572"/>
        <v>0</v>
      </c>
      <c r="BT1208" s="147">
        <f t="shared" ca="1" si="572"/>
        <v>0</v>
      </c>
      <c r="BU1208" s="147">
        <f t="shared" si="572"/>
        <v>0.04</v>
      </c>
      <c r="BV1208" s="147">
        <f t="shared" si="572"/>
        <v>0</v>
      </c>
      <c r="BW1208" s="147">
        <f t="shared" ca="1" si="572"/>
        <v>0</v>
      </c>
      <c r="BX1208" s="147">
        <f t="shared" ca="1" si="572"/>
        <v>0</v>
      </c>
      <c r="BY1208" s="147">
        <f t="shared" ca="1" si="572"/>
        <v>0</v>
      </c>
      <c r="BZ1208" s="147">
        <f t="shared" ca="1" si="572"/>
        <v>0</v>
      </c>
      <c r="CA1208" s="147">
        <f t="shared" ca="1" si="572"/>
        <v>0</v>
      </c>
      <c r="CB1208" s="147">
        <f t="shared" si="572"/>
        <v>0.04</v>
      </c>
      <c r="CC1208" s="147">
        <f t="shared" si="572"/>
        <v>0</v>
      </c>
      <c r="CD1208" s="147">
        <f t="shared" ca="1" si="572"/>
        <v>0</v>
      </c>
      <c r="CE1208" s="147">
        <f t="shared" ca="1" si="572"/>
        <v>0</v>
      </c>
      <c r="CF1208" s="147">
        <f t="shared" ca="1" si="572"/>
        <v>0</v>
      </c>
      <c r="CG1208" s="147">
        <f t="shared" ca="1" si="572"/>
        <v>0</v>
      </c>
      <c r="CH1208" s="147">
        <f t="shared" ca="1" si="572"/>
        <v>0</v>
      </c>
    </row>
    <row r="1209" spans="1:86">
      <c r="A1209" s="63">
        <v>2</v>
      </c>
      <c r="B1209" s="228" t="str">
        <f t="shared" si="551"/>
        <v>Scan 2 Retain Drys wo Performers</v>
      </c>
      <c r="C1209" s="40">
        <f t="shared" ca="1" si="571"/>
        <v>1</v>
      </c>
      <c r="D1209" s="40">
        <f t="shared" ca="1" si="571"/>
        <v>1</v>
      </c>
      <c r="E1209" s="63" t="b">
        <v>0</v>
      </c>
      <c r="F1209" s="40">
        <f t="shared" ca="1" si="553"/>
        <v>12</v>
      </c>
      <c r="G1209" s="76" t="s">
        <v>37</v>
      </c>
      <c r="H1209" s="76" t="s">
        <v>37</v>
      </c>
      <c r="I1209" s="76" t="s">
        <v>37</v>
      </c>
      <c r="J1209" s="76" t="s">
        <v>37</v>
      </c>
      <c r="K1209" s="76" t="s">
        <v>37</v>
      </c>
      <c r="L1209" s="76" t="s">
        <v>37</v>
      </c>
      <c r="M1209" s="76" t="s">
        <v>37</v>
      </c>
      <c r="N1209" s="40" t="str">
        <f t="shared" ca="1" si="553"/>
        <v>-</v>
      </c>
      <c r="O1209" s="40">
        <f t="shared" ca="1" si="553"/>
        <v>28</v>
      </c>
      <c r="P1209" s="40">
        <f t="shared" ca="1" si="553"/>
        <v>29</v>
      </c>
      <c r="Q1209" s="40">
        <f t="shared" ca="1" si="553"/>
        <v>29</v>
      </c>
      <c r="R1209" s="40">
        <f t="shared" ca="1" si="553"/>
        <v>30</v>
      </c>
      <c r="S1209" s="40">
        <f t="shared" ca="1" si="553"/>
        <v>30</v>
      </c>
      <c r="T1209" s="40">
        <f t="shared" ca="1" si="553"/>
        <v>30</v>
      </c>
      <c r="U1209" s="109">
        <f t="shared" ref="U1209:X1215" si="573">INDEX(i_dryman,$A1209,U$1085)</f>
        <v>0</v>
      </c>
      <c r="V1209" s="109">
        <f t="shared" si="573"/>
        <v>0</v>
      </c>
      <c r="W1209" s="109">
        <f t="shared" si="573"/>
        <v>0</v>
      </c>
      <c r="X1209" s="109">
        <f t="shared" si="573"/>
        <v>0</v>
      </c>
      <c r="Y1209" s="49">
        <f t="shared" ref="Y1209:AL1215" ca="1" si="574">OFFSET(Y1209,-1,0)</f>
        <v>1.0984615384615384E-2</v>
      </c>
      <c r="Z1209" s="49">
        <f t="shared" ca="1" si="574"/>
        <v>-4.3999999999999997E-2</v>
      </c>
      <c r="AA1209" s="40">
        <f t="shared" ca="1" si="574"/>
        <v>2</v>
      </c>
      <c r="AB1209" s="212" t="str">
        <f t="shared" ref="AB1209:AE1215" si="575">INDEX(i_dryman,$A1209,AB$1085)</f>
        <v>-</v>
      </c>
      <c r="AC1209" s="212" t="b">
        <f t="shared" si="575"/>
        <v>1</v>
      </c>
      <c r="AD1209" s="212" t="str">
        <f t="shared" si="575"/>
        <v>-</v>
      </c>
      <c r="AE1209" s="212" t="str">
        <f t="shared" si="575"/>
        <v>-</v>
      </c>
      <c r="AF1209" s="40" t="str">
        <f t="shared" ca="1" si="574"/>
        <v>-</v>
      </c>
      <c r="AG1209" s="212" t="str">
        <f t="shared" ref="AG1209:AG1215" ca="1" si="576">INDEX(i_dryman,$A1209,AG$1085)</f>
        <v>-</v>
      </c>
      <c r="AH1209" s="40">
        <f t="shared" ca="1" si="574"/>
        <v>1</v>
      </c>
      <c r="AI1209" s="40">
        <f t="shared" ca="1" si="574"/>
        <v>0</v>
      </c>
      <c r="AJ1209" s="40">
        <f ca="1">OFFSET(AJ1209,-1,0)</f>
        <v>1</v>
      </c>
      <c r="AK1209" s="40">
        <f t="shared" ca="1" si="560"/>
        <v>0</v>
      </c>
      <c r="AL1209" s="40">
        <f t="shared" ca="1" si="560"/>
        <v>1</v>
      </c>
      <c r="AM1209" s="40"/>
      <c r="AN1209" s="40"/>
      <c r="AO1209" s="40"/>
      <c r="AP1209" s="40"/>
      <c r="AQ1209" s="40"/>
      <c r="AR1209" s="40"/>
      <c r="AS1209" s="40"/>
      <c r="AT1209" s="40"/>
      <c r="AU1209" s="40"/>
      <c r="AV1209" s="40"/>
      <c r="AW1209" s="40"/>
      <c r="AX1209" s="40"/>
      <c r="AY1209" s="40"/>
      <c r="AZ1209" s="40"/>
      <c r="BA1209" s="40"/>
      <c r="BB1209" s="40"/>
      <c r="BC1209" s="40"/>
      <c r="BD1209" s="40"/>
      <c r="BE1209" s="40"/>
      <c r="BF1209" s="40"/>
      <c r="BG1209" s="40"/>
      <c r="BH1209" s="40"/>
      <c r="BI1209" s="40"/>
      <c r="BJ1209" s="40"/>
      <c r="BK1209" s="40"/>
      <c r="BL1209" s="40"/>
      <c r="BM1209" s="40"/>
      <c r="BN1209" s="40">
        <f t="shared" ref="BN1209:CC1217" ca="1" si="577">OFFSET(BN1209,-1,0)</f>
        <v>0.04</v>
      </c>
      <c r="BO1209" s="40">
        <f t="shared" ca="1" si="577"/>
        <v>0</v>
      </c>
      <c r="BP1209" s="40">
        <f t="shared" ca="1" si="577"/>
        <v>0</v>
      </c>
      <c r="BQ1209" s="40">
        <f t="shared" ca="1" si="577"/>
        <v>0</v>
      </c>
      <c r="BR1209" s="40">
        <f t="shared" ca="1" si="577"/>
        <v>0</v>
      </c>
      <c r="BS1209" s="40">
        <f t="shared" ca="1" si="577"/>
        <v>0</v>
      </c>
      <c r="BT1209" s="40">
        <f t="shared" ca="1" si="577"/>
        <v>0</v>
      </c>
      <c r="BU1209" s="40">
        <f t="shared" ca="1" si="577"/>
        <v>0.04</v>
      </c>
      <c r="BV1209" s="40">
        <f t="shared" ca="1" si="577"/>
        <v>0</v>
      </c>
      <c r="BW1209" s="40">
        <f t="shared" ca="1" si="577"/>
        <v>0</v>
      </c>
      <c r="BX1209" s="40">
        <f t="shared" ca="1" si="577"/>
        <v>0</v>
      </c>
      <c r="BY1209" s="40">
        <f t="shared" ca="1" si="577"/>
        <v>0</v>
      </c>
      <c r="BZ1209" s="40">
        <f t="shared" ca="1" si="577"/>
        <v>0</v>
      </c>
      <c r="CA1209" s="40">
        <f t="shared" ca="1" si="577"/>
        <v>0</v>
      </c>
      <c r="CB1209" s="40">
        <f t="shared" ca="1" si="577"/>
        <v>0.04</v>
      </c>
      <c r="CC1209" s="40">
        <f t="shared" ca="1" si="577"/>
        <v>0</v>
      </c>
      <c r="CD1209" s="40">
        <f t="shared" ref="CD1209:CH1217" ca="1" si="578">OFFSET(CD1209,-1,0)</f>
        <v>0</v>
      </c>
      <c r="CE1209" s="40">
        <f t="shared" ca="1" si="578"/>
        <v>0</v>
      </c>
      <c r="CF1209" s="40">
        <f t="shared" ca="1" si="578"/>
        <v>0</v>
      </c>
      <c r="CG1209" s="40">
        <f t="shared" ca="1" si="578"/>
        <v>0</v>
      </c>
      <c r="CH1209" s="40">
        <f t="shared" ca="1" si="578"/>
        <v>0</v>
      </c>
    </row>
    <row r="1210" spans="1:86">
      <c r="A1210" s="63">
        <v>3</v>
      </c>
      <c r="B1210" s="228" t="str">
        <f t="shared" si="551"/>
        <v>Scan 2 Sell Once Drys wo Performers</v>
      </c>
      <c r="C1210" s="40">
        <f t="shared" ca="1" si="571"/>
        <v>1</v>
      </c>
      <c r="D1210" s="40">
        <f t="shared" ca="1" si="571"/>
        <v>1</v>
      </c>
      <c r="E1210" s="40" t="b">
        <f t="shared" ref="E1210:E1232" ca="1" si="579">OFFSET(E1210,-1,0)</f>
        <v>0</v>
      </c>
      <c r="F1210" s="40">
        <f t="shared" ca="1" si="553"/>
        <v>12</v>
      </c>
      <c r="G1210" s="40" t="str">
        <f t="shared" ca="1" si="553"/>
        <v>-</v>
      </c>
      <c r="H1210" s="40" t="str">
        <f t="shared" ca="1" si="553"/>
        <v>-</v>
      </c>
      <c r="I1210" s="40" t="str">
        <f t="shared" ca="1" si="553"/>
        <v>-</v>
      </c>
      <c r="J1210" s="40" t="str">
        <f t="shared" ca="1" si="553"/>
        <v>-</v>
      </c>
      <c r="K1210" s="40" t="str">
        <f t="shared" ca="1" si="553"/>
        <v>-</v>
      </c>
      <c r="L1210" s="40" t="str">
        <f t="shared" ca="1" si="553"/>
        <v>-</v>
      </c>
      <c r="M1210" s="40" t="str">
        <f t="shared" ca="1" si="553"/>
        <v>-</v>
      </c>
      <c r="N1210" s="40" t="str">
        <f t="shared" ca="1" si="553"/>
        <v>-</v>
      </c>
      <c r="O1210" s="40">
        <f t="shared" ca="1" si="553"/>
        <v>28</v>
      </c>
      <c r="P1210" s="40">
        <f t="shared" ca="1" si="553"/>
        <v>29</v>
      </c>
      <c r="Q1210" s="40">
        <f t="shared" ca="1" si="553"/>
        <v>29</v>
      </c>
      <c r="R1210" s="40">
        <f t="shared" ca="1" si="553"/>
        <v>30</v>
      </c>
      <c r="S1210" s="40">
        <f t="shared" ca="1" si="553"/>
        <v>30</v>
      </c>
      <c r="T1210" s="40">
        <f t="shared" ca="1" si="553"/>
        <v>30</v>
      </c>
      <c r="U1210" s="109">
        <f t="shared" si="573"/>
        <v>1.2500000000000001E-2</v>
      </c>
      <c r="V1210" s="109">
        <f t="shared" si="573"/>
        <v>6.25E-2</v>
      </c>
      <c r="W1210" s="109">
        <f t="shared" si="573"/>
        <v>6.25E-2</v>
      </c>
      <c r="X1210" s="109">
        <f t="shared" si="573"/>
        <v>6.25E-2</v>
      </c>
      <c r="Y1210" s="49">
        <f t="shared" ca="1" si="574"/>
        <v>1.0984615384615384E-2</v>
      </c>
      <c r="Z1210" s="49">
        <f t="shared" ca="1" si="574"/>
        <v>-4.3999999999999997E-2</v>
      </c>
      <c r="AA1210" s="40">
        <f t="shared" ca="1" si="574"/>
        <v>2</v>
      </c>
      <c r="AB1210" s="212" t="b">
        <f t="shared" si="575"/>
        <v>1</v>
      </c>
      <c r="AC1210" s="212" t="str">
        <f t="shared" si="575"/>
        <v>-</v>
      </c>
      <c r="AD1210" s="212" t="str">
        <f t="shared" si="575"/>
        <v>-</v>
      </c>
      <c r="AE1210" s="212" t="str">
        <f t="shared" si="575"/>
        <v>-</v>
      </c>
      <c r="AF1210" s="40" t="str">
        <f t="shared" ca="1" si="574"/>
        <v>-</v>
      </c>
      <c r="AG1210" s="212" t="str">
        <f t="shared" ca="1" si="576"/>
        <v>-</v>
      </c>
      <c r="AH1210" s="40">
        <f t="shared" ca="1" si="574"/>
        <v>1</v>
      </c>
      <c r="AI1210" s="40">
        <f t="shared" ca="1" si="574"/>
        <v>0</v>
      </c>
      <c r="AJ1210" s="40">
        <f t="shared" ca="1" si="574"/>
        <v>1</v>
      </c>
      <c r="AK1210" s="40">
        <f t="shared" ca="1" si="560"/>
        <v>0</v>
      </c>
      <c r="AL1210" s="40">
        <f t="shared" ca="1" si="560"/>
        <v>1</v>
      </c>
      <c r="AM1210" s="40"/>
      <c r="AN1210" s="40"/>
      <c r="AO1210" s="40"/>
      <c r="AP1210" s="40"/>
      <c r="AQ1210" s="40"/>
      <c r="AR1210" s="40"/>
      <c r="AS1210" s="40"/>
      <c r="AT1210" s="40"/>
      <c r="AU1210" s="40"/>
      <c r="AV1210" s="40"/>
      <c r="AW1210" s="40"/>
      <c r="AX1210" s="40"/>
      <c r="AY1210" s="40"/>
      <c r="AZ1210" s="40"/>
      <c r="BA1210" s="40"/>
      <c r="BB1210" s="40"/>
      <c r="BC1210" s="40"/>
      <c r="BD1210" s="40"/>
      <c r="BE1210" s="40"/>
      <c r="BF1210" s="40"/>
      <c r="BG1210" s="40"/>
      <c r="BH1210" s="40"/>
      <c r="BI1210" s="40"/>
      <c r="BJ1210" s="40"/>
      <c r="BK1210" s="40"/>
      <c r="BL1210" s="40"/>
      <c r="BM1210" s="40"/>
      <c r="BN1210" s="40">
        <f t="shared" ca="1" si="577"/>
        <v>0.04</v>
      </c>
      <c r="BO1210" s="40">
        <f t="shared" ca="1" si="577"/>
        <v>0</v>
      </c>
      <c r="BP1210" s="40">
        <f t="shared" ca="1" si="577"/>
        <v>0</v>
      </c>
      <c r="BQ1210" s="40">
        <f t="shared" ca="1" si="577"/>
        <v>0</v>
      </c>
      <c r="BR1210" s="40">
        <f t="shared" ca="1" si="577"/>
        <v>0</v>
      </c>
      <c r="BS1210" s="40">
        <f t="shared" ca="1" si="577"/>
        <v>0</v>
      </c>
      <c r="BT1210" s="40">
        <f t="shared" ca="1" si="577"/>
        <v>0</v>
      </c>
      <c r="BU1210" s="40">
        <f t="shared" ca="1" si="577"/>
        <v>0.04</v>
      </c>
      <c r="BV1210" s="40">
        <f t="shared" ca="1" si="577"/>
        <v>0</v>
      </c>
      <c r="BW1210" s="40">
        <f t="shared" ca="1" si="577"/>
        <v>0</v>
      </c>
      <c r="BX1210" s="40">
        <f t="shared" ca="1" si="577"/>
        <v>0</v>
      </c>
      <c r="BY1210" s="40">
        <f t="shared" ca="1" si="577"/>
        <v>0</v>
      </c>
      <c r="BZ1210" s="40">
        <f t="shared" ca="1" si="577"/>
        <v>0</v>
      </c>
      <c r="CA1210" s="40">
        <f t="shared" ca="1" si="577"/>
        <v>0</v>
      </c>
      <c r="CB1210" s="40">
        <f t="shared" ca="1" si="577"/>
        <v>0.04</v>
      </c>
      <c r="CC1210" s="40">
        <f t="shared" ca="1" si="577"/>
        <v>0</v>
      </c>
      <c r="CD1210" s="40">
        <f t="shared" ca="1" si="578"/>
        <v>0</v>
      </c>
      <c r="CE1210" s="40">
        <f t="shared" ca="1" si="578"/>
        <v>0</v>
      </c>
      <c r="CF1210" s="40">
        <f t="shared" ca="1" si="578"/>
        <v>0</v>
      </c>
      <c r="CG1210" s="40">
        <f t="shared" ca="1" si="578"/>
        <v>0</v>
      </c>
      <c r="CH1210" s="40">
        <f t="shared" ca="1" si="578"/>
        <v>0</v>
      </c>
    </row>
    <row r="1211" spans="1:86">
      <c r="A1211" s="63">
        <v>4</v>
      </c>
      <c r="B1211" s="228" t="str">
        <f t="shared" si="551"/>
        <v>Scan 2 Sell Twice Drys wo Performers</v>
      </c>
      <c r="C1211" s="40">
        <f t="shared" ca="1" si="571"/>
        <v>1</v>
      </c>
      <c r="D1211" s="40">
        <f t="shared" ca="1" si="571"/>
        <v>1</v>
      </c>
      <c r="E1211" s="40" t="b">
        <f t="shared" ca="1" si="579"/>
        <v>0</v>
      </c>
      <c r="F1211" s="40">
        <f t="shared" ca="1" si="553"/>
        <v>12</v>
      </c>
      <c r="G1211" s="40" t="str">
        <f t="shared" ca="1" si="553"/>
        <v>-</v>
      </c>
      <c r="H1211" s="40" t="str">
        <f t="shared" ca="1" si="553"/>
        <v>-</v>
      </c>
      <c r="I1211" s="40" t="str">
        <f t="shared" ca="1" si="553"/>
        <v>-</v>
      </c>
      <c r="J1211" s="40" t="str">
        <f t="shared" ca="1" si="553"/>
        <v>-</v>
      </c>
      <c r="K1211" s="40" t="str">
        <f t="shared" ca="1" si="553"/>
        <v>-</v>
      </c>
      <c r="L1211" s="40" t="str">
        <f t="shared" ca="1" si="553"/>
        <v>-</v>
      </c>
      <c r="M1211" s="40" t="str">
        <f t="shared" ca="1" si="553"/>
        <v>-</v>
      </c>
      <c r="N1211" s="40" t="str">
        <f t="shared" ca="1" si="553"/>
        <v>-</v>
      </c>
      <c r="O1211" s="40">
        <f t="shared" ca="1" si="553"/>
        <v>28</v>
      </c>
      <c r="P1211" s="40">
        <f t="shared" ca="1" si="553"/>
        <v>29</v>
      </c>
      <c r="Q1211" s="40">
        <f t="shared" ca="1" si="553"/>
        <v>29</v>
      </c>
      <c r="R1211" s="40">
        <f t="shared" ca="1" si="553"/>
        <v>30</v>
      </c>
      <c r="S1211" s="40">
        <f t="shared" ca="1" si="553"/>
        <v>30</v>
      </c>
      <c r="T1211" s="40">
        <f t="shared" ca="1" si="553"/>
        <v>30</v>
      </c>
      <c r="U1211" s="109">
        <f t="shared" si="573"/>
        <v>0.01</v>
      </c>
      <c r="V1211" s="109">
        <f t="shared" si="573"/>
        <v>0</v>
      </c>
      <c r="W1211" s="109">
        <f t="shared" si="573"/>
        <v>0.05</v>
      </c>
      <c r="X1211" s="109">
        <f t="shared" si="573"/>
        <v>0.05</v>
      </c>
      <c r="Y1211" s="49">
        <f t="shared" ca="1" si="574"/>
        <v>1.0984615384615384E-2</v>
      </c>
      <c r="Z1211" s="49">
        <f t="shared" ca="1" si="574"/>
        <v>-4.3999999999999997E-2</v>
      </c>
      <c r="AA1211" s="40">
        <f t="shared" ca="1" si="574"/>
        <v>2</v>
      </c>
      <c r="AB1211" s="212" t="str">
        <f t="shared" si="575"/>
        <v>-</v>
      </c>
      <c r="AC1211" s="212" t="str">
        <f t="shared" si="575"/>
        <v>-</v>
      </c>
      <c r="AD1211" s="212" t="b">
        <f t="shared" si="575"/>
        <v>1</v>
      </c>
      <c r="AE1211" s="212" t="str">
        <f t="shared" si="575"/>
        <v>-</v>
      </c>
      <c r="AF1211" s="40" t="str">
        <f t="shared" ca="1" si="574"/>
        <v>-</v>
      </c>
      <c r="AG1211" s="212" t="str">
        <f t="shared" ca="1" si="576"/>
        <v>-</v>
      </c>
      <c r="AH1211" s="40">
        <f t="shared" ca="1" si="574"/>
        <v>1</v>
      </c>
      <c r="AI1211" s="40">
        <f t="shared" ca="1" si="574"/>
        <v>0</v>
      </c>
      <c r="AJ1211" s="40">
        <f t="shared" ca="1" si="574"/>
        <v>1</v>
      </c>
      <c r="AK1211" s="40">
        <f t="shared" ca="1" si="560"/>
        <v>0</v>
      </c>
      <c r="AL1211" s="40">
        <f t="shared" ca="1" si="560"/>
        <v>1</v>
      </c>
      <c r="AM1211" s="40"/>
      <c r="AN1211" s="40"/>
      <c r="AO1211" s="40"/>
      <c r="AP1211" s="40"/>
      <c r="AQ1211" s="40"/>
      <c r="AR1211" s="40"/>
      <c r="AS1211" s="40"/>
      <c r="AT1211" s="40"/>
      <c r="AU1211" s="40"/>
      <c r="AV1211" s="40"/>
      <c r="AW1211" s="40"/>
      <c r="AX1211" s="40"/>
      <c r="AY1211" s="40"/>
      <c r="AZ1211" s="40"/>
      <c r="BA1211" s="40"/>
      <c r="BB1211" s="40"/>
      <c r="BC1211" s="40"/>
      <c r="BD1211" s="40"/>
      <c r="BE1211" s="40"/>
      <c r="BF1211" s="40"/>
      <c r="BG1211" s="40"/>
      <c r="BH1211" s="40"/>
      <c r="BI1211" s="40"/>
      <c r="BJ1211" s="40"/>
      <c r="BK1211" s="40"/>
      <c r="BL1211" s="40"/>
      <c r="BM1211" s="40"/>
      <c r="BN1211" s="40">
        <f t="shared" ca="1" si="577"/>
        <v>0.04</v>
      </c>
      <c r="BO1211" s="40">
        <f t="shared" ca="1" si="577"/>
        <v>0</v>
      </c>
      <c r="BP1211" s="40">
        <f t="shared" ca="1" si="577"/>
        <v>0</v>
      </c>
      <c r="BQ1211" s="40">
        <f t="shared" ca="1" si="577"/>
        <v>0</v>
      </c>
      <c r="BR1211" s="40">
        <f t="shared" ca="1" si="577"/>
        <v>0</v>
      </c>
      <c r="BS1211" s="40">
        <f t="shared" ca="1" si="577"/>
        <v>0</v>
      </c>
      <c r="BT1211" s="40">
        <f t="shared" ca="1" si="577"/>
        <v>0</v>
      </c>
      <c r="BU1211" s="40">
        <f t="shared" ca="1" si="577"/>
        <v>0.04</v>
      </c>
      <c r="BV1211" s="40">
        <f t="shared" ca="1" si="577"/>
        <v>0</v>
      </c>
      <c r="BW1211" s="40">
        <f t="shared" ca="1" si="577"/>
        <v>0</v>
      </c>
      <c r="BX1211" s="40">
        <f t="shared" ca="1" si="577"/>
        <v>0</v>
      </c>
      <c r="BY1211" s="40">
        <f t="shared" ca="1" si="577"/>
        <v>0</v>
      </c>
      <c r="BZ1211" s="40">
        <f t="shared" ca="1" si="577"/>
        <v>0</v>
      </c>
      <c r="CA1211" s="40">
        <f t="shared" ca="1" si="577"/>
        <v>0</v>
      </c>
      <c r="CB1211" s="40">
        <f t="shared" ca="1" si="577"/>
        <v>0.04</v>
      </c>
      <c r="CC1211" s="40">
        <f t="shared" ca="1" si="577"/>
        <v>0</v>
      </c>
      <c r="CD1211" s="40">
        <f t="shared" ca="1" si="578"/>
        <v>0</v>
      </c>
      <c r="CE1211" s="40">
        <f t="shared" ca="1" si="578"/>
        <v>0</v>
      </c>
      <c r="CF1211" s="40">
        <f t="shared" ca="1" si="578"/>
        <v>0</v>
      </c>
      <c r="CG1211" s="40">
        <f t="shared" ca="1" si="578"/>
        <v>0</v>
      </c>
      <c r="CH1211" s="40">
        <f t="shared" ca="1" si="578"/>
        <v>0</v>
      </c>
    </row>
    <row r="1212" spans="1:86">
      <c r="A1212" s="63">
        <v>6</v>
      </c>
      <c r="B1212" s="230" t="str">
        <f t="shared" si="551"/>
        <v>Scan 2 Retain Drys, with performers</v>
      </c>
      <c r="C1212" s="77">
        <f t="shared" ca="1" si="571"/>
        <v>1</v>
      </c>
      <c r="D1212" s="77">
        <f t="shared" ca="1" si="571"/>
        <v>1</v>
      </c>
      <c r="E1212" s="77" t="b">
        <f t="shared" ca="1" si="579"/>
        <v>0</v>
      </c>
      <c r="F1212" s="77">
        <f t="shared" ref="F1212:L1214" ca="1" si="580">OFFSET(F1212,-1,0)</f>
        <v>12</v>
      </c>
      <c r="G1212" s="77" t="str">
        <f t="shared" ca="1" si="580"/>
        <v>-</v>
      </c>
      <c r="H1212" s="77" t="str">
        <f t="shared" ca="1" si="580"/>
        <v>-</v>
      </c>
      <c r="I1212" s="77" t="str">
        <f t="shared" ca="1" si="580"/>
        <v>-</v>
      </c>
      <c r="J1212" s="77" t="str">
        <f t="shared" ca="1" si="580"/>
        <v>-</v>
      </c>
      <c r="K1212" s="77" t="str">
        <f t="shared" ca="1" si="580"/>
        <v>-</v>
      </c>
      <c r="L1212" s="77" t="str">
        <f t="shared" ca="1" si="580"/>
        <v>-</v>
      </c>
      <c r="M1212" s="77" t="str">
        <f t="shared" ca="1" si="553"/>
        <v>-</v>
      </c>
      <c r="N1212" s="77" t="str">
        <f t="shared" ca="1" si="553"/>
        <v>-</v>
      </c>
      <c r="O1212" s="77">
        <f t="shared" ca="1" si="553"/>
        <v>28</v>
      </c>
      <c r="P1212" s="77">
        <f t="shared" ca="1" si="553"/>
        <v>29</v>
      </c>
      <c r="Q1212" s="77">
        <f t="shared" ca="1" si="553"/>
        <v>29</v>
      </c>
      <c r="R1212" s="77">
        <f t="shared" ca="1" si="553"/>
        <v>30</v>
      </c>
      <c r="S1212" s="77">
        <f t="shared" ca="1" si="553"/>
        <v>30</v>
      </c>
      <c r="T1212" s="77">
        <f t="shared" ca="1" si="553"/>
        <v>30</v>
      </c>
      <c r="U1212" s="109">
        <f t="shared" si="573"/>
        <v>0.01</v>
      </c>
      <c r="V1212" s="109">
        <f t="shared" si="573"/>
        <v>0</v>
      </c>
      <c r="W1212" s="109">
        <f t="shared" si="573"/>
        <v>0</v>
      </c>
      <c r="X1212" s="109">
        <f t="shared" si="573"/>
        <v>0.06</v>
      </c>
      <c r="Y1212" s="49">
        <f t="shared" ca="1" si="574"/>
        <v>1.0984615384615384E-2</v>
      </c>
      <c r="Z1212" s="49">
        <f t="shared" ca="1" si="574"/>
        <v>-4.3999999999999997E-2</v>
      </c>
      <c r="AA1212" s="77">
        <f t="shared" ca="1" si="574"/>
        <v>2</v>
      </c>
      <c r="AB1212" s="212" t="str">
        <f t="shared" si="575"/>
        <v>-</v>
      </c>
      <c r="AC1212" s="212" t="b">
        <f t="shared" si="575"/>
        <v>1</v>
      </c>
      <c r="AD1212" s="212" t="str">
        <f t="shared" si="575"/>
        <v>-</v>
      </c>
      <c r="AE1212" s="212" t="str">
        <f t="shared" si="575"/>
        <v>-</v>
      </c>
      <c r="AF1212" s="40" t="str">
        <f t="shared" ca="1" si="574"/>
        <v>-</v>
      </c>
      <c r="AG1212" s="212">
        <f t="shared" ca="1" si="576"/>
        <v>0.5</v>
      </c>
      <c r="AH1212" s="77">
        <f ca="1">OFFSET(AH1212,-1,0)</f>
        <v>1</v>
      </c>
      <c r="AI1212" s="77">
        <f t="shared" ca="1" si="574"/>
        <v>0</v>
      </c>
      <c r="AJ1212" s="77">
        <f t="shared" ca="1" si="574"/>
        <v>1</v>
      </c>
      <c r="AK1212" s="77">
        <f t="shared" ca="1" si="574"/>
        <v>0</v>
      </c>
      <c r="AL1212" s="77">
        <f t="shared" ca="1" si="574"/>
        <v>1</v>
      </c>
      <c r="AM1212" s="77"/>
      <c r="AN1212" s="77"/>
      <c r="AO1212" s="77"/>
      <c r="AP1212" s="77"/>
      <c r="AQ1212" s="77"/>
      <c r="AR1212" s="77"/>
      <c r="AS1212" s="77"/>
      <c r="AT1212" s="77"/>
      <c r="AU1212" s="77"/>
      <c r="AV1212" s="77"/>
      <c r="AW1212" s="77"/>
      <c r="AX1212" s="77"/>
      <c r="AY1212" s="77"/>
      <c r="AZ1212" s="77"/>
      <c r="BA1212" s="77"/>
      <c r="BB1212" s="77"/>
      <c r="BC1212" s="77"/>
      <c r="BD1212" s="77"/>
      <c r="BE1212" s="77"/>
      <c r="BF1212" s="77"/>
      <c r="BG1212" s="77"/>
      <c r="BH1212" s="77"/>
      <c r="BI1212" s="77"/>
      <c r="BJ1212" s="77"/>
      <c r="BK1212" s="77"/>
      <c r="BL1212" s="77"/>
      <c r="BM1212" s="77"/>
      <c r="BN1212" s="77">
        <f t="shared" ca="1" si="577"/>
        <v>0.04</v>
      </c>
      <c r="BO1212" s="77">
        <f t="shared" ca="1" si="577"/>
        <v>0</v>
      </c>
      <c r="BP1212" s="77">
        <f t="shared" ca="1" si="577"/>
        <v>0</v>
      </c>
      <c r="BQ1212" s="77">
        <f t="shared" ca="1" si="577"/>
        <v>0</v>
      </c>
      <c r="BR1212" s="77">
        <f t="shared" ca="1" si="577"/>
        <v>0</v>
      </c>
      <c r="BS1212" s="77">
        <f t="shared" ca="1" si="577"/>
        <v>0</v>
      </c>
      <c r="BT1212" s="77">
        <f t="shared" ca="1" si="577"/>
        <v>0</v>
      </c>
      <c r="BU1212" s="77">
        <f t="shared" ca="1" si="577"/>
        <v>0.04</v>
      </c>
      <c r="BV1212" s="77">
        <f t="shared" ca="1" si="577"/>
        <v>0</v>
      </c>
      <c r="BW1212" s="77">
        <f t="shared" ca="1" si="577"/>
        <v>0</v>
      </c>
      <c r="BX1212" s="77">
        <f t="shared" ca="1" si="577"/>
        <v>0</v>
      </c>
      <c r="BY1212" s="77">
        <f t="shared" ca="1" si="577"/>
        <v>0</v>
      </c>
      <c r="BZ1212" s="77">
        <f t="shared" ca="1" si="577"/>
        <v>0</v>
      </c>
      <c r="CA1212" s="77">
        <f t="shared" ca="1" si="577"/>
        <v>0</v>
      </c>
      <c r="CB1212" s="77">
        <f t="shared" ca="1" si="577"/>
        <v>0.04</v>
      </c>
      <c r="CC1212" s="77">
        <f t="shared" ca="1" si="577"/>
        <v>0</v>
      </c>
      <c r="CD1212" s="77">
        <f t="shared" ca="1" si="578"/>
        <v>0</v>
      </c>
      <c r="CE1212" s="77">
        <f t="shared" ca="1" si="578"/>
        <v>0</v>
      </c>
      <c r="CF1212" s="77">
        <f t="shared" ca="1" si="578"/>
        <v>0</v>
      </c>
      <c r="CG1212" s="77">
        <f t="shared" ca="1" si="578"/>
        <v>0</v>
      </c>
      <c r="CH1212" s="77">
        <f t="shared" ca="1" si="578"/>
        <v>0</v>
      </c>
    </row>
    <row r="1213" spans="1:86">
      <c r="A1213" s="63">
        <v>7</v>
      </c>
      <c r="B1213" s="230" t="str">
        <f t="shared" si="551"/>
        <v>Scan 2 Sell Once Dry, with performers</v>
      </c>
      <c r="C1213" s="77">
        <f t="shared" ca="1" si="571"/>
        <v>1</v>
      </c>
      <c r="D1213" s="77">
        <f t="shared" ca="1" si="571"/>
        <v>1</v>
      </c>
      <c r="E1213" s="77" t="b">
        <f t="shared" ca="1" si="579"/>
        <v>0</v>
      </c>
      <c r="F1213" s="77">
        <f t="shared" ca="1" si="580"/>
        <v>12</v>
      </c>
      <c r="G1213" s="77" t="str">
        <f t="shared" ca="1" si="580"/>
        <v>-</v>
      </c>
      <c r="H1213" s="77" t="str">
        <f t="shared" ca="1" si="580"/>
        <v>-</v>
      </c>
      <c r="I1213" s="77" t="str">
        <f t="shared" ca="1" si="580"/>
        <v>-</v>
      </c>
      <c r="J1213" s="77" t="str">
        <f t="shared" ca="1" si="580"/>
        <v>-</v>
      </c>
      <c r="K1213" s="77" t="str">
        <f t="shared" ca="1" si="580"/>
        <v>-</v>
      </c>
      <c r="L1213" s="77" t="str">
        <f t="shared" ca="1" si="580"/>
        <v>-</v>
      </c>
      <c r="M1213" s="77" t="str">
        <f t="shared" ca="1" si="553"/>
        <v>-</v>
      </c>
      <c r="N1213" s="77" t="str">
        <f t="shared" ca="1" si="553"/>
        <v>-</v>
      </c>
      <c r="O1213" s="77">
        <f t="shared" ca="1" si="553"/>
        <v>28</v>
      </c>
      <c r="P1213" s="77">
        <f t="shared" ca="1" si="553"/>
        <v>29</v>
      </c>
      <c r="Q1213" s="77">
        <f t="shared" ca="1" si="553"/>
        <v>29</v>
      </c>
      <c r="R1213" s="77">
        <f t="shared" ca="1" si="553"/>
        <v>30</v>
      </c>
      <c r="S1213" s="77">
        <f t="shared" ca="1" si="553"/>
        <v>30</v>
      </c>
      <c r="T1213" s="77">
        <f t="shared" ca="1" si="553"/>
        <v>30</v>
      </c>
      <c r="U1213" s="109">
        <f t="shared" si="573"/>
        <v>2.2499999999999999E-2</v>
      </c>
      <c r="V1213" s="109">
        <f t="shared" si="573"/>
        <v>6.25E-2</v>
      </c>
      <c r="W1213" s="109">
        <f t="shared" si="573"/>
        <v>6.25E-2</v>
      </c>
      <c r="X1213" s="109">
        <f t="shared" si="573"/>
        <v>0.1225</v>
      </c>
      <c r="Y1213" s="206">
        <f t="shared" ca="1" si="574"/>
        <v>1.0984615384615384E-2</v>
      </c>
      <c r="Z1213" s="206">
        <f t="shared" ca="1" si="574"/>
        <v>-4.3999999999999997E-2</v>
      </c>
      <c r="AA1213" s="77">
        <f t="shared" ca="1" si="574"/>
        <v>2</v>
      </c>
      <c r="AB1213" s="212" t="b">
        <f t="shared" si="575"/>
        <v>1</v>
      </c>
      <c r="AC1213" s="212" t="str">
        <f t="shared" si="575"/>
        <v>-</v>
      </c>
      <c r="AD1213" s="212" t="str">
        <f t="shared" si="575"/>
        <v>-</v>
      </c>
      <c r="AE1213" s="212" t="str">
        <f t="shared" si="575"/>
        <v>-</v>
      </c>
      <c r="AF1213" s="40" t="str">
        <f t="shared" ca="1" si="574"/>
        <v>-</v>
      </c>
      <c r="AG1213" s="212">
        <f t="shared" ca="1" si="576"/>
        <v>0.5</v>
      </c>
      <c r="AH1213" s="77">
        <f ca="1">OFFSET(AH1213,-1,0)</f>
        <v>1</v>
      </c>
      <c r="AI1213" s="77">
        <f t="shared" ca="1" si="574"/>
        <v>0</v>
      </c>
      <c r="AJ1213" s="77">
        <f t="shared" ca="1" si="574"/>
        <v>1</v>
      </c>
      <c r="AK1213" s="77">
        <f t="shared" ca="1" si="574"/>
        <v>0</v>
      </c>
      <c r="AL1213" s="77">
        <f t="shared" ca="1" si="574"/>
        <v>1</v>
      </c>
      <c r="AM1213" s="77"/>
      <c r="AN1213" s="77"/>
      <c r="AO1213" s="77"/>
      <c r="AP1213" s="77"/>
      <c r="AQ1213" s="77"/>
      <c r="AR1213" s="77"/>
      <c r="AS1213" s="77"/>
      <c r="AT1213" s="77"/>
      <c r="AU1213" s="77"/>
      <c r="AV1213" s="77"/>
      <c r="AW1213" s="77"/>
      <c r="AX1213" s="77"/>
      <c r="AY1213" s="77"/>
      <c r="AZ1213" s="77"/>
      <c r="BA1213" s="77"/>
      <c r="BB1213" s="77"/>
      <c r="BC1213" s="77"/>
      <c r="BD1213" s="77"/>
      <c r="BE1213" s="77"/>
      <c r="BF1213" s="77"/>
      <c r="BG1213" s="77"/>
      <c r="BH1213" s="77"/>
      <c r="BI1213" s="77"/>
      <c r="BJ1213" s="77"/>
      <c r="BK1213" s="77"/>
      <c r="BL1213" s="77"/>
      <c r="BM1213" s="77"/>
      <c r="BN1213" s="77">
        <f t="shared" ca="1" si="577"/>
        <v>0.04</v>
      </c>
      <c r="BO1213" s="77">
        <f t="shared" ca="1" si="577"/>
        <v>0</v>
      </c>
      <c r="BP1213" s="77">
        <f t="shared" ca="1" si="577"/>
        <v>0</v>
      </c>
      <c r="BQ1213" s="77">
        <f t="shared" ca="1" si="577"/>
        <v>0</v>
      </c>
      <c r="BR1213" s="77">
        <f t="shared" ca="1" si="577"/>
        <v>0</v>
      </c>
      <c r="BS1213" s="77">
        <f t="shared" ca="1" si="577"/>
        <v>0</v>
      </c>
      <c r="BT1213" s="77">
        <f t="shared" ca="1" si="577"/>
        <v>0</v>
      </c>
      <c r="BU1213" s="77">
        <f t="shared" ca="1" si="577"/>
        <v>0.04</v>
      </c>
      <c r="BV1213" s="77">
        <f t="shared" ca="1" si="577"/>
        <v>0</v>
      </c>
      <c r="BW1213" s="77">
        <f t="shared" ca="1" si="577"/>
        <v>0</v>
      </c>
      <c r="BX1213" s="77">
        <f t="shared" ca="1" si="577"/>
        <v>0</v>
      </c>
      <c r="BY1213" s="77">
        <f t="shared" ca="1" si="577"/>
        <v>0</v>
      </c>
      <c r="BZ1213" s="77">
        <f t="shared" ca="1" si="577"/>
        <v>0</v>
      </c>
      <c r="CA1213" s="77">
        <f t="shared" ca="1" si="577"/>
        <v>0</v>
      </c>
      <c r="CB1213" s="77">
        <f t="shared" ca="1" si="577"/>
        <v>0.04</v>
      </c>
      <c r="CC1213" s="77">
        <f t="shared" ca="1" si="577"/>
        <v>0</v>
      </c>
      <c r="CD1213" s="77">
        <f t="shared" ca="1" si="578"/>
        <v>0</v>
      </c>
      <c r="CE1213" s="77">
        <f t="shared" ca="1" si="578"/>
        <v>0</v>
      </c>
      <c r="CF1213" s="77">
        <f t="shared" ca="1" si="578"/>
        <v>0</v>
      </c>
      <c r="CG1213" s="77">
        <f t="shared" ca="1" si="578"/>
        <v>0</v>
      </c>
      <c r="CH1213" s="77">
        <f t="shared" ca="1" si="578"/>
        <v>0</v>
      </c>
    </row>
    <row r="1214" spans="1:86">
      <c r="A1214" s="63">
        <v>8</v>
      </c>
      <c r="B1214" s="230" t="str">
        <f t="shared" si="551"/>
        <v>Scan 2 Sell Twice Dry, with performers</v>
      </c>
      <c r="C1214" s="77">
        <f t="shared" ca="1" si="571"/>
        <v>1</v>
      </c>
      <c r="D1214" s="77">
        <f t="shared" ca="1" si="571"/>
        <v>1</v>
      </c>
      <c r="E1214" s="77" t="b">
        <f t="shared" ca="1" si="579"/>
        <v>0</v>
      </c>
      <c r="F1214" s="77">
        <f t="shared" ca="1" si="580"/>
        <v>12</v>
      </c>
      <c r="G1214" s="77" t="str">
        <f t="shared" ca="1" si="580"/>
        <v>-</v>
      </c>
      <c r="H1214" s="77" t="str">
        <f t="shared" ca="1" si="580"/>
        <v>-</v>
      </c>
      <c r="I1214" s="77" t="str">
        <f t="shared" ca="1" si="580"/>
        <v>-</v>
      </c>
      <c r="J1214" s="77" t="str">
        <f t="shared" ca="1" si="580"/>
        <v>-</v>
      </c>
      <c r="K1214" s="77" t="str">
        <f t="shared" ca="1" si="580"/>
        <v>-</v>
      </c>
      <c r="L1214" s="77" t="str">
        <f t="shared" ca="1" si="580"/>
        <v>-</v>
      </c>
      <c r="M1214" s="77" t="str">
        <f t="shared" ca="1" si="553"/>
        <v>-</v>
      </c>
      <c r="N1214" s="77" t="str">
        <f t="shared" ca="1" si="553"/>
        <v>-</v>
      </c>
      <c r="O1214" s="77">
        <f t="shared" ca="1" si="553"/>
        <v>28</v>
      </c>
      <c r="P1214" s="77">
        <f t="shared" ca="1" si="553"/>
        <v>29</v>
      </c>
      <c r="Q1214" s="77">
        <f t="shared" ca="1" si="553"/>
        <v>29</v>
      </c>
      <c r="R1214" s="77">
        <f t="shared" ca="1" si="553"/>
        <v>30</v>
      </c>
      <c r="S1214" s="77">
        <f t="shared" ca="1" si="553"/>
        <v>30</v>
      </c>
      <c r="T1214" s="77">
        <f t="shared" ca="1" si="553"/>
        <v>30</v>
      </c>
      <c r="U1214" s="109">
        <f t="shared" si="573"/>
        <v>0.02</v>
      </c>
      <c r="V1214" s="109">
        <f t="shared" si="573"/>
        <v>0</v>
      </c>
      <c r="W1214" s="109">
        <f t="shared" si="573"/>
        <v>0.05</v>
      </c>
      <c r="X1214" s="109">
        <f t="shared" si="573"/>
        <v>0.11</v>
      </c>
      <c r="Y1214" s="206">
        <f t="shared" ca="1" si="574"/>
        <v>1.0984615384615384E-2</v>
      </c>
      <c r="Z1214" s="206">
        <f t="shared" ca="1" si="574"/>
        <v>-4.3999999999999997E-2</v>
      </c>
      <c r="AA1214" s="77">
        <f t="shared" ca="1" si="574"/>
        <v>2</v>
      </c>
      <c r="AB1214" s="212" t="str">
        <f t="shared" si="575"/>
        <v>-</v>
      </c>
      <c r="AC1214" s="212" t="str">
        <f t="shared" si="575"/>
        <v>-</v>
      </c>
      <c r="AD1214" s="212" t="b">
        <f t="shared" si="575"/>
        <v>1</v>
      </c>
      <c r="AE1214" s="212" t="str">
        <f t="shared" si="575"/>
        <v>-</v>
      </c>
      <c r="AF1214" s="40" t="str">
        <f t="shared" ca="1" si="574"/>
        <v>-</v>
      </c>
      <c r="AG1214" s="212">
        <f t="shared" ca="1" si="576"/>
        <v>0.5</v>
      </c>
      <c r="AH1214" s="77">
        <f ca="1">OFFSET(AH1214,-1,0)</f>
        <v>1</v>
      </c>
      <c r="AI1214" s="77">
        <f t="shared" ca="1" si="574"/>
        <v>0</v>
      </c>
      <c r="AJ1214" s="77">
        <f t="shared" ca="1" si="574"/>
        <v>1</v>
      </c>
      <c r="AK1214" s="77">
        <f t="shared" ca="1" si="574"/>
        <v>0</v>
      </c>
      <c r="AL1214" s="77">
        <f t="shared" ca="1" si="574"/>
        <v>1</v>
      </c>
      <c r="AM1214" s="77"/>
      <c r="AN1214" s="77"/>
      <c r="AO1214" s="77"/>
      <c r="AP1214" s="77"/>
      <c r="AQ1214" s="77"/>
      <c r="AR1214" s="77"/>
      <c r="AS1214" s="77"/>
      <c r="AT1214" s="77"/>
      <c r="AU1214" s="77"/>
      <c r="AV1214" s="77"/>
      <c r="AW1214" s="77"/>
      <c r="AX1214" s="77"/>
      <c r="AY1214" s="77"/>
      <c r="AZ1214" s="77"/>
      <c r="BA1214" s="77"/>
      <c r="BB1214" s="77"/>
      <c r="BC1214" s="77"/>
      <c r="BD1214" s="77"/>
      <c r="BE1214" s="77"/>
      <c r="BF1214" s="77"/>
      <c r="BG1214" s="77"/>
      <c r="BH1214" s="77"/>
      <c r="BI1214" s="77"/>
      <c r="BJ1214" s="77"/>
      <c r="BK1214" s="77"/>
      <c r="BL1214" s="77"/>
      <c r="BM1214" s="77"/>
      <c r="BN1214" s="77">
        <f t="shared" ca="1" si="577"/>
        <v>0.04</v>
      </c>
      <c r="BO1214" s="77">
        <f t="shared" ca="1" si="577"/>
        <v>0</v>
      </c>
      <c r="BP1214" s="77">
        <f t="shared" ca="1" si="577"/>
        <v>0</v>
      </c>
      <c r="BQ1214" s="77">
        <f t="shared" ca="1" si="577"/>
        <v>0</v>
      </c>
      <c r="BR1214" s="77">
        <f t="shared" ca="1" si="577"/>
        <v>0</v>
      </c>
      <c r="BS1214" s="77">
        <f t="shared" ca="1" si="577"/>
        <v>0</v>
      </c>
      <c r="BT1214" s="77">
        <f t="shared" ca="1" si="577"/>
        <v>0</v>
      </c>
      <c r="BU1214" s="77">
        <f t="shared" ca="1" si="577"/>
        <v>0.04</v>
      </c>
      <c r="BV1214" s="77">
        <f t="shared" ca="1" si="577"/>
        <v>0</v>
      </c>
      <c r="BW1214" s="77">
        <f t="shared" ca="1" si="577"/>
        <v>0</v>
      </c>
      <c r="BX1214" s="77">
        <f t="shared" ca="1" si="577"/>
        <v>0</v>
      </c>
      <c r="BY1214" s="77">
        <f t="shared" ca="1" si="577"/>
        <v>0</v>
      </c>
      <c r="BZ1214" s="77">
        <f t="shared" ca="1" si="577"/>
        <v>0</v>
      </c>
      <c r="CA1214" s="77">
        <f t="shared" ca="1" si="577"/>
        <v>0</v>
      </c>
      <c r="CB1214" s="77">
        <f t="shared" ca="1" si="577"/>
        <v>0.04</v>
      </c>
      <c r="CC1214" s="77">
        <f t="shared" ca="1" si="577"/>
        <v>0</v>
      </c>
      <c r="CD1214" s="77">
        <f t="shared" ca="1" si="578"/>
        <v>0</v>
      </c>
      <c r="CE1214" s="77">
        <f t="shared" ca="1" si="578"/>
        <v>0</v>
      </c>
      <c r="CF1214" s="77">
        <f t="shared" ca="1" si="578"/>
        <v>0</v>
      </c>
      <c r="CG1214" s="77">
        <f t="shared" ca="1" si="578"/>
        <v>0</v>
      </c>
      <c r="CH1214" s="77">
        <f t="shared" ca="1" si="578"/>
        <v>0</v>
      </c>
    </row>
    <row r="1215" spans="1:86">
      <c r="A1215" s="212">
        <f ca="1">INDEX(CHOOSE(d.Flock.1.2+1,i.DryManOpt_Mer,i.DryManOpt_BBT,i.DryManOpt_Mat),d.TOL.1.2+1,$AA1215+1)</f>
        <v>4</v>
      </c>
      <c r="B1215" s="228" t="str">
        <f t="shared" si="551"/>
        <v>Scan 2 Optimum</v>
      </c>
      <c r="C1215" s="40">
        <f t="shared" ca="1" si="571"/>
        <v>1</v>
      </c>
      <c r="D1215" s="40">
        <f t="shared" ca="1" si="571"/>
        <v>1</v>
      </c>
      <c r="E1215" s="40" t="b">
        <f t="shared" ca="1" si="579"/>
        <v>0</v>
      </c>
      <c r="F1215" s="40">
        <f t="shared" ca="1" si="553"/>
        <v>12</v>
      </c>
      <c r="G1215" s="40" t="str">
        <f t="shared" ca="1" si="553"/>
        <v>-</v>
      </c>
      <c r="H1215" s="40" t="str">
        <f t="shared" ca="1" si="553"/>
        <v>-</v>
      </c>
      <c r="I1215" s="40" t="str">
        <f t="shared" ca="1" si="553"/>
        <v>-</v>
      </c>
      <c r="J1215" s="40" t="str">
        <f t="shared" ca="1" si="553"/>
        <v>-</v>
      </c>
      <c r="K1215" s="40" t="str">
        <f t="shared" ca="1" si="553"/>
        <v>-</v>
      </c>
      <c r="L1215" s="40" t="str">
        <f t="shared" ca="1" si="553"/>
        <v>-</v>
      </c>
      <c r="M1215" s="40" t="str">
        <f t="shared" ca="1" si="553"/>
        <v>-</v>
      </c>
      <c r="N1215" s="40" t="str">
        <f t="shared" ca="1" si="553"/>
        <v>-</v>
      </c>
      <c r="O1215" s="40">
        <f t="shared" ca="1" si="553"/>
        <v>28</v>
      </c>
      <c r="P1215" s="40">
        <f t="shared" ca="1" si="553"/>
        <v>29</v>
      </c>
      <c r="Q1215" s="40">
        <f t="shared" ca="1" si="553"/>
        <v>29</v>
      </c>
      <c r="R1215" s="40">
        <f t="shared" ca="1" si="553"/>
        <v>30</v>
      </c>
      <c r="S1215" s="40">
        <f t="shared" ca="1" si="553"/>
        <v>30</v>
      </c>
      <c r="T1215" s="40">
        <f t="shared" ca="1" si="553"/>
        <v>30</v>
      </c>
      <c r="U1215" s="109">
        <f t="shared" ca="1" si="573"/>
        <v>0.01</v>
      </c>
      <c r="V1215" s="109">
        <f t="shared" ca="1" si="573"/>
        <v>0</v>
      </c>
      <c r="W1215" s="109">
        <f t="shared" ca="1" si="573"/>
        <v>0.05</v>
      </c>
      <c r="X1215" s="109">
        <f t="shared" ca="1" si="573"/>
        <v>0.05</v>
      </c>
      <c r="Y1215" s="49">
        <f t="shared" ca="1" si="574"/>
        <v>1.0984615384615384E-2</v>
      </c>
      <c r="Z1215" s="49">
        <f t="shared" ca="1" si="574"/>
        <v>-4.3999999999999997E-2</v>
      </c>
      <c r="AA1215" s="40">
        <f t="shared" ca="1" si="574"/>
        <v>2</v>
      </c>
      <c r="AB1215" s="212" t="str">
        <f t="shared" ca="1" si="575"/>
        <v>-</v>
      </c>
      <c r="AC1215" s="212" t="str">
        <f t="shared" ca="1" si="575"/>
        <v>-</v>
      </c>
      <c r="AD1215" s="212" t="b">
        <f t="shared" ca="1" si="575"/>
        <v>1</v>
      </c>
      <c r="AE1215" s="212" t="str">
        <f t="shared" ca="1" si="575"/>
        <v>-</v>
      </c>
      <c r="AF1215" s="40" t="str">
        <f t="shared" ca="1" si="574"/>
        <v>-</v>
      </c>
      <c r="AG1215" s="212" t="str">
        <f t="shared" ca="1" si="576"/>
        <v>-</v>
      </c>
      <c r="AH1215" s="40">
        <f t="shared" ca="1" si="574"/>
        <v>1</v>
      </c>
      <c r="AI1215" s="40">
        <f t="shared" ca="1" si="574"/>
        <v>0</v>
      </c>
      <c r="AJ1215" s="40">
        <f t="shared" ca="1" si="574"/>
        <v>1</v>
      </c>
      <c r="AK1215" s="40">
        <f t="shared" ca="1" si="560"/>
        <v>0</v>
      </c>
      <c r="AL1215" s="40">
        <f t="shared" ca="1" si="560"/>
        <v>1</v>
      </c>
      <c r="AM1215" s="40"/>
      <c r="AN1215" s="40"/>
      <c r="AO1215" s="40"/>
      <c r="AP1215" s="40"/>
      <c r="AQ1215" s="40"/>
      <c r="AR1215" s="40"/>
      <c r="AS1215" s="40"/>
      <c r="AT1215" s="40"/>
      <c r="AU1215" s="40"/>
      <c r="AV1215" s="40"/>
      <c r="AW1215" s="40"/>
      <c r="AX1215" s="40"/>
      <c r="AY1215" s="40"/>
      <c r="AZ1215" s="40"/>
      <c r="BA1215" s="40"/>
      <c r="BB1215" s="40"/>
      <c r="BC1215" s="40"/>
      <c r="BD1215" s="40"/>
      <c r="BE1215" s="40"/>
      <c r="BF1215" s="40"/>
      <c r="BG1215" s="40"/>
      <c r="BH1215" s="40"/>
      <c r="BI1215" s="40"/>
      <c r="BJ1215" s="40"/>
      <c r="BK1215" s="40"/>
      <c r="BL1215" s="40"/>
      <c r="BM1215" s="40"/>
      <c r="BN1215" s="40">
        <f t="shared" ca="1" si="577"/>
        <v>0.04</v>
      </c>
      <c r="BO1215" s="40">
        <f t="shared" ca="1" si="577"/>
        <v>0</v>
      </c>
      <c r="BP1215" s="40">
        <f t="shared" ca="1" si="577"/>
        <v>0</v>
      </c>
      <c r="BQ1215" s="40">
        <f t="shared" ca="1" si="577"/>
        <v>0</v>
      </c>
      <c r="BR1215" s="40">
        <f t="shared" ca="1" si="577"/>
        <v>0</v>
      </c>
      <c r="BS1215" s="40">
        <f t="shared" ca="1" si="577"/>
        <v>0</v>
      </c>
      <c r="BT1215" s="40">
        <f t="shared" ca="1" si="577"/>
        <v>0</v>
      </c>
      <c r="BU1215" s="40">
        <f t="shared" ca="1" si="577"/>
        <v>0.04</v>
      </c>
      <c r="BV1215" s="40">
        <f t="shared" ca="1" si="577"/>
        <v>0</v>
      </c>
      <c r="BW1215" s="40">
        <f t="shared" ca="1" si="577"/>
        <v>0</v>
      </c>
      <c r="BX1215" s="40">
        <f t="shared" ca="1" si="577"/>
        <v>0</v>
      </c>
      <c r="BY1215" s="40">
        <f t="shared" ca="1" si="577"/>
        <v>0</v>
      </c>
      <c r="BZ1215" s="40">
        <f t="shared" ca="1" si="577"/>
        <v>0</v>
      </c>
      <c r="CA1215" s="40">
        <f t="shared" ca="1" si="577"/>
        <v>0</v>
      </c>
      <c r="CB1215" s="40">
        <f t="shared" ca="1" si="577"/>
        <v>0.04</v>
      </c>
      <c r="CC1215" s="40">
        <f t="shared" ca="1" si="577"/>
        <v>0</v>
      </c>
      <c r="CD1215" s="40">
        <f t="shared" ca="1" si="578"/>
        <v>0</v>
      </c>
      <c r="CE1215" s="40">
        <f t="shared" ca="1" si="578"/>
        <v>0</v>
      </c>
      <c r="CF1215" s="40">
        <f t="shared" ca="1" si="578"/>
        <v>0</v>
      </c>
      <c r="CG1215" s="40">
        <f t="shared" ca="1" si="578"/>
        <v>0</v>
      </c>
      <c r="CH1215" s="40">
        <f t="shared" ca="1" si="578"/>
        <v>0</v>
      </c>
    </row>
    <row r="1216" spans="1:86">
      <c r="A1216" s="60"/>
      <c r="B1216" s="229" t="str">
        <f t="shared" si="551"/>
        <v>Scan 2 FS wo LTW</v>
      </c>
      <c r="C1216" s="40">
        <f t="shared" ca="1" si="571"/>
        <v>1</v>
      </c>
      <c r="D1216" s="40">
        <f t="shared" ca="1" si="571"/>
        <v>1</v>
      </c>
      <c r="E1216" s="40" t="b">
        <f t="shared" ca="1" si="579"/>
        <v>0</v>
      </c>
      <c r="F1216" s="40">
        <f t="shared" ca="1" si="553"/>
        <v>12</v>
      </c>
      <c r="G1216" s="40" t="str">
        <f t="shared" ca="1" si="553"/>
        <v>-</v>
      </c>
      <c r="H1216" s="40" t="str">
        <f t="shared" ca="1" si="553"/>
        <v>-</v>
      </c>
      <c r="I1216" s="40" t="str">
        <f t="shared" ca="1" si="553"/>
        <v>-</v>
      </c>
      <c r="J1216" s="40" t="str">
        <f t="shared" ca="1" si="553"/>
        <v>-</v>
      </c>
      <c r="K1216" s="40" t="str">
        <f t="shared" ca="1" si="553"/>
        <v>-</v>
      </c>
      <c r="L1216" s="40" t="str">
        <f t="shared" ca="1" si="553"/>
        <v>-</v>
      </c>
      <c r="M1216" s="40" t="str">
        <f t="shared" ca="1" si="553"/>
        <v>-</v>
      </c>
      <c r="N1216" s="77" t="str">
        <f t="shared" ca="1" si="553"/>
        <v>-</v>
      </c>
      <c r="O1216" s="77">
        <f t="shared" ca="1" si="553"/>
        <v>28</v>
      </c>
      <c r="P1216" s="77">
        <f t="shared" ca="1" si="553"/>
        <v>29</v>
      </c>
      <c r="Q1216" s="77">
        <f t="shared" ca="1" si="553"/>
        <v>29</v>
      </c>
      <c r="R1216" s="77">
        <f t="shared" ca="1" si="553"/>
        <v>30</v>
      </c>
      <c r="S1216" s="77">
        <f t="shared" ca="1" si="553"/>
        <v>30</v>
      </c>
      <c r="T1216" s="77">
        <f t="shared" ca="1" si="553"/>
        <v>30</v>
      </c>
      <c r="U1216" s="77">
        <f t="shared" ca="1" si="553"/>
        <v>0.01</v>
      </c>
      <c r="V1216" s="77">
        <f t="shared" ref="V1216:AJ1220" ca="1" si="581">OFFSET(V1216,-1,0)</f>
        <v>0</v>
      </c>
      <c r="W1216" s="77">
        <f t="shared" ca="1" si="581"/>
        <v>0.05</v>
      </c>
      <c r="X1216" s="77">
        <f t="shared" ca="1" si="581"/>
        <v>0.05</v>
      </c>
      <c r="Y1216" s="77">
        <f t="shared" ca="1" si="581"/>
        <v>1.0984615384615384E-2</v>
      </c>
      <c r="Z1216" s="77">
        <f t="shared" ca="1" si="581"/>
        <v>-4.3999999999999997E-2</v>
      </c>
      <c r="AA1216" s="77">
        <f t="shared" ca="1" si="581"/>
        <v>2</v>
      </c>
      <c r="AB1216" s="77" t="str">
        <f t="shared" ca="1" si="581"/>
        <v>-</v>
      </c>
      <c r="AC1216" s="77" t="str">
        <f t="shared" ca="1" si="581"/>
        <v>-</v>
      </c>
      <c r="AD1216" s="77" t="b">
        <f t="shared" ca="1" si="581"/>
        <v>1</v>
      </c>
      <c r="AE1216" s="77" t="str">
        <f t="shared" ca="1" si="581"/>
        <v>-</v>
      </c>
      <c r="AF1216" s="77" t="str">
        <f t="shared" ca="1" si="581"/>
        <v>-</v>
      </c>
      <c r="AG1216" s="77" t="str">
        <f t="shared" ca="1" si="581"/>
        <v>-</v>
      </c>
      <c r="AH1216" s="77">
        <f t="shared" ca="1" si="581"/>
        <v>1</v>
      </c>
      <c r="AI1216" s="77">
        <f ca="1">OFFSET(AI1216,-1,0)</f>
        <v>0</v>
      </c>
      <c r="AJ1216" s="77">
        <f ca="1">OFFSET(AJ1216,-1,0)</f>
        <v>1</v>
      </c>
      <c r="AK1216" s="77">
        <f t="shared" ca="1" si="560"/>
        <v>0</v>
      </c>
      <c r="AL1216" s="40">
        <f t="shared" ca="1" si="560"/>
        <v>1</v>
      </c>
      <c r="AM1216" s="77"/>
      <c r="AN1216" s="77"/>
      <c r="AO1216" s="77"/>
      <c r="AP1216" s="77"/>
      <c r="AQ1216" s="77"/>
      <c r="AR1216" s="77"/>
      <c r="AS1216" s="77"/>
      <c r="AT1216" s="77"/>
      <c r="AU1216" s="77"/>
      <c r="AV1216" s="77"/>
      <c r="AW1216" s="77"/>
      <c r="AX1216" s="77"/>
      <c r="AY1216" s="77"/>
      <c r="AZ1216" s="77"/>
      <c r="BA1216" s="77"/>
      <c r="BB1216" s="77"/>
      <c r="BC1216" s="77"/>
      <c r="BD1216" s="77"/>
      <c r="BE1216" s="77"/>
      <c r="BF1216" s="77"/>
      <c r="BG1216" s="77"/>
      <c r="BH1216" s="77"/>
      <c r="BI1216" s="77"/>
      <c r="BJ1216" s="77"/>
      <c r="BK1216" s="77"/>
      <c r="BL1216" s="77"/>
      <c r="BM1216" s="77"/>
      <c r="BN1216" s="63">
        <v>0</v>
      </c>
      <c r="BO1216" s="63">
        <v>0</v>
      </c>
      <c r="BP1216" s="63">
        <v>0</v>
      </c>
      <c r="BQ1216" s="63">
        <v>0</v>
      </c>
      <c r="BR1216" s="63">
        <v>0</v>
      </c>
      <c r="BS1216" s="63">
        <v>0</v>
      </c>
      <c r="BT1216" s="63">
        <v>0</v>
      </c>
      <c r="BU1216" s="63">
        <v>0</v>
      </c>
      <c r="BV1216" s="63">
        <v>0</v>
      </c>
      <c r="BW1216" s="63">
        <v>0</v>
      </c>
      <c r="BX1216" s="63">
        <v>0</v>
      </c>
      <c r="BY1216" s="63">
        <v>0</v>
      </c>
      <c r="BZ1216" s="63">
        <v>0</v>
      </c>
      <c r="CA1216" s="63">
        <v>0</v>
      </c>
      <c r="CB1216" s="63">
        <v>0</v>
      </c>
      <c r="CC1216" s="63">
        <v>0</v>
      </c>
      <c r="CD1216" s="63">
        <v>0</v>
      </c>
      <c r="CE1216" s="63">
        <v>0</v>
      </c>
      <c r="CF1216" s="63">
        <v>0</v>
      </c>
      <c r="CG1216" s="63">
        <v>0</v>
      </c>
      <c r="CH1216" s="63">
        <v>0</v>
      </c>
    </row>
    <row r="1217" spans="1:86">
      <c r="A1217" s="60"/>
      <c r="B1217" s="229" t="str">
        <f t="shared" si="551"/>
        <v>Scan 2 LTW removed</v>
      </c>
      <c r="C1217" s="63">
        <v>0</v>
      </c>
      <c r="D1217" s="63">
        <v>0</v>
      </c>
      <c r="E1217" s="40" t="b">
        <f t="shared" ca="1" si="579"/>
        <v>0</v>
      </c>
      <c r="F1217" s="40">
        <f t="shared" ca="1" si="553"/>
        <v>12</v>
      </c>
      <c r="G1217" s="40" t="str">
        <f t="shared" ca="1" si="553"/>
        <v>-</v>
      </c>
      <c r="H1217" s="40" t="str">
        <f t="shared" ca="1" si="553"/>
        <v>-</v>
      </c>
      <c r="I1217" s="40" t="str">
        <f t="shared" ca="1" si="553"/>
        <v>-</v>
      </c>
      <c r="J1217" s="40" t="str">
        <f t="shared" ca="1" si="553"/>
        <v>-</v>
      </c>
      <c r="K1217" s="40" t="str">
        <f t="shared" ca="1" si="553"/>
        <v>-</v>
      </c>
      <c r="L1217" s="40" t="str">
        <f t="shared" ca="1" si="553"/>
        <v>-</v>
      </c>
      <c r="M1217" s="40" t="str">
        <f t="shared" ca="1" si="553"/>
        <v>-</v>
      </c>
      <c r="N1217" s="40" t="str">
        <f t="shared" ca="1" si="553"/>
        <v>-</v>
      </c>
      <c r="O1217" s="40">
        <f t="shared" ca="1" si="553"/>
        <v>28</v>
      </c>
      <c r="P1217" s="40">
        <f t="shared" ca="1" si="553"/>
        <v>29</v>
      </c>
      <c r="Q1217" s="40">
        <f t="shared" ca="1" si="553"/>
        <v>29</v>
      </c>
      <c r="R1217" s="40">
        <f t="shared" ca="1" si="553"/>
        <v>30</v>
      </c>
      <c r="S1217" s="40">
        <f t="shared" ca="1" si="553"/>
        <v>30</v>
      </c>
      <c r="T1217" s="40">
        <f t="shared" ca="1" si="553"/>
        <v>30</v>
      </c>
      <c r="U1217" s="40">
        <f t="shared" ca="1" si="553"/>
        <v>0.01</v>
      </c>
      <c r="V1217" s="40">
        <f t="shared" ca="1" si="581"/>
        <v>0</v>
      </c>
      <c r="W1217" s="40">
        <f t="shared" ca="1" si="581"/>
        <v>0.05</v>
      </c>
      <c r="X1217" s="40">
        <f t="shared" ca="1" si="581"/>
        <v>0.05</v>
      </c>
      <c r="Y1217" s="49">
        <f t="shared" ca="1" si="581"/>
        <v>1.0984615384615384E-2</v>
      </c>
      <c r="Z1217" s="49">
        <f t="shared" ca="1" si="581"/>
        <v>-4.3999999999999997E-2</v>
      </c>
      <c r="AA1217" s="40">
        <f t="shared" ca="1" si="581"/>
        <v>2</v>
      </c>
      <c r="AB1217" s="40" t="str">
        <f t="shared" ca="1" si="581"/>
        <v>-</v>
      </c>
      <c r="AC1217" s="40" t="str">
        <f ca="1">OFFSET(AC1217,-1,0)</f>
        <v>-</v>
      </c>
      <c r="AD1217" s="40" t="b">
        <f t="shared" ca="1" si="581"/>
        <v>1</v>
      </c>
      <c r="AE1217" s="40" t="str">
        <f t="shared" ca="1" si="581"/>
        <v>-</v>
      </c>
      <c r="AF1217" s="40" t="str">
        <f t="shared" ca="1" si="581"/>
        <v>-</v>
      </c>
      <c r="AG1217" s="40" t="str">
        <f t="shared" ca="1" si="581"/>
        <v>-</v>
      </c>
      <c r="AH1217" s="40">
        <f t="shared" ca="1" si="581"/>
        <v>1</v>
      </c>
      <c r="AI1217" s="40">
        <f t="shared" ca="1" si="581"/>
        <v>0</v>
      </c>
      <c r="AJ1217" s="40">
        <f t="shared" ca="1" si="581"/>
        <v>1</v>
      </c>
      <c r="AK1217" s="40">
        <f t="shared" ca="1" si="560"/>
        <v>0</v>
      </c>
      <c r="AL1217" s="40">
        <f t="shared" ca="1" si="560"/>
        <v>1</v>
      </c>
      <c r="AM1217" s="77"/>
      <c r="AN1217" s="77"/>
      <c r="AO1217" s="77"/>
      <c r="AP1217" s="77"/>
      <c r="AQ1217" s="77"/>
      <c r="AR1217" s="77"/>
      <c r="AS1217" s="77"/>
      <c r="AT1217" s="77"/>
      <c r="AU1217" s="77"/>
      <c r="AV1217" s="77"/>
      <c r="AW1217" s="77"/>
      <c r="AX1217" s="77"/>
      <c r="AY1217" s="77"/>
      <c r="AZ1217" s="77"/>
      <c r="BA1217" s="77"/>
      <c r="BB1217" s="77"/>
      <c r="BC1217" s="77"/>
      <c r="BD1217" s="77"/>
      <c r="BE1217" s="77"/>
      <c r="BF1217" s="77"/>
      <c r="BG1217" s="77"/>
      <c r="BH1217" s="77"/>
      <c r="BI1217" s="77"/>
      <c r="BJ1217" s="77"/>
      <c r="BK1217" s="77"/>
      <c r="BL1217" s="77"/>
      <c r="BM1217" s="77"/>
      <c r="BN1217" s="40">
        <f t="shared" ca="1" si="577"/>
        <v>0</v>
      </c>
      <c r="BO1217" s="40">
        <f t="shared" ca="1" si="577"/>
        <v>0</v>
      </c>
      <c r="BP1217" s="40">
        <f t="shared" ca="1" si="577"/>
        <v>0</v>
      </c>
      <c r="BQ1217" s="40">
        <f t="shared" ca="1" si="577"/>
        <v>0</v>
      </c>
      <c r="BR1217" s="40">
        <f t="shared" ca="1" si="577"/>
        <v>0</v>
      </c>
      <c r="BS1217" s="40">
        <f t="shared" ca="1" si="577"/>
        <v>0</v>
      </c>
      <c r="BT1217" s="40">
        <f t="shared" ca="1" si="577"/>
        <v>0</v>
      </c>
      <c r="BU1217" s="40">
        <f t="shared" ca="1" si="577"/>
        <v>0</v>
      </c>
      <c r="BV1217" s="40">
        <f t="shared" ca="1" si="577"/>
        <v>0</v>
      </c>
      <c r="BW1217" s="40">
        <f t="shared" ca="1" si="577"/>
        <v>0</v>
      </c>
      <c r="BX1217" s="40">
        <f t="shared" ca="1" si="577"/>
        <v>0</v>
      </c>
      <c r="BY1217" s="40">
        <f t="shared" ca="1" si="577"/>
        <v>0</v>
      </c>
      <c r="BZ1217" s="40">
        <f t="shared" ca="1" si="577"/>
        <v>0</v>
      </c>
      <c r="CA1217" s="40">
        <f t="shared" ca="1" si="577"/>
        <v>0</v>
      </c>
      <c r="CB1217" s="40">
        <f t="shared" ca="1" si="577"/>
        <v>0</v>
      </c>
      <c r="CC1217" s="40">
        <f t="shared" ca="1" si="577"/>
        <v>0</v>
      </c>
      <c r="CD1217" s="40">
        <f t="shared" ca="1" si="578"/>
        <v>0</v>
      </c>
      <c r="CE1217" s="40">
        <f t="shared" ca="1" si="578"/>
        <v>0</v>
      </c>
      <c r="CF1217" s="40">
        <f t="shared" ca="1" si="578"/>
        <v>0</v>
      </c>
      <c r="CG1217" s="40">
        <f t="shared" ca="1" si="578"/>
        <v>0</v>
      </c>
      <c r="CH1217" s="40">
        <f t="shared" ca="1" si="578"/>
        <v>0</v>
      </c>
    </row>
    <row r="1218" spans="1:86">
      <c r="A1218" s="60"/>
      <c r="B1218" s="230" t="str">
        <f t="shared" si="551"/>
        <v>Scan 2 no cost increase</v>
      </c>
      <c r="C1218" s="63">
        <v>1</v>
      </c>
      <c r="D1218" s="63">
        <v>1</v>
      </c>
      <c r="E1218" s="77" t="b">
        <f t="shared" ca="1" si="579"/>
        <v>0</v>
      </c>
      <c r="F1218" s="77">
        <f t="shared" ca="1" si="553"/>
        <v>12</v>
      </c>
      <c r="G1218" s="77" t="str">
        <f t="shared" ca="1" si="553"/>
        <v>-</v>
      </c>
      <c r="H1218" s="77" t="str">
        <f t="shared" ca="1" si="553"/>
        <v>-</v>
      </c>
      <c r="I1218" s="77" t="str">
        <f t="shared" ca="1" si="553"/>
        <v>-</v>
      </c>
      <c r="J1218" s="77" t="str">
        <f t="shared" ca="1" si="553"/>
        <v>-</v>
      </c>
      <c r="K1218" s="77" t="str">
        <f t="shared" ca="1" si="553"/>
        <v>-</v>
      </c>
      <c r="L1218" s="77" t="str">
        <f t="shared" ca="1" si="553"/>
        <v>-</v>
      </c>
      <c r="M1218" s="77" t="str">
        <f t="shared" ca="1" si="553"/>
        <v>-</v>
      </c>
      <c r="N1218" s="77" t="str">
        <f t="shared" ca="1" si="553"/>
        <v>-</v>
      </c>
      <c r="O1218" s="77">
        <f t="shared" ca="1" si="553"/>
        <v>28</v>
      </c>
      <c r="P1218" s="77">
        <f t="shared" ca="1" si="553"/>
        <v>29</v>
      </c>
      <c r="Q1218" s="77">
        <f t="shared" ca="1" si="553"/>
        <v>29</v>
      </c>
      <c r="R1218" s="77">
        <f t="shared" ca="1" si="553"/>
        <v>30</v>
      </c>
      <c r="S1218" s="77">
        <f t="shared" ca="1" si="553"/>
        <v>30</v>
      </c>
      <c r="T1218" s="77">
        <f t="shared" ca="1" si="553"/>
        <v>30</v>
      </c>
      <c r="U1218" s="77">
        <f t="shared" ca="1" si="553"/>
        <v>0.01</v>
      </c>
      <c r="V1218" s="77">
        <f t="shared" ca="1" si="581"/>
        <v>0</v>
      </c>
      <c r="W1218" s="77">
        <f t="shared" ca="1" si="581"/>
        <v>0.05</v>
      </c>
      <c r="X1218" s="77">
        <f t="shared" ca="1" si="581"/>
        <v>0.05</v>
      </c>
      <c r="Y1218" s="206">
        <f t="shared" ca="1" si="581"/>
        <v>1.0984615384615384E-2</v>
      </c>
      <c r="Z1218" s="206">
        <f t="shared" ca="1" si="581"/>
        <v>-4.3999999999999997E-2</v>
      </c>
      <c r="AA1218" s="77">
        <f t="shared" ca="1" si="581"/>
        <v>2</v>
      </c>
      <c r="AB1218" s="77" t="str">
        <f t="shared" ca="1" si="581"/>
        <v>-</v>
      </c>
      <c r="AC1218" s="77" t="str">
        <f t="shared" ca="1" si="581"/>
        <v>-</v>
      </c>
      <c r="AD1218" s="77" t="b">
        <f t="shared" ca="1" si="581"/>
        <v>1</v>
      </c>
      <c r="AE1218" s="77" t="str">
        <f t="shared" ca="1" si="581"/>
        <v>-</v>
      </c>
      <c r="AF1218" s="77" t="str">
        <f t="shared" ca="1" si="581"/>
        <v>-</v>
      </c>
      <c r="AG1218" s="77" t="str">
        <f t="shared" ca="1" si="581"/>
        <v>-</v>
      </c>
      <c r="AH1218" s="40">
        <f t="shared" ca="1" si="581"/>
        <v>1</v>
      </c>
      <c r="AI1218" s="75">
        <v>-0.25</v>
      </c>
      <c r="AJ1218" s="40">
        <f t="shared" ca="1" si="581"/>
        <v>1</v>
      </c>
      <c r="AK1218" s="75">
        <f>187.5-125</f>
        <v>62.5</v>
      </c>
      <c r="AL1218" s="77">
        <f t="shared" ref="AL1218:AL1223" ca="1" si="582">OFFSET(AL1218,-1,0)</f>
        <v>1</v>
      </c>
      <c r="AM1218" s="77"/>
      <c r="AN1218" s="77"/>
      <c r="AO1218" s="77"/>
      <c r="AP1218" s="77"/>
      <c r="AQ1218" s="77"/>
      <c r="AR1218" s="77"/>
      <c r="AS1218" s="77"/>
      <c r="AT1218" s="77"/>
      <c r="AU1218" s="77"/>
      <c r="AV1218" s="77"/>
      <c r="AW1218" s="77"/>
      <c r="AX1218" s="77"/>
      <c r="AY1218" s="77"/>
      <c r="AZ1218" s="77"/>
      <c r="BA1218" s="77"/>
      <c r="BB1218" s="77"/>
      <c r="BC1218" s="77"/>
      <c r="BD1218" s="77"/>
      <c r="BE1218" s="77"/>
      <c r="BF1218" s="77"/>
      <c r="BG1218" s="77"/>
      <c r="BH1218" s="77"/>
      <c r="BI1218" s="77"/>
      <c r="BJ1218" s="77"/>
      <c r="BK1218" s="77"/>
      <c r="BL1218" s="77"/>
      <c r="BM1218" s="77"/>
      <c r="BN1218" s="201">
        <f t="shared" ref="BN1218:CH1218" ca="1" si="583">BN$1209</f>
        <v>0.04</v>
      </c>
      <c r="BO1218" s="201">
        <f t="shared" ca="1" si="583"/>
        <v>0</v>
      </c>
      <c r="BP1218" s="201">
        <f t="shared" ca="1" si="583"/>
        <v>0</v>
      </c>
      <c r="BQ1218" s="201">
        <f t="shared" ca="1" si="583"/>
        <v>0</v>
      </c>
      <c r="BR1218" s="201">
        <f t="shared" ca="1" si="583"/>
        <v>0</v>
      </c>
      <c r="BS1218" s="201">
        <f t="shared" ca="1" si="583"/>
        <v>0</v>
      </c>
      <c r="BT1218" s="201">
        <f t="shared" ca="1" si="583"/>
        <v>0</v>
      </c>
      <c r="BU1218" s="201">
        <f t="shared" ca="1" si="583"/>
        <v>0.04</v>
      </c>
      <c r="BV1218" s="201">
        <f t="shared" ca="1" si="583"/>
        <v>0</v>
      </c>
      <c r="BW1218" s="201">
        <f t="shared" ca="1" si="583"/>
        <v>0</v>
      </c>
      <c r="BX1218" s="201">
        <f t="shared" ca="1" si="583"/>
        <v>0</v>
      </c>
      <c r="BY1218" s="201">
        <f t="shared" ca="1" si="583"/>
        <v>0</v>
      </c>
      <c r="BZ1218" s="201">
        <f t="shared" ca="1" si="583"/>
        <v>0</v>
      </c>
      <c r="CA1218" s="201">
        <f t="shared" ca="1" si="583"/>
        <v>0</v>
      </c>
      <c r="CB1218" s="201">
        <f t="shared" ca="1" si="583"/>
        <v>0.04</v>
      </c>
      <c r="CC1218" s="201">
        <f t="shared" ca="1" si="583"/>
        <v>0</v>
      </c>
      <c r="CD1218" s="201">
        <f t="shared" ca="1" si="583"/>
        <v>0</v>
      </c>
      <c r="CE1218" s="201">
        <f t="shared" ca="1" si="583"/>
        <v>0</v>
      </c>
      <c r="CF1218" s="201">
        <f t="shared" ca="1" si="583"/>
        <v>0</v>
      </c>
      <c r="CG1218" s="201">
        <f t="shared" ca="1" si="583"/>
        <v>0</v>
      </c>
      <c r="CH1218" s="201">
        <f t="shared" ca="1" si="583"/>
        <v>0</v>
      </c>
    </row>
    <row r="1219" spans="1:86">
      <c r="A1219" s="60"/>
      <c r="B1219" s="231" t="str">
        <f t="shared" si="551"/>
        <v>Scan 2 All FS as Scan1</v>
      </c>
      <c r="C1219" s="40">
        <f t="shared" ref="C1219:D1232" ca="1" si="584">OFFSET(C1219,-1,0)</f>
        <v>1</v>
      </c>
      <c r="D1219" s="40">
        <f t="shared" ca="1" si="584"/>
        <v>1</v>
      </c>
      <c r="E1219" s="40" t="b">
        <f t="shared" ca="1" si="579"/>
        <v>0</v>
      </c>
      <c r="F1219" s="40">
        <f t="shared" ca="1" si="553"/>
        <v>12</v>
      </c>
      <c r="G1219" s="40" t="str">
        <f t="shared" ca="1" si="553"/>
        <v>-</v>
      </c>
      <c r="H1219" s="40" t="str">
        <f t="shared" ca="1" si="553"/>
        <v>-</v>
      </c>
      <c r="I1219" s="40" t="str">
        <f t="shared" ca="1" si="553"/>
        <v>-</v>
      </c>
      <c r="J1219" s="40" t="str">
        <f t="shared" ca="1" si="553"/>
        <v>-</v>
      </c>
      <c r="K1219" s="40" t="str">
        <f t="shared" ca="1" si="553"/>
        <v>-</v>
      </c>
      <c r="L1219" s="40" t="str">
        <f t="shared" ca="1" si="553"/>
        <v>-</v>
      </c>
      <c r="M1219" s="40" t="str">
        <f t="shared" ca="1" si="553"/>
        <v>-</v>
      </c>
      <c r="N1219" s="40" t="str">
        <f t="shared" ca="1" si="553"/>
        <v>-</v>
      </c>
      <c r="O1219" s="200">
        <f ca="1">O$1195</f>
        <v>26</v>
      </c>
      <c r="P1219" s="40">
        <f t="shared" ca="1" si="553"/>
        <v>29</v>
      </c>
      <c r="Q1219" s="200">
        <f ca="1">Q$1195</f>
        <v>27</v>
      </c>
      <c r="R1219" s="200">
        <f ca="1">R$1195</f>
        <v>27</v>
      </c>
      <c r="S1219" s="200">
        <f ca="1">S$1195</f>
        <v>27</v>
      </c>
      <c r="T1219" s="200">
        <f ca="1">T$1195</f>
        <v>27</v>
      </c>
      <c r="U1219" s="40">
        <f t="shared" ca="1" si="553"/>
        <v>0.01</v>
      </c>
      <c r="V1219" s="40">
        <f t="shared" ca="1" si="581"/>
        <v>0</v>
      </c>
      <c r="W1219" s="40">
        <f t="shared" ca="1" si="581"/>
        <v>0.05</v>
      </c>
      <c r="X1219" s="40">
        <f t="shared" ca="1" si="581"/>
        <v>0.05</v>
      </c>
      <c r="Y1219" s="49">
        <f t="shared" ca="1" si="581"/>
        <v>1.0984615384615384E-2</v>
      </c>
      <c r="Z1219" s="49">
        <f t="shared" ca="1" si="581"/>
        <v>-4.3999999999999997E-2</v>
      </c>
      <c r="AA1219" s="40">
        <f t="shared" ref="AA1219:AC1220" ca="1" si="585">OFFSET(AA1219,-1,0)</f>
        <v>2</v>
      </c>
      <c r="AB1219" s="40" t="str">
        <f t="shared" ca="1" si="585"/>
        <v>-</v>
      </c>
      <c r="AC1219" s="40" t="str">
        <f t="shared" ca="1" si="585"/>
        <v>-</v>
      </c>
      <c r="AD1219" s="40" t="b">
        <f t="shared" ca="1" si="581"/>
        <v>1</v>
      </c>
      <c r="AE1219" s="40" t="str">
        <f t="shared" ca="1" si="581"/>
        <v>-</v>
      </c>
      <c r="AF1219" s="40" t="str">
        <f t="shared" ca="1" si="581"/>
        <v>-</v>
      </c>
      <c r="AG1219" s="40" t="str">
        <f t="shared" ca="1" si="581"/>
        <v>-</v>
      </c>
      <c r="AH1219" s="40">
        <f ca="1">OFFSET(AH1219,-1,0)</f>
        <v>1</v>
      </c>
      <c r="AI1219" s="201">
        <f ca="1">AI$1209</f>
        <v>0</v>
      </c>
      <c r="AJ1219" s="40">
        <f t="shared" ca="1" si="581"/>
        <v>1</v>
      </c>
      <c r="AK1219" s="201">
        <f ca="1">AK$1209</f>
        <v>0</v>
      </c>
      <c r="AL1219" s="40">
        <f t="shared" ca="1" si="582"/>
        <v>1</v>
      </c>
      <c r="AM1219" s="40"/>
      <c r="AN1219" s="40"/>
      <c r="AO1219" s="40"/>
      <c r="AP1219" s="40"/>
      <c r="AQ1219" s="40"/>
      <c r="AR1219" s="40"/>
      <c r="AS1219" s="40"/>
      <c r="AT1219" s="40"/>
      <c r="AU1219" s="40"/>
      <c r="AV1219" s="40"/>
      <c r="AW1219" s="40"/>
      <c r="AX1219" s="40"/>
      <c r="AY1219" s="40"/>
      <c r="AZ1219" s="40"/>
      <c r="BA1219" s="40"/>
      <c r="BB1219" s="40"/>
      <c r="BC1219" s="40"/>
      <c r="BD1219" s="40"/>
      <c r="BE1219" s="40"/>
      <c r="BF1219" s="40"/>
      <c r="BG1219" s="40"/>
      <c r="BH1219" s="40"/>
      <c r="BI1219" s="40"/>
      <c r="BJ1219" s="40"/>
      <c r="BK1219" s="40"/>
      <c r="BL1219" s="40"/>
      <c r="BM1219" s="40"/>
      <c r="BN1219" s="200">
        <f ca="1">BN$1195</f>
        <v>0.04</v>
      </c>
      <c r="BO1219" s="40">
        <f ca="1">OFFSET(BO1219,-1,0)</f>
        <v>0</v>
      </c>
      <c r="BP1219" s="77">
        <f ca="1">OFFSET(BP1219,-1,0)</f>
        <v>0</v>
      </c>
      <c r="BQ1219" s="40">
        <f ca="1">OFFSET(BQ1219,-1,0)</f>
        <v>0</v>
      </c>
      <c r="BR1219" s="200">
        <f ca="1">BR$1195</f>
        <v>0</v>
      </c>
      <c r="BS1219" s="200">
        <f ca="1">BS$1195</f>
        <v>0.04</v>
      </c>
      <c r="BT1219" s="200">
        <f ca="1">BT$1195</f>
        <v>0.04</v>
      </c>
      <c r="BU1219" s="200">
        <f ca="1">BU$1195</f>
        <v>0.04</v>
      </c>
      <c r="BV1219" s="40">
        <f t="shared" ref="BV1219:BX1223" ca="1" si="586">OFFSET(BV1219,-1,0)</f>
        <v>0</v>
      </c>
      <c r="BW1219" s="77">
        <f t="shared" ca="1" si="586"/>
        <v>0</v>
      </c>
      <c r="BX1219" s="40">
        <f t="shared" ca="1" si="586"/>
        <v>0</v>
      </c>
      <c r="BY1219" s="200">
        <f ca="1">BY$1195</f>
        <v>0</v>
      </c>
      <c r="BZ1219" s="200">
        <f ca="1">BZ$1195</f>
        <v>0.04</v>
      </c>
      <c r="CA1219" s="200">
        <f ca="1">CA$1195</f>
        <v>0.04</v>
      </c>
      <c r="CB1219" s="200">
        <f ca="1">CB$1195</f>
        <v>0.04</v>
      </c>
      <c r="CC1219" s="40">
        <f t="shared" ref="CC1219:CE1223" ca="1" si="587">OFFSET(CC1219,-1,0)</f>
        <v>0</v>
      </c>
      <c r="CD1219" s="77">
        <f t="shared" ca="1" si="587"/>
        <v>0</v>
      </c>
      <c r="CE1219" s="40">
        <f t="shared" ca="1" si="587"/>
        <v>0</v>
      </c>
      <c r="CF1219" s="200">
        <f ca="1">CF$1195</f>
        <v>0</v>
      </c>
      <c r="CG1219" s="200">
        <f ca="1">CG$1195</f>
        <v>0.04</v>
      </c>
      <c r="CH1219" s="200">
        <f ca="1">CH$1195</f>
        <v>0.04</v>
      </c>
    </row>
    <row r="1220" spans="1:86">
      <c r="A1220" s="60"/>
      <c r="B1220" s="231" t="str">
        <f t="shared" si="551"/>
        <v>Scan 2 Dry FS as Scan1</v>
      </c>
      <c r="C1220" s="40">
        <f t="shared" ca="1" si="584"/>
        <v>1</v>
      </c>
      <c r="D1220" s="40">
        <f t="shared" ca="1" si="584"/>
        <v>1</v>
      </c>
      <c r="E1220" s="40" t="b">
        <f t="shared" ca="1" si="579"/>
        <v>0</v>
      </c>
      <c r="F1220" s="40">
        <f t="shared" ca="1" si="553"/>
        <v>12</v>
      </c>
      <c r="G1220" s="40" t="str">
        <f t="shared" ca="1" si="553"/>
        <v>-</v>
      </c>
      <c r="H1220" s="40" t="str">
        <f t="shared" ca="1" si="553"/>
        <v>-</v>
      </c>
      <c r="I1220" s="40" t="str">
        <f t="shared" ca="1" si="553"/>
        <v>-</v>
      </c>
      <c r="J1220" s="40" t="str">
        <f t="shared" ca="1" si="553"/>
        <v>-</v>
      </c>
      <c r="K1220" s="40" t="str">
        <f t="shared" ca="1" si="553"/>
        <v>-</v>
      </c>
      <c r="L1220" s="40" t="str">
        <f t="shared" ca="1" si="553"/>
        <v>-</v>
      </c>
      <c r="M1220" s="40" t="str">
        <f t="shared" ca="1" si="553"/>
        <v>-</v>
      </c>
      <c r="N1220" s="40" t="str">
        <f t="shared" ca="1" si="553"/>
        <v>-</v>
      </c>
      <c r="O1220" s="40">
        <f t="shared" ca="1" si="553"/>
        <v>26</v>
      </c>
      <c r="P1220" s="40">
        <f t="shared" ca="1" si="553"/>
        <v>29</v>
      </c>
      <c r="Q1220" s="201">
        <f ca="1">Q$1209</f>
        <v>29</v>
      </c>
      <c r="R1220" s="201">
        <f ca="1">R$1209</f>
        <v>30</v>
      </c>
      <c r="S1220" s="201">
        <f ca="1">S$1209</f>
        <v>30</v>
      </c>
      <c r="T1220" s="201">
        <f ca="1">T$1209</f>
        <v>30</v>
      </c>
      <c r="U1220" s="40">
        <f t="shared" ca="1" si="553"/>
        <v>0.01</v>
      </c>
      <c r="V1220" s="40">
        <f t="shared" ca="1" si="581"/>
        <v>0</v>
      </c>
      <c r="W1220" s="40">
        <f t="shared" ca="1" si="581"/>
        <v>0.05</v>
      </c>
      <c r="X1220" s="40">
        <f t="shared" ca="1" si="581"/>
        <v>0.05</v>
      </c>
      <c r="Y1220" s="49">
        <f t="shared" ca="1" si="581"/>
        <v>1.0984615384615384E-2</v>
      </c>
      <c r="Z1220" s="49">
        <f t="shared" ca="1" si="581"/>
        <v>-4.3999999999999997E-2</v>
      </c>
      <c r="AA1220" s="40">
        <f t="shared" ca="1" si="585"/>
        <v>2</v>
      </c>
      <c r="AB1220" s="40" t="str">
        <f t="shared" ca="1" si="585"/>
        <v>-</v>
      </c>
      <c r="AC1220" s="40" t="str">
        <f t="shared" ca="1" si="585"/>
        <v>-</v>
      </c>
      <c r="AD1220" s="40" t="b">
        <f t="shared" ca="1" si="581"/>
        <v>1</v>
      </c>
      <c r="AE1220" s="40" t="str">
        <f t="shared" ca="1" si="581"/>
        <v>-</v>
      </c>
      <c r="AF1220" s="40" t="str">
        <f t="shared" ca="1" si="581"/>
        <v>-</v>
      </c>
      <c r="AG1220" s="40" t="str">
        <f t="shared" ca="1" si="581"/>
        <v>-</v>
      </c>
      <c r="AH1220" s="40">
        <f ca="1">OFFSET(AH1220,-1,0)</f>
        <v>1</v>
      </c>
      <c r="AI1220" s="77">
        <f t="shared" ref="AI1220:AK1221" ca="1" si="588">OFFSET(AI1220,-1,0)</f>
        <v>0</v>
      </c>
      <c r="AJ1220" s="77">
        <f t="shared" ca="1" si="588"/>
        <v>1</v>
      </c>
      <c r="AK1220" s="77">
        <f t="shared" ca="1" si="588"/>
        <v>0</v>
      </c>
      <c r="AL1220" s="40">
        <f t="shared" ca="1" si="582"/>
        <v>1</v>
      </c>
      <c r="AM1220" s="40"/>
      <c r="AN1220" s="40"/>
      <c r="AO1220" s="40"/>
      <c r="AP1220" s="40"/>
      <c r="AQ1220" s="40"/>
      <c r="AR1220" s="40"/>
      <c r="AS1220" s="40"/>
      <c r="AT1220" s="40"/>
      <c r="AU1220" s="40"/>
      <c r="AV1220" s="40"/>
      <c r="AW1220" s="40"/>
      <c r="AX1220" s="40"/>
      <c r="AY1220" s="40"/>
      <c r="AZ1220" s="40"/>
      <c r="BA1220" s="40"/>
      <c r="BB1220" s="40"/>
      <c r="BC1220" s="40"/>
      <c r="BD1220" s="40"/>
      <c r="BE1220" s="40"/>
      <c r="BF1220" s="40"/>
      <c r="BG1220" s="40"/>
      <c r="BH1220" s="40"/>
      <c r="BI1220" s="40"/>
      <c r="BJ1220" s="40"/>
      <c r="BK1220" s="40"/>
      <c r="BL1220" s="40"/>
      <c r="BM1220" s="40"/>
      <c r="BN1220" s="40">
        <f t="shared" ref="BN1220:CC1232" ca="1" si="589">OFFSET(BN1220,-1,0)</f>
        <v>0.04</v>
      </c>
      <c r="BO1220" s="40">
        <f t="shared" ca="1" si="589"/>
        <v>0</v>
      </c>
      <c r="BP1220" s="77">
        <f ca="1">OFFSET(BP1220,-1,0)</f>
        <v>0</v>
      </c>
      <c r="BQ1220" s="40">
        <f t="shared" ca="1" si="589"/>
        <v>0</v>
      </c>
      <c r="BR1220" s="40">
        <f t="shared" ca="1" si="589"/>
        <v>0</v>
      </c>
      <c r="BS1220" s="201">
        <f ca="1">BS$1209</f>
        <v>0</v>
      </c>
      <c r="BT1220" s="201">
        <f ca="1">BT$1209</f>
        <v>0</v>
      </c>
      <c r="BU1220" s="40">
        <f ca="1">OFFSET(BU1220,-1,0)</f>
        <v>0.04</v>
      </c>
      <c r="BV1220" s="40">
        <f t="shared" ca="1" si="586"/>
        <v>0</v>
      </c>
      <c r="BW1220" s="77">
        <f t="shared" ca="1" si="586"/>
        <v>0</v>
      </c>
      <c r="BX1220" s="40">
        <f t="shared" ca="1" si="586"/>
        <v>0</v>
      </c>
      <c r="BY1220" s="40">
        <f ca="1">OFFSET(BY1220,-1,0)</f>
        <v>0</v>
      </c>
      <c r="BZ1220" s="201">
        <f ca="1">BZ$1209</f>
        <v>0</v>
      </c>
      <c r="CA1220" s="201">
        <f ca="1">CA$1209</f>
        <v>0</v>
      </c>
      <c r="CB1220" s="40">
        <f ca="1">OFFSET(CB1220,-1,0)</f>
        <v>0.04</v>
      </c>
      <c r="CC1220" s="40">
        <f t="shared" ca="1" si="587"/>
        <v>0</v>
      </c>
      <c r="CD1220" s="77">
        <f t="shared" ca="1" si="587"/>
        <v>0</v>
      </c>
      <c r="CE1220" s="40">
        <f t="shared" ca="1" si="587"/>
        <v>0</v>
      </c>
      <c r="CF1220" s="40">
        <f ca="1">OFFSET(CF1220,-1,0)</f>
        <v>0</v>
      </c>
      <c r="CG1220" s="201">
        <f ca="1">CG$1209</f>
        <v>0</v>
      </c>
      <c r="CH1220" s="201">
        <f ca="1">CH$1209</f>
        <v>0</v>
      </c>
    </row>
    <row r="1221" spans="1:86">
      <c r="A1221" s="60"/>
      <c r="B1221" s="231" t="str">
        <f t="shared" si="551"/>
        <v>Scan 2 Singles FS as Scan1</v>
      </c>
      <c r="C1221" s="77">
        <f t="shared" ca="1" si="584"/>
        <v>1</v>
      </c>
      <c r="D1221" s="77">
        <f t="shared" ca="1" si="584"/>
        <v>1</v>
      </c>
      <c r="E1221" s="77" t="b">
        <f t="shared" ca="1" si="579"/>
        <v>0</v>
      </c>
      <c r="F1221" s="77">
        <f t="shared" ref="F1221:N1222" ca="1" si="590">OFFSET(F1221,-1,0)</f>
        <v>12</v>
      </c>
      <c r="G1221" s="77" t="str">
        <f t="shared" ca="1" si="590"/>
        <v>-</v>
      </c>
      <c r="H1221" s="77" t="str">
        <f t="shared" ca="1" si="590"/>
        <v>-</v>
      </c>
      <c r="I1221" s="77" t="str">
        <f t="shared" ca="1" si="590"/>
        <v>-</v>
      </c>
      <c r="J1221" s="77" t="str">
        <f t="shared" ca="1" si="590"/>
        <v>-</v>
      </c>
      <c r="K1221" s="77" t="str">
        <f t="shared" ca="1" si="590"/>
        <v>-</v>
      </c>
      <c r="L1221" s="77" t="str">
        <f t="shared" ca="1" si="590"/>
        <v>-</v>
      </c>
      <c r="M1221" s="77" t="str">
        <f t="shared" ca="1" si="590"/>
        <v>-</v>
      </c>
      <c r="N1221" s="77" t="str">
        <f t="shared" ca="1" si="590"/>
        <v>-</v>
      </c>
      <c r="O1221" s="201">
        <f ca="1">O$1209</f>
        <v>28</v>
      </c>
      <c r="P1221" s="77">
        <f t="shared" ref="P1221:P1228" ca="1" si="591">OFFSET(P1221,-1,0)</f>
        <v>29</v>
      </c>
      <c r="Q1221" s="200">
        <f ca="1">Q$1195</f>
        <v>27</v>
      </c>
      <c r="R1221" s="77">
        <f ca="1">OFFSET(R1221,-1,0)</f>
        <v>30</v>
      </c>
      <c r="S1221" s="77">
        <f t="shared" ref="S1221:AJ1223" ca="1" si="592">OFFSET(S1221,-1,0)</f>
        <v>30</v>
      </c>
      <c r="T1221" s="77">
        <f t="shared" ca="1" si="592"/>
        <v>30</v>
      </c>
      <c r="U1221" s="77">
        <f t="shared" ca="1" si="592"/>
        <v>0.01</v>
      </c>
      <c r="V1221" s="77">
        <f t="shared" ca="1" si="592"/>
        <v>0</v>
      </c>
      <c r="W1221" s="77">
        <f t="shared" ca="1" si="592"/>
        <v>0.05</v>
      </c>
      <c r="X1221" s="77">
        <f t="shared" ca="1" si="592"/>
        <v>0.05</v>
      </c>
      <c r="Y1221" s="206">
        <f t="shared" ca="1" si="592"/>
        <v>1.0984615384615384E-2</v>
      </c>
      <c r="Z1221" s="206">
        <f t="shared" ca="1" si="592"/>
        <v>-4.3999999999999997E-2</v>
      </c>
      <c r="AA1221" s="77">
        <f t="shared" ca="1" si="592"/>
        <v>2</v>
      </c>
      <c r="AB1221" s="77" t="str">
        <f t="shared" ca="1" si="592"/>
        <v>-</v>
      </c>
      <c r="AC1221" s="77" t="str">
        <f t="shared" ca="1" si="592"/>
        <v>-</v>
      </c>
      <c r="AD1221" s="77" t="b">
        <f t="shared" ca="1" si="592"/>
        <v>1</v>
      </c>
      <c r="AE1221" s="77" t="str">
        <f t="shared" ca="1" si="592"/>
        <v>-</v>
      </c>
      <c r="AF1221" s="77" t="str">
        <f t="shared" ca="1" si="592"/>
        <v>-</v>
      </c>
      <c r="AG1221" s="77" t="str">
        <f t="shared" ca="1" si="592"/>
        <v>-</v>
      </c>
      <c r="AH1221" s="77">
        <f t="shared" ca="1" si="592"/>
        <v>1</v>
      </c>
      <c r="AI1221" s="77">
        <f t="shared" ca="1" si="588"/>
        <v>0</v>
      </c>
      <c r="AJ1221" s="77">
        <f t="shared" ca="1" si="588"/>
        <v>1</v>
      </c>
      <c r="AK1221" s="77">
        <f t="shared" ca="1" si="588"/>
        <v>0</v>
      </c>
      <c r="AL1221" s="77">
        <f t="shared" ca="1" si="582"/>
        <v>1</v>
      </c>
      <c r="AM1221" s="77"/>
      <c r="AN1221" s="77"/>
      <c r="AO1221" s="77"/>
      <c r="AP1221" s="77"/>
      <c r="AQ1221" s="77"/>
      <c r="AR1221" s="77"/>
      <c r="AS1221" s="77"/>
      <c r="AT1221" s="77"/>
      <c r="AU1221" s="77"/>
      <c r="AV1221" s="77"/>
      <c r="AW1221" s="77"/>
      <c r="AX1221" s="77"/>
      <c r="AY1221" s="77"/>
      <c r="AZ1221" s="77"/>
      <c r="BA1221" s="77"/>
      <c r="BB1221" s="77"/>
      <c r="BC1221" s="77"/>
      <c r="BD1221" s="77"/>
      <c r="BE1221" s="77"/>
      <c r="BF1221" s="77"/>
      <c r="BG1221" s="77"/>
      <c r="BH1221" s="77"/>
      <c r="BI1221" s="77"/>
      <c r="BJ1221" s="77"/>
      <c r="BK1221" s="77"/>
      <c r="BL1221" s="77"/>
      <c r="BM1221" s="77"/>
      <c r="BN1221" s="77">
        <f t="shared" ca="1" si="589"/>
        <v>0.04</v>
      </c>
      <c r="BO1221" s="77">
        <f t="shared" ca="1" si="589"/>
        <v>0</v>
      </c>
      <c r="BP1221" s="77">
        <f t="shared" ca="1" si="589"/>
        <v>0</v>
      </c>
      <c r="BQ1221" s="77">
        <f t="shared" ca="1" si="589"/>
        <v>0</v>
      </c>
      <c r="BR1221" s="201">
        <f ca="1">BR$1209</f>
        <v>0</v>
      </c>
      <c r="BS1221" s="200">
        <f ca="1">BS$1195</f>
        <v>0.04</v>
      </c>
      <c r="BT1221" s="77">
        <f t="shared" ca="1" si="589"/>
        <v>0</v>
      </c>
      <c r="BU1221" s="77">
        <f ca="1">OFFSET(BU1221,-1,0)</f>
        <v>0.04</v>
      </c>
      <c r="BV1221" s="77">
        <f t="shared" ca="1" si="586"/>
        <v>0</v>
      </c>
      <c r="BW1221" s="77">
        <f t="shared" ca="1" si="586"/>
        <v>0</v>
      </c>
      <c r="BX1221" s="77">
        <f t="shared" ca="1" si="586"/>
        <v>0</v>
      </c>
      <c r="BY1221" s="201">
        <f ca="1">BY$1209</f>
        <v>0</v>
      </c>
      <c r="BZ1221" s="200">
        <f ca="1">BZ$1195</f>
        <v>0.04</v>
      </c>
      <c r="CA1221" s="77">
        <f ca="1">OFFSET(CA1221,-1,0)</f>
        <v>0</v>
      </c>
      <c r="CB1221" s="77">
        <f ca="1">OFFSET(CB1221,-1,0)</f>
        <v>0.04</v>
      </c>
      <c r="CC1221" s="77">
        <f t="shared" ca="1" si="587"/>
        <v>0</v>
      </c>
      <c r="CD1221" s="77">
        <f t="shared" ca="1" si="587"/>
        <v>0</v>
      </c>
      <c r="CE1221" s="77">
        <f t="shared" ca="1" si="587"/>
        <v>0</v>
      </c>
      <c r="CF1221" s="201">
        <f ca="1">CF$1209</f>
        <v>0</v>
      </c>
      <c r="CG1221" s="200">
        <f ca="1">CG$1195</f>
        <v>0.04</v>
      </c>
      <c r="CH1221" s="77">
        <f ca="1">OFFSET(CH1221,-1,0)</f>
        <v>0</v>
      </c>
    </row>
    <row r="1222" spans="1:86">
      <c r="A1222" s="60"/>
      <c r="B1222" s="231" t="str">
        <f t="shared" si="551"/>
        <v>Scan 2 Mult FS as Scan1</v>
      </c>
      <c r="C1222" s="77">
        <f t="shared" ca="1" si="584"/>
        <v>1</v>
      </c>
      <c r="D1222" s="77">
        <f t="shared" ca="1" si="584"/>
        <v>1</v>
      </c>
      <c r="E1222" s="77" t="b">
        <f t="shared" ca="1" si="579"/>
        <v>0</v>
      </c>
      <c r="F1222" s="77">
        <f t="shared" ca="1" si="590"/>
        <v>12</v>
      </c>
      <c r="G1222" s="77" t="str">
        <f t="shared" ca="1" si="590"/>
        <v>-</v>
      </c>
      <c r="H1222" s="77" t="str">
        <f t="shared" ca="1" si="590"/>
        <v>-</v>
      </c>
      <c r="I1222" s="77" t="str">
        <f t="shared" ca="1" si="590"/>
        <v>-</v>
      </c>
      <c r="J1222" s="77" t="str">
        <f t="shared" ca="1" si="590"/>
        <v>-</v>
      </c>
      <c r="K1222" s="77" t="str">
        <f t="shared" ca="1" si="590"/>
        <v>-</v>
      </c>
      <c r="L1222" s="77" t="str">
        <f t="shared" ca="1" si="590"/>
        <v>-</v>
      </c>
      <c r="M1222" s="77" t="str">
        <f t="shared" ca="1" si="590"/>
        <v>-</v>
      </c>
      <c r="N1222" s="77" t="str">
        <f t="shared" ca="1" si="590"/>
        <v>-</v>
      </c>
      <c r="O1222" s="77">
        <f t="shared" ref="O1222:O1228" ca="1" si="593">OFFSET(O1222,-1,0)</f>
        <v>28</v>
      </c>
      <c r="P1222" s="77">
        <f t="shared" ca="1" si="591"/>
        <v>29</v>
      </c>
      <c r="Q1222" s="201">
        <f ca="1">Q$1209</f>
        <v>29</v>
      </c>
      <c r="R1222" s="200">
        <f ca="1">R$1195</f>
        <v>27</v>
      </c>
      <c r="S1222" s="200">
        <f ca="1">S$1195</f>
        <v>27</v>
      </c>
      <c r="T1222" s="200">
        <f ca="1">T$1195</f>
        <v>27</v>
      </c>
      <c r="U1222" s="77">
        <f t="shared" ca="1" si="592"/>
        <v>0.01</v>
      </c>
      <c r="V1222" s="77">
        <f t="shared" ca="1" si="592"/>
        <v>0</v>
      </c>
      <c r="W1222" s="77">
        <f t="shared" ca="1" si="592"/>
        <v>0.05</v>
      </c>
      <c r="X1222" s="77">
        <f t="shared" ca="1" si="592"/>
        <v>0.05</v>
      </c>
      <c r="Y1222" s="206">
        <f t="shared" ca="1" si="592"/>
        <v>1.0984615384615384E-2</v>
      </c>
      <c r="Z1222" s="206">
        <f t="shared" ca="1" si="592"/>
        <v>-4.3999999999999997E-2</v>
      </c>
      <c r="AA1222" s="77">
        <f t="shared" ca="1" si="592"/>
        <v>2</v>
      </c>
      <c r="AB1222" s="77" t="str">
        <f t="shared" ca="1" si="592"/>
        <v>-</v>
      </c>
      <c r="AC1222" s="77" t="str">
        <f t="shared" ca="1" si="592"/>
        <v>-</v>
      </c>
      <c r="AD1222" s="77" t="b">
        <f t="shared" ca="1" si="592"/>
        <v>1</v>
      </c>
      <c r="AE1222" s="77" t="str">
        <f t="shared" ca="1" si="592"/>
        <v>-</v>
      </c>
      <c r="AF1222" s="77" t="str">
        <f t="shared" ca="1" si="592"/>
        <v>-</v>
      </c>
      <c r="AG1222" s="77" t="str">
        <f t="shared" ca="1" si="592"/>
        <v>-</v>
      </c>
      <c r="AH1222" s="77">
        <f t="shared" ca="1" si="592"/>
        <v>1</v>
      </c>
      <c r="AI1222" s="77">
        <f t="shared" ca="1" si="592"/>
        <v>0</v>
      </c>
      <c r="AJ1222" s="77">
        <f t="shared" ca="1" si="592"/>
        <v>1</v>
      </c>
      <c r="AK1222" s="77">
        <f ca="1">OFFSET(AK1222,-1,0)</f>
        <v>0</v>
      </c>
      <c r="AL1222" s="77">
        <f t="shared" ca="1" si="582"/>
        <v>1</v>
      </c>
      <c r="AM1222" s="77"/>
      <c r="AN1222" s="77"/>
      <c r="AO1222" s="77"/>
      <c r="AP1222" s="77"/>
      <c r="AQ1222" s="77"/>
      <c r="AR1222" s="77"/>
      <c r="AS1222" s="77"/>
      <c r="AT1222" s="77"/>
      <c r="AU1222" s="77"/>
      <c r="AV1222" s="77"/>
      <c r="AW1222" s="77"/>
      <c r="AX1222" s="77"/>
      <c r="AY1222" s="77"/>
      <c r="AZ1222" s="77"/>
      <c r="BA1222" s="77"/>
      <c r="BB1222" s="77"/>
      <c r="BC1222" s="77"/>
      <c r="BD1222" s="77"/>
      <c r="BE1222" s="77"/>
      <c r="BF1222" s="77"/>
      <c r="BG1222" s="77"/>
      <c r="BH1222" s="77"/>
      <c r="BI1222" s="77"/>
      <c r="BJ1222" s="77"/>
      <c r="BK1222" s="77"/>
      <c r="BL1222" s="77"/>
      <c r="BM1222" s="77"/>
      <c r="BN1222" s="77">
        <f t="shared" ca="1" si="589"/>
        <v>0.04</v>
      </c>
      <c r="BO1222" s="77">
        <f t="shared" ca="1" si="589"/>
        <v>0</v>
      </c>
      <c r="BP1222" s="77">
        <f t="shared" ca="1" si="589"/>
        <v>0</v>
      </c>
      <c r="BQ1222" s="77">
        <f t="shared" ca="1" si="589"/>
        <v>0</v>
      </c>
      <c r="BR1222" s="77">
        <f t="shared" ca="1" si="589"/>
        <v>0</v>
      </c>
      <c r="BS1222" s="201">
        <f ca="1">BS$1209</f>
        <v>0</v>
      </c>
      <c r="BT1222" s="200">
        <f ca="1">BT$1195</f>
        <v>0.04</v>
      </c>
      <c r="BU1222" s="77">
        <f ca="1">OFFSET(BU1222,-1,0)</f>
        <v>0.04</v>
      </c>
      <c r="BV1222" s="77">
        <f t="shared" ca="1" si="586"/>
        <v>0</v>
      </c>
      <c r="BW1222" s="77">
        <f t="shared" ca="1" si="586"/>
        <v>0</v>
      </c>
      <c r="BX1222" s="77">
        <f t="shared" ca="1" si="586"/>
        <v>0</v>
      </c>
      <c r="BY1222" s="77">
        <f ca="1">OFFSET(BY1222,-1,0)</f>
        <v>0</v>
      </c>
      <c r="BZ1222" s="201">
        <f ca="1">BZ$1209</f>
        <v>0</v>
      </c>
      <c r="CA1222" s="200">
        <f ca="1">CA$1195</f>
        <v>0.04</v>
      </c>
      <c r="CB1222" s="77">
        <f ca="1">OFFSET(CB1222,-1,0)</f>
        <v>0.04</v>
      </c>
      <c r="CC1222" s="77">
        <f t="shared" ca="1" si="587"/>
        <v>0</v>
      </c>
      <c r="CD1222" s="77">
        <f t="shared" ca="1" si="587"/>
        <v>0</v>
      </c>
      <c r="CE1222" s="77">
        <f t="shared" ca="1" si="587"/>
        <v>0</v>
      </c>
      <c r="CF1222" s="77">
        <f t="shared" ref="CF1222:CF1228" ca="1" si="594">OFFSET(CF1222,-1,0)</f>
        <v>0</v>
      </c>
      <c r="CG1222" s="201">
        <f ca="1">CG$1209</f>
        <v>0</v>
      </c>
      <c r="CH1222" s="200">
        <f ca="1">CH$1195</f>
        <v>0.04</v>
      </c>
    </row>
    <row r="1223" spans="1:86">
      <c r="A1223" s="60"/>
      <c r="B1223" s="231" t="str">
        <f t="shared" si="551"/>
        <v>Scan 2 Hold Base Mortality as Scan1</v>
      </c>
      <c r="C1223" s="77">
        <f t="shared" ca="1" si="584"/>
        <v>1</v>
      </c>
      <c r="D1223" s="77">
        <f t="shared" ca="1" si="584"/>
        <v>1</v>
      </c>
      <c r="E1223" s="77" t="b">
        <f t="shared" ca="1" si="579"/>
        <v>0</v>
      </c>
      <c r="F1223" s="200">
        <f ca="1">F$1195</f>
        <v>11</v>
      </c>
      <c r="G1223" s="77" t="str">
        <f t="shared" ref="G1223:K1224" ca="1" si="595">OFFSET(G1223,-1,0)</f>
        <v>-</v>
      </c>
      <c r="H1223" s="77" t="str">
        <f t="shared" ca="1" si="595"/>
        <v>-</v>
      </c>
      <c r="I1223" s="77" t="str">
        <f t="shared" ca="1" si="595"/>
        <v>-</v>
      </c>
      <c r="J1223" s="77" t="str">
        <f t="shared" ca="1" si="595"/>
        <v>-</v>
      </c>
      <c r="K1223" s="77" t="str">
        <f t="shared" ca="1" si="595"/>
        <v>-</v>
      </c>
      <c r="L1223" s="76" t="b">
        <v>1</v>
      </c>
      <c r="M1223" s="77" t="str">
        <f ca="1">OFFSET(M1223,-1,0)</f>
        <v>-</v>
      </c>
      <c r="N1223" s="77" t="str">
        <f ca="1">OFFSET(N1223,-1,0)</f>
        <v>-</v>
      </c>
      <c r="O1223" s="77">
        <f t="shared" ca="1" si="593"/>
        <v>28</v>
      </c>
      <c r="P1223" s="77">
        <f t="shared" ca="1" si="591"/>
        <v>29</v>
      </c>
      <c r="Q1223" s="77">
        <f t="shared" ref="Q1223:Q1228" ca="1" si="596">OFFSET(Q1223,-1,0)</f>
        <v>29</v>
      </c>
      <c r="R1223" s="201">
        <f ca="1">R$1209</f>
        <v>30</v>
      </c>
      <c r="S1223" s="201">
        <f ca="1">S$1209</f>
        <v>30</v>
      </c>
      <c r="T1223" s="201">
        <f ca="1">T$1209</f>
        <v>30</v>
      </c>
      <c r="U1223" s="77">
        <f t="shared" ca="1" si="592"/>
        <v>0.01</v>
      </c>
      <c r="V1223" s="77">
        <f t="shared" ca="1" si="592"/>
        <v>0</v>
      </c>
      <c r="W1223" s="77">
        <f t="shared" ca="1" si="592"/>
        <v>0.05</v>
      </c>
      <c r="X1223" s="77">
        <f t="shared" ca="1" si="592"/>
        <v>0.05</v>
      </c>
      <c r="Y1223" s="206">
        <f t="shared" ca="1" si="592"/>
        <v>1.0984615384615384E-2</v>
      </c>
      <c r="Z1223" s="206">
        <f t="shared" ca="1" si="592"/>
        <v>-4.3999999999999997E-2</v>
      </c>
      <c r="AA1223" s="77">
        <f t="shared" ca="1" si="592"/>
        <v>2</v>
      </c>
      <c r="AB1223" s="77" t="str">
        <f t="shared" ca="1" si="592"/>
        <v>-</v>
      </c>
      <c r="AC1223" s="77" t="str">
        <f t="shared" ca="1" si="592"/>
        <v>-</v>
      </c>
      <c r="AD1223" s="77" t="b">
        <f t="shared" ca="1" si="592"/>
        <v>1</v>
      </c>
      <c r="AE1223" s="77" t="str">
        <f t="shared" ca="1" si="592"/>
        <v>-</v>
      </c>
      <c r="AF1223" s="77" t="str">
        <f t="shared" ca="1" si="592"/>
        <v>-</v>
      </c>
      <c r="AG1223" s="77" t="str">
        <f t="shared" ca="1" si="592"/>
        <v>-</v>
      </c>
      <c r="AH1223" s="77">
        <f t="shared" ca="1" si="592"/>
        <v>1</v>
      </c>
      <c r="AI1223" s="77">
        <f t="shared" ca="1" si="592"/>
        <v>0</v>
      </c>
      <c r="AJ1223" s="77">
        <f t="shared" ca="1" si="592"/>
        <v>1</v>
      </c>
      <c r="AK1223" s="77">
        <f ca="1">OFFSET(AK1223,-1,0)</f>
        <v>0</v>
      </c>
      <c r="AL1223" s="77">
        <f t="shared" ca="1" si="582"/>
        <v>1</v>
      </c>
      <c r="AM1223" s="77"/>
      <c r="AN1223" s="77"/>
      <c r="AO1223" s="77"/>
      <c r="AP1223" s="77"/>
      <c r="AQ1223" s="77"/>
      <c r="AR1223" s="77"/>
      <c r="AS1223" s="77"/>
      <c r="AT1223" s="77"/>
      <c r="AU1223" s="77"/>
      <c r="AV1223" s="77"/>
      <c r="AW1223" s="77"/>
      <c r="AX1223" s="77"/>
      <c r="AY1223" s="77"/>
      <c r="AZ1223" s="77"/>
      <c r="BA1223" s="77"/>
      <c r="BB1223" s="77"/>
      <c r="BC1223" s="77"/>
      <c r="BD1223" s="77"/>
      <c r="BE1223" s="77"/>
      <c r="BF1223" s="77"/>
      <c r="BG1223" s="77"/>
      <c r="BH1223" s="77"/>
      <c r="BI1223" s="77"/>
      <c r="BJ1223" s="77"/>
      <c r="BK1223" s="77"/>
      <c r="BL1223" s="77"/>
      <c r="BM1223" s="77"/>
      <c r="BN1223" s="201">
        <f ca="1">BN$1209</f>
        <v>0.04</v>
      </c>
      <c r="BO1223" s="77">
        <f t="shared" ca="1" si="589"/>
        <v>0</v>
      </c>
      <c r="BP1223" s="77">
        <f t="shared" ca="1" si="589"/>
        <v>0</v>
      </c>
      <c r="BQ1223" s="77">
        <f t="shared" ca="1" si="589"/>
        <v>0</v>
      </c>
      <c r="BR1223" s="77">
        <f t="shared" ca="1" si="589"/>
        <v>0</v>
      </c>
      <c r="BS1223" s="77">
        <f t="shared" ca="1" si="589"/>
        <v>0</v>
      </c>
      <c r="BT1223" s="201">
        <f ca="1">BT$1209</f>
        <v>0</v>
      </c>
      <c r="BU1223" s="201">
        <f ca="1">BU$1209</f>
        <v>0.04</v>
      </c>
      <c r="BV1223" s="77">
        <f t="shared" ca="1" si="586"/>
        <v>0</v>
      </c>
      <c r="BW1223" s="77">
        <f t="shared" ca="1" si="586"/>
        <v>0</v>
      </c>
      <c r="BX1223" s="77">
        <f t="shared" ca="1" si="586"/>
        <v>0</v>
      </c>
      <c r="BY1223" s="77">
        <f ca="1">OFFSET(BY1223,-1,0)</f>
        <v>0</v>
      </c>
      <c r="BZ1223" s="77">
        <f ca="1">OFFSET(BZ1223,-1,0)</f>
        <v>0</v>
      </c>
      <c r="CA1223" s="201">
        <f ca="1">CA$1209</f>
        <v>0</v>
      </c>
      <c r="CB1223" s="201">
        <f ca="1">CB$1209</f>
        <v>0.04</v>
      </c>
      <c r="CC1223" s="77">
        <f t="shared" ca="1" si="587"/>
        <v>0</v>
      </c>
      <c r="CD1223" s="77">
        <f t="shared" ca="1" si="587"/>
        <v>0</v>
      </c>
      <c r="CE1223" s="77">
        <f t="shared" ca="1" si="587"/>
        <v>0</v>
      </c>
      <c r="CF1223" s="77">
        <f t="shared" ca="1" si="594"/>
        <v>0</v>
      </c>
      <c r="CG1223" s="77">
        <f t="shared" ref="CG1223:CG1228" ca="1" si="597">OFFSET(CG1223,-1,0)</f>
        <v>0</v>
      </c>
      <c r="CH1223" s="201">
        <f ca="1">CH$1209</f>
        <v>0</v>
      </c>
    </row>
    <row r="1224" spans="1:86">
      <c r="A1224" s="60"/>
      <c r="B1224" s="231" t="str">
        <f t="shared" si="551"/>
        <v>Scan 2 Hold LW &amp; sale value as Scan1</v>
      </c>
      <c r="C1224" s="77">
        <f t="shared" ca="1" si="584"/>
        <v>1</v>
      </c>
      <c r="D1224" s="77">
        <f t="shared" ca="1" si="584"/>
        <v>1</v>
      </c>
      <c r="E1224" s="77" t="b">
        <f t="shared" ca="1" si="579"/>
        <v>0</v>
      </c>
      <c r="F1224" s="77">
        <f t="shared" ref="F1224:F1229" ca="1" si="598">OFFSET(F1224,-1,0)</f>
        <v>11</v>
      </c>
      <c r="G1224" s="77" t="str">
        <f t="shared" ca="1" si="595"/>
        <v>-</v>
      </c>
      <c r="H1224" s="77" t="str">
        <f t="shared" ca="1" si="595"/>
        <v>-</v>
      </c>
      <c r="I1224" s="77" t="str">
        <f t="shared" ca="1" si="595"/>
        <v>-</v>
      </c>
      <c r="J1224" s="77" t="str">
        <f t="shared" ca="1" si="595"/>
        <v>-</v>
      </c>
      <c r="K1224" s="77" t="str">
        <f t="shared" ca="1" si="595"/>
        <v>-</v>
      </c>
      <c r="L1224" s="201" t="str">
        <f>L$1209</f>
        <v>-</v>
      </c>
      <c r="M1224" s="76" t="b">
        <v>1</v>
      </c>
      <c r="N1224" s="77" t="str">
        <f t="shared" ref="N1224:N1231" ca="1" si="599">OFFSET(N1224,-1,0)</f>
        <v>-</v>
      </c>
      <c r="O1224" s="77">
        <f t="shared" ca="1" si="593"/>
        <v>28</v>
      </c>
      <c r="P1224" s="77">
        <f t="shared" ca="1" si="591"/>
        <v>29</v>
      </c>
      <c r="Q1224" s="77">
        <f t="shared" ca="1" si="596"/>
        <v>29</v>
      </c>
      <c r="R1224" s="77">
        <f ca="1">OFFSET(R1224,-1,0)</f>
        <v>30</v>
      </c>
      <c r="S1224" s="77">
        <f t="shared" ref="S1224:AL1232" ca="1" si="600">OFFSET(S1224,-1,0)</f>
        <v>30</v>
      </c>
      <c r="T1224" s="77">
        <f t="shared" ca="1" si="600"/>
        <v>30</v>
      </c>
      <c r="U1224" s="77">
        <f t="shared" ca="1" si="600"/>
        <v>0.01</v>
      </c>
      <c r="V1224" s="77">
        <f t="shared" ca="1" si="600"/>
        <v>0</v>
      </c>
      <c r="W1224" s="77">
        <f t="shared" ca="1" si="600"/>
        <v>0.05</v>
      </c>
      <c r="X1224" s="77">
        <f t="shared" ca="1" si="600"/>
        <v>0.05</v>
      </c>
      <c r="Y1224" s="206">
        <f t="shared" ca="1" si="600"/>
        <v>1.0984615384615384E-2</v>
      </c>
      <c r="Z1224" s="206">
        <f t="shared" ca="1" si="600"/>
        <v>-4.3999999999999997E-2</v>
      </c>
      <c r="AA1224" s="77">
        <f t="shared" ca="1" si="600"/>
        <v>2</v>
      </c>
      <c r="AB1224" s="77" t="str">
        <f t="shared" ca="1" si="600"/>
        <v>-</v>
      </c>
      <c r="AC1224" s="77" t="str">
        <f t="shared" ca="1" si="600"/>
        <v>-</v>
      </c>
      <c r="AD1224" s="77" t="b">
        <f t="shared" ca="1" si="600"/>
        <v>1</v>
      </c>
      <c r="AE1224" s="77" t="str">
        <f t="shared" ca="1" si="600"/>
        <v>-</v>
      </c>
      <c r="AF1224" s="77" t="str">
        <f t="shared" ca="1" si="600"/>
        <v>-</v>
      </c>
      <c r="AG1224" s="77" t="str">
        <f t="shared" ca="1" si="600"/>
        <v>-</v>
      </c>
      <c r="AH1224" s="77">
        <f t="shared" ca="1" si="600"/>
        <v>1</v>
      </c>
      <c r="AI1224" s="77">
        <f t="shared" ca="1" si="600"/>
        <v>0</v>
      </c>
      <c r="AJ1224" s="77">
        <f t="shared" ca="1" si="600"/>
        <v>1</v>
      </c>
      <c r="AK1224" s="77">
        <f t="shared" ca="1" si="600"/>
        <v>0</v>
      </c>
      <c r="AL1224" s="77">
        <f t="shared" ca="1" si="600"/>
        <v>1</v>
      </c>
      <c r="AM1224" s="77"/>
      <c r="AN1224" s="77"/>
      <c r="AO1224" s="77"/>
      <c r="AP1224" s="77"/>
      <c r="AQ1224" s="77"/>
      <c r="AR1224" s="77"/>
      <c r="AS1224" s="77"/>
      <c r="AT1224" s="77"/>
      <c r="AU1224" s="77"/>
      <c r="AV1224" s="77"/>
      <c r="AW1224" s="77"/>
      <c r="AX1224" s="77"/>
      <c r="AY1224" s="77"/>
      <c r="AZ1224" s="77"/>
      <c r="BA1224" s="77"/>
      <c r="BB1224" s="77"/>
      <c r="BC1224" s="77"/>
      <c r="BD1224" s="77"/>
      <c r="BE1224" s="77"/>
      <c r="BF1224" s="77"/>
      <c r="BG1224" s="77"/>
      <c r="BH1224" s="77"/>
      <c r="BI1224" s="77"/>
      <c r="BJ1224" s="77"/>
      <c r="BK1224" s="77"/>
      <c r="BL1224" s="77"/>
      <c r="BM1224" s="77"/>
      <c r="BN1224" s="77">
        <f t="shared" ca="1" si="589"/>
        <v>0.04</v>
      </c>
      <c r="BO1224" s="77">
        <f t="shared" ca="1" si="589"/>
        <v>0</v>
      </c>
      <c r="BP1224" s="77">
        <f t="shared" ca="1" si="589"/>
        <v>0</v>
      </c>
      <c r="BQ1224" s="77">
        <f t="shared" ca="1" si="589"/>
        <v>0</v>
      </c>
      <c r="BR1224" s="77">
        <f t="shared" ca="1" si="589"/>
        <v>0</v>
      </c>
      <c r="BS1224" s="77">
        <f t="shared" ca="1" si="589"/>
        <v>0</v>
      </c>
      <c r="BT1224" s="77">
        <f t="shared" ca="1" si="589"/>
        <v>0</v>
      </c>
      <c r="BU1224" s="77">
        <f t="shared" ca="1" si="589"/>
        <v>0.04</v>
      </c>
      <c r="BV1224" s="77">
        <f t="shared" ca="1" si="589"/>
        <v>0</v>
      </c>
      <c r="BW1224" s="77">
        <f t="shared" ca="1" si="589"/>
        <v>0</v>
      </c>
      <c r="BX1224" s="77">
        <f t="shared" ca="1" si="589"/>
        <v>0</v>
      </c>
      <c r="BY1224" s="77">
        <f t="shared" ca="1" si="589"/>
        <v>0</v>
      </c>
      <c r="BZ1224" s="77">
        <f t="shared" ca="1" si="589"/>
        <v>0</v>
      </c>
      <c r="CA1224" s="77">
        <f t="shared" ca="1" si="589"/>
        <v>0</v>
      </c>
      <c r="CB1224" s="77">
        <f t="shared" ca="1" si="589"/>
        <v>0.04</v>
      </c>
      <c r="CC1224" s="77">
        <f t="shared" ca="1" si="589"/>
        <v>0</v>
      </c>
      <c r="CD1224" s="77">
        <f t="shared" ref="CD1224:CE1228" ca="1" si="601">OFFSET(CD1224,-1,0)</f>
        <v>0</v>
      </c>
      <c r="CE1224" s="77">
        <f t="shared" ca="1" si="601"/>
        <v>0</v>
      </c>
      <c r="CF1224" s="77">
        <f t="shared" ca="1" si="594"/>
        <v>0</v>
      </c>
      <c r="CG1224" s="77">
        <f t="shared" ca="1" si="597"/>
        <v>0</v>
      </c>
      <c r="CH1224" s="77">
        <f ca="1">OFFSET(CH1224,-1,0)</f>
        <v>0</v>
      </c>
    </row>
    <row r="1225" spans="1:86">
      <c r="A1225" s="60"/>
      <c r="B1225" s="232" t="str">
        <f t="shared" si="551"/>
        <v>Scan 2 Hold Flc Value as Scan1</v>
      </c>
      <c r="C1225" s="77">
        <f t="shared" ca="1" si="584"/>
        <v>1</v>
      </c>
      <c r="D1225" s="77">
        <f t="shared" ca="1" si="584"/>
        <v>1</v>
      </c>
      <c r="E1225" s="77" t="b">
        <f t="shared" ca="1" si="579"/>
        <v>0</v>
      </c>
      <c r="F1225" s="77">
        <f t="shared" ca="1" si="598"/>
        <v>11</v>
      </c>
      <c r="G1225" s="76" t="b">
        <v>1</v>
      </c>
      <c r="H1225" s="76" t="b">
        <v>1</v>
      </c>
      <c r="I1225" s="77" t="str">
        <f ca="1">OFFSET(I1225,-1,0)</f>
        <v>-</v>
      </c>
      <c r="J1225" s="77" t="str">
        <f ca="1">OFFSET(J1225,-1,0)</f>
        <v>-</v>
      </c>
      <c r="K1225" s="77" t="str">
        <f ca="1">OFFSET(K1225,-1,0)</f>
        <v>-</v>
      </c>
      <c r="L1225" s="77" t="str">
        <f ca="1">OFFSET(L1225,-1,0)</f>
        <v>-</v>
      </c>
      <c r="M1225" s="201" t="str">
        <f>M$1209</f>
        <v>-</v>
      </c>
      <c r="N1225" s="77" t="str">
        <f t="shared" ca="1" si="599"/>
        <v>-</v>
      </c>
      <c r="O1225" s="77">
        <f t="shared" ca="1" si="593"/>
        <v>28</v>
      </c>
      <c r="P1225" s="77">
        <f t="shared" ca="1" si="591"/>
        <v>29</v>
      </c>
      <c r="Q1225" s="77">
        <f t="shared" ca="1" si="596"/>
        <v>29</v>
      </c>
      <c r="R1225" s="77">
        <f ca="1">OFFSET(R1225,-1,0)</f>
        <v>30</v>
      </c>
      <c r="S1225" s="77">
        <f t="shared" ca="1" si="600"/>
        <v>30</v>
      </c>
      <c r="T1225" s="77">
        <f t="shared" ca="1" si="600"/>
        <v>30</v>
      </c>
      <c r="U1225" s="77">
        <f t="shared" ca="1" si="600"/>
        <v>0.01</v>
      </c>
      <c r="V1225" s="77">
        <f t="shared" ca="1" si="600"/>
        <v>0</v>
      </c>
      <c r="W1225" s="77">
        <f t="shared" ca="1" si="600"/>
        <v>0.05</v>
      </c>
      <c r="X1225" s="77">
        <f t="shared" ca="1" si="600"/>
        <v>0.05</v>
      </c>
      <c r="Y1225" s="206">
        <f t="shared" ca="1" si="600"/>
        <v>1.0984615384615384E-2</v>
      </c>
      <c r="Z1225" s="206">
        <f t="shared" ca="1" si="600"/>
        <v>-4.3999999999999997E-2</v>
      </c>
      <c r="AA1225" s="77">
        <f t="shared" ca="1" si="600"/>
        <v>2</v>
      </c>
      <c r="AB1225" s="77" t="str">
        <f t="shared" ca="1" si="600"/>
        <v>-</v>
      </c>
      <c r="AC1225" s="77" t="str">
        <f t="shared" ca="1" si="600"/>
        <v>-</v>
      </c>
      <c r="AD1225" s="77" t="b">
        <f t="shared" ca="1" si="600"/>
        <v>1</v>
      </c>
      <c r="AE1225" s="77" t="str">
        <f t="shared" ca="1" si="600"/>
        <v>-</v>
      </c>
      <c r="AF1225" s="77" t="str">
        <f t="shared" ca="1" si="600"/>
        <v>-</v>
      </c>
      <c r="AG1225" s="77" t="str">
        <f t="shared" ca="1" si="600"/>
        <v>-</v>
      </c>
      <c r="AH1225" s="77">
        <f t="shared" ca="1" si="600"/>
        <v>1</v>
      </c>
      <c r="AI1225" s="77">
        <f t="shared" ca="1" si="600"/>
        <v>0</v>
      </c>
      <c r="AJ1225" s="77">
        <f t="shared" ca="1" si="600"/>
        <v>1</v>
      </c>
      <c r="AK1225" s="77">
        <f t="shared" ca="1" si="600"/>
        <v>0</v>
      </c>
      <c r="AL1225" s="77">
        <f t="shared" ca="1" si="600"/>
        <v>1</v>
      </c>
      <c r="AM1225" s="77"/>
      <c r="AN1225" s="77"/>
      <c r="AO1225" s="77"/>
      <c r="AP1225" s="77"/>
      <c r="AQ1225" s="77"/>
      <c r="AR1225" s="77"/>
      <c r="AS1225" s="77"/>
      <c r="AT1225" s="77"/>
      <c r="AU1225" s="77"/>
      <c r="AV1225" s="77"/>
      <c r="AW1225" s="77"/>
      <c r="AX1225" s="77"/>
      <c r="AY1225" s="77"/>
      <c r="AZ1225" s="77"/>
      <c r="BA1225" s="77"/>
      <c r="BB1225" s="77"/>
      <c r="BC1225" s="77"/>
      <c r="BD1225" s="77"/>
      <c r="BE1225" s="77"/>
      <c r="BF1225" s="77"/>
      <c r="BG1225" s="77"/>
      <c r="BH1225" s="77"/>
      <c r="BI1225" s="77"/>
      <c r="BJ1225" s="77"/>
      <c r="BK1225" s="77"/>
      <c r="BL1225" s="77"/>
      <c r="BM1225" s="77"/>
      <c r="BN1225" s="77">
        <f t="shared" ca="1" si="589"/>
        <v>0.04</v>
      </c>
      <c r="BO1225" s="77">
        <f t="shared" ca="1" si="589"/>
        <v>0</v>
      </c>
      <c r="BP1225" s="77">
        <f t="shared" ca="1" si="589"/>
        <v>0</v>
      </c>
      <c r="BQ1225" s="77">
        <f t="shared" ca="1" si="589"/>
        <v>0</v>
      </c>
      <c r="BR1225" s="77">
        <f t="shared" ca="1" si="589"/>
        <v>0</v>
      </c>
      <c r="BS1225" s="77">
        <f t="shared" ca="1" si="589"/>
        <v>0</v>
      </c>
      <c r="BT1225" s="77">
        <f t="shared" ca="1" si="589"/>
        <v>0</v>
      </c>
      <c r="BU1225" s="77">
        <f t="shared" ca="1" si="589"/>
        <v>0.04</v>
      </c>
      <c r="BV1225" s="77">
        <f t="shared" ca="1" si="589"/>
        <v>0</v>
      </c>
      <c r="BW1225" s="77">
        <f t="shared" ca="1" si="589"/>
        <v>0</v>
      </c>
      <c r="BX1225" s="77">
        <f t="shared" ca="1" si="589"/>
        <v>0</v>
      </c>
      <c r="BY1225" s="77">
        <f t="shared" ca="1" si="589"/>
        <v>0</v>
      </c>
      <c r="BZ1225" s="77">
        <f t="shared" ca="1" si="589"/>
        <v>0</v>
      </c>
      <c r="CA1225" s="77">
        <f t="shared" ca="1" si="589"/>
        <v>0</v>
      </c>
      <c r="CB1225" s="77">
        <f t="shared" ca="1" si="589"/>
        <v>0.04</v>
      </c>
      <c r="CC1225" s="77">
        <f t="shared" ca="1" si="589"/>
        <v>0</v>
      </c>
      <c r="CD1225" s="77">
        <f t="shared" ca="1" si="601"/>
        <v>0</v>
      </c>
      <c r="CE1225" s="77">
        <f t="shared" ca="1" si="601"/>
        <v>0</v>
      </c>
      <c r="CF1225" s="77">
        <f t="shared" ca="1" si="594"/>
        <v>0</v>
      </c>
      <c r="CG1225" s="77">
        <f t="shared" ca="1" si="597"/>
        <v>0</v>
      </c>
      <c r="CH1225" s="77">
        <f ca="1">OFFSET(CH1225,-1,0)</f>
        <v>0</v>
      </c>
    </row>
    <row r="1226" spans="1:86">
      <c r="A1226" s="60"/>
      <c r="B1226" s="232" t="str">
        <f t="shared" si="551"/>
        <v>Scan 2 Hold Lamb Surv as Scan1</v>
      </c>
      <c r="C1226" s="77">
        <f t="shared" ca="1" si="584"/>
        <v>1</v>
      </c>
      <c r="D1226" s="77">
        <f t="shared" ca="1" si="584"/>
        <v>1</v>
      </c>
      <c r="E1226" s="77" t="b">
        <f t="shared" ca="1" si="579"/>
        <v>0</v>
      </c>
      <c r="F1226" s="77">
        <f t="shared" ca="1" si="598"/>
        <v>11</v>
      </c>
      <c r="G1226" s="201" t="str">
        <f>G$1209</f>
        <v>-</v>
      </c>
      <c r="H1226" s="201" t="str">
        <f>H$1209</f>
        <v>-</v>
      </c>
      <c r="I1226" s="77" t="str">
        <f ca="1">OFFSET(I1226,-1,0)</f>
        <v>-</v>
      </c>
      <c r="J1226" s="77" t="str">
        <f ca="1">OFFSET(J1226,-1,0)</f>
        <v>-</v>
      </c>
      <c r="K1226" s="76" t="b">
        <v>1</v>
      </c>
      <c r="L1226" s="77" t="str">
        <f ca="1">OFFSET(L1226,-1,0)</f>
        <v>-</v>
      </c>
      <c r="M1226" s="77" t="str">
        <f ca="1">OFFSET(M1226,-1,0)</f>
        <v>-</v>
      </c>
      <c r="N1226" s="77" t="str">
        <f t="shared" ca="1" si="599"/>
        <v>-</v>
      </c>
      <c r="O1226" s="77">
        <f t="shared" ca="1" si="593"/>
        <v>28</v>
      </c>
      <c r="P1226" s="77">
        <f t="shared" ca="1" si="591"/>
        <v>29</v>
      </c>
      <c r="Q1226" s="77">
        <f t="shared" ca="1" si="596"/>
        <v>29</v>
      </c>
      <c r="R1226" s="77">
        <f ca="1">OFFSET(R1226,-1,0)</f>
        <v>30</v>
      </c>
      <c r="S1226" s="77">
        <f t="shared" ca="1" si="600"/>
        <v>30</v>
      </c>
      <c r="T1226" s="77">
        <f t="shared" ca="1" si="600"/>
        <v>30</v>
      </c>
      <c r="U1226" s="77">
        <f t="shared" ca="1" si="600"/>
        <v>0.01</v>
      </c>
      <c r="V1226" s="77">
        <f t="shared" ca="1" si="600"/>
        <v>0</v>
      </c>
      <c r="W1226" s="77">
        <f t="shared" ca="1" si="600"/>
        <v>0.05</v>
      </c>
      <c r="X1226" s="77">
        <f t="shared" ca="1" si="600"/>
        <v>0.05</v>
      </c>
      <c r="Y1226" s="206">
        <f t="shared" ca="1" si="600"/>
        <v>1.0984615384615384E-2</v>
      </c>
      <c r="Z1226" s="206">
        <f t="shared" ca="1" si="600"/>
        <v>-4.3999999999999997E-2</v>
      </c>
      <c r="AA1226" s="77">
        <f t="shared" ca="1" si="600"/>
        <v>2</v>
      </c>
      <c r="AB1226" s="77" t="str">
        <f t="shared" ca="1" si="600"/>
        <v>-</v>
      </c>
      <c r="AC1226" s="77" t="str">
        <f t="shared" ca="1" si="600"/>
        <v>-</v>
      </c>
      <c r="AD1226" s="77" t="b">
        <f t="shared" ca="1" si="600"/>
        <v>1</v>
      </c>
      <c r="AE1226" s="77" t="str">
        <f t="shared" ca="1" si="600"/>
        <v>-</v>
      </c>
      <c r="AF1226" s="77" t="str">
        <f t="shared" ca="1" si="600"/>
        <v>-</v>
      </c>
      <c r="AG1226" s="77" t="str">
        <f t="shared" ca="1" si="600"/>
        <v>-</v>
      </c>
      <c r="AH1226" s="77">
        <f t="shared" ca="1" si="600"/>
        <v>1</v>
      </c>
      <c r="AI1226" s="77">
        <f t="shared" ca="1" si="600"/>
        <v>0</v>
      </c>
      <c r="AJ1226" s="77">
        <f t="shared" ca="1" si="600"/>
        <v>1</v>
      </c>
      <c r="AK1226" s="77">
        <f t="shared" ca="1" si="600"/>
        <v>0</v>
      </c>
      <c r="AL1226" s="77">
        <f t="shared" ca="1" si="600"/>
        <v>1</v>
      </c>
      <c r="AM1226" s="77"/>
      <c r="AN1226" s="77"/>
      <c r="AO1226" s="77"/>
      <c r="AP1226" s="77"/>
      <c r="AQ1226" s="77"/>
      <c r="AR1226" s="77"/>
      <c r="AS1226" s="77"/>
      <c r="AT1226" s="77"/>
      <c r="AU1226" s="77"/>
      <c r="AV1226" s="77"/>
      <c r="AW1226" s="77"/>
      <c r="AX1226" s="77"/>
      <c r="AY1226" s="77"/>
      <c r="AZ1226" s="77"/>
      <c r="BA1226" s="77"/>
      <c r="BB1226" s="77"/>
      <c r="BC1226" s="77"/>
      <c r="BD1226" s="77"/>
      <c r="BE1226" s="77"/>
      <c r="BF1226" s="77"/>
      <c r="BG1226" s="77"/>
      <c r="BH1226" s="77"/>
      <c r="BI1226" s="77"/>
      <c r="BJ1226" s="77"/>
      <c r="BK1226" s="77"/>
      <c r="BL1226" s="77"/>
      <c r="BM1226" s="77"/>
      <c r="BN1226" s="77">
        <f t="shared" ca="1" si="589"/>
        <v>0.04</v>
      </c>
      <c r="BO1226" s="77">
        <f t="shared" ca="1" si="589"/>
        <v>0</v>
      </c>
      <c r="BP1226" s="77">
        <f t="shared" ca="1" si="589"/>
        <v>0</v>
      </c>
      <c r="BQ1226" s="77">
        <f t="shared" ca="1" si="589"/>
        <v>0</v>
      </c>
      <c r="BR1226" s="77">
        <f t="shared" ca="1" si="589"/>
        <v>0</v>
      </c>
      <c r="BS1226" s="77">
        <f t="shared" ca="1" si="589"/>
        <v>0</v>
      </c>
      <c r="BT1226" s="77">
        <f t="shared" ca="1" si="589"/>
        <v>0</v>
      </c>
      <c r="BU1226" s="77">
        <f t="shared" ca="1" si="589"/>
        <v>0.04</v>
      </c>
      <c r="BV1226" s="77">
        <f t="shared" ca="1" si="589"/>
        <v>0</v>
      </c>
      <c r="BW1226" s="77">
        <f t="shared" ca="1" si="589"/>
        <v>0</v>
      </c>
      <c r="BX1226" s="77">
        <f t="shared" ca="1" si="589"/>
        <v>0</v>
      </c>
      <c r="BY1226" s="77">
        <f t="shared" ca="1" si="589"/>
        <v>0</v>
      </c>
      <c r="BZ1226" s="77">
        <f t="shared" ca="1" si="589"/>
        <v>0</v>
      </c>
      <c r="CA1226" s="77">
        <f t="shared" ca="1" si="589"/>
        <v>0</v>
      </c>
      <c r="CB1226" s="77">
        <f t="shared" ca="1" si="589"/>
        <v>0.04</v>
      </c>
      <c r="CC1226" s="77">
        <f t="shared" ca="1" si="589"/>
        <v>0</v>
      </c>
      <c r="CD1226" s="77">
        <f t="shared" ca="1" si="601"/>
        <v>0</v>
      </c>
      <c r="CE1226" s="77">
        <f t="shared" ca="1" si="601"/>
        <v>0</v>
      </c>
      <c r="CF1226" s="77">
        <f t="shared" ca="1" si="594"/>
        <v>0</v>
      </c>
      <c r="CG1226" s="77">
        <f t="shared" ca="1" si="597"/>
        <v>0</v>
      </c>
      <c r="CH1226" s="77">
        <f ca="1">OFFSET(CH1226,-1,0)</f>
        <v>0</v>
      </c>
    </row>
    <row r="1227" spans="1:86">
      <c r="A1227" s="60"/>
      <c r="B1227" s="232" t="str">
        <f t="shared" si="551"/>
        <v>Scan 2 Hold RR as Scan1</v>
      </c>
      <c r="C1227" s="77">
        <f t="shared" ca="1" si="584"/>
        <v>1</v>
      </c>
      <c r="D1227" s="77">
        <f t="shared" ca="1" si="584"/>
        <v>1</v>
      </c>
      <c r="E1227" s="77" t="b">
        <f t="shared" ca="1" si="579"/>
        <v>0</v>
      </c>
      <c r="F1227" s="77">
        <f t="shared" ca="1" si="598"/>
        <v>11</v>
      </c>
      <c r="G1227" s="77" t="str">
        <f ca="1">OFFSET(G1227,-1,0)</f>
        <v>-</v>
      </c>
      <c r="H1227" s="77" t="str">
        <f ca="1">OFFSET(H1227,-1,0)</f>
        <v>-</v>
      </c>
      <c r="I1227" s="76" t="b">
        <v>1</v>
      </c>
      <c r="J1227" s="76" t="b">
        <v>1</v>
      </c>
      <c r="K1227" s="201" t="str">
        <f>K$1209</f>
        <v>-</v>
      </c>
      <c r="L1227" s="77" t="str">
        <f ca="1">OFFSET(L1227,-1,0)</f>
        <v>-</v>
      </c>
      <c r="M1227" s="77" t="str">
        <f ca="1">OFFSET(M1227,-1,0)</f>
        <v>-</v>
      </c>
      <c r="N1227" s="77" t="str">
        <f t="shared" ca="1" si="599"/>
        <v>-</v>
      </c>
      <c r="O1227" s="77">
        <f t="shared" ca="1" si="593"/>
        <v>28</v>
      </c>
      <c r="P1227" s="77">
        <f t="shared" ca="1" si="591"/>
        <v>29</v>
      </c>
      <c r="Q1227" s="77">
        <f t="shared" ca="1" si="596"/>
        <v>29</v>
      </c>
      <c r="R1227" s="77">
        <f ca="1">OFFSET(R1227,-1,0)</f>
        <v>30</v>
      </c>
      <c r="S1227" s="77">
        <f t="shared" ca="1" si="600"/>
        <v>30</v>
      </c>
      <c r="T1227" s="77">
        <f t="shared" ca="1" si="600"/>
        <v>30</v>
      </c>
      <c r="U1227" s="77">
        <f t="shared" ca="1" si="600"/>
        <v>0.01</v>
      </c>
      <c r="V1227" s="77">
        <f t="shared" ca="1" si="600"/>
        <v>0</v>
      </c>
      <c r="W1227" s="77">
        <f t="shared" ca="1" si="600"/>
        <v>0.05</v>
      </c>
      <c r="X1227" s="77">
        <f t="shared" ca="1" si="600"/>
        <v>0.05</v>
      </c>
      <c r="Y1227" s="206">
        <f t="shared" ca="1" si="600"/>
        <v>1.0984615384615384E-2</v>
      </c>
      <c r="Z1227" s="206">
        <f t="shared" ca="1" si="600"/>
        <v>-4.3999999999999997E-2</v>
      </c>
      <c r="AA1227" s="77">
        <f t="shared" ca="1" si="600"/>
        <v>2</v>
      </c>
      <c r="AB1227" s="77" t="str">
        <f t="shared" ca="1" si="600"/>
        <v>-</v>
      </c>
      <c r="AC1227" s="77" t="str">
        <f t="shared" ca="1" si="600"/>
        <v>-</v>
      </c>
      <c r="AD1227" s="77" t="b">
        <f t="shared" ca="1" si="600"/>
        <v>1</v>
      </c>
      <c r="AE1227" s="77" t="str">
        <f t="shared" ca="1" si="600"/>
        <v>-</v>
      </c>
      <c r="AF1227" s="77" t="str">
        <f t="shared" ca="1" si="600"/>
        <v>-</v>
      </c>
      <c r="AG1227" s="77" t="str">
        <f t="shared" ca="1" si="600"/>
        <v>-</v>
      </c>
      <c r="AH1227" s="77">
        <f t="shared" ca="1" si="600"/>
        <v>1</v>
      </c>
      <c r="AI1227" s="77">
        <f t="shared" ca="1" si="600"/>
        <v>0</v>
      </c>
      <c r="AJ1227" s="77">
        <f t="shared" ca="1" si="600"/>
        <v>1</v>
      </c>
      <c r="AK1227" s="77">
        <f t="shared" ca="1" si="600"/>
        <v>0</v>
      </c>
      <c r="AL1227" s="77">
        <f t="shared" ca="1" si="600"/>
        <v>1</v>
      </c>
      <c r="AM1227" s="77"/>
      <c r="AN1227" s="77"/>
      <c r="AO1227" s="77"/>
      <c r="AP1227" s="77"/>
      <c r="AQ1227" s="77"/>
      <c r="AR1227" s="77"/>
      <c r="AS1227" s="77"/>
      <c r="AT1227" s="77"/>
      <c r="AU1227" s="77"/>
      <c r="AV1227" s="77"/>
      <c r="AW1227" s="77"/>
      <c r="AX1227" s="77"/>
      <c r="AY1227" s="77"/>
      <c r="AZ1227" s="77"/>
      <c r="BA1227" s="77"/>
      <c r="BB1227" s="77"/>
      <c r="BC1227" s="77"/>
      <c r="BD1227" s="77"/>
      <c r="BE1227" s="77"/>
      <c r="BF1227" s="77"/>
      <c r="BG1227" s="77"/>
      <c r="BH1227" s="77"/>
      <c r="BI1227" s="77"/>
      <c r="BJ1227" s="77"/>
      <c r="BK1227" s="77"/>
      <c r="BL1227" s="77"/>
      <c r="BM1227" s="77"/>
      <c r="BN1227" s="77">
        <f t="shared" ca="1" si="589"/>
        <v>0.04</v>
      </c>
      <c r="BO1227" s="77">
        <f t="shared" ca="1" si="589"/>
        <v>0</v>
      </c>
      <c r="BP1227" s="77">
        <f t="shared" ca="1" si="589"/>
        <v>0</v>
      </c>
      <c r="BQ1227" s="77">
        <f t="shared" ca="1" si="589"/>
        <v>0</v>
      </c>
      <c r="BR1227" s="77">
        <f t="shared" ca="1" si="589"/>
        <v>0</v>
      </c>
      <c r="BS1227" s="77">
        <f t="shared" ca="1" si="589"/>
        <v>0</v>
      </c>
      <c r="BT1227" s="77">
        <f t="shared" ca="1" si="589"/>
        <v>0</v>
      </c>
      <c r="BU1227" s="77">
        <f t="shared" ca="1" si="589"/>
        <v>0.04</v>
      </c>
      <c r="BV1227" s="77">
        <f t="shared" ca="1" si="589"/>
        <v>0</v>
      </c>
      <c r="BW1227" s="77">
        <f t="shared" ca="1" si="589"/>
        <v>0</v>
      </c>
      <c r="BX1227" s="77">
        <f t="shared" ca="1" si="589"/>
        <v>0</v>
      </c>
      <c r="BY1227" s="77">
        <f t="shared" ca="1" si="589"/>
        <v>0</v>
      </c>
      <c r="BZ1227" s="77">
        <f t="shared" ca="1" si="589"/>
        <v>0</v>
      </c>
      <c r="CA1227" s="77">
        <f t="shared" ca="1" si="589"/>
        <v>0</v>
      </c>
      <c r="CB1227" s="77">
        <f t="shared" ca="1" si="589"/>
        <v>0.04</v>
      </c>
      <c r="CC1227" s="77">
        <f t="shared" ca="1" si="589"/>
        <v>0</v>
      </c>
      <c r="CD1227" s="77">
        <f t="shared" ca="1" si="601"/>
        <v>0</v>
      </c>
      <c r="CE1227" s="77">
        <f t="shared" ca="1" si="601"/>
        <v>0</v>
      </c>
      <c r="CF1227" s="77">
        <f t="shared" ca="1" si="594"/>
        <v>0</v>
      </c>
      <c r="CG1227" s="77">
        <f t="shared" ca="1" si="597"/>
        <v>0</v>
      </c>
      <c r="CH1227" s="77">
        <f ca="1">OFFSET(CH1227,-1,0)</f>
        <v>0</v>
      </c>
    </row>
    <row r="1228" spans="1:86">
      <c r="A1228" s="60"/>
      <c r="B1228" s="232" t="str">
        <f t="shared" si="551"/>
        <v>Scan 2 Hold All prodn as Scan1</v>
      </c>
      <c r="C1228" s="77">
        <f t="shared" ca="1" si="584"/>
        <v>1</v>
      </c>
      <c r="D1228" s="77">
        <f t="shared" ca="1" si="584"/>
        <v>1</v>
      </c>
      <c r="E1228" s="77" t="b">
        <f t="shared" ca="1" si="579"/>
        <v>0</v>
      </c>
      <c r="F1228" s="77">
        <f t="shared" ca="1" si="598"/>
        <v>11</v>
      </c>
      <c r="G1228" s="76" t="b">
        <v>1</v>
      </c>
      <c r="H1228" s="76" t="b">
        <v>1</v>
      </c>
      <c r="I1228" s="76" t="b">
        <v>1</v>
      </c>
      <c r="J1228" s="76" t="b">
        <v>1</v>
      </c>
      <c r="K1228" s="76" t="b">
        <v>1</v>
      </c>
      <c r="L1228" s="76" t="b">
        <v>1</v>
      </c>
      <c r="M1228" s="76" t="b">
        <v>1</v>
      </c>
      <c r="N1228" s="77" t="str">
        <f t="shared" ca="1" si="599"/>
        <v>-</v>
      </c>
      <c r="O1228" s="77">
        <f t="shared" ca="1" si="593"/>
        <v>28</v>
      </c>
      <c r="P1228" s="77">
        <f t="shared" ca="1" si="591"/>
        <v>29</v>
      </c>
      <c r="Q1228" s="77">
        <f t="shared" ca="1" si="596"/>
        <v>29</v>
      </c>
      <c r="R1228" s="77">
        <f ca="1">OFFSET(R1228,-1,0)</f>
        <v>30</v>
      </c>
      <c r="S1228" s="77">
        <f t="shared" ca="1" si="600"/>
        <v>30</v>
      </c>
      <c r="T1228" s="77">
        <f t="shared" ca="1" si="600"/>
        <v>30</v>
      </c>
      <c r="U1228" s="77">
        <f t="shared" ca="1" si="600"/>
        <v>0.01</v>
      </c>
      <c r="V1228" s="77">
        <f t="shared" ca="1" si="600"/>
        <v>0</v>
      </c>
      <c r="W1228" s="77">
        <f t="shared" ca="1" si="600"/>
        <v>0.05</v>
      </c>
      <c r="X1228" s="77">
        <f t="shared" ca="1" si="600"/>
        <v>0.05</v>
      </c>
      <c r="Y1228" s="206">
        <f t="shared" ca="1" si="600"/>
        <v>1.0984615384615384E-2</v>
      </c>
      <c r="Z1228" s="206">
        <f t="shared" ca="1" si="600"/>
        <v>-4.3999999999999997E-2</v>
      </c>
      <c r="AA1228" s="77">
        <f t="shared" ca="1" si="600"/>
        <v>2</v>
      </c>
      <c r="AB1228" s="77" t="str">
        <f t="shared" ca="1" si="600"/>
        <v>-</v>
      </c>
      <c r="AC1228" s="77" t="str">
        <f t="shared" ca="1" si="600"/>
        <v>-</v>
      </c>
      <c r="AD1228" s="77" t="b">
        <f t="shared" ca="1" si="600"/>
        <v>1</v>
      </c>
      <c r="AE1228" s="77" t="str">
        <f t="shared" ca="1" si="600"/>
        <v>-</v>
      </c>
      <c r="AF1228" s="77" t="str">
        <f t="shared" ca="1" si="600"/>
        <v>-</v>
      </c>
      <c r="AG1228" s="77" t="str">
        <f t="shared" ca="1" si="600"/>
        <v>-</v>
      </c>
      <c r="AH1228" s="77">
        <f t="shared" ca="1" si="600"/>
        <v>1</v>
      </c>
      <c r="AI1228" s="77">
        <f t="shared" ca="1" si="600"/>
        <v>0</v>
      </c>
      <c r="AJ1228" s="77">
        <f t="shared" ca="1" si="600"/>
        <v>1</v>
      </c>
      <c r="AK1228" s="77">
        <f t="shared" ca="1" si="600"/>
        <v>0</v>
      </c>
      <c r="AL1228" s="77">
        <f t="shared" ca="1" si="600"/>
        <v>1</v>
      </c>
      <c r="AM1228" s="77"/>
      <c r="AN1228" s="77"/>
      <c r="AO1228" s="77"/>
      <c r="AP1228" s="77"/>
      <c r="AQ1228" s="77"/>
      <c r="AR1228" s="77"/>
      <c r="AS1228" s="77"/>
      <c r="AT1228" s="77"/>
      <c r="AU1228" s="77"/>
      <c r="AV1228" s="77"/>
      <c r="AW1228" s="77"/>
      <c r="AX1228" s="77"/>
      <c r="AY1228" s="77"/>
      <c r="AZ1228" s="77"/>
      <c r="BA1228" s="77"/>
      <c r="BB1228" s="77"/>
      <c r="BC1228" s="77"/>
      <c r="BD1228" s="77"/>
      <c r="BE1228" s="77"/>
      <c r="BF1228" s="77"/>
      <c r="BG1228" s="77"/>
      <c r="BH1228" s="77"/>
      <c r="BI1228" s="77"/>
      <c r="BJ1228" s="77"/>
      <c r="BK1228" s="77"/>
      <c r="BL1228" s="77"/>
      <c r="BM1228" s="77"/>
      <c r="BN1228" s="77">
        <f t="shared" ca="1" si="589"/>
        <v>0.04</v>
      </c>
      <c r="BO1228" s="77">
        <f t="shared" ca="1" si="589"/>
        <v>0</v>
      </c>
      <c r="BP1228" s="77">
        <f t="shared" ca="1" si="589"/>
        <v>0</v>
      </c>
      <c r="BQ1228" s="77">
        <f t="shared" ca="1" si="589"/>
        <v>0</v>
      </c>
      <c r="BR1228" s="77">
        <f t="shared" ca="1" si="589"/>
        <v>0</v>
      </c>
      <c r="BS1228" s="77">
        <f t="shared" ca="1" si="589"/>
        <v>0</v>
      </c>
      <c r="BT1228" s="77">
        <f t="shared" ca="1" si="589"/>
        <v>0</v>
      </c>
      <c r="BU1228" s="77">
        <f t="shared" ca="1" si="589"/>
        <v>0.04</v>
      </c>
      <c r="BV1228" s="77">
        <f t="shared" ca="1" si="589"/>
        <v>0</v>
      </c>
      <c r="BW1228" s="77">
        <f t="shared" ca="1" si="589"/>
        <v>0</v>
      </c>
      <c r="BX1228" s="77">
        <f t="shared" ca="1" si="589"/>
        <v>0</v>
      </c>
      <c r="BY1228" s="77">
        <f t="shared" ca="1" si="589"/>
        <v>0</v>
      </c>
      <c r="BZ1228" s="77">
        <f t="shared" ca="1" si="589"/>
        <v>0</v>
      </c>
      <c r="CA1228" s="77">
        <f t="shared" ca="1" si="589"/>
        <v>0</v>
      </c>
      <c r="CB1228" s="77">
        <f t="shared" ca="1" si="589"/>
        <v>0.04</v>
      </c>
      <c r="CC1228" s="77">
        <f t="shared" ca="1" si="589"/>
        <v>0</v>
      </c>
      <c r="CD1228" s="77">
        <f t="shared" ca="1" si="601"/>
        <v>0</v>
      </c>
      <c r="CE1228" s="77">
        <f t="shared" ca="1" si="601"/>
        <v>0</v>
      </c>
      <c r="CF1228" s="77">
        <f t="shared" ca="1" si="594"/>
        <v>0</v>
      </c>
      <c r="CG1228" s="77">
        <f t="shared" ca="1" si="597"/>
        <v>0</v>
      </c>
      <c r="CH1228" s="77">
        <f ca="1">OFFSET(CH1228,-1,0)</f>
        <v>0</v>
      </c>
    </row>
    <row r="1229" spans="1:86">
      <c r="A1229" s="60"/>
      <c r="B1229" s="232" t="str">
        <f t="shared" si="551"/>
        <v>Scan 2 Differential progeny management</v>
      </c>
      <c r="C1229" s="77">
        <f t="shared" ca="1" si="584"/>
        <v>1</v>
      </c>
      <c r="D1229" s="77">
        <f t="shared" ca="1" si="584"/>
        <v>1</v>
      </c>
      <c r="E1229" s="77" t="b">
        <f t="shared" ca="1" si="579"/>
        <v>0</v>
      </c>
      <c r="F1229" s="77">
        <f t="shared" ca="1" si="598"/>
        <v>11</v>
      </c>
      <c r="G1229" s="201" t="str">
        <f t="shared" ref="G1229:M1229" si="602">G$1209</f>
        <v>-</v>
      </c>
      <c r="H1229" s="201" t="str">
        <f t="shared" si="602"/>
        <v>-</v>
      </c>
      <c r="I1229" s="201" t="str">
        <f t="shared" si="602"/>
        <v>-</v>
      </c>
      <c r="J1229" s="201" t="str">
        <f t="shared" si="602"/>
        <v>-</v>
      </c>
      <c r="K1229" s="201" t="str">
        <f t="shared" si="602"/>
        <v>-</v>
      </c>
      <c r="L1229" s="201" t="str">
        <f t="shared" si="602"/>
        <v>-</v>
      </c>
      <c r="M1229" s="201" t="str">
        <f t="shared" si="602"/>
        <v>-</v>
      </c>
      <c r="N1229" s="77" t="str">
        <f t="shared" ca="1" si="599"/>
        <v>-</v>
      </c>
      <c r="O1229" s="200">
        <f t="shared" ref="O1229:T1229" ca="1" si="603">O$1195</f>
        <v>26</v>
      </c>
      <c r="P1229" s="200">
        <f t="shared" ca="1" si="603"/>
        <v>27</v>
      </c>
      <c r="Q1229" s="200">
        <f t="shared" ca="1" si="603"/>
        <v>27</v>
      </c>
      <c r="R1229" s="200">
        <f t="shared" ca="1" si="603"/>
        <v>27</v>
      </c>
      <c r="S1229" s="200">
        <f t="shared" ca="1" si="603"/>
        <v>27</v>
      </c>
      <c r="T1229" s="200">
        <f t="shared" ca="1" si="603"/>
        <v>27</v>
      </c>
      <c r="U1229" s="77">
        <f t="shared" ca="1" si="600"/>
        <v>0.01</v>
      </c>
      <c r="V1229" s="77">
        <f t="shared" ca="1" si="600"/>
        <v>0</v>
      </c>
      <c r="W1229" s="77">
        <f t="shared" ca="1" si="600"/>
        <v>0.05</v>
      </c>
      <c r="X1229" s="77">
        <f t="shared" ca="1" si="600"/>
        <v>0.05</v>
      </c>
      <c r="Y1229" s="206">
        <f t="shared" ca="1" si="600"/>
        <v>1.0984615384615384E-2</v>
      </c>
      <c r="Z1229" s="206">
        <f t="shared" ca="1" si="600"/>
        <v>-4.3999999999999997E-2</v>
      </c>
      <c r="AA1229" s="77">
        <f t="shared" ca="1" si="600"/>
        <v>2</v>
      </c>
      <c r="AB1229" s="77" t="str">
        <f t="shared" ca="1" si="600"/>
        <v>-</v>
      </c>
      <c r="AC1229" s="77" t="str">
        <f t="shared" ca="1" si="600"/>
        <v>-</v>
      </c>
      <c r="AD1229" s="77" t="b">
        <f t="shared" ca="1" si="600"/>
        <v>1</v>
      </c>
      <c r="AE1229" s="77" t="str">
        <f t="shared" ca="1" si="600"/>
        <v>-</v>
      </c>
      <c r="AF1229" s="77" t="str">
        <f t="shared" ca="1" si="600"/>
        <v>-</v>
      </c>
      <c r="AG1229" s="77" t="str">
        <f t="shared" ca="1" si="600"/>
        <v>-</v>
      </c>
      <c r="AH1229" s="77">
        <f t="shared" ca="1" si="600"/>
        <v>1</v>
      </c>
      <c r="AI1229" s="77">
        <f t="shared" ca="1" si="600"/>
        <v>0</v>
      </c>
      <c r="AJ1229" s="77">
        <f t="shared" ca="1" si="600"/>
        <v>1</v>
      </c>
      <c r="AK1229" s="77">
        <f t="shared" ca="1" si="600"/>
        <v>0</v>
      </c>
      <c r="AL1229" s="77">
        <f t="shared" ca="1" si="600"/>
        <v>1</v>
      </c>
      <c r="AM1229" s="77"/>
      <c r="AN1229" s="77"/>
      <c r="AO1229" s="77"/>
      <c r="AP1229" s="77"/>
      <c r="AQ1229" s="77"/>
      <c r="AR1229" s="77"/>
      <c r="AS1229" s="77"/>
      <c r="AT1229" s="77"/>
      <c r="AU1229" s="77"/>
      <c r="AV1229" s="77"/>
      <c r="AW1229" s="77"/>
      <c r="AX1229" s="77"/>
      <c r="AY1229" s="77"/>
      <c r="AZ1229" s="77"/>
      <c r="BA1229" s="77"/>
      <c r="BB1229" s="77"/>
      <c r="BC1229" s="77"/>
      <c r="BD1229" s="77"/>
      <c r="BE1229" s="77"/>
      <c r="BF1229" s="77"/>
      <c r="BG1229" s="77"/>
      <c r="BH1229" s="77"/>
      <c r="BI1229" s="77"/>
      <c r="BJ1229" s="77"/>
      <c r="BK1229" s="77"/>
      <c r="BL1229" s="77"/>
      <c r="BM1229" s="77"/>
      <c r="BN1229" s="200">
        <f t="shared" ref="BN1229:CH1229" ca="1" si="604">BN$1195</f>
        <v>0.04</v>
      </c>
      <c r="BO1229" s="200">
        <f t="shared" ca="1" si="604"/>
        <v>0</v>
      </c>
      <c r="BP1229" s="200">
        <f t="shared" ca="1" si="604"/>
        <v>0</v>
      </c>
      <c r="BQ1229" s="200">
        <f t="shared" ca="1" si="604"/>
        <v>0.04</v>
      </c>
      <c r="BR1229" s="200">
        <f t="shared" ca="1" si="604"/>
        <v>0</v>
      </c>
      <c r="BS1229" s="200">
        <f t="shared" ca="1" si="604"/>
        <v>0.04</v>
      </c>
      <c r="BT1229" s="200">
        <f t="shared" ca="1" si="604"/>
        <v>0.04</v>
      </c>
      <c r="BU1229" s="200">
        <f t="shared" ca="1" si="604"/>
        <v>0.04</v>
      </c>
      <c r="BV1229" s="200">
        <f t="shared" ca="1" si="604"/>
        <v>0</v>
      </c>
      <c r="BW1229" s="200">
        <f t="shared" ca="1" si="604"/>
        <v>0</v>
      </c>
      <c r="BX1229" s="200">
        <f t="shared" ca="1" si="604"/>
        <v>0.04</v>
      </c>
      <c r="BY1229" s="200">
        <f t="shared" ca="1" si="604"/>
        <v>0</v>
      </c>
      <c r="BZ1229" s="200">
        <f t="shared" ca="1" si="604"/>
        <v>0.04</v>
      </c>
      <c r="CA1229" s="200">
        <f t="shared" ca="1" si="604"/>
        <v>0.04</v>
      </c>
      <c r="CB1229" s="200">
        <f t="shared" ca="1" si="604"/>
        <v>0.04</v>
      </c>
      <c r="CC1229" s="200">
        <f t="shared" ca="1" si="604"/>
        <v>0</v>
      </c>
      <c r="CD1229" s="200">
        <f t="shared" ca="1" si="604"/>
        <v>0</v>
      </c>
      <c r="CE1229" s="200">
        <f t="shared" ca="1" si="604"/>
        <v>0.04</v>
      </c>
      <c r="CF1229" s="200">
        <f t="shared" ca="1" si="604"/>
        <v>0</v>
      </c>
      <c r="CG1229" s="200">
        <f t="shared" ca="1" si="604"/>
        <v>0.04</v>
      </c>
      <c r="CH1229" s="200">
        <f t="shared" ca="1" si="604"/>
        <v>0.04</v>
      </c>
    </row>
    <row r="1230" spans="1:86">
      <c r="A1230" s="60"/>
      <c r="B1230" s="231" t="str">
        <f t="shared" si="551"/>
        <v>Scan 2 No paddock allocation benefits</v>
      </c>
      <c r="C1230" s="77">
        <f t="shared" ca="1" si="584"/>
        <v>1</v>
      </c>
      <c r="D1230" s="77">
        <f t="shared" ca="1" si="584"/>
        <v>1</v>
      </c>
      <c r="E1230" s="77" t="b">
        <f t="shared" ca="1" si="579"/>
        <v>0</v>
      </c>
      <c r="F1230" s="201">
        <f ca="1">F$1209</f>
        <v>12</v>
      </c>
      <c r="G1230" s="77" t="str">
        <f t="shared" ref="G1230:M1231" ca="1" si="605">OFFSET(G1230,-1,0)</f>
        <v>-</v>
      </c>
      <c r="H1230" s="77" t="str">
        <f t="shared" ca="1" si="605"/>
        <v>-</v>
      </c>
      <c r="I1230" s="77" t="str">
        <f t="shared" ca="1" si="605"/>
        <v>-</v>
      </c>
      <c r="J1230" s="77" t="str">
        <f t="shared" ca="1" si="605"/>
        <v>-</v>
      </c>
      <c r="K1230" s="77" t="str">
        <f t="shared" ca="1" si="605"/>
        <v>-</v>
      </c>
      <c r="L1230" s="77" t="str">
        <f t="shared" ca="1" si="605"/>
        <v>-</v>
      </c>
      <c r="M1230" s="77" t="str">
        <f t="shared" ca="1" si="605"/>
        <v>-</v>
      </c>
      <c r="N1230" s="77" t="str">
        <f t="shared" ca="1" si="599"/>
        <v>-</v>
      </c>
      <c r="O1230" s="201">
        <f t="shared" ref="O1230:T1230" ca="1" si="606">O$1209</f>
        <v>28</v>
      </c>
      <c r="P1230" s="201">
        <f t="shared" ca="1" si="606"/>
        <v>29</v>
      </c>
      <c r="Q1230" s="201">
        <f t="shared" ca="1" si="606"/>
        <v>29</v>
      </c>
      <c r="R1230" s="201">
        <f t="shared" ca="1" si="606"/>
        <v>30</v>
      </c>
      <c r="S1230" s="201">
        <f t="shared" ca="1" si="606"/>
        <v>30</v>
      </c>
      <c r="T1230" s="201">
        <f t="shared" ca="1" si="606"/>
        <v>30</v>
      </c>
      <c r="U1230" s="77">
        <f t="shared" ca="1" si="600"/>
        <v>0.01</v>
      </c>
      <c r="V1230" s="77">
        <f t="shared" ca="1" si="600"/>
        <v>0</v>
      </c>
      <c r="W1230" s="77">
        <f t="shared" ca="1" si="600"/>
        <v>0.05</v>
      </c>
      <c r="X1230" s="77">
        <f t="shared" ca="1" si="600"/>
        <v>0.05</v>
      </c>
      <c r="Y1230" s="73">
        <v>0</v>
      </c>
      <c r="Z1230" s="73">
        <v>0</v>
      </c>
      <c r="AA1230" s="77">
        <f t="shared" ca="1" si="600"/>
        <v>2</v>
      </c>
      <c r="AB1230" s="77" t="str">
        <f t="shared" ca="1" si="600"/>
        <v>-</v>
      </c>
      <c r="AC1230" s="77" t="str">
        <f t="shared" ca="1" si="600"/>
        <v>-</v>
      </c>
      <c r="AD1230" s="77" t="b">
        <f t="shared" ca="1" si="600"/>
        <v>1</v>
      </c>
      <c r="AE1230" s="77" t="str">
        <f t="shared" ca="1" si="600"/>
        <v>-</v>
      </c>
      <c r="AF1230" s="77" t="str">
        <f t="shared" ca="1" si="600"/>
        <v>-</v>
      </c>
      <c r="AG1230" s="77" t="str">
        <f t="shared" ca="1" si="600"/>
        <v>-</v>
      </c>
      <c r="AH1230" s="77">
        <f t="shared" ca="1" si="600"/>
        <v>1</v>
      </c>
      <c r="AI1230" s="77">
        <f t="shared" ca="1" si="600"/>
        <v>0</v>
      </c>
      <c r="AJ1230" s="77">
        <f t="shared" ca="1" si="600"/>
        <v>1</v>
      </c>
      <c r="AK1230" s="77">
        <f t="shared" ca="1" si="600"/>
        <v>0</v>
      </c>
      <c r="AL1230" s="77">
        <f t="shared" ca="1" si="600"/>
        <v>1</v>
      </c>
      <c r="AM1230" s="77"/>
      <c r="AN1230" s="77"/>
      <c r="AO1230" s="77"/>
      <c r="AP1230" s="77"/>
      <c r="AQ1230" s="77"/>
      <c r="AR1230" s="77"/>
      <c r="AS1230" s="77"/>
      <c r="AT1230" s="77"/>
      <c r="AU1230" s="77"/>
      <c r="AV1230" s="77"/>
      <c r="AW1230" s="77"/>
      <c r="AX1230" s="77"/>
      <c r="AY1230" s="77"/>
      <c r="AZ1230" s="77"/>
      <c r="BA1230" s="77"/>
      <c r="BB1230" s="77"/>
      <c r="BC1230" s="77"/>
      <c r="BD1230" s="77"/>
      <c r="BE1230" s="77"/>
      <c r="BF1230" s="77"/>
      <c r="BG1230" s="77"/>
      <c r="BH1230" s="77"/>
      <c r="BI1230" s="77"/>
      <c r="BJ1230" s="77"/>
      <c r="BK1230" s="77"/>
      <c r="BL1230" s="77"/>
      <c r="BM1230" s="77"/>
      <c r="BN1230" s="201">
        <f t="shared" ref="BN1230:CH1230" ca="1" si="607">BN$1209</f>
        <v>0.04</v>
      </c>
      <c r="BO1230" s="201">
        <f t="shared" ca="1" si="607"/>
        <v>0</v>
      </c>
      <c r="BP1230" s="201">
        <f t="shared" ca="1" si="607"/>
        <v>0</v>
      </c>
      <c r="BQ1230" s="201">
        <f t="shared" ca="1" si="607"/>
        <v>0</v>
      </c>
      <c r="BR1230" s="201">
        <f t="shared" ca="1" si="607"/>
        <v>0</v>
      </c>
      <c r="BS1230" s="201">
        <f t="shared" ca="1" si="607"/>
        <v>0</v>
      </c>
      <c r="BT1230" s="201">
        <f t="shared" ca="1" si="607"/>
        <v>0</v>
      </c>
      <c r="BU1230" s="201">
        <f t="shared" ca="1" si="607"/>
        <v>0.04</v>
      </c>
      <c r="BV1230" s="201">
        <f t="shared" ca="1" si="607"/>
        <v>0</v>
      </c>
      <c r="BW1230" s="201">
        <f t="shared" ca="1" si="607"/>
        <v>0</v>
      </c>
      <c r="BX1230" s="201">
        <f t="shared" ca="1" si="607"/>
        <v>0</v>
      </c>
      <c r="BY1230" s="201">
        <f t="shared" ca="1" si="607"/>
        <v>0</v>
      </c>
      <c r="BZ1230" s="201">
        <f t="shared" ca="1" si="607"/>
        <v>0</v>
      </c>
      <c r="CA1230" s="201">
        <f t="shared" ca="1" si="607"/>
        <v>0</v>
      </c>
      <c r="CB1230" s="201">
        <f t="shared" ca="1" si="607"/>
        <v>0.04</v>
      </c>
      <c r="CC1230" s="201">
        <f t="shared" ca="1" si="607"/>
        <v>0</v>
      </c>
      <c r="CD1230" s="201">
        <f t="shared" ca="1" si="607"/>
        <v>0</v>
      </c>
      <c r="CE1230" s="201">
        <f t="shared" ca="1" si="607"/>
        <v>0</v>
      </c>
      <c r="CF1230" s="201">
        <f t="shared" ca="1" si="607"/>
        <v>0</v>
      </c>
      <c r="CG1230" s="201">
        <f t="shared" ca="1" si="607"/>
        <v>0</v>
      </c>
      <c r="CH1230" s="201">
        <f t="shared" ca="1" si="607"/>
        <v>0</v>
      </c>
    </row>
    <row r="1231" spans="1:86">
      <c r="A1231" s="212">
        <f ca="1">MOD(INDEX(CHOOSE(d.Flock.1.2+1,i.DryManOpt_Mer,i.DryManOpt_BBT,i.DryManOpt_Mat),d.TOL.1.2+1,$AA1231+1)-1,4)+1+4</f>
        <v>8</v>
      </c>
      <c r="B1231" s="230" t="str">
        <f t="shared" si="551"/>
        <v>Scan 2 Best with performers</v>
      </c>
      <c r="C1231" s="77">
        <f t="shared" ca="1" si="584"/>
        <v>1</v>
      </c>
      <c r="D1231" s="77">
        <f t="shared" ca="1" si="584"/>
        <v>1</v>
      </c>
      <c r="E1231" s="77" t="b">
        <f t="shared" ca="1" si="579"/>
        <v>0</v>
      </c>
      <c r="F1231" s="77">
        <f ca="1">OFFSET(F1231,-1,0)</f>
        <v>12</v>
      </c>
      <c r="G1231" s="77" t="str">
        <f t="shared" ca="1" si="605"/>
        <v>-</v>
      </c>
      <c r="H1231" s="77" t="str">
        <f t="shared" ca="1" si="605"/>
        <v>-</v>
      </c>
      <c r="I1231" s="77" t="str">
        <f t="shared" ca="1" si="605"/>
        <v>-</v>
      </c>
      <c r="J1231" s="77" t="str">
        <f t="shared" ca="1" si="605"/>
        <v>-</v>
      </c>
      <c r="K1231" s="77" t="str">
        <f t="shared" ca="1" si="605"/>
        <v>-</v>
      </c>
      <c r="L1231" s="77" t="str">
        <f t="shared" ca="1" si="605"/>
        <v>-</v>
      </c>
      <c r="M1231" s="77" t="str">
        <f t="shared" ca="1" si="605"/>
        <v>-</v>
      </c>
      <c r="N1231" s="77" t="str">
        <f t="shared" ca="1" si="599"/>
        <v>-</v>
      </c>
      <c r="O1231" s="77">
        <f ca="1">OFFSET(O1231,-1,0)</f>
        <v>28</v>
      </c>
      <c r="P1231" s="77">
        <f ca="1">OFFSET(P1231,-1,0)</f>
        <v>29</v>
      </c>
      <c r="Q1231" s="77">
        <f ca="1">OFFSET(Q1231,-1,0)</f>
        <v>29</v>
      </c>
      <c r="R1231" s="77">
        <f ca="1">OFFSET(R1231,-1,0)</f>
        <v>30</v>
      </c>
      <c r="S1231" s="77">
        <f t="shared" ref="M1231:T1232" ca="1" si="608">OFFSET(S1231,-1,0)</f>
        <v>30</v>
      </c>
      <c r="T1231" s="77">
        <f t="shared" ca="1" si="608"/>
        <v>30</v>
      </c>
      <c r="U1231" s="109">
        <f t="shared" ref="U1231:X1232" ca="1" si="609">INDEX(i_dryman,$A1231,U$1085)</f>
        <v>0.02</v>
      </c>
      <c r="V1231" s="109">
        <f t="shared" ca="1" si="609"/>
        <v>0</v>
      </c>
      <c r="W1231" s="109">
        <f t="shared" ca="1" si="609"/>
        <v>0.05</v>
      </c>
      <c r="X1231" s="109">
        <f t="shared" ca="1" si="609"/>
        <v>0.11</v>
      </c>
      <c r="Y1231" s="207">
        <f ca="1">Y$1209</f>
        <v>1.0984615384615384E-2</v>
      </c>
      <c r="Z1231" s="207">
        <f ca="1">Z$1209</f>
        <v>-4.3999999999999997E-2</v>
      </c>
      <c r="AA1231" s="77">
        <f t="shared" ca="1" si="600"/>
        <v>2</v>
      </c>
      <c r="AB1231" s="212" t="str">
        <f ca="1">INDEX(i_dryman,$A1231,AB$1085)</f>
        <v>-</v>
      </c>
      <c r="AC1231" s="212" t="str">
        <f ca="1">INDEX(i_dryman,$A1231,AC$1085)</f>
        <v>-</v>
      </c>
      <c r="AD1231" s="212" t="b">
        <f ca="1">INDEX(i_dryman,$A1231,AD$1085)</f>
        <v>1</v>
      </c>
      <c r="AE1231" s="212" t="str">
        <f ca="1">INDEX(i_dryman,$A1231,AE$1085)</f>
        <v>-</v>
      </c>
      <c r="AF1231" s="40" t="str">
        <f t="shared" ca="1" si="600"/>
        <v>-</v>
      </c>
      <c r="AG1231" s="212">
        <f ca="1">INDEX(i_dryman,$A1231,AG$1085)</f>
        <v>0.5</v>
      </c>
      <c r="AH1231" s="77">
        <f t="shared" ca="1" si="600"/>
        <v>1</v>
      </c>
      <c r="AI1231" s="77">
        <f t="shared" ca="1" si="600"/>
        <v>0</v>
      </c>
      <c r="AJ1231" s="77">
        <f t="shared" ca="1" si="600"/>
        <v>1</v>
      </c>
      <c r="AK1231" s="77">
        <f t="shared" ca="1" si="600"/>
        <v>0</v>
      </c>
      <c r="AL1231" s="77">
        <f t="shared" ca="1" si="600"/>
        <v>1</v>
      </c>
      <c r="AM1231" s="77"/>
      <c r="AN1231" s="77"/>
      <c r="AO1231" s="77"/>
      <c r="AP1231" s="77"/>
      <c r="AQ1231" s="77"/>
      <c r="AR1231" s="77"/>
      <c r="AS1231" s="77"/>
      <c r="AT1231" s="77"/>
      <c r="AU1231" s="77"/>
      <c r="AV1231" s="77"/>
      <c r="AW1231" s="77"/>
      <c r="AX1231" s="77"/>
      <c r="AY1231" s="77"/>
      <c r="AZ1231" s="77"/>
      <c r="BA1231" s="77"/>
      <c r="BB1231" s="77"/>
      <c r="BC1231" s="77"/>
      <c r="BD1231" s="77"/>
      <c r="BE1231" s="77"/>
      <c r="BF1231" s="77"/>
      <c r="BG1231" s="77"/>
      <c r="BH1231" s="77"/>
      <c r="BI1231" s="77"/>
      <c r="BJ1231" s="77"/>
      <c r="BK1231" s="77"/>
      <c r="BL1231" s="77"/>
      <c r="BM1231" s="77"/>
      <c r="BN1231" s="77">
        <f t="shared" ca="1" si="589"/>
        <v>0.04</v>
      </c>
      <c r="BO1231" s="77">
        <f t="shared" ca="1" si="589"/>
        <v>0</v>
      </c>
      <c r="BP1231" s="77">
        <f t="shared" ca="1" si="589"/>
        <v>0</v>
      </c>
      <c r="BQ1231" s="77">
        <f t="shared" ca="1" si="589"/>
        <v>0</v>
      </c>
      <c r="BR1231" s="77">
        <f t="shared" ca="1" si="589"/>
        <v>0</v>
      </c>
      <c r="BS1231" s="77">
        <f t="shared" ca="1" si="589"/>
        <v>0</v>
      </c>
      <c r="BT1231" s="77">
        <f t="shared" ca="1" si="589"/>
        <v>0</v>
      </c>
      <c r="BU1231" s="77">
        <f t="shared" ca="1" si="589"/>
        <v>0.04</v>
      </c>
      <c r="BV1231" s="77">
        <f t="shared" ca="1" si="589"/>
        <v>0</v>
      </c>
      <c r="BW1231" s="77">
        <f t="shared" ca="1" si="589"/>
        <v>0</v>
      </c>
      <c r="BX1231" s="77">
        <f t="shared" ca="1" si="589"/>
        <v>0</v>
      </c>
      <c r="BY1231" s="77">
        <f t="shared" ca="1" si="589"/>
        <v>0</v>
      </c>
      <c r="BZ1231" s="77">
        <f t="shared" ca="1" si="589"/>
        <v>0</v>
      </c>
      <c r="CA1231" s="77">
        <f t="shared" ca="1" si="589"/>
        <v>0</v>
      </c>
      <c r="CB1231" s="77">
        <f t="shared" ca="1" si="589"/>
        <v>0.04</v>
      </c>
      <c r="CC1231" s="77">
        <f t="shared" ca="1" si="589"/>
        <v>0</v>
      </c>
      <c r="CD1231" s="77">
        <f t="shared" ref="CD1231:CH1232" ca="1" si="610">OFFSET(CD1231,-1,0)</f>
        <v>0</v>
      </c>
      <c r="CE1231" s="77">
        <f t="shared" ca="1" si="610"/>
        <v>0</v>
      </c>
      <c r="CF1231" s="77">
        <f t="shared" ca="1" si="610"/>
        <v>0</v>
      </c>
      <c r="CG1231" s="77">
        <f t="shared" ca="1" si="610"/>
        <v>0</v>
      </c>
      <c r="CH1231" s="77">
        <f t="shared" ca="1" si="610"/>
        <v>0</v>
      </c>
    </row>
    <row r="1232" spans="1:86">
      <c r="A1232" s="80">
        <f ca="1">A1231-4</f>
        <v>4</v>
      </c>
      <c r="B1232" s="233" t="str">
        <f t="shared" si="551"/>
        <v>Scan 2 Performers no RR increase</v>
      </c>
      <c r="C1232" s="80">
        <f t="shared" ca="1" si="584"/>
        <v>1</v>
      </c>
      <c r="D1232" s="80">
        <f t="shared" ca="1" si="584"/>
        <v>1</v>
      </c>
      <c r="E1232" s="80" t="b">
        <f t="shared" ca="1" si="579"/>
        <v>0</v>
      </c>
      <c r="F1232" s="80">
        <f ca="1">OFFSET(F1232,-1,0)</f>
        <v>12</v>
      </c>
      <c r="G1232" s="80" t="str">
        <f t="shared" ref="G1232:L1232" ca="1" si="611">OFFSET(G1232,-1,0)</f>
        <v>-</v>
      </c>
      <c r="H1232" s="80" t="str">
        <f t="shared" ca="1" si="611"/>
        <v>-</v>
      </c>
      <c r="I1232" s="80" t="str">
        <f t="shared" ca="1" si="611"/>
        <v>-</v>
      </c>
      <c r="J1232" s="80" t="str">
        <f t="shared" ca="1" si="611"/>
        <v>-</v>
      </c>
      <c r="K1232" s="80" t="str">
        <f t="shared" ca="1" si="611"/>
        <v>-</v>
      </c>
      <c r="L1232" s="80" t="str">
        <f t="shared" ca="1" si="611"/>
        <v>-</v>
      </c>
      <c r="M1232" s="80" t="str">
        <f t="shared" ca="1" si="608"/>
        <v>-</v>
      </c>
      <c r="N1232" s="80" t="str">
        <f t="shared" ca="1" si="608"/>
        <v>-</v>
      </c>
      <c r="O1232" s="80">
        <f t="shared" ca="1" si="608"/>
        <v>28</v>
      </c>
      <c r="P1232" s="80">
        <f t="shared" ca="1" si="608"/>
        <v>29</v>
      </c>
      <c r="Q1232" s="80">
        <f t="shared" ca="1" si="608"/>
        <v>29</v>
      </c>
      <c r="R1232" s="80">
        <f t="shared" ca="1" si="608"/>
        <v>30</v>
      </c>
      <c r="S1232" s="80">
        <f t="shared" ca="1" si="608"/>
        <v>30</v>
      </c>
      <c r="T1232" s="213">
        <f t="shared" ca="1" si="608"/>
        <v>30</v>
      </c>
      <c r="U1232" s="109">
        <f t="shared" ca="1" si="609"/>
        <v>0.01</v>
      </c>
      <c r="V1232" s="109">
        <f t="shared" ca="1" si="609"/>
        <v>0</v>
      </c>
      <c r="W1232" s="109">
        <f t="shared" ca="1" si="609"/>
        <v>0.05</v>
      </c>
      <c r="X1232" s="109">
        <f t="shared" ca="1" si="609"/>
        <v>0.05</v>
      </c>
      <c r="Y1232" s="214">
        <f t="shared" ca="1" si="600"/>
        <v>1.0984615384615384E-2</v>
      </c>
      <c r="Z1232" s="208">
        <f t="shared" ca="1" si="600"/>
        <v>-4.3999999999999997E-2</v>
      </c>
      <c r="AA1232" s="80">
        <f t="shared" ca="1" si="600"/>
        <v>2</v>
      </c>
      <c r="AB1232" s="80" t="str">
        <f t="shared" ca="1" si="600"/>
        <v>-</v>
      </c>
      <c r="AC1232" s="80" t="str">
        <f t="shared" ca="1" si="600"/>
        <v>-</v>
      </c>
      <c r="AD1232" s="80" t="b">
        <f t="shared" ca="1" si="600"/>
        <v>1</v>
      </c>
      <c r="AE1232" s="80" t="str">
        <f t="shared" ca="1" si="600"/>
        <v>-</v>
      </c>
      <c r="AF1232" s="80" t="str">
        <f t="shared" ca="1" si="600"/>
        <v>-</v>
      </c>
      <c r="AG1232" s="80">
        <f t="shared" ca="1" si="600"/>
        <v>0.5</v>
      </c>
      <c r="AH1232" s="80">
        <f ca="1">OFFSET(AH1232,-1,0)</f>
        <v>1</v>
      </c>
      <c r="AI1232" s="80">
        <f t="shared" ca="1" si="600"/>
        <v>0</v>
      </c>
      <c r="AJ1232" s="80">
        <f t="shared" ca="1" si="600"/>
        <v>1</v>
      </c>
      <c r="AK1232" s="80">
        <f t="shared" ca="1" si="600"/>
        <v>0</v>
      </c>
      <c r="AL1232" s="80">
        <f t="shared" ca="1" si="600"/>
        <v>1</v>
      </c>
      <c r="AM1232" s="80"/>
      <c r="AN1232" s="80"/>
      <c r="AO1232" s="80"/>
      <c r="AP1232" s="80"/>
      <c r="AQ1232" s="80"/>
      <c r="AR1232" s="80"/>
      <c r="AS1232" s="80"/>
      <c r="AT1232" s="80"/>
      <c r="AU1232" s="80"/>
      <c r="AV1232" s="80"/>
      <c r="AW1232" s="80"/>
      <c r="AX1232" s="80"/>
      <c r="AY1232" s="80"/>
      <c r="AZ1232" s="80"/>
      <c r="BA1232" s="80"/>
      <c r="BB1232" s="80"/>
      <c r="BC1232" s="80"/>
      <c r="BD1232" s="80"/>
      <c r="BE1232" s="80"/>
      <c r="BF1232" s="80"/>
      <c r="BG1232" s="80"/>
      <c r="BH1232" s="80"/>
      <c r="BI1232" s="80"/>
      <c r="BJ1232" s="80"/>
      <c r="BK1232" s="80"/>
      <c r="BL1232" s="80"/>
      <c r="BM1232" s="80"/>
      <c r="BN1232" s="80">
        <f t="shared" ca="1" si="589"/>
        <v>0.04</v>
      </c>
      <c r="BO1232" s="80">
        <f t="shared" ca="1" si="589"/>
        <v>0</v>
      </c>
      <c r="BP1232" s="80">
        <f t="shared" ca="1" si="589"/>
        <v>0</v>
      </c>
      <c r="BQ1232" s="80">
        <f t="shared" ca="1" si="589"/>
        <v>0</v>
      </c>
      <c r="BR1232" s="80">
        <f t="shared" ca="1" si="589"/>
        <v>0</v>
      </c>
      <c r="BS1232" s="80">
        <f t="shared" ca="1" si="589"/>
        <v>0</v>
      </c>
      <c r="BT1232" s="80">
        <f t="shared" ca="1" si="589"/>
        <v>0</v>
      </c>
      <c r="BU1232" s="80">
        <f t="shared" ca="1" si="589"/>
        <v>0.04</v>
      </c>
      <c r="BV1232" s="80">
        <f t="shared" ca="1" si="589"/>
        <v>0</v>
      </c>
      <c r="BW1232" s="80">
        <f t="shared" ca="1" si="589"/>
        <v>0</v>
      </c>
      <c r="BX1232" s="80">
        <f t="shared" ca="1" si="589"/>
        <v>0</v>
      </c>
      <c r="BY1232" s="80">
        <f t="shared" ca="1" si="589"/>
        <v>0</v>
      </c>
      <c r="BZ1232" s="80">
        <f t="shared" ca="1" si="589"/>
        <v>0</v>
      </c>
      <c r="CA1232" s="80">
        <f t="shared" ca="1" si="589"/>
        <v>0</v>
      </c>
      <c r="CB1232" s="80">
        <f t="shared" ca="1" si="589"/>
        <v>0.04</v>
      </c>
      <c r="CC1232" s="80">
        <f t="shared" ca="1" si="589"/>
        <v>0</v>
      </c>
      <c r="CD1232" s="80">
        <f t="shared" ca="1" si="610"/>
        <v>0</v>
      </c>
      <c r="CE1232" s="80">
        <f t="shared" ca="1" si="610"/>
        <v>0</v>
      </c>
      <c r="CF1232" s="80">
        <f t="shared" ca="1" si="610"/>
        <v>0</v>
      </c>
      <c r="CG1232" s="80">
        <f t="shared" ca="1" si="610"/>
        <v>0</v>
      </c>
      <c r="CH1232" s="80">
        <f t="shared" ca="1" si="610"/>
        <v>0</v>
      </c>
    </row>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spans="1:170" ht="1.5" customHeight="1"/>
    <row r="1282" spans="1:170" ht="1.5" customHeight="1"/>
    <row r="1283" spans="1:170" ht="1.5" customHeight="1"/>
    <row r="1284" spans="1:170">
      <c r="B1284" s="19" t="s">
        <v>571</v>
      </c>
    </row>
    <row r="1285" spans="1:170">
      <c r="B1285" s="70"/>
      <c r="U1285" s="36">
        <v>6</v>
      </c>
      <c r="V1285" s="36">
        <v>7</v>
      </c>
      <c r="W1285" s="36">
        <v>8</v>
      </c>
      <c r="X1285" s="36">
        <v>9</v>
      </c>
      <c r="Y1285" s="36">
        <v>1</v>
      </c>
      <c r="Z1285" s="36">
        <v>2</v>
      </c>
      <c r="AB1285" s="36">
        <v>1</v>
      </c>
      <c r="AC1285" s="36">
        <v>2</v>
      </c>
      <c r="AD1285" s="36">
        <v>3</v>
      </c>
      <c r="AE1285" s="36">
        <v>4</v>
      </c>
      <c r="AG1285" s="36">
        <v>5</v>
      </c>
    </row>
    <row r="1286" spans="1:170">
      <c r="B1286" s="61"/>
      <c r="C1286" s="26">
        <v>1</v>
      </c>
      <c r="D1286" s="26">
        <f ca="1">OFFSET(D1286,0,-1)+1</f>
        <v>2</v>
      </c>
      <c r="E1286" s="26">
        <f t="shared" ref="E1286:BP1286" ca="1" si="612">OFFSET(E1286,0,-1)+1</f>
        <v>3</v>
      </c>
      <c r="F1286" s="26">
        <f t="shared" ca="1" si="612"/>
        <v>4</v>
      </c>
      <c r="G1286" s="26">
        <f t="shared" ca="1" si="612"/>
        <v>5</v>
      </c>
      <c r="H1286" s="26">
        <f t="shared" ca="1" si="612"/>
        <v>6</v>
      </c>
      <c r="I1286" s="26">
        <f t="shared" ca="1" si="612"/>
        <v>7</v>
      </c>
      <c r="J1286" s="26">
        <f t="shared" ca="1" si="612"/>
        <v>8</v>
      </c>
      <c r="K1286" s="26">
        <f t="shared" ca="1" si="612"/>
        <v>9</v>
      </c>
      <c r="L1286" s="26">
        <f t="shared" ca="1" si="612"/>
        <v>10</v>
      </c>
      <c r="M1286" s="26">
        <f t="shared" ca="1" si="612"/>
        <v>11</v>
      </c>
      <c r="N1286" s="26">
        <f t="shared" ca="1" si="612"/>
        <v>12</v>
      </c>
      <c r="O1286" s="26">
        <f t="shared" ca="1" si="612"/>
        <v>13</v>
      </c>
      <c r="P1286" s="26">
        <f t="shared" ca="1" si="612"/>
        <v>14</v>
      </c>
      <c r="Q1286" s="26">
        <f t="shared" ca="1" si="612"/>
        <v>15</v>
      </c>
      <c r="R1286" s="26">
        <f t="shared" ca="1" si="612"/>
        <v>16</v>
      </c>
      <c r="S1286" s="26">
        <f t="shared" ca="1" si="612"/>
        <v>17</v>
      </c>
      <c r="T1286" s="26">
        <f t="shared" ca="1" si="612"/>
        <v>18</v>
      </c>
      <c r="U1286" s="26">
        <f t="shared" ca="1" si="612"/>
        <v>19</v>
      </c>
      <c r="V1286" s="26">
        <f t="shared" ca="1" si="612"/>
        <v>20</v>
      </c>
      <c r="W1286" s="26">
        <f t="shared" ca="1" si="612"/>
        <v>21</v>
      </c>
      <c r="X1286" s="26">
        <f t="shared" ca="1" si="612"/>
        <v>22</v>
      </c>
      <c r="Y1286" s="26">
        <f t="shared" ca="1" si="612"/>
        <v>23</v>
      </c>
      <c r="Z1286" s="26">
        <f t="shared" ca="1" si="612"/>
        <v>24</v>
      </c>
      <c r="AA1286" s="26">
        <f t="shared" ca="1" si="612"/>
        <v>25</v>
      </c>
      <c r="AB1286" s="26">
        <f t="shared" ca="1" si="612"/>
        <v>26</v>
      </c>
      <c r="AC1286" s="26">
        <f t="shared" ca="1" si="612"/>
        <v>27</v>
      </c>
      <c r="AD1286" s="26">
        <f t="shared" ca="1" si="612"/>
        <v>28</v>
      </c>
      <c r="AE1286" s="26">
        <f t="shared" ca="1" si="612"/>
        <v>29</v>
      </c>
      <c r="AF1286" s="26">
        <f t="shared" ca="1" si="612"/>
        <v>30</v>
      </c>
      <c r="AG1286" s="26">
        <f t="shared" ca="1" si="612"/>
        <v>31</v>
      </c>
      <c r="AH1286" s="26">
        <f t="shared" ca="1" si="612"/>
        <v>32</v>
      </c>
      <c r="AI1286" s="26">
        <f t="shared" ca="1" si="612"/>
        <v>33</v>
      </c>
      <c r="AJ1286" s="26">
        <f t="shared" ca="1" si="612"/>
        <v>34</v>
      </c>
      <c r="AK1286" s="26">
        <f t="shared" ca="1" si="612"/>
        <v>35</v>
      </c>
      <c r="AL1286" s="26">
        <f t="shared" ca="1" si="612"/>
        <v>36</v>
      </c>
      <c r="AM1286" s="26">
        <f t="shared" ca="1" si="612"/>
        <v>37</v>
      </c>
      <c r="AN1286" s="26">
        <f t="shared" ca="1" si="612"/>
        <v>38</v>
      </c>
      <c r="AO1286" s="26">
        <f t="shared" ca="1" si="612"/>
        <v>39</v>
      </c>
      <c r="AP1286" s="26">
        <f t="shared" ca="1" si="612"/>
        <v>40</v>
      </c>
      <c r="AQ1286" s="26">
        <f t="shared" ca="1" si="612"/>
        <v>41</v>
      </c>
      <c r="AR1286" s="26">
        <f t="shared" ca="1" si="612"/>
        <v>42</v>
      </c>
      <c r="AS1286" s="26">
        <f t="shared" ca="1" si="612"/>
        <v>43</v>
      </c>
      <c r="AT1286" s="26">
        <f t="shared" ca="1" si="612"/>
        <v>44</v>
      </c>
      <c r="AU1286" s="26">
        <f t="shared" ca="1" si="612"/>
        <v>45</v>
      </c>
      <c r="AV1286" s="26">
        <f t="shared" ca="1" si="612"/>
        <v>46</v>
      </c>
      <c r="AW1286" s="26">
        <f t="shared" ca="1" si="612"/>
        <v>47</v>
      </c>
      <c r="AX1286" s="26">
        <f t="shared" ca="1" si="612"/>
        <v>48</v>
      </c>
      <c r="AY1286" s="26">
        <f t="shared" ca="1" si="612"/>
        <v>49</v>
      </c>
      <c r="AZ1286" s="26">
        <f t="shared" ca="1" si="612"/>
        <v>50</v>
      </c>
      <c r="BA1286" s="26">
        <f t="shared" ca="1" si="612"/>
        <v>51</v>
      </c>
      <c r="BB1286" s="26">
        <f t="shared" ca="1" si="612"/>
        <v>52</v>
      </c>
      <c r="BC1286" s="26">
        <f t="shared" ca="1" si="612"/>
        <v>53</v>
      </c>
      <c r="BD1286" s="26">
        <f t="shared" ca="1" si="612"/>
        <v>54</v>
      </c>
      <c r="BE1286" s="26">
        <f t="shared" ca="1" si="612"/>
        <v>55</v>
      </c>
      <c r="BF1286" s="26">
        <f t="shared" ca="1" si="612"/>
        <v>56</v>
      </c>
      <c r="BG1286" s="26">
        <f t="shared" ca="1" si="612"/>
        <v>57</v>
      </c>
      <c r="BH1286" s="26">
        <f t="shared" ca="1" si="612"/>
        <v>58</v>
      </c>
      <c r="BI1286" s="26">
        <f t="shared" ca="1" si="612"/>
        <v>59</v>
      </c>
      <c r="BJ1286" s="26">
        <f t="shared" ca="1" si="612"/>
        <v>60</v>
      </c>
      <c r="BK1286" s="26">
        <f t="shared" ca="1" si="612"/>
        <v>61</v>
      </c>
      <c r="BL1286" s="26">
        <f t="shared" ca="1" si="612"/>
        <v>62</v>
      </c>
      <c r="BM1286" s="26">
        <f t="shared" ca="1" si="612"/>
        <v>63</v>
      </c>
      <c r="BN1286" s="26">
        <f t="shared" ca="1" si="612"/>
        <v>64</v>
      </c>
      <c r="BO1286" s="26">
        <f t="shared" ca="1" si="612"/>
        <v>65</v>
      </c>
      <c r="BP1286" s="26">
        <f t="shared" ca="1" si="612"/>
        <v>66</v>
      </c>
      <c r="BQ1286" s="26">
        <f t="shared" ref="BQ1286:EB1286" ca="1" si="613">OFFSET(BQ1286,0,-1)+1</f>
        <v>67</v>
      </c>
      <c r="BR1286" s="26">
        <f t="shared" ca="1" si="613"/>
        <v>68</v>
      </c>
      <c r="BS1286" s="26">
        <f t="shared" ca="1" si="613"/>
        <v>69</v>
      </c>
      <c r="BT1286" s="26">
        <f t="shared" ca="1" si="613"/>
        <v>70</v>
      </c>
      <c r="BU1286" s="26">
        <f t="shared" ca="1" si="613"/>
        <v>71</v>
      </c>
      <c r="BV1286" s="26">
        <f t="shared" ca="1" si="613"/>
        <v>72</v>
      </c>
      <c r="BW1286" s="26">
        <f t="shared" ca="1" si="613"/>
        <v>73</v>
      </c>
      <c r="BX1286" s="26">
        <f t="shared" ca="1" si="613"/>
        <v>74</v>
      </c>
      <c r="BY1286" s="26">
        <f t="shared" ca="1" si="613"/>
        <v>75</v>
      </c>
      <c r="BZ1286" s="26">
        <f t="shared" ca="1" si="613"/>
        <v>76</v>
      </c>
      <c r="CA1286" s="26">
        <f t="shared" ca="1" si="613"/>
        <v>77</v>
      </c>
      <c r="CB1286" s="26">
        <f t="shared" ca="1" si="613"/>
        <v>78</v>
      </c>
      <c r="CC1286" s="26">
        <f t="shared" ca="1" si="613"/>
        <v>79</v>
      </c>
      <c r="CD1286" s="26">
        <f t="shared" ca="1" si="613"/>
        <v>80</v>
      </c>
      <c r="CE1286" s="26">
        <f t="shared" ca="1" si="613"/>
        <v>81</v>
      </c>
      <c r="CF1286" s="26">
        <f t="shared" ca="1" si="613"/>
        <v>82</v>
      </c>
      <c r="CG1286" s="26">
        <f t="shared" ca="1" si="613"/>
        <v>83</v>
      </c>
      <c r="CH1286" s="26">
        <f t="shared" ca="1" si="613"/>
        <v>84</v>
      </c>
      <c r="CI1286" s="26">
        <f t="shared" ca="1" si="613"/>
        <v>85</v>
      </c>
      <c r="CJ1286" s="26">
        <f t="shared" ca="1" si="613"/>
        <v>86</v>
      </c>
      <c r="CK1286" s="26">
        <f t="shared" ca="1" si="613"/>
        <v>87</v>
      </c>
      <c r="CL1286" s="26">
        <f t="shared" ca="1" si="613"/>
        <v>88</v>
      </c>
      <c r="CM1286" s="26">
        <f t="shared" ca="1" si="613"/>
        <v>89</v>
      </c>
      <c r="CN1286" s="26">
        <f t="shared" ca="1" si="613"/>
        <v>90</v>
      </c>
      <c r="CO1286" s="26">
        <f t="shared" ca="1" si="613"/>
        <v>91</v>
      </c>
      <c r="CP1286" s="26">
        <f t="shared" ca="1" si="613"/>
        <v>92</v>
      </c>
      <c r="CQ1286" s="26">
        <f t="shared" ca="1" si="613"/>
        <v>93</v>
      </c>
      <c r="CR1286" s="26">
        <f t="shared" ca="1" si="613"/>
        <v>94</v>
      </c>
      <c r="CS1286" s="26">
        <f t="shared" ca="1" si="613"/>
        <v>95</v>
      </c>
      <c r="CT1286" s="26">
        <f t="shared" ca="1" si="613"/>
        <v>96</v>
      </c>
      <c r="CU1286" s="26">
        <f t="shared" ca="1" si="613"/>
        <v>97</v>
      </c>
      <c r="CV1286" s="26">
        <f t="shared" ca="1" si="613"/>
        <v>98</v>
      </c>
      <c r="CW1286" s="26">
        <f t="shared" ca="1" si="613"/>
        <v>99</v>
      </c>
      <c r="CX1286" s="26">
        <f t="shared" ca="1" si="613"/>
        <v>100</v>
      </c>
      <c r="CY1286" s="26">
        <f t="shared" ca="1" si="613"/>
        <v>101</v>
      </c>
      <c r="CZ1286" s="26">
        <f t="shared" ca="1" si="613"/>
        <v>102</v>
      </c>
      <c r="DA1286" s="26">
        <f t="shared" ca="1" si="613"/>
        <v>103</v>
      </c>
      <c r="DB1286" s="26">
        <f t="shared" ca="1" si="613"/>
        <v>104</v>
      </c>
      <c r="DC1286" s="26">
        <f t="shared" ca="1" si="613"/>
        <v>105</v>
      </c>
      <c r="DD1286" s="26">
        <f t="shared" ca="1" si="613"/>
        <v>106</v>
      </c>
      <c r="DE1286" s="26">
        <f t="shared" ca="1" si="613"/>
        <v>107</v>
      </c>
      <c r="DF1286" s="26">
        <f t="shared" ca="1" si="613"/>
        <v>108</v>
      </c>
      <c r="DG1286" s="26">
        <f t="shared" ca="1" si="613"/>
        <v>109</v>
      </c>
      <c r="DH1286" s="26">
        <f t="shared" ca="1" si="613"/>
        <v>110</v>
      </c>
      <c r="DI1286" s="26">
        <f t="shared" ca="1" si="613"/>
        <v>111</v>
      </c>
      <c r="DJ1286" s="26">
        <f t="shared" ca="1" si="613"/>
        <v>112</v>
      </c>
      <c r="DK1286" s="26">
        <f t="shared" ca="1" si="613"/>
        <v>113</v>
      </c>
      <c r="DL1286" s="26">
        <f t="shared" ca="1" si="613"/>
        <v>114</v>
      </c>
      <c r="DM1286" s="26">
        <f t="shared" ca="1" si="613"/>
        <v>115</v>
      </c>
      <c r="DN1286" s="26">
        <f t="shared" ca="1" si="613"/>
        <v>116</v>
      </c>
      <c r="DO1286" s="26">
        <f t="shared" ca="1" si="613"/>
        <v>117</v>
      </c>
      <c r="DP1286" s="26">
        <f t="shared" ca="1" si="613"/>
        <v>118</v>
      </c>
      <c r="DQ1286" s="26">
        <f t="shared" ca="1" si="613"/>
        <v>119</v>
      </c>
      <c r="DR1286" s="26">
        <f t="shared" ca="1" si="613"/>
        <v>120</v>
      </c>
      <c r="DS1286" s="26">
        <f t="shared" ca="1" si="613"/>
        <v>121</v>
      </c>
      <c r="DT1286" s="26">
        <f t="shared" ca="1" si="613"/>
        <v>122</v>
      </c>
      <c r="DU1286" s="26">
        <f t="shared" ca="1" si="613"/>
        <v>123</v>
      </c>
      <c r="DV1286" s="26">
        <f t="shared" ca="1" si="613"/>
        <v>124</v>
      </c>
      <c r="DW1286" s="26">
        <f t="shared" ca="1" si="613"/>
        <v>125</v>
      </c>
      <c r="DX1286" s="26">
        <f t="shared" ca="1" si="613"/>
        <v>126</v>
      </c>
      <c r="DY1286" s="26">
        <f t="shared" ca="1" si="613"/>
        <v>127</v>
      </c>
      <c r="DZ1286" s="26">
        <f t="shared" ca="1" si="613"/>
        <v>128</v>
      </c>
      <c r="EA1286" s="26">
        <f t="shared" ca="1" si="613"/>
        <v>129</v>
      </c>
      <c r="EB1286" s="26">
        <f t="shared" ca="1" si="613"/>
        <v>130</v>
      </c>
      <c r="EC1286" s="26">
        <f t="shared" ref="EC1286:FN1286" ca="1" si="614">OFFSET(EC1286,0,-1)+1</f>
        <v>131</v>
      </c>
      <c r="ED1286" s="26">
        <f t="shared" ca="1" si="614"/>
        <v>132</v>
      </c>
      <c r="EE1286" s="26">
        <f t="shared" ca="1" si="614"/>
        <v>133</v>
      </c>
      <c r="EF1286" s="26">
        <f t="shared" ca="1" si="614"/>
        <v>134</v>
      </c>
      <c r="EG1286" s="26">
        <f t="shared" ca="1" si="614"/>
        <v>135</v>
      </c>
      <c r="EH1286" s="26">
        <f t="shared" ca="1" si="614"/>
        <v>136</v>
      </c>
      <c r="EI1286" s="26">
        <f t="shared" ca="1" si="614"/>
        <v>137</v>
      </c>
      <c r="EJ1286" s="26">
        <f t="shared" ca="1" si="614"/>
        <v>138</v>
      </c>
      <c r="EK1286" s="26">
        <f t="shared" ca="1" si="614"/>
        <v>139</v>
      </c>
      <c r="EL1286" s="26">
        <f t="shared" ca="1" si="614"/>
        <v>140</v>
      </c>
      <c r="EM1286" s="26">
        <f t="shared" ca="1" si="614"/>
        <v>141</v>
      </c>
      <c r="EN1286" s="26">
        <f t="shared" ca="1" si="614"/>
        <v>142</v>
      </c>
      <c r="EO1286" s="26">
        <f t="shared" ca="1" si="614"/>
        <v>143</v>
      </c>
      <c r="EP1286" s="26">
        <f t="shared" ca="1" si="614"/>
        <v>144</v>
      </c>
      <c r="EQ1286" s="26">
        <f t="shared" ca="1" si="614"/>
        <v>145</v>
      </c>
      <c r="ER1286" s="26">
        <f t="shared" ca="1" si="614"/>
        <v>146</v>
      </c>
      <c r="ES1286" s="26">
        <f t="shared" ca="1" si="614"/>
        <v>147</v>
      </c>
      <c r="ET1286" s="26">
        <f t="shared" ca="1" si="614"/>
        <v>148</v>
      </c>
      <c r="EU1286" s="26">
        <f t="shared" ca="1" si="614"/>
        <v>149</v>
      </c>
      <c r="EV1286" s="26">
        <f t="shared" ca="1" si="614"/>
        <v>150</v>
      </c>
      <c r="EW1286" s="26">
        <f t="shared" ca="1" si="614"/>
        <v>151</v>
      </c>
      <c r="EX1286" s="26">
        <f t="shared" ca="1" si="614"/>
        <v>152</v>
      </c>
      <c r="EY1286" s="26">
        <f t="shared" ca="1" si="614"/>
        <v>153</v>
      </c>
      <c r="EZ1286" s="26">
        <f t="shared" ca="1" si="614"/>
        <v>154</v>
      </c>
      <c r="FA1286" s="26">
        <f t="shared" ca="1" si="614"/>
        <v>155</v>
      </c>
      <c r="FB1286" s="26">
        <f t="shared" ca="1" si="614"/>
        <v>156</v>
      </c>
      <c r="FC1286" s="26">
        <f t="shared" ca="1" si="614"/>
        <v>157</v>
      </c>
      <c r="FD1286" s="26">
        <f t="shared" ca="1" si="614"/>
        <v>158</v>
      </c>
      <c r="FE1286" s="26">
        <f t="shared" ca="1" si="614"/>
        <v>159</v>
      </c>
      <c r="FF1286" s="26">
        <f t="shared" ca="1" si="614"/>
        <v>160</v>
      </c>
      <c r="FG1286" s="26">
        <f t="shared" ca="1" si="614"/>
        <v>161</v>
      </c>
      <c r="FH1286" s="26">
        <f t="shared" ca="1" si="614"/>
        <v>162</v>
      </c>
      <c r="FI1286" s="26">
        <f t="shared" ca="1" si="614"/>
        <v>163</v>
      </c>
      <c r="FJ1286" s="26">
        <f t="shared" ca="1" si="614"/>
        <v>164</v>
      </c>
      <c r="FK1286" s="26">
        <f t="shared" ca="1" si="614"/>
        <v>165</v>
      </c>
      <c r="FL1286" s="26">
        <f t="shared" ca="1" si="614"/>
        <v>166</v>
      </c>
      <c r="FM1286" s="26">
        <f t="shared" ca="1" si="614"/>
        <v>167</v>
      </c>
      <c r="FN1286" s="26">
        <f t="shared" ca="1" si="614"/>
        <v>168</v>
      </c>
    </row>
    <row r="1287" spans="1:170">
      <c r="B1287" s="45"/>
      <c r="C1287" s="26" t="s">
        <v>0</v>
      </c>
      <c r="D1287" s="26" t="s">
        <v>0</v>
      </c>
      <c r="E1287" s="26" t="s">
        <v>10</v>
      </c>
      <c r="F1287" s="26" t="s">
        <v>10</v>
      </c>
      <c r="G1287" s="26" t="s">
        <v>10</v>
      </c>
      <c r="H1287" s="26" t="s">
        <v>10</v>
      </c>
      <c r="I1287" s="26" t="s">
        <v>10</v>
      </c>
      <c r="J1287" s="26" t="s">
        <v>10</v>
      </c>
      <c r="K1287" s="26" t="s">
        <v>10</v>
      </c>
      <c r="L1287" s="26" t="s">
        <v>10</v>
      </c>
      <c r="M1287" s="26" t="s">
        <v>10</v>
      </c>
      <c r="N1287" s="26" t="s">
        <v>10</v>
      </c>
      <c r="O1287" s="26" t="s">
        <v>10</v>
      </c>
      <c r="P1287" s="26" t="s">
        <v>10</v>
      </c>
      <c r="Q1287" s="26" t="s">
        <v>10</v>
      </c>
      <c r="R1287" s="26" t="s">
        <v>10</v>
      </c>
      <c r="S1287" s="26" t="s">
        <v>10</v>
      </c>
      <c r="T1287" s="26" t="s">
        <v>10</v>
      </c>
      <c r="U1287" s="26" t="s">
        <v>9</v>
      </c>
      <c r="V1287" s="26" t="s">
        <v>9</v>
      </c>
      <c r="W1287" s="26" t="s">
        <v>9</v>
      </c>
      <c r="X1287" s="26" t="s">
        <v>9</v>
      </c>
      <c r="Y1287" s="26" t="s">
        <v>9</v>
      </c>
      <c r="Z1287" s="26" t="s">
        <v>9</v>
      </c>
      <c r="AA1287" s="26" t="s">
        <v>10</v>
      </c>
      <c r="AB1287" s="26" t="s">
        <v>10</v>
      </c>
      <c r="AC1287" s="26" t="s">
        <v>10</v>
      </c>
      <c r="AD1287" s="26" t="s">
        <v>10</v>
      </c>
      <c r="AE1287" s="26" t="s">
        <v>10</v>
      </c>
      <c r="AF1287" s="26" t="s">
        <v>10</v>
      </c>
      <c r="AG1287" s="26" t="s">
        <v>10</v>
      </c>
      <c r="AH1287" s="26" t="s">
        <v>0</v>
      </c>
      <c r="AI1287" s="26" t="s">
        <v>9</v>
      </c>
      <c r="AJ1287" s="26" t="s">
        <v>0</v>
      </c>
      <c r="AK1287" s="26" t="s">
        <v>9</v>
      </c>
      <c r="AL1287" s="26" t="s">
        <v>0</v>
      </c>
      <c r="AM1287" s="26"/>
      <c r="AN1287" s="26"/>
      <c r="AO1287" s="26"/>
      <c r="AP1287" s="26"/>
      <c r="AQ1287" s="26"/>
      <c r="AR1287" s="26"/>
      <c r="AS1287" s="26"/>
      <c r="AT1287" s="26"/>
      <c r="AU1287" s="26"/>
      <c r="AV1287" s="26"/>
      <c r="AW1287" s="26"/>
      <c r="AX1287" s="26"/>
      <c r="AY1287" s="26"/>
      <c r="AZ1287" s="26"/>
      <c r="BA1287" s="26"/>
      <c r="BB1287" s="26"/>
      <c r="BC1287" s="26"/>
      <c r="BD1287" s="26"/>
      <c r="BE1287" s="26"/>
      <c r="BF1287" s="26"/>
      <c r="BG1287" s="26"/>
      <c r="BH1287" s="26"/>
      <c r="BI1287" s="26"/>
      <c r="BJ1287" s="26"/>
      <c r="BK1287" s="26"/>
      <c r="BL1287" s="26"/>
      <c r="BM1287" s="26"/>
      <c r="BN1287" s="26" t="s">
        <v>9</v>
      </c>
      <c r="BO1287" s="26" t="s">
        <v>9</v>
      </c>
      <c r="BP1287" s="26" t="s">
        <v>9</v>
      </c>
      <c r="BQ1287" s="26" t="s">
        <v>9</v>
      </c>
      <c r="BR1287" s="26" t="s">
        <v>9</v>
      </c>
      <c r="BS1287" s="26" t="s">
        <v>9</v>
      </c>
      <c r="BT1287" s="26" t="s">
        <v>9</v>
      </c>
      <c r="BU1287" s="26" t="s">
        <v>9</v>
      </c>
      <c r="BV1287" s="26" t="s">
        <v>9</v>
      </c>
      <c r="BW1287" s="26" t="s">
        <v>9</v>
      </c>
      <c r="BX1287" s="26" t="s">
        <v>9</v>
      </c>
      <c r="BY1287" s="26" t="s">
        <v>9</v>
      </c>
      <c r="BZ1287" s="26" t="s">
        <v>9</v>
      </c>
      <c r="CA1287" s="26" t="s">
        <v>9</v>
      </c>
      <c r="CB1287" s="26" t="s">
        <v>9</v>
      </c>
      <c r="CC1287" s="26" t="s">
        <v>9</v>
      </c>
      <c r="CD1287" s="26" t="s">
        <v>9</v>
      </c>
      <c r="CE1287" s="26" t="s">
        <v>9</v>
      </c>
      <c r="CF1287" s="26" t="s">
        <v>9</v>
      </c>
      <c r="CG1287" s="26" t="s">
        <v>9</v>
      </c>
      <c r="CH1287" s="26" t="s">
        <v>9</v>
      </c>
    </row>
    <row r="1288" spans="1:170" ht="94.5" customHeight="1">
      <c r="B1288" s="45"/>
      <c r="C1288" s="39" t="s">
        <v>384</v>
      </c>
      <c r="D1288" s="39" t="s">
        <v>385</v>
      </c>
      <c r="E1288" s="39" t="s">
        <v>242</v>
      </c>
      <c r="F1288" s="39" t="s">
        <v>243</v>
      </c>
      <c r="G1288" s="39" t="s">
        <v>244</v>
      </c>
      <c r="H1288" s="39" t="s">
        <v>244</v>
      </c>
      <c r="I1288" s="39" t="s">
        <v>244</v>
      </c>
      <c r="J1288" s="39" t="s">
        <v>244</v>
      </c>
      <c r="K1288" s="39" t="s">
        <v>244</v>
      </c>
      <c r="L1288" s="39" t="s">
        <v>244</v>
      </c>
      <c r="M1288" s="39" t="s">
        <v>244</v>
      </c>
      <c r="N1288" s="39" t="s">
        <v>594</v>
      </c>
      <c r="O1288" s="39" t="s">
        <v>594</v>
      </c>
      <c r="P1288" s="39" t="s">
        <v>594</v>
      </c>
      <c r="Q1288" s="39" t="s">
        <v>594</v>
      </c>
      <c r="R1288" s="39" t="s">
        <v>594</v>
      </c>
      <c r="S1288" s="39" t="s">
        <v>594</v>
      </c>
      <c r="T1288" s="39" t="s">
        <v>594</v>
      </c>
      <c r="U1288" s="39" t="s">
        <v>396</v>
      </c>
      <c r="V1288" s="39" t="s">
        <v>479</v>
      </c>
      <c r="W1288" s="39" t="s">
        <v>479</v>
      </c>
      <c r="X1288" s="39" t="s">
        <v>479</v>
      </c>
      <c r="Y1288" s="39" t="s">
        <v>387</v>
      </c>
      <c r="Z1288" s="39" t="s">
        <v>387</v>
      </c>
      <c r="AA1288" s="39" t="s">
        <v>19</v>
      </c>
      <c r="AB1288" s="39" t="s">
        <v>300</v>
      </c>
      <c r="AC1288" s="39" t="s">
        <v>299</v>
      </c>
      <c r="AD1288" s="39" t="s">
        <v>376</v>
      </c>
      <c r="AE1288" s="39" t="s">
        <v>377</v>
      </c>
      <c r="AF1288" s="39" t="s">
        <v>729</v>
      </c>
      <c r="AG1288" s="39" t="s">
        <v>444</v>
      </c>
      <c r="AH1288" s="39" t="s">
        <v>218</v>
      </c>
      <c r="AI1288" s="39" t="s">
        <v>218</v>
      </c>
      <c r="AJ1288" s="39" t="s">
        <v>217</v>
      </c>
      <c r="AK1288" s="39" t="s">
        <v>217</v>
      </c>
      <c r="AL1288" s="39" t="s">
        <v>476</v>
      </c>
      <c r="AM1288" s="39"/>
      <c r="AN1288" s="146" t="s">
        <v>665</v>
      </c>
      <c r="AO1288" s="39"/>
      <c r="AP1288" s="39"/>
      <c r="AQ1288" s="39"/>
      <c r="AR1288" s="39"/>
      <c r="AS1288" s="39"/>
      <c r="AT1288" s="39"/>
      <c r="AU1288" s="39"/>
      <c r="AV1288" s="39"/>
      <c r="AW1288" s="39"/>
      <c r="AX1288" s="39"/>
      <c r="AY1288" s="39"/>
      <c r="AZ1288" s="39"/>
      <c r="BA1288" s="39"/>
      <c r="BB1288" s="39"/>
      <c r="BC1288" s="39"/>
      <c r="BD1288" s="39"/>
      <c r="BE1288" s="39"/>
      <c r="BF1288" s="39"/>
      <c r="BG1288" s="39"/>
      <c r="BH1288" s="39"/>
      <c r="BI1288" s="39"/>
      <c r="BJ1288" s="39"/>
      <c r="BK1288" s="39"/>
      <c r="BL1288" s="39"/>
      <c r="BM1288" s="39"/>
      <c r="BN1288" s="39" t="str">
        <f>BN$42</f>
        <v>feedsupply_r1jp</v>
      </c>
      <c r="BO1288" s="39" t="str">
        <f t="shared" ref="BO1288:CH1288" si="615">BO$42</f>
        <v>feedsupply_r1jp</v>
      </c>
      <c r="BP1288" s="39" t="str">
        <f t="shared" si="615"/>
        <v>feedsupply_adj_r2p</v>
      </c>
      <c r="BQ1288" s="39" t="str">
        <f t="shared" si="615"/>
        <v>feedsupply_adj_r2p</v>
      </c>
      <c r="BR1288" s="39" t="str">
        <f t="shared" si="615"/>
        <v>feedsupply_adj_r2p</v>
      </c>
      <c r="BS1288" s="39" t="str">
        <f t="shared" si="615"/>
        <v>feedsupply_adj_r2p</v>
      </c>
      <c r="BT1288" s="39" t="str">
        <f t="shared" si="615"/>
        <v>feedsupply_adj_r2p</v>
      </c>
      <c r="BU1288" s="39" t="str">
        <f t="shared" si="615"/>
        <v>feedsupply_r1jp</v>
      </c>
      <c r="BV1288" s="39" t="str">
        <f t="shared" si="615"/>
        <v>feedsupply_r1jp</v>
      </c>
      <c r="BW1288" s="39" t="str">
        <f t="shared" si="615"/>
        <v>feedsupply_adj_r2p</v>
      </c>
      <c r="BX1288" s="39" t="str">
        <f t="shared" si="615"/>
        <v>feedsupply_adj_r2p</v>
      </c>
      <c r="BY1288" s="39" t="str">
        <f t="shared" si="615"/>
        <v>feedsupply_adj_r2p</v>
      </c>
      <c r="BZ1288" s="39" t="str">
        <f t="shared" si="615"/>
        <v>feedsupply_adj_r2p</v>
      </c>
      <c r="CA1288" s="39" t="str">
        <f t="shared" si="615"/>
        <v>feedsupply_adj_r2p</v>
      </c>
      <c r="CB1288" s="39" t="str">
        <f t="shared" si="615"/>
        <v>feedsupply_r1jp</v>
      </c>
      <c r="CC1288" s="39" t="str">
        <f t="shared" si="615"/>
        <v>feedsupply_r1jp</v>
      </c>
      <c r="CD1288" s="39" t="str">
        <f t="shared" si="615"/>
        <v>feedsupply_adj_r2p</v>
      </c>
      <c r="CE1288" s="39" t="str">
        <f t="shared" si="615"/>
        <v>feedsupply_adj_r2p</v>
      </c>
      <c r="CF1288" s="39" t="str">
        <f t="shared" si="615"/>
        <v>feedsupply_adj_r2p</v>
      </c>
      <c r="CG1288" s="39" t="str">
        <f t="shared" si="615"/>
        <v>feedsupply_adj_r2p</v>
      </c>
      <c r="CH1288" s="39" t="str">
        <f t="shared" si="615"/>
        <v>feedsupply_adj_r2p</v>
      </c>
    </row>
    <row r="1289" spans="1:170" ht="26.25">
      <c r="B1289" s="164" t="s">
        <v>923</v>
      </c>
      <c r="C1289" s="163">
        <v>0</v>
      </c>
      <c r="D1289" s="163">
        <v>2</v>
      </c>
      <c r="E1289" s="40"/>
      <c r="F1289" s="40"/>
      <c r="G1289" s="40" t="s">
        <v>471</v>
      </c>
      <c r="H1289" s="40" t="s">
        <v>472</v>
      </c>
      <c r="I1289" t="s">
        <v>874</v>
      </c>
      <c r="J1289" t="s">
        <v>875</v>
      </c>
      <c r="K1289" s="40" t="s">
        <v>473</v>
      </c>
      <c r="L1289" s="40" t="s">
        <v>710</v>
      </c>
      <c r="M1289" s="40" t="s">
        <v>474</v>
      </c>
      <c r="N1289" s="40" t="s">
        <v>742</v>
      </c>
      <c r="O1289" s="40" t="s">
        <v>488</v>
      </c>
      <c r="P1289" s="40" t="s">
        <v>487</v>
      </c>
      <c r="Q1289" s="40" t="s">
        <v>434</v>
      </c>
      <c r="R1289" s="40" t="s">
        <v>486</v>
      </c>
      <c r="S1289" s="40" t="s">
        <v>778</v>
      </c>
      <c r="T1289" s="40" t="s">
        <v>779</v>
      </c>
      <c r="U1289" s="40"/>
      <c r="V1289" s="40" t="s">
        <v>267</v>
      </c>
      <c r="W1289" s="40" t="s">
        <v>480</v>
      </c>
      <c r="X1289" s="40" t="s">
        <v>481</v>
      </c>
      <c r="Y1289" s="40" t="s">
        <v>434</v>
      </c>
      <c r="Z1289" s="40" t="s">
        <v>433</v>
      </c>
      <c r="AA1289" s="40"/>
      <c r="AB1289" s="40"/>
      <c r="AC1289" s="40"/>
      <c r="AD1289" s="40"/>
      <c r="AE1289" s="40"/>
      <c r="AF1289" s="40"/>
      <c r="AG1289" s="40"/>
      <c r="AH1289" s="40" t="s">
        <v>477</v>
      </c>
      <c r="AI1289" s="69" t="s">
        <v>483</v>
      </c>
      <c r="AJ1289" s="40" t="s">
        <v>475</v>
      </c>
      <c r="AK1289" s="40" t="s">
        <v>484</v>
      </c>
      <c r="AL1289" s="40"/>
      <c r="AM1289" s="40"/>
      <c r="AN1289" s="40"/>
      <c r="AO1289" s="40"/>
      <c r="AP1289" s="40"/>
      <c r="AQ1289" s="40"/>
      <c r="AR1289" s="40"/>
      <c r="AS1289" s="40"/>
      <c r="AT1289" s="40"/>
      <c r="AU1289" s="40"/>
      <c r="AV1289" s="40"/>
      <c r="AW1289" s="40"/>
      <c r="AX1289" s="40"/>
      <c r="AY1289" s="40"/>
      <c r="AZ1289" s="40"/>
      <c r="BA1289" s="40"/>
      <c r="BB1289" s="40"/>
      <c r="BC1289" s="40"/>
      <c r="BD1289" s="40"/>
      <c r="BE1289" s="40"/>
      <c r="BF1289" s="40"/>
      <c r="BG1289" s="40"/>
      <c r="BH1289" s="40"/>
      <c r="BI1289" s="40"/>
      <c r="BJ1289" s="40"/>
      <c r="BK1289" s="40"/>
      <c r="BL1289" s="40"/>
      <c r="BM1289" s="40"/>
      <c r="BN1289" s="45" t="s">
        <v>450</v>
      </c>
      <c r="BO1289" s="45" t="s">
        <v>877</v>
      </c>
      <c r="BP1289" s="45" t="s">
        <v>878</v>
      </c>
      <c r="BQ1289" s="45" t="s">
        <v>879</v>
      </c>
      <c r="BR1289" s="45" t="s">
        <v>880</v>
      </c>
      <c r="BS1289" s="45" t="s">
        <v>881</v>
      </c>
      <c r="BT1289" s="45" t="s">
        <v>882</v>
      </c>
      <c r="BU1289" s="45" t="s">
        <v>450</v>
      </c>
      <c r="BV1289" s="45" t="s">
        <v>877</v>
      </c>
      <c r="BW1289" s="45" t="s">
        <v>878</v>
      </c>
      <c r="BX1289" s="45" t="s">
        <v>879</v>
      </c>
      <c r="BY1289" s="45" t="s">
        <v>880</v>
      </c>
      <c r="BZ1289" s="45" t="s">
        <v>881</v>
      </c>
      <c r="CA1289" s="45" t="s">
        <v>882</v>
      </c>
      <c r="CB1289" s="45" t="s">
        <v>450</v>
      </c>
      <c r="CC1289" s="45" t="s">
        <v>877</v>
      </c>
      <c r="CD1289" s="45" t="s">
        <v>878</v>
      </c>
      <c r="CE1289" s="45" t="s">
        <v>879</v>
      </c>
      <c r="CF1289" s="45" t="s">
        <v>880</v>
      </c>
      <c r="CG1289" s="45" t="s">
        <v>881</v>
      </c>
      <c r="CH1289" s="45" t="s">
        <v>882</v>
      </c>
    </row>
    <row r="1290" spans="1:170" ht="15.75">
      <c r="A1290" s="64">
        <f>CHOOSE(d.Flock.1.3+1,INDEX(i.OptLTWMerino,d.TOL.1.3+1,$AA1290+1),NA(),INDEX(i.OptLTWMaternal,d.TOL.1.3+1,$AA1290+1))</f>
        <v>10</v>
      </c>
      <c r="B1290" s="227" t="str">
        <f>$B1190</f>
        <v>Scan0 Create REV</v>
      </c>
      <c r="C1290" s="63">
        <v>1</v>
      </c>
      <c r="D1290" s="63">
        <v>1</v>
      </c>
      <c r="E1290" s="63" t="b">
        <v>1</v>
      </c>
      <c r="F1290" s="226">
        <f>d.Flock.1.3*100+d.TOL.1.3*10+$AA1290</f>
        <v>20</v>
      </c>
      <c r="G1290" s="63" t="b">
        <v>1</v>
      </c>
      <c r="H1290" s="63" t="b">
        <v>1</v>
      </c>
      <c r="I1290" s="63" t="b">
        <v>1</v>
      </c>
      <c r="J1290" s="63" t="b">
        <v>1</v>
      </c>
      <c r="K1290" s="63" t="b">
        <v>1</v>
      </c>
      <c r="L1290" s="63" t="b">
        <v>1</v>
      </c>
      <c r="M1290" s="63" t="b">
        <v>1</v>
      </c>
      <c r="N1290" s="76" t="s">
        <v>37</v>
      </c>
      <c r="O1290" s="76">
        <v>0</v>
      </c>
      <c r="P1290" s="76">
        <v>0</v>
      </c>
      <c r="Q1290" s="76">
        <v>0</v>
      </c>
      <c r="R1290" s="76">
        <v>0</v>
      </c>
      <c r="S1290" s="76">
        <v>0</v>
      </c>
      <c r="T1290" s="76">
        <v>0</v>
      </c>
      <c r="U1290" s="63">
        <v>0</v>
      </c>
      <c r="V1290" s="63">
        <v>0</v>
      </c>
      <c r="W1290" s="63">
        <v>0</v>
      </c>
      <c r="X1290" s="63">
        <v>0</v>
      </c>
      <c r="Y1290" s="63">
        <v>0</v>
      </c>
      <c r="Z1290" s="63">
        <v>0</v>
      </c>
      <c r="AA1290" s="63">
        <v>0</v>
      </c>
      <c r="AB1290" s="67" t="s">
        <v>37</v>
      </c>
      <c r="AC1290" s="67" t="s">
        <v>37</v>
      </c>
      <c r="AD1290" s="67" t="s">
        <v>37</v>
      </c>
      <c r="AE1290" s="67" t="s">
        <v>37</v>
      </c>
      <c r="AF1290" s="67" t="s">
        <v>37</v>
      </c>
      <c r="AG1290" s="67" t="s">
        <v>37</v>
      </c>
      <c r="AH1290" s="63">
        <v>1</v>
      </c>
      <c r="AI1290" s="63">
        <v>0</v>
      </c>
      <c r="AJ1290" s="63">
        <v>1</v>
      </c>
      <c r="AK1290" s="63">
        <v>0</v>
      </c>
      <c r="AL1290" s="63">
        <v>1</v>
      </c>
      <c r="AM1290" s="63"/>
      <c r="AN1290" s="63"/>
      <c r="AO1290" s="63"/>
      <c r="AP1290" s="63"/>
      <c r="AQ1290" s="63"/>
      <c r="AR1290" s="63"/>
      <c r="AS1290" s="63"/>
      <c r="AT1290" s="63"/>
      <c r="AU1290" s="63"/>
      <c r="AV1290" s="63"/>
      <c r="AW1290" s="63"/>
      <c r="AX1290" s="63"/>
      <c r="AY1290" s="63"/>
      <c r="AZ1290" s="63"/>
      <c r="BA1290" s="63"/>
      <c r="BB1290" s="63"/>
      <c r="BC1290" s="63"/>
      <c r="BD1290" s="63"/>
      <c r="BE1290" s="63"/>
      <c r="BF1290" s="63"/>
      <c r="BG1290" s="63"/>
      <c r="BH1290" s="63"/>
      <c r="BI1290" s="63"/>
      <c r="BJ1290" s="63"/>
      <c r="BK1290" s="63"/>
      <c r="BL1290" s="63"/>
      <c r="BM1290" s="63"/>
      <c r="BN1290" s="147">
        <f t="shared" ref="BN1290:CH1290" ca="1" si="616">IF($A1290=0,0,INDEX(CHOOSE(d.Flock.1.3+1,BN$51:BN$386,NA(),BN$451:BN$786),$A1290,1))</f>
        <v>0.04</v>
      </c>
      <c r="BO1290" s="147">
        <f t="shared" ca="1" si="616"/>
        <v>0</v>
      </c>
      <c r="BP1290" s="147">
        <f t="shared" ca="1" si="616"/>
        <v>0</v>
      </c>
      <c r="BQ1290" s="147">
        <f t="shared" ca="1" si="616"/>
        <v>0</v>
      </c>
      <c r="BR1290" s="147">
        <f t="shared" ca="1" si="616"/>
        <v>0</v>
      </c>
      <c r="BS1290" s="147">
        <f t="shared" ca="1" si="616"/>
        <v>0</v>
      </c>
      <c r="BT1290" s="147">
        <f t="shared" ca="1" si="616"/>
        <v>0</v>
      </c>
      <c r="BU1290" s="147">
        <f t="shared" ca="1" si="616"/>
        <v>0.04</v>
      </c>
      <c r="BV1290" s="147">
        <f t="shared" ca="1" si="616"/>
        <v>0</v>
      </c>
      <c r="BW1290" s="147">
        <f t="shared" ca="1" si="616"/>
        <v>0</v>
      </c>
      <c r="BX1290" s="147">
        <f t="shared" ca="1" si="616"/>
        <v>0</v>
      </c>
      <c r="BY1290" s="147">
        <f t="shared" ca="1" si="616"/>
        <v>0</v>
      </c>
      <c r="BZ1290" s="147">
        <f t="shared" ca="1" si="616"/>
        <v>0</v>
      </c>
      <c r="CA1290" s="147">
        <f t="shared" ca="1" si="616"/>
        <v>0</v>
      </c>
      <c r="CB1290" s="147">
        <f t="shared" ca="1" si="616"/>
        <v>0.04</v>
      </c>
      <c r="CC1290" s="147">
        <f t="shared" ca="1" si="616"/>
        <v>0</v>
      </c>
      <c r="CD1290" s="147">
        <f t="shared" ca="1" si="616"/>
        <v>0</v>
      </c>
      <c r="CE1290" s="147">
        <f t="shared" ca="1" si="616"/>
        <v>0</v>
      </c>
      <c r="CF1290" s="147">
        <f t="shared" ca="1" si="616"/>
        <v>0</v>
      </c>
      <c r="CG1290" s="147">
        <f t="shared" ca="1" si="616"/>
        <v>0</v>
      </c>
      <c r="CH1290" s="147">
        <f t="shared" ca="1" si="616"/>
        <v>0</v>
      </c>
    </row>
    <row r="1291" spans="1:170">
      <c r="A1291" s="60"/>
      <c r="B1291" s="228" t="str">
        <f t="shared" ref="B1291:B1332" si="617">$B1191</f>
        <v>Scan 0 Standard</v>
      </c>
      <c r="C1291" s="40">
        <f t="shared" ref="C1291:E1307" ca="1" si="618">OFFSET(C1291,-1,0)</f>
        <v>1</v>
      </c>
      <c r="D1291" s="40">
        <f t="shared" ca="1" si="618"/>
        <v>1</v>
      </c>
      <c r="E1291" s="63" t="b">
        <v>0</v>
      </c>
      <c r="F1291" s="40">
        <f t="shared" ref="F1291:U1320" ca="1" si="619">OFFSET(F1291,-1,0)</f>
        <v>20</v>
      </c>
      <c r="G1291" s="76" t="s">
        <v>37</v>
      </c>
      <c r="H1291" s="76" t="s">
        <v>37</v>
      </c>
      <c r="I1291" s="76" t="s">
        <v>37</v>
      </c>
      <c r="J1291" s="76" t="s">
        <v>37</v>
      </c>
      <c r="K1291" s="76" t="s">
        <v>37</v>
      </c>
      <c r="L1291" s="76" t="s">
        <v>37</v>
      </c>
      <c r="M1291" s="76" t="s">
        <v>37</v>
      </c>
      <c r="N1291" s="40" t="str">
        <f t="shared" ref="N1291:AL1306" ca="1" si="620">OFFSET(N1291,-1,0)</f>
        <v>-</v>
      </c>
      <c r="O1291" s="40">
        <f t="shared" ca="1" si="620"/>
        <v>0</v>
      </c>
      <c r="P1291" s="40">
        <f t="shared" ca="1" si="620"/>
        <v>0</v>
      </c>
      <c r="Q1291" s="40">
        <f t="shared" ca="1" si="620"/>
        <v>0</v>
      </c>
      <c r="R1291" s="40">
        <f t="shared" ca="1" si="620"/>
        <v>0</v>
      </c>
      <c r="S1291" s="40">
        <f t="shared" ca="1" si="620"/>
        <v>0</v>
      </c>
      <c r="T1291" s="40">
        <f t="shared" ca="1" si="620"/>
        <v>0</v>
      </c>
      <c r="U1291" s="40">
        <f t="shared" ca="1" si="620"/>
        <v>0</v>
      </c>
      <c r="V1291" s="40">
        <f t="shared" ca="1" si="620"/>
        <v>0</v>
      </c>
      <c r="W1291" s="40">
        <f t="shared" ca="1" si="620"/>
        <v>0</v>
      </c>
      <c r="X1291" s="40">
        <f t="shared" ca="1" si="620"/>
        <v>0</v>
      </c>
      <c r="Y1291" s="40">
        <f t="shared" ca="1" si="620"/>
        <v>0</v>
      </c>
      <c r="Z1291" s="40">
        <f t="shared" ca="1" si="620"/>
        <v>0</v>
      </c>
      <c r="AA1291" s="40">
        <f t="shared" ca="1" si="620"/>
        <v>0</v>
      </c>
      <c r="AB1291" s="40" t="str">
        <f t="shared" ca="1" si="620"/>
        <v>-</v>
      </c>
      <c r="AC1291" s="40" t="str">
        <f t="shared" ca="1" si="620"/>
        <v>-</v>
      </c>
      <c r="AD1291" s="40" t="str">
        <f t="shared" ca="1" si="620"/>
        <v>-</v>
      </c>
      <c r="AE1291" s="40" t="str">
        <f t="shared" ca="1" si="620"/>
        <v>-</v>
      </c>
      <c r="AF1291" s="40" t="str">
        <f t="shared" ca="1" si="620"/>
        <v>-</v>
      </c>
      <c r="AG1291" s="40" t="str">
        <f t="shared" ca="1" si="620"/>
        <v>-</v>
      </c>
      <c r="AH1291" s="40">
        <f t="shared" ca="1" si="620"/>
        <v>1</v>
      </c>
      <c r="AI1291" s="40">
        <f t="shared" ca="1" si="620"/>
        <v>0</v>
      </c>
      <c r="AJ1291" s="40">
        <f ca="1">OFFSET(AJ1291,-1,0)</f>
        <v>1</v>
      </c>
      <c r="AK1291" s="40">
        <f ca="1">OFFSET(AK1291,-1,0)</f>
        <v>0</v>
      </c>
      <c r="AL1291" s="40">
        <f ca="1">OFFSET(AL1291,-1,0)</f>
        <v>1</v>
      </c>
      <c r="AM1291" s="40"/>
      <c r="AN1291" s="40"/>
      <c r="AO1291" s="40"/>
      <c r="AP1291" s="40"/>
      <c r="AQ1291" s="40"/>
      <c r="AR1291" s="40"/>
      <c r="AS1291" s="40"/>
      <c r="AT1291" s="40"/>
      <c r="AU1291" s="40"/>
      <c r="AV1291" s="40"/>
      <c r="AW1291" s="40"/>
      <c r="AX1291" s="40"/>
      <c r="AY1291" s="40"/>
      <c r="AZ1291" s="40"/>
      <c r="BA1291" s="40"/>
      <c r="BB1291" s="40"/>
      <c r="BC1291" s="40"/>
      <c r="BD1291" s="40"/>
      <c r="BE1291" s="40"/>
      <c r="BF1291" s="40"/>
      <c r="BG1291" s="40"/>
      <c r="BH1291" s="40"/>
      <c r="BI1291" s="40"/>
      <c r="BJ1291" s="40"/>
      <c r="BK1291" s="40"/>
      <c r="BL1291" s="40"/>
      <c r="BM1291" s="40"/>
      <c r="BN1291" s="40">
        <f t="shared" ref="BN1291:CC1307" ca="1" si="621">OFFSET(BN1291,-1,0)</f>
        <v>0.04</v>
      </c>
      <c r="BO1291" s="40">
        <f t="shared" ca="1" si="621"/>
        <v>0</v>
      </c>
      <c r="BP1291" s="40">
        <f t="shared" ca="1" si="621"/>
        <v>0</v>
      </c>
      <c r="BQ1291" s="40">
        <f t="shared" ca="1" si="621"/>
        <v>0</v>
      </c>
      <c r="BR1291" s="40">
        <f t="shared" ca="1" si="621"/>
        <v>0</v>
      </c>
      <c r="BS1291" s="40">
        <f t="shared" ca="1" si="621"/>
        <v>0</v>
      </c>
      <c r="BT1291" s="40">
        <f t="shared" ca="1" si="621"/>
        <v>0</v>
      </c>
      <c r="BU1291" s="40">
        <f t="shared" ca="1" si="621"/>
        <v>0.04</v>
      </c>
      <c r="BV1291" s="40">
        <f t="shared" ca="1" si="621"/>
        <v>0</v>
      </c>
      <c r="BW1291" s="40">
        <f t="shared" ca="1" si="621"/>
        <v>0</v>
      </c>
      <c r="BX1291" s="40">
        <f t="shared" ca="1" si="621"/>
        <v>0</v>
      </c>
      <c r="BY1291" s="40">
        <f t="shared" ca="1" si="621"/>
        <v>0</v>
      </c>
      <c r="BZ1291" s="40">
        <f t="shared" ca="1" si="621"/>
        <v>0</v>
      </c>
      <c r="CA1291" s="40">
        <f t="shared" ca="1" si="621"/>
        <v>0</v>
      </c>
      <c r="CB1291" s="40">
        <f t="shared" ca="1" si="621"/>
        <v>0.04</v>
      </c>
      <c r="CC1291" s="40">
        <f t="shared" ca="1" si="621"/>
        <v>0</v>
      </c>
      <c r="CD1291" s="40">
        <f t="shared" ref="CD1291:CH1300" ca="1" si="622">OFFSET(CD1291,-1,0)</f>
        <v>0</v>
      </c>
      <c r="CE1291" s="40">
        <f t="shared" ca="1" si="622"/>
        <v>0</v>
      </c>
      <c r="CF1291" s="40">
        <f t="shared" ca="1" si="622"/>
        <v>0</v>
      </c>
      <c r="CG1291" s="40">
        <f t="shared" ca="1" si="622"/>
        <v>0</v>
      </c>
      <c r="CH1291" s="40">
        <f t="shared" ca="1" si="622"/>
        <v>0</v>
      </c>
    </row>
    <row r="1292" spans="1:170">
      <c r="A1292" s="60"/>
      <c r="B1292" s="229" t="str">
        <f t="shared" si="617"/>
        <v>Scan 0 FS wo LTW</v>
      </c>
      <c r="C1292" s="40">
        <f t="shared" ca="1" si="618"/>
        <v>1</v>
      </c>
      <c r="D1292" s="40">
        <f t="shared" ca="1" si="618"/>
        <v>1</v>
      </c>
      <c r="E1292" s="40" t="b">
        <f t="shared" ca="1" si="618"/>
        <v>0</v>
      </c>
      <c r="F1292" s="40">
        <f t="shared" ca="1" si="619"/>
        <v>20</v>
      </c>
      <c r="G1292" s="40" t="str">
        <f t="shared" ca="1" si="619"/>
        <v>-</v>
      </c>
      <c r="H1292" s="40" t="str">
        <f t="shared" ca="1" si="619"/>
        <v>-</v>
      </c>
      <c r="I1292" s="40" t="str">
        <f t="shared" ca="1" si="619"/>
        <v>-</v>
      </c>
      <c r="J1292" s="40" t="str">
        <f t="shared" ca="1" si="619"/>
        <v>-</v>
      </c>
      <c r="K1292" s="40" t="str">
        <f t="shared" ca="1" si="619"/>
        <v>-</v>
      </c>
      <c r="L1292" s="40" t="str">
        <f t="shared" ca="1" si="619"/>
        <v>-</v>
      </c>
      <c r="M1292" s="40" t="str">
        <f t="shared" ca="1" si="619"/>
        <v>-</v>
      </c>
      <c r="N1292" s="40" t="str">
        <f t="shared" ca="1" si="620"/>
        <v>-</v>
      </c>
      <c r="O1292" s="40">
        <f t="shared" ca="1" si="620"/>
        <v>0</v>
      </c>
      <c r="P1292" s="40">
        <f t="shared" ca="1" si="620"/>
        <v>0</v>
      </c>
      <c r="Q1292" s="40">
        <f t="shared" ca="1" si="620"/>
        <v>0</v>
      </c>
      <c r="R1292" s="40">
        <f t="shared" ca="1" si="620"/>
        <v>0</v>
      </c>
      <c r="S1292" s="40">
        <f t="shared" ca="1" si="620"/>
        <v>0</v>
      </c>
      <c r="T1292" s="40">
        <f t="shared" ca="1" si="620"/>
        <v>0</v>
      </c>
      <c r="U1292" s="40">
        <f t="shared" ca="1" si="620"/>
        <v>0</v>
      </c>
      <c r="V1292" s="40">
        <f t="shared" ca="1" si="620"/>
        <v>0</v>
      </c>
      <c r="W1292" s="40">
        <f t="shared" ca="1" si="620"/>
        <v>0</v>
      </c>
      <c r="X1292" s="40">
        <f t="shared" ca="1" si="620"/>
        <v>0</v>
      </c>
      <c r="Y1292" s="40">
        <f t="shared" ca="1" si="620"/>
        <v>0</v>
      </c>
      <c r="Z1292" s="40">
        <f t="shared" ca="1" si="620"/>
        <v>0</v>
      </c>
      <c r="AA1292" s="40">
        <f t="shared" ca="1" si="620"/>
        <v>0</v>
      </c>
      <c r="AB1292" s="40" t="str">
        <f t="shared" ca="1" si="620"/>
        <v>-</v>
      </c>
      <c r="AC1292" s="40" t="str">
        <f t="shared" ca="1" si="620"/>
        <v>-</v>
      </c>
      <c r="AD1292" s="40" t="str">
        <f t="shared" ca="1" si="620"/>
        <v>-</v>
      </c>
      <c r="AE1292" s="40" t="str">
        <f t="shared" ca="1" si="620"/>
        <v>-</v>
      </c>
      <c r="AF1292" s="40" t="str">
        <f t="shared" ca="1" si="620"/>
        <v>-</v>
      </c>
      <c r="AG1292" s="40" t="str">
        <f t="shared" ca="1" si="620"/>
        <v>-</v>
      </c>
      <c r="AH1292" s="40">
        <f t="shared" ca="1" si="620"/>
        <v>1</v>
      </c>
      <c r="AI1292" s="40">
        <f t="shared" ca="1" si="620"/>
        <v>0</v>
      </c>
      <c r="AJ1292" s="40">
        <f t="shared" ca="1" si="620"/>
        <v>1</v>
      </c>
      <c r="AK1292" s="40">
        <f t="shared" ca="1" si="620"/>
        <v>0</v>
      </c>
      <c r="AL1292" s="40">
        <f t="shared" ca="1" si="620"/>
        <v>1</v>
      </c>
      <c r="AM1292" s="40"/>
      <c r="AN1292" s="40"/>
      <c r="AO1292" s="40"/>
      <c r="AP1292" s="40"/>
      <c r="AQ1292" s="40"/>
      <c r="AR1292" s="40"/>
      <c r="AS1292" s="40"/>
      <c r="AT1292" s="40"/>
      <c r="AU1292" s="40"/>
      <c r="AV1292" s="40"/>
      <c r="AW1292" s="40"/>
      <c r="AX1292" s="40"/>
      <c r="AY1292" s="40"/>
      <c r="AZ1292" s="40"/>
      <c r="BA1292" s="40"/>
      <c r="BB1292" s="40"/>
      <c r="BC1292" s="40"/>
      <c r="BD1292" s="40"/>
      <c r="BE1292" s="40"/>
      <c r="BF1292" s="40"/>
      <c r="BG1292" s="40"/>
      <c r="BH1292" s="40"/>
      <c r="BI1292" s="40"/>
      <c r="BJ1292" s="40"/>
      <c r="BK1292" s="40"/>
      <c r="BL1292" s="40"/>
      <c r="BM1292" s="40"/>
      <c r="BN1292" s="63">
        <v>0</v>
      </c>
      <c r="BO1292" s="63">
        <v>0</v>
      </c>
      <c r="BP1292" s="63">
        <v>0</v>
      </c>
      <c r="BQ1292" s="63">
        <v>0</v>
      </c>
      <c r="BR1292" s="63">
        <v>0</v>
      </c>
      <c r="BS1292" s="63">
        <v>0</v>
      </c>
      <c r="BT1292" s="63">
        <v>0</v>
      </c>
      <c r="BU1292" s="63">
        <v>0</v>
      </c>
      <c r="BV1292" s="63">
        <v>0</v>
      </c>
      <c r="BW1292" s="63">
        <v>0</v>
      </c>
      <c r="BX1292" s="63">
        <v>0</v>
      </c>
      <c r="BY1292" s="63">
        <v>0</v>
      </c>
      <c r="BZ1292" s="63">
        <v>0</v>
      </c>
      <c r="CA1292" s="63">
        <v>0</v>
      </c>
      <c r="CB1292" s="63">
        <v>0</v>
      </c>
      <c r="CC1292" s="63">
        <v>0</v>
      </c>
      <c r="CD1292" s="63">
        <v>0</v>
      </c>
      <c r="CE1292" s="63">
        <v>0</v>
      </c>
      <c r="CF1292" s="63">
        <v>0</v>
      </c>
      <c r="CG1292" s="63">
        <v>0</v>
      </c>
      <c r="CH1292" s="63">
        <v>0</v>
      </c>
    </row>
    <row r="1293" spans="1:170">
      <c r="A1293" s="60"/>
      <c r="B1293" s="229" t="str">
        <f t="shared" si="617"/>
        <v>Scan 0 FS LTW removed</v>
      </c>
      <c r="C1293" s="63">
        <v>0</v>
      </c>
      <c r="D1293" s="63">
        <v>0</v>
      </c>
      <c r="E1293" s="40" t="b">
        <f t="shared" ca="1" si="618"/>
        <v>0</v>
      </c>
      <c r="F1293" s="40">
        <f t="shared" ca="1" si="619"/>
        <v>20</v>
      </c>
      <c r="G1293" s="40" t="str">
        <f t="shared" ca="1" si="619"/>
        <v>-</v>
      </c>
      <c r="H1293" s="40" t="str">
        <f t="shared" ca="1" si="619"/>
        <v>-</v>
      </c>
      <c r="I1293" s="40" t="str">
        <f t="shared" ca="1" si="619"/>
        <v>-</v>
      </c>
      <c r="J1293" s="40" t="str">
        <f t="shared" ca="1" si="619"/>
        <v>-</v>
      </c>
      <c r="K1293" s="40" t="str">
        <f t="shared" ca="1" si="619"/>
        <v>-</v>
      </c>
      <c r="L1293" s="40" t="str">
        <f t="shared" ca="1" si="619"/>
        <v>-</v>
      </c>
      <c r="M1293" s="40" t="str">
        <f t="shared" ca="1" si="619"/>
        <v>-</v>
      </c>
      <c r="N1293" s="40" t="str">
        <f t="shared" ca="1" si="620"/>
        <v>-</v>
      </c>
      <c r="O1293" s="40">
        <f t="shared" ca="1" si="620"/>
        <v>0</v>
      </c>
      <c r="P1293" s="40">
        <f t="shared" ca="1" si="620"/>
        <v>0</v>
      </c>
      <c r="Q1293" s="40">
        <f t="shared" ca="1" si="620"/>
        <v>0</v>
      </c>
      <c r="R1293" s="40">
        <f t="shared" ca="1" si="620"/>
        <v>0</v>
      </c>
      <c r="S1293" s="40">
        <f t="shared" ca="1" si="620"/>
        <v>0</v>
      </c>
      <c r="T1293" s="40">
        <f t="shared" ca="1" si="620"/>
        <v>0</v>
      </c>
      <c r="U1293" s="40">
        <f t="shared" ca="1" si="620"/>
        <v>0</v>
      </c>
      <c r="V1293" s="40">
        <f t="shared" ca="1" si="620"/>
        <v>0</v>
      </c>
      <c r="W1293" s="40">
        <f t="shared" ca="1" si="620"/>
        <v>0</v>
      </c>
      <c r="X1293" s="40">
        <f t="shared" ca="1" si="620"/>
        <v>0</v>
      </c>
      <c r="Y1293" s="40">
        <f t="shared" ca="1" si="620"/>
        <v>0</v>
      </c>
      <c r="Z1293" s="40">
        <f t="shared" ca="1" si="620"/>
        <v>0</v>
      </c>
      <c r="AA1293" s="40">
        <f t="shared" ca="1" si="620"/>
        <v>0</v>
      </c>
      <c r="AB1293" s="40" t="str">
        <f t="shared" ca="1" si="620"/>
        <v>-</v>
      </c>
      <c r="AC1293" s="40" t="str">
        <f t="shared" ca="1" si="620"/>
        <v>-</v>
      </c>
      <c r="AD1293" s="40" t="str">
        <f t="shared" ca="1" si="620"/>
        <v>-</v>
      </c>
      <c r="AE1293" s="40" t="str">
        <f t="shared" ca="1" si="620"/>
        <v>-</v>
      </c>
      <c r="AF1293" s="40" t="str">
        <f t="shared" ca="1" si="620"/>
        <v>-</v>
      </c>
      <c r="AG1293" s="40" t="str">
        <f t="shared" ca="1" si="620"/>
        <v>-</v>
      </c>
      <c r="AH1293" s="40">
        <f t="shared" ca="1" si="620"/>
        <v>1</v>
      </c>
      <c r="AI1293" s="40">
        <f t="shared" ca="1" si="620"/>
        <v>0</v>
      </c>
      <c r="AJ1293" s="40">
        <f t="shared" ca="1" si="620"/>
        <v>1</v>
      </c>
      <c r="AK1293" s="40">
        <f t="shared" ca="1" si="620"/>
        <v>0</v>
      </c>
      <c r="AL1293" s="40">
        <f t="shared" ca="1" si="620"/>
        <v>1</v>
      </c>
      <c r="AM1293" s="40"/>
      <c r="AN1293" s="40"/>
      <c r="AO1293" s="40"/>
      <c r="AP1293" s="40"/>
      <c r="AQ1293" s="40"/>
      <c r="AR1293" s="40"/>
      <c r="AS1293" s="40"/>
      <c r="AT1293" s="40"/>
      <c r="AU1293" s="40"/>
      <c r="AV1293" s="40"/>
      <c r="AW1293" s="40"/>
      <c r="AX1293" s="40"/>
      <c r="AY1293" s="40"/>
      <c r="AZ1293" s="40"/>
      <c r="BA1293" s="40"/>
      <c r="BB1293" s="40"/>
      <c r="BC1293" s="40"/>
      <c r="BD1293" s="40"/>
      <c r="BE1293" s="40"/>
      <c r="BF1293" s="40"/>
      <c r="BG1293" s="40"/>
      <c r="BH1293" s="40"/>
      <c r="BI1293" s="40"/>
      <c r="BJ1293" s="40"/>
      <c r="BK1293" s="40"/>
      <c r="BL1293" s="40"/>
      <c r="BM1293" s="40"/>
      <c r="BN1293" s="40">
        <f t="shared" ca="1" si="621"/>
        <v>0</v>
      </c>
      <c r="BO1293" s="40">
        <f t="shared" ca="1" si="621"/>
        <v>0</v>
      </c>
      <c r="BP1293" s="40">
        <f t="shared" ca="1" si="621"/>
        <v>0</v>
      </c>
      <c r="BQ1293" s="40">
        <f t="shared" ca="1" si="621"/>
        <v>0</v>
      </c>
      <c r="BR1293" s="40">
        <f t="shared" ca="1" si="621"/>
        <v>0</v>
      </c>
      <c r="BS1293" s="40">
        <f t="shared" ca="1" si="621"/>
        <v>0</v>
      </c>
      <c r="BT1293" s="40">
        <f t="shared" ca="1" si="621"/>
        <v>0</v>
      </c>
      <c r="BU1293" s="40">
        <f t="shared" ca="1" si="621"/>
        <v>0</v>
      </c>
      <c r="BV1293" s="40">
        <f t="shared" ca="1" si="621"/>
        <v>0</v>
      </c>
      <c r="BW1293" s="40">
        <f t="shared" ca="1" si="621"/>
        <v>0</v>
      </c>
      <c r="BX1293" s="40">
        <f t="shared" ca="1" si="621"/>
        <v>0</v>
      </c>
      <c r="BY1293" s="40">
        <f t="shared" ca="1" si="621"/>
        <v>0</v>
      </c>
      <c r="BZ1293" s="40">
        <f t="shared" ca="1" si="621"/>
        <v>0</v>
      </c>
      <c r="CA1293" s="40">
        <f t="shared" ca="1" si="621"/>
        <v>0</v>
      </c>
      <c r="CB1293" s="40">
        <f t="shared" ca="1" si="621"/>
        <v>0</v>
      </c>
      <c r="CC1293" s="40">
        <f t="shared" ca="1" si="621"/>
        <v>0</v>
      </c>
      <c r="CD1293" s="40">
        <f t="shared" ca="1" si="622"/>
        <v>0</v>
      </c>
      <c r="CE1293" s="40">
        <f t="shared" ca="1" si="622"/>
        <v>0</v>
      </c>
      <c r="CF1293" s="40">
        <f t="shared" ca="1" si="622"/>
        <v>0</v>
      </c>
      <c r="CG1293" s="40">
        <f t="shared" ca="1" si="622"/>
        <v>0</v>
      </c>
      <c r="CH1293" s="40">
        <f t="shared" ca="1" si="622"/>
        <v>0</v>
      </c>
    </row>
    <row r="1294" spans="1:170" ht="15.75">
      <c r="A1294" s="64">
        <f>CHOOSE(d.Flock.1.3+1,INDEX(i.OptLTWMerino,d.TOL.1.3+1,$AA1294+1),NA(),INDEX(i.OptLTWMaternal,d.TOL.1.3+1,$AA1294+1))</f>
        <v>59</v>
      </c>
      <c r="B1294" s="227" t="str">
        <f t="shared" si="617"/>
        <v>Scan1 Retain drys Create REV</v>
      </c>
      <c r="C1294" s="63">
        <v>1</v>
      </c>
      <c r="D1294" s="63">
        <v>1</v>
      </c>
      <c r="E1294" s="63" t="b">
        <v>1</v>
      </c>
      <c r="F1294" s="226">
        <f>d.Flock.1.3*100+d.TOL.1.3*10+$AA1294</f>
        <v>21</v>
      </c>
      <c r="G1294" s="63" t="b">
        <v>1</v>
      </c>
      <c r="H1294" s="63" t="b">
        <v>1</v>
      </c>
      <c r="I1294" s="63" t="b">
        <v>1</v>
      </c>
      <c r="J1294" s="63" t="b">
        <v>1</v>
      </c>
      <c r="K1294" s="63" t="b">
        <v>1</v>
      </c>
      <c r="L1294" s="63" t="b">
        <v>1</v>
      </c>
      <c r="M1294" s="63" t="b">
        <v>1</v>
      </c>
      <c r="N1294" s="40" t="str">
        <f t="shared" ca="1" si="620"/>
        <v>-</v>
      </c>
      <c r="O1294" s="100">
        <f>2+24*d.TOL.1.3+IF(d.Flock.1.3=2,144,0)</f>
        <v>50</v>
      </c>
      <c r="P1294" s="100">
        <f>3+24*d.TOL.1.3+IF(d.Flock.1.3=2,144,0)</f>
        <v>51</v>
      </c>
      <c r="Q1294" s="186">
        <f>$P1294</f>
        <v>51</v>
      </c>
      <c r="R1294" s="186">
        <f>$P1294</f>
        <v>51</v>
      </c>
      <c r="S1294" s="186">
        <f>$P1294</f>
        <v>51</v>
      </c>
      <c r="T1294" s="186">
        <f>$P1294</f>
        <v>51</v>
      </c>
      <c r="U1294" s="235">
        <f>INDEX(i_dryman,2,U$1085)</f>
        <v>0</v>
      </c>
      <c r="V1294" s="235">
        <f>INDEX(i_dryman,2,V$1085)</f>
        <v>0</v>
      </c>
      <c r="W1294" s="235">
        <f>INDEX(i_dryman,2,W$1085)</f>
        <v>0</v>
      </c>
      <c r="X1294" s="235">
        <f>INDEX(i_dryman,2,X$1085)</f>
        <v>0</v>
      </c>
      <c r="Y1294" s="40">
        <f t="shared" ca="1" si="620"/>
        <v>0</v>
      </c>
      <c r="Z1294" s="40">
        <f t="shared" ca="1" si="620"/>
        <v>0</v>
      </c>
      <c r="AA1294" s="63">
        <v>1</v>
      </c>
      <c r="AB1294" s="236" t="str">
        <f>INDEX(i_dryman,2,AB$1085)</f>
        <v>-</v>
      </c>
      <c r="AC1294" s="236" t="b">
        <f>INDEX(i_dryman,2,AC$1085)</f>
        <v>1</v>
      </c>
      <c r="AD1294" s="236" t="str">
        <f>INDEX(i_dryman,2,AD$1085)</f>
        <v>-</v>
      </c>
      <c r="AE1294" s="236" t="str">
        <f>INDEX(i_dryman,2,AE$1085)</f>
        <v>-</v>
      </c>
      <c r="AF1294" s="40" t="str">
        <f ca="1">OFFSET(AF1294,-1,0)</f>
        <v>-</v>
      </c>
      <c r="AG1294" s="237" t="str">
        <f ca="1">INDEX(i_dryman,2,AG$1085)</f>
        <v>-</v>
      </c>
      <c r="AH1294" s="40">
        <f t="shared" ca="1" si="620"/>
        <v>1</v>
      </c>
      <c r="AI1294" s="40">
        <f ca="1">OFFSET(AI1294,-1,0)</f>
        <v>0</v>
      </c>
      <c r="AJ1294" s="40">
        <f ca="1">OFFSET(AJ1294,-1,0)</f>
        <v>1</v>
      </c>
      <c r="AK1294" s="40">
        <f ca="1">OFFSET(AK1294,-1,0)</f>
        <v>0</v>
      </c>
      <c r="AL1294" s="40">
        <f ca="1">OFFSET(AL1294,-1,0)</f>
        <v>1</v>
      </c>
      <c r="AM1294" s="40"/>
      <c r="AN1294" s="40"/>
      <c r="AO1294" s="40"/>
      <c r="AP1294" s="40"/>
      <c r="AQ1294" s="40"/>
      <c r="AR1294" s="40"/>
      <c r="AS1294" s="40"/>
      <c r="AT1294" s="40"/>
      <c r="AU1294" s="40"/>
      <c r="AV1294" s="40"/>
      <c r="AW1294" s="40"/>
      <c r="AX1294" s="40"/>
      <c r="AY1294" s="40"/>
      <c r="AZ1294" s="40"/>
      <c r="BA1294" s="40"/>
      <c r="BB1294" s="40"/>
      <c r="BC1294" s="40"/>
      <c r="BD1294" s="40"/>
      <c r="BE1294" s="40"/>
      <c r="BF1294" s="40"/>
      <c r="BG1294" s="40"/>
      <c r="BH1294" s="40"/>
      <c r="BI1294" s="40"/>
      <c r="BJ1294" s="40"/>
      <c r="BK1294" s="40"/>
      <c r="BL1294" s="40"/>
      <c r="BM1294" s="40"/>
      <c r="BN1294" s="147">
        <f t="shared" ref="BN1294:CH1294" si="623">IF($A1294=0,0,INDEX(CHOOSE(d.Flock.1.3+1,BN$51:BN$386,NA(),BN$451:BN$786),$A1294,1))</f>
        <v>0.04</v>
      </c>
      <c r="BO1294" s="147">
        <f t="shared" si="623"/>
        <v>0</v>
      </c>
      <c r="BP1294" s="147">
        <f t="shared" ca="1" si="623"/>
        <v>0</v>
      </c>
      <c r="BQ1294" s="147">
        <f t="shared" ca="1" si="623"/>
        <v>0.04</v>
      </c>
      <c r="BR1294" s="147">
        <f t="shared" ca="1" si="623"/>
        <v>0</v>
      </c>
      <c r="BS1294" s="147">
        <f t="shared" ca="1" si="623"/>
        <v>0.04</v>
      </c>
      <c r="BT1294" s="147">
        <f t="shared" ca="1" si="623"/>
        <v>0.04</v>
      </c>
      <c r="BU1294" s="147">
        <f t="shared" si="623"/>
        <v>0.04</v>
      </c>
      <c r="BV1294" s="147">
        <f t="shared" si="623"/>
        <v>0</v>
      </c>
      <c r="BW1294" s="147">
        <f t="shared" ca="1" si="623"/>
        <v>0</v>
      </c>
      <c r="BX1294" s="147">
        <f t="shared" ca="1" si="623"/>
        <v>0.04</v>
      </c>
      <c r="BY1294" s="147">
        <f t="shared" ca="1" si="623"/>
        <v>0</v>
      </c>
      <c r="BZ1294" s="147">
        <f t="shared" ca="1" si="623"/>
        <v>0.04</v>
      </c>
      <c r="CA1294" s="147">
        <f t="shared" ca="1" si="623"/>
        <v>0.04</v>
      </c>
      <c r="CB1294" s="147">
        <f t="shared" si="623"/>
        <v>0.04</v>
      </c>
      <c r="CC1294" s="147">
        <f t="shared" si="623"/>
        <v>0</v>
      </c>
      <c r="CD1294" s="147">
        <f t="shared" ca="1" si="623"/>
        <v>0</v>
      </c>
      <c r="CE1294" s="147">
        <f t="shared" ca="1" si="623"/>
        <v>0.04</v>
      </c>
      <c r="CF1294" s="147">
        <f t="shared" ca="1" si="623"/>
        <v>0</v>
      </c>
      <c r="CG1294" s="147">
        <f t="shared" ca="1" si="623"/>
        <v>0.04</v>
      </c>
      <c r="CH1294" s="147">
        <f t="shared" ca="1" si="623"/>
        <v>0.04</v>
      </c>
    </row>
    <row r="1295" spans="1:170">
      <c r="A1295" s="63">
        <v>2</v>
      </c>
      <c r="B1295" s="228" t="str">
        <f t="shared" si="617"/>
        <v>Scan 1 Retain drys</v>
      </c>
      <c r="C1295" s="40">
        <f t="shared" ca="1" si="618"/>
        <v>1</v>
      </c>
      <c r="D1295" s="40">
        <f t="shared" ca="1" si="618"/>
        <v>1</v>
      </c>
      <c r="E1295" s="63" t="b">
        <v>0</v>
      </c>
      <c r="F1295" s="40">
        <f t="shared" ca="1" si="619"/>
        <v>21</v>
      </c>
      <c r="G1295" s="76" t="s">
        <v>37</v>
      </c>
      <c r="H1295" s="76" t="s">
        <v>37</v>
      </c>
      <c r="I1295" s="76" t="s">
        <v>37</v>
      </c>
      <c r="J1295" s="76" t="s">
        <v>37</v>
      </c>
      <c r="K1295" s="76" t="s">
        <v>37</v>
      </c>
      <c r="L1295" s="76" t="s">
        <v>37</v>
      </c>
      <c r="M1295" s="76" t="s">
        <v>37</v>
      </c>
      <c r="N1295" s="40" t="str">
        <f t="shared" ca="1" si="620"/>
        <v>-</v>
      </c>
      <c r="O1295" s="40">
        <f t="shared" ca="1" si="620"/>
        <v>50</v>
      </c>
      <c r="P1295" s="40">
        <f t="shared" ca="1" si="620"/>
        <v>51</v>
      </c>
      <c r="Q1295" s="40">
        <f t="shared" ca="1" si="620"/>
        <v>51</v>
      </c>
      <c r="R1295" s="40">
        <f t="shared" ca="1" si="620"/>
        <v>51</v>
      </c>
      <c r="S1295" s="40">
        <f t="shared" ca="1" si="620"/>
        <v>51</v>
      </c>
      <c r="T1295" s="40">
        <f t="shared" ca="1" si="620"/>
        <v>51</v>
      </c>
      <c r="U1295" s="109">
        <f t="shared" ref="U1295:X1298" si="624">INDEX(i_dryman,$A1295,U$1085)</f>
        <v>0</v>
      </c>
      <c r="V1295" s="109">
        <f t="shared" si="624"/>
        <v>0</v>
      </c>
      <c r="W1295" s="109">
        <f t="shared" si="624"/>
        <v>0</v>
      </c>
      <c r="X1295" s="109">
        <f t="shared" si="624"/>
        <v>0</v>
      </c>
      <c r="Y1295" s="40">
        <f t="shared" ca="1" si="620"/>
        <v>0</v>
      </c>
      <c r="Z1295" s="40">
        <f t="shared" ca="1" si="620"/>
        <v>0</v>
      </c>
      <c r="AA1295" s="40">
        <f t="shared" ca="1" si="620"/>
        <v>1</v>
      </c>
      <c r="AB1295" s="212" t="str">
        <f t="shared" ref="AB1295:AE1298" si="625">INDEX(i_dryman,$A1295,AB$1085)</f>
        <v>-</v>
      </c>
      <c r="AC1295" s="212" t="b">
        <f t="shared" si="625"/>
        <v>1</v>
      </c>
      <c r="AD1295" s="212" t="str">
        <f t="shared" si="625"/>
        <v>-</v>
      </c>
      <c r="AE1295" s="212" t="str">
        <f t="shared" si="625"/>
        <v>-</v>
      </c>
      <c r="AF1295" s="40" t="str">
        <f ca="1">OFFSET(AF1295,-1,0)</f>
        <v>-</v>
      </c>
      <c r="AG1295" s="212" t="str">
        <f ca="1">INDEX(i_dryman,$A1295,AG$1085)</f>
        <v>-</v>
      </c>
      <c r="AH1295" s="40">
        <f t="shared" ca="1" si="620"/>
        <v>1</v>
      </c>
      <c r="AI1295" s="40">
        <f t="shared" ca="1" si="620"/>
        <v>0</v>
      </c>
      <c r="AJ1295" s="40">
        <f ca="1">OFFSET(AJ1295,-1,0)</f>
        <v>1</v>
      </c>
      <c r="AK1295" s="40">
        <f t="shared" ref="AK1295:AL1317" ca="1" si="626">OFFSET(AK1295,-1,0)</f>
        <v>0</v>
      </c>
      <c r="AL1295" s="40">
        <f t="shared" ca="1" si="626"/>
        <v>1</v>
      </c>
      <c r="AM1295" s="40"/>
      <c r="AN1295" s="40"/>
      <c r="AO1295" s="40"/>
      <c r="AP1295" s="40"/>
      <c r="AQ1295" s="40"/>
      <c r="AR1295" s="40"/>
      <c r="AS1295" s="40"/>
      <c r="AT1295" s="40"/>
      <c r="AU1295" s="40"/>
      <c r="AV1295" s="40"/>
      <c r="AW1295" s="40"/>
      <c r="AX1295" s="40"/>
      <c r="AY1295" s="40"/>
      <c r="AZ1295" s="40"/>
      <c r="BA1295" s="40"/>
      <c r="BB1295" s="40"/>
      <c r="BC1295" s="40"/>
      <c r="BD1295" s="40"/>
      <c r="BE1295" s="40"/>
      <c r="BF1295" s="40"/>
      <c r="BG1295" s="40"/>
      <c r="BH1295" s="40"/>
      <c r="BI1295" s="40"/>
      <c r="BJ1295" s="40"/>
      <c r="BK1295" s="40"/>
      <c r="BL1295" s="40"/>
      <c r="BM1295" s="40"/>
      <c r="BN1295" s="40">
        <f t="shared" ca="1" si="621"/>
        <v>0.04</v>
      </c>
      <c r="BO1295" s="40">
        <f t="shared" ca="1" si="621"/>
        <v>0</v>
      </c>
      <c r="BP1295" s="40">
        <f t="shared" ca="1" si="621"/>
        <v>0</v>
      </c>
      <c r="BQ1295" s="40">
        <f t="shared" ca="1" si="621"/>
        <v>0.04</v>
      </c>
      <c r="BR1295" s="40">
        <f t="shared" ca="1" si="621"/>
        <v>0</v>
      </c>
      <c r="BS1295" s="40">
        <f t="shared" ca="1" si="621"/>
        <v>0.04</v>
      </c>
      <c r="BT1295" s="40">
        <f t="shared" ca="1" si="621"/>
        <v>0.04</v>
      </c>
      <c r="BU1295" s="40">
        <f t="shared" ca="1" si="621"/>
        <v>0.04</v>
      </c>
      <c r="BV1295" s="40">
        <f t="shared" ca="1" si="621"/>
        <v>0</v>
      </c>
      <c r="BW1295" s="40">
        <f t="shared" ca="1" si="621"/>
        <v>0</v>
      </c>
      <c r="BX1295" s="40">
        <f t="shared" ca="1" si="621"/>
        <v>0.04</v>
      </c>
      <c r="BY1295" s="40">
        <f t="shared" ca="1" si="621"/>
        <v>0</v>
      </c>
      <c r="BZ1295" s="40">
        <f t="shared" ca="1" si="621"/>
        <v>0.04</v>
      </c>
      <c r="CA1295" s="40">
        <f t="shared" ca="1" si="621"/>
        <v>0.04</v>
      </c>
      <c r="CB1295" s="40">
        <f t="shared" ca="1" si="621"/>
        <v>0.04</v>
      </c>
      <c r="CC1295" s="40">
        <f t="shared" ca="1" si="621"/>
        <v>0</v>
      </c>
      <c r="CD1295" s="40">
        <f t="shared" ca="1" si="622"/>
        <v>0</v>
      </c>
      <c r="CE1295" s="40">
        <f t="shared" ca="1" si="622"/>
        <v>0.04</v>
      </c>
      <c r="CF1295" s="40">
        <f t="shared" ca="1" si="622"/>
        <v>0</v>
      </c>
      <c r="CG1295" s="40">
        <f t="shared" ca="1" si="622"/>
        <v>0.04</v>
      </c>
      <c r="CH1295" s="40">
        <f t="shared" ca="1" si="622"/>
        <v>0.04</v>
      </c>
    </row>
    <row r="1296" spans="1:170">
      <c r="A1296" s="63">
        <v>3</v>
      </c>
      <c r="B1296" s="238" t="str">
        <f t="shared" si="617"/>
        <v>Scan 1 Sell Once Dry</v>
      </c>
      <c r="C1296" s="40">
        <f t="shared" ref="C1296:O1297" ca="1" si="627">OFFSET(C1296,-1,0)</f>
        <v>1</v>
      </c>
      <c r="D1296" s="40">
        <f t="shared" ca="1" si="627"/>
        <v>1</v>
      </c>
      <c r="E1296" s="40" t="b">
        <f t="shared" ca="1" si="627"/>
        <v>0</v>
      </c>
      <c r="F1296" s="40">
        <f t="shared" ca="1" si="627"/>
        <v>21</v>
      </c>
      <c r="G1296" s="40" t="str">
        <f t="shared" ca="1" si="627"/>
        <v>-</v>
      </c>
      <c r="H1296" s="40" t="str">
        <f t="shared" ca="1" si="627"/>
        <v>-</v>
      </c>
      <c r="I1296" s="40" t="str">
        <f t="shared" ca="1" si="627"/>
        <v>-</v>
      </c>
      <c r="J1296" s="40" t="str">
        <f t="shared" ca="1" si="627"/>
        <v>-</v>
      </c>
      <c r="K1296" s="40" t="str">
        <f t="shared" ca="1" si="627"/>
        <v>-</v>
      </c>
      <c r="L1296" s="40" t="str">
        <f t="shared" ca="1" si="627"/>
        <v>-</v>
      </c>
      <c r="M1296" s="40" t="str">
        <f t="shared" ca="1" si="627"/>
        <v>-</v>
      </c>
      <c r="N1296" s="40" t="str">
        <f t="shared" ca="1" si="627"/>
        <v>-</v>
      </c>
      <c r="O1296" s="40">
        <f t="shared" ca="1" si="627"/>
        <v>50</v>
      </c>
      <c r="P1296" s="40">
        <f t="shared" ca="1" si="620"/>
        <v>51</v>
      </c>
      <c r="Q1296" s="40">
        <f t="shared" ca="1" si="620"/>
        <v>51</v>
      </c>
      <c r="R1296" s="40">
        <f t="shared" ca="1" si="620"/>
        <v>51</v>
      </c>
      <c r="S1296" s="40">
        <f t="shared" ca="1" si="620"/>
        <v>51</v>
      </c>
      <c r="T1296" s="40">
        <f t="shared" ca="1" si="620"/>
        <v>51</v>
      </c>
      <c r="U1296" s="109">
        <f t="shared" si="624"/>
        <v>1.2500000000000001E-2</v>
      </c>
      <c r="V1296" s="109">
        <f t="shared" si="624"/>
        <v>6.25E-2</v>
      </c>
      <c r="W1296" s="109">
        <f t="shared" si="624"/>
        <v>6.25E-2</v>
      </c>
      <c r="X1296" s="109">
        <f t="shared" si="624"/>
        <v>6.25E-2</v>
      </c>
      <c r="Y1296" s="40">
        <f t="shared" ca="1" si="620"/>
        <v>0</v>
      </c>
      <c r="Z1296" s="40">
        <f t="shared" ca="1" si="620"/>
        <v>0</v>
      </c>
      <c r="AA1296" s="40">
        <f t="shared" ca="1" si="620"/>
        <v>1</v>
      </c>
      <c r="AB1296" s="212" t="b">
        <f t="shared" si="625"/>
        <v>1</v>
      </c>
      <c r="AC1296" s="212" t="str">
        <f t="shared" si="625"/>
        <v>-</v>
      </c>
      <c r="AD1296" s="212" t="str">
        <f t="shared" si="625"/>
        <v>-</v>
      </c>
      <c r="AE1296" s="212" t="str">
        <f t="shared" si="625"/>
        <v>-</v>
      </c>
      <c r="AF1296" s="40" t="str">
        <f t="shared" ca="1" si="620"/>
        <v>-</v>
      </c>
      <c r="AG1296" s="212" t="str">
        <f ca="1">INDEX(i_dryman,$A1296,AG$1085)</f>
        <v>-</v>
      </c>
      <c r="AH1296" s="40">
        <f t="shared" ca="1" si="620"/>
        <v>1</v>
      </c>
      <c r="AI1296" s="40">
        <f t="shared" ca="1" si="620"/>
        <v>0</v>
      </c>
      <c r="AJ1296" s="40">
        <f t="shared" ca="1" si="620"/>
        <v>1</v>
      </c>
      <c r="AK1296" s="40">
        <f t="shared" ref="AK1296:AL1298" ca="1" si="628">OFFSET(AK1296,-1,0)</f>
        <v>0</v>
      </c>
      <c r="AL1296" s="40">
        <f t="shared" ca="1" si="628"/>
        <v>1</v>
      </c>
      <c r="AM1296" s="40"/>
      <c r="AN1296" s="40"/>
      <c r="AO1296" s="40"/>
      <c r="AP1296" s="40"/>
      <c r="AQ1296" s="40"/>
      <c r="AR1296" s="40"/>
      <c r="AS1296" s="40"/>
      <c r="AT1296" s="40"/>
      <c r="AU1296" s="40"/>
      <c r="AV1296" s="40"/>
      <c r="AW1296" s="40"/>
      <c r="AX1296" s="40"/>
      <c r="AY1296" s="40"/>
      <c r="AZ1296" s="40"/>
      <c r="BA1296" s="40"/>
      <c r="BB1296" s="40"/>
      <c r="BC1296" s="40"/>
      <c r="BD1296" s="40"/>
      <c r="BE1296" s="40"/>
      <c r="BF1296" s="40"/>
      <c r="BG1296" s="40"/>
      <c r="BH1296" s="40"/>
      <c r="BI1296" s="40"/>
      <c r="BJ1296" s="40"/>
      <c r="BK1296" s="40"/>
      <c r="BL1296" s="40"/>
      <c r="BM1296" s="40"/>
      <c r="BN1296" s="40">
        <f t="shared" ca="1" si="621"/>
        <v>0.04</v>
      </c>
      <c r="BO1296" s="40">
        <f t="shared" ca="1" si="621"/>
        <v>0</v>
      </c>
      <c r="BP1296" s="40">
        <f t="shared" ca="1" si="621"/>
        <v>0</v>
      </c>
      <c r="BQ1296" s="40">
        <f t="shared" ca="1" si="621"/>
        <v>0.04</v>
      </c>
      <c r="BR1296" s="40">
        <f t="shared" ca="1" si="621"/>
        <v>0</v>
      </c>
      <c r="BS1296" s="40">
        <f t="shared" ca="1" si="621"/>
        <v>0.04</v>
      </c>
      <c r="BT1296" s="40">
        <f t="shared" ca="1" si="621"/>
        <v>0.04</v>
      </c>
      <c r="BU1296" s="40">
        <f t="shared" ca="1" si="621"/>
        <v>0.04</v>
      </c>
      <c r="BV1296" s="40">
        <f t="shared" ca="1" si="621"/>
        <v>0</v>
      </c>
      <c r="BW1296" s="40">
        <f t="shared" ca="1" si="621"/>
        <v>0</v>
      </c>
      <c r="BX1296" s="40">
        <f t="shared" ca="1" si="621"/>
        <v>0.04</v>
      </c>
      <c r="BY1296" s="40">
        <f t="shared" ca="1" si="621"/>
        <v>0</v>
      </c>
      <c r="BZ1296" s="40">
        <f t="shared" ca="1" si="621"/>
        <v>0.04</v>
      </c>
      <c r="CA1296" s="40">
        <f t="shared" ca="1" si="621"/>
        <v>0.04</v>
      </c>
      <c r="CB1296" s="40">
        <f t="shared" ca="1" si="621"/>
        <v>0.04</v>
      </c>
      <c r="CC1296" s="40">
        <f t="shared" ca="1" si="621"/>
        <v>0</v>
      </c>
      <c r="CD1296" s="40">
        <f t="shared" ca="1" si="622"/>
        <v>0</v>
      </c>
      <c r="CE1296" s="40">
        <f t="shared" ca="1" si="622"/>
        <v>0.04</v>
      </c>
      <c r="CF1296" s="40">
        <f t="shared" ca="1" si="622"/>
        <v>0</v>
      </c>
      <c r="CG1296" s="40">
        <f t="shared" ca="1" si="622"/>
        <v>0.04</v>
      </c>
      <c r="CH1296" s="40">
        <f t="shared" ca="1" si="622"/>
        <v>0.04</v>
      </c>
    </row>
    <row r="1297" spans="1:86">
      <c r="A1297" s="63">
        <v>4</v>
      </c>
      <c r="B1297" s="238" t="str">
        <f t="shared" si="617"/>
        <v>Scan 1 Sell Twice Dry</v>
      </c>
      <c r="C1297" s="40">
        <f t="shared" ca="1" si="627"/>
        <v>1</v>
      </c>
      <c r="D1297" s="40">
        <f t="shared" ca="1" si="627"/>
        <v>1</v>
      </c>
      <c r="E1297" s="40" t="b">
        <f t="shared" ca="1" si="627"/>
        <v>0</v>
      </c>
      <c r="F1297" s="40">
        <f t="shared" ca="1" si="627"/>
        <v>21</v>
      </c>
      <c r="G1297" s="40" t="str">
        <f t="shared" ca="1" si="627"/>
        <v>-</v>
      </c>
      <c r="H1297" s="40" t="str">
        <f t="shared" ca="1" si="627"/>
        <v>-</v>
      </c>
      <c r="I1297" s="40" t="str">
        <f t="shared" ca="1" si="627"/>
        <v>-</v>
      </c>
      <c r="J1297" s="40" t="str">
        <f t="shared" ca="1" si="627"/>
        <v>-</v>
      </c>
      <c r="K1297" s="40" t="str">
        <f t="shared" ca="1" si="627"/>
        <v>-</v>
      </c>
      <c r="L1297" s="40" t="str">
        <f t="shared" ca="1" si="627"/>
        <v>-</v>
      </c>
      <c r="M1297" s="40" t="str">
        <f t="shared" ca="1" si="627"/>
        <v>-</v>
      </c>
      <c r="N1297" s="40" t="str">
        <f t="shared" ca="1" si="627"/>
        <v>-</v>
      </c>
      <c r="O1297" s="40">
        <f t="shared" ca="1" si="627"/>
        <v>50</v>
      </c>
      <c r="P1297" s="40">
        <f t="shared" ref="P1297:R1298" ca="1" si="629">OFFSET(P1297,-1,0)</f>
        <v>51</v>
      </c>
      <c r="Q1297" s="40">
        <f t="shared" ca="1" si="629"/>
        <v>51</v>
      </c>
      <c r="R1297" s="40">
        <f t="shared" ca="1" si="629"/>
        <v>51</v>
      </c>
      <c r="S1297" s="40">
        <f t="shared" ca="1" si="620"/>
        <v>51</v>
      </c>
      <c r="T1297" s="40">
        <f t="shared" ca="1" si="620"/>
        <v>51</v>
      </c>
      <c r="U1297" s="109">
        <f t="shared" si="624"/>
        <v>0.01</v>
      </c>
      <c r="V1297" s="109">
        <f t="shared" si="624"/>
        <v>0</v>
      </c>
      <c r="W1297" s="109">
        <f t="shared" si="624"/>
        <v>0.05</v>
      </c>
      <c r="X1297" s="109">
        <f t="shared" si="624"/>
        <v>0.05</v>
      </c>
      <c r="Y1297" s="40">
        <f t="shared" ca="1" si="620"/>
        <v>0</v>
      </c>
      <c r="Z1297" s="40">
        <f t="shared" ca="1" si="620"/>
        <v>0</v>
      </c>
      <c r="AA1297" s="40">
        <f t="shared" ca="1" si="620"/>
        <v>1</v>
      </c>
      <c r="AB1297" s="212" t="str">
        <f t="shared" si="625"/>
        <v>-</v>
      </c>
      <c r="AC1297" s="212" t="str">
        <f t="shared" si="625"/>
        <v>-</v>
      </c>
      <c r="AD1297" s="212" t="b">
        <f t="shared" si="625"/>
        <v>1</v>
      </c>
      <c r="AE1297" s="212" t="str">
        <f t="shared" si="625"/>
        <v>-</v>
      </c>
      <c r="AF1297" s="40" t="str">
        <f t="shared" ca="1" si="620"/>
        <v>-</v>
      </c>
      <c r="AG1297" s="212" t="str">
        <f ca="1">INDEX(i_dryman,$A1297,AG$1085)</f>
        <v>-</v>
      </c>
      <c r="AH1297" s="40">
        <f t="shared" ca="1" si="620"/>
        <v>1</v>
      </c>
      <c r="AI1297" s="40">
        <f t="shared" ca="1" si="620"/>
        <v>0</v>
      </c>
      <c r="AJ1297" s="40">
        <f t="shared" ca="1" si="620"/>
        <v>1</v>
      </c>
      <c r="AK1297" s="40">
        <f t="shared" ca="1" si="628"/>
        <v>0</v>
      </c>
      <c r="AL1297" s="40">
        <f t="shared" ca="1" si="628"/>
        <v>1</v>
      </c>
      <c r="AM1297" s="77"/>
      <c r="AN1297" s="77"/>
      <c r="AO1297" s="77"/>
      <c r="AP1297" s="77"/>
      <c r="AQ1297" s="77"/>
      <c r="AR1297" s="77"/>
      <c r="AS1297" s="77"/>
      <c r="AT1297" s="77"/>
      <c r="AU1297" s="77"/>
      <c r="AV1297" s="77"/>
      <c r="AW1297" s="77"/>
      <c r="AX1297" s="77"/>
      <c r="AY1297" s="77"/>
      <c r="AZ1297" s="77"/>
      <c r="BA1297" s="77"/>
      <c r="BB1297" s="77"/>
      <c r="BC1297" s="77"/>
      <c r="BD1297" s="77"/>
      <c r="BE1297" s="77"/>
      <c r="BF1297" s="77"/>
      <c r="BG1297" s="77"/>
      <c r="BH1297" s="77"/>
      <c r="BI1297" s="77"/>
      <c r="BJ1297" s="77"/>
      <c r="BK1297" s="77"/>
      <c r="BL1297" s="77"/>
      <c r="BM1297" s="77"/>
      <c r="BN1297" s="40">
        <f t="shared" ref="BN1297:CC1298" ca="1" si="630">OFFSET(BN1297,-1,0)</f>
        <v>0.04</v>
      </c>
      <c r="BO1297" s="40">
        <f t="shared" ca="1" si="630"/>
        <v>0</v>
      </c>
      <c r="BP1297" s="40">
        <f t="shared" ca="1" si="630"/>
        <v>0</v>
      </c>
      <c r="BQ1297" s="40">
        <f t="shared" ca="1" si="630"/>
        <v>0.04</v>
      </c>
      <c r="BR1297" s="40">
        <f t="shared" ca="1" si="630"/>
        <v>0</v>
      </c>
      <c r="BS1297" s="40">
        <f t="shared" ca="1" si="630"/>
        <v>0.04</v>
      </c>
      <c r="BT1297" s="40">
        <f t="shared" ca="1" si="630"/>
        <v>0.04</v>
      </c>
      <c r="BU1297" s="40">
        <f t="shared" ca="1" si="630"/>
        <v>0.04</v>
      </c>
      <c r="BV1297" s="40">
        <f t="shared" ca="1" si="630"/>
        <v>0</v>
      </c>
      <c r="BW1297" s="40">
        <f t="shared" ca="1" si="630"/>
        <v>0</v>
      </c>
      <c r="BX1297" s="40">
        <f t="shared" ca="1" si="630"/>
        <v>0.04</v>
      </c>
      <c r="BY1297" s="40">
        <f t="shared" ca="1" si="630"/>
        <v>0</v>
      </c>
      <c r="BZ1297" s="40">
        <f t="shared" ca="1" si="630"/>
        <v>0.04</v>
      </c>
      <c r="CA1297" s="40">
        <f t="shared" ca="1" si="630"/>
        <v>0.04</v>
      </c>
      <c r="CB1297" s="40">
        <f t="shared" ca="1" si="630"/>
        <v>0.04</v>
      </c>
      <c r="CC1297" s="40">
        <f t="shared" ca="1" si="630"/>
        <v>0</v>
      </c>
      <c r="CD1297" s="40">
        <f t="shared" ca="1" si="622"/>
        <v>0</v>
      </c>
      <c r="CE1297" s="40">
        <f t="shared" ca="1" si="622"/>
        <v>0.04</v>
      </c>
      <c r="CF1297" s="40">
        <f t="shared" ca="1" si="622"/>
        <v>0</v>
      </c>
      <c r="CG1297" s="40">
        <f t="shared" ca="1" si="622"/>
        <v>0.04</v>
      </c>
      <c r="CH1297" s="40">
        <f t="shared" ca="1" si="622"/>
        <v>0.04</v>
      </c>
    </row>
    <row r="1298" spans="1:86">
      <c r="A1298" s="212">
        <f ca="1">INDEX(CHOOSE(d.Flock.1.3+1,i.DryManOpt_Mer,i.DryManOpt_BBT,i.DryManOpt_Mat),d.TOL.1.3+1,$AA1298+1)</f>
        <v>4</v>
      </c>
      <c r="B1298" s="238" t="str">
        <f t="shared" si="617"/>
        <v>Scan 1 Optimum</v>
      </c>
      <c r="C1298" s="40">
        <f ca="1">OFFSET(C1298,-1,0)</f>
        <v>1</v>
      </c>
      <c r="D1298" s="40">
        <f ca="1">OFFSET(D1298,-1,0)</f>
        <v>1</v>
      </c>
      <c r="E1298" s="40" t="b">
        <f t="shared" ref="E1298:N1298" ca="1" si="631">OFFSET(E1298,-1,0)</f>
        <v>0</v>
      </c>
      <c r="F1298" s="40">
        <f t="shared" ca="1" si="631"/>
        <v>21</v>
      </c>
      <c r="G1298" s="40" t="str">
        <f t="shared" ca="1" si="631"/>
        <v>-</v>
      </c>
      <c r="H1298" s="40" t="str">
        <f t="shared" ca="1" si="631"/>
        <v>-</v>
      </c>
      <c r="I1298" s="40" t="str">
        <f t="shared" ca="1" si="631"/>
        <v>-</v>
      </c>
      <c r="J1298" s="40" t="str">
        <f t="shared" ca="1" si="631"/>
        <v>-</v>
      </c>
      <c r="K1298" s="40" t="str">
        <f t="shared" ca="1" si="631"/>
        <v>-</v>
      </c>
      <c r="L1298" s="40" t="str">
        <f t="shared" ca="1" si="631"/>
        <v>-</v>
      </c>
      <c r="M1298" s="40" t="str">
        <f t="shared" ca="1" si="631"/>
        <v>-</v>
      </c>
      <c r="N1298" s="40" t="str">
        <f t="shared" ca="1" si="631"/>
        <v>-</v>
      </c>
      <c r="O1298" s="40">
        <f ca="1">OFFSET(O1298,-1,0)</f>
        <v>50</v>
      </c>
      <c r="P1298" s="40">
        <f t="shared" ca="1" si="629"/>
        <v>51</v>
      </c>
      <c r="Q1298" s="40">
        <f t="shared" ca="1" si="629"/>
        <v>51</v>
      </c>
      <c r="R1298" s="40">
        <f t="shared" ca="1" si="629"/>
        <v>51</v>
      </c>
      <c r="S1298" s="40">
        <f t="shared" ca="1" si="620"/>
        <v>51</v>
      </c>
      <c r="T1298" s="40">
        <f t="shared" ca="1" si="620"/>
        <v>51</v>
      </c>
      <c r="U1298" s="109">
        <f t="shared" ca="1" si="624"/>
        <v>0.01</v>
      </c>
      <c r="V1298" s="109">
        <f t="shared" ca="1" si="624"/>
        <v>0</v>
      </c>
      <c r="W1298" s="109">
        <f t="shared" ca="1" si="624"/>
        <v>0.05</v>
      </c>
      <c r="X1298" s="109">
        <f t="shared" ca="1" si="624"/>
        <v>0.05</v>
      </c>
      <c r="Y1298" s="49">
        <f t="shared" ca="1" si="620"/>
        <v>0</v>
      </c>
      <c r="Z1298" s="49">
        <f t="shared" ca="1" si="620"/>
        <v>0</v>
      </c>
      <c r="AA1298" s="40">
        <f t="shared" ca="1" si="620"/>
        <v>1</v>
      </c>
      <c r="AB1298" s="212" t="str">
        <f t="shared" ca="1" si="625"/>
        <v>-</v>
      </c>
      <c r="AC1298" s="212" t="str">
        <f t="shared" ca="1" si="625"/>
        <v>-</v>
      </c>
      <c r="AD1298" s="212" t="b">
        <f t="shared" ca="1" si="625"/>
        <v>1</v>
      </c>
      <c r="AE1298" s="212" t="str">
        <f t="shared" ca="1" si="625"/>
        <v>-</v>
      </c>
      <c r="AF1298" s="40" t="str">
        <f t="shared" ca="1" si="620"/>
        <v>-</v>
      </c>
      <c r="AG1298" s="212" t="str">
        <f ca="1">INDEX(i_dryman,$A1298,AG$1085)</f>
        <v>-</v>
      </c>
      <c r="AH1298" s="40">
        <f t="shared" ca="1" si="620"/>
        <v>1</v>
      </c>
      <c r="AI1298" s="40">
        <f t="shared" ca="1" si="620"/>
        <v>0</v>
      </c>
      <c r="AJ1298" s="40">
        <f ca="1">OFFSET(AJ1298,-1,0)</f>
        <v>1</v>
      </c>
      <c r="AK1298" s="40">
        <f t="shared" ca="1" si="628"/>
        <v>0</v>
      </c>
      <c r="AL1298" s="40">
        <f t="shared" ca="1" si="628"/>
        <v>1</v>
      </c>
      <c r="AM1298" s="40"/>
      <c r="AN1298" s="40"/>
      <c r="AO1298" s="40"/>
      <c r="AP1298" s="40"/>
      <c r="AQ1298" s="40"/>
      <c r="AR1298" s="40"/>
      <c r="AS1298" s="40"/>
      <c r="AT1298" s="40"/>
      <c r="AU1298" s="40"/>
      <c r="AV1298" s="40"/>
      <c r="AW1298" s="40"/>
      <c r="AX1298" s="40"/>
      <c r="AY1298" s="40"/>
      <c r="AZ1298" s="40"/>
      <c r="BA1298" s="40"/>
      <c r="BB1298" s="40"/>
      <c r="BC1298" s="40"/>
      <c r="BD1298" s="40"/>
      <c r="BE1298" s="40"/>
      <c r="BF1298" s="40"/>
      <c r="BG1298" s="40"/>
      <c r="BH1298" s="40"/>
      <c r="BI1298" s="40"/>
      <c r="BJ1298" s="40"/>
      <c r="BK1298" s="40"/>
      <c r="BL1298" s="40"/>
      <c r="BM1298" s="40"/>
      <c r="BN1298" s="40">
        <f t="shared" ca="1" si="630"/>
        <v>0.04</v>
      </c>
      <c r="BO1298" s="40">
        <f t="shared" ca="1" si="630"/>
        <v>0</v>
      </c>
      <c r="BP1298" s="40">
        <f t="shared" ca="1" si="630"/>
        <v>0</v>
      </c>
      <c r="BQ1298" s="40">
        <f t="shared" ca="1" si="630"/>
        <v>0.04</v>
      </c>
      <c r="BR1298" s="40">
        <f t="shared" ca="1" si="630"/>
        <v>0</v>
      </c>
      <c r="BS1298" s="40">
        <f t="shared" ca="1" si="630"/>
        <v>0.04</v>
      </c>
      <c r="BT1298" s="40">
        <f t="shared" ca="1" si="630"/>
        <v>0.04</v>
      </c>
      <c r="BU1298" s="40">
        <f t="shared" ca="1" si="630"/>
        <v>0.04</v>
      </c>
      <c r="BV1298" s="40">
        <f t="shared" ca="1" si="630"/>
        <v>0</v>
      </c>
      <c r="BW1298" s="40">
        <f t="shared" ca="1" si="630"/>
        <v>0</v>
      </c>
      <c r="BX1298" s="40">
        <f t="shared" ca="1" si="630"/>
        <v>0.04</v>
      </c>
      <c r="BY1298" s="40">
        <f t="shared" ca="1" si="630"/>
        <v>0</v>
      </c>
      <c r="BZ1298" s="40">
        <f t="shared" ca="1" si="630"/>
        <v>0.04</v>
      </c>
      <c r="CA1298" s="40">
        <f t="shared" ca="1" si="630"/>
        <v>0.04</v>
      </c>
      <c r="CB1298" s="40">
        <f t="shared" ca="1" si="630"/>
        <v>0.04</v>
      </c>
      <c r="CC1298" s="40">
        <f t="shared" ca="1" si="630"/>
        <v>0</v>
      </c>
      <c r="CD1298" s="40">
        <f t="shared" ca="1" si="622"/>
        <v>0</v>
      </c>
      <c r="CE1298" s="40">
        <f t="shared" ca="1" si="622"/>
        <v>0.04</v>
      </c>
      <c r="CF1298" s="40">
        <f t="shared" ca="1" si="622"/>
        <v>0</v>
      </c>
      <c r="CG1298" s="40">
        <f t="shared" ca="1" si="622"/>
        <v>0.04</v>
      </c>
      <c r="CH1298" s="40">
        <f t="shared" ca="1" si="622"/>
        <v>0.04</v>
      </c>
    </row>
    <row r="1299" spans="1:86">
      <c r="A1299" s="60"/>
      <c r="B1299" s="229" t="str">
        <f t="shared" si="617"/>
        <v>Scan 1 FS wo LTW</v>
      </c>
      <c r="C1299" s="40">
        <f t="shared" ca="1" si="618"/>
        <v>1</v>
      </c>
      <c r="D1299" s="40">
        <f t="shared" ca="1" si="618"/>
        <v>1</v>
      </c>
      <c r="E1299" s="40" t="b">
        <f t="shared" ca="1" si="618"/>
        <v>0</v>
      </c>
      <c r="F1299" s="40">
        <f t="shared" ca="1" si="619"/>
        <v>21</v>
      </c>
      <c r="G1299" s="40" t="str">
        <f t="shared" ca="1" si="619"/>
        <v>-</v>
      </c>
      <c r="H1299" s="40" t="str">
        <f t="shared" ca="1" si="619"/>
        <v>-</v>
      </c>
      <c r="I1299" s="40" t="str">
        <f t="shared" ca="1" si="619"/>
        <v>-</v>
      </c>
      <c r="J1299" s="40" t="str">
        <f t="shared" ca="1" si="619"/>
        <v>-</v>
      </c>
      <c r="K1299" s="40" t="str">
        <f t="shared" ca="1" si="619"/>
        <v>-</v>
      </c>
      <c r="L1299" s="40" t="str">
        <f t="shared" ca="1" si="619"/>
        <v>-</v>
      </c>
      <c r="M1299" s="40" t="str">
        <f t="shared" ca="1" si="619"/>
        <v>-</v>
      </c>
      <c r="N1299" s="40" t="str">
        <f t="shared" ca="1" si="620"/>
        <v>-</v>
      </c>
      <c r="O1299" s="40">
        <f t="shared" ca="1" si="620"/>
        <v>50</v>
      </c>
      <c r="P1299" s="40">
        <f t="shared" ca="1" si="620"/>
        <v>51</v>
      </c>
      <c r="Q1299" s="40">
        <f t="shared" ca="1" si="620"/>
        <v>51</v>
      </c>
      <c r="R1299" s="40">
        <f t="shared" ca="1" si="620"/>
        <v>51</v>
      </c>
      <c r="S1299" s="40">
        <f t="shared" ca="1" si="620"/>
        <v>51</v>
      </c>
      <c r="T1299" s="40">
        <f t="shared" ca="1" si="620"/>
        <v>51</v>
      </c>
      <c r="U1299" s="40">
        <f t="shared" ca="1" si="620"/>
        <v>0.01</v>
      </c>
      <c r="V1299" s="40">
        <f t="shared" ca="1" si="620"/>
        <v>0</v>
      </c>
      <c r="W1299" s="40">
        <f t="shared" ca="1" si="620"/>
        <v>0.05</v>
      </c>
      <c r="X1299" s="40">
        <f t="shared" ca="1" si="620"/>
        <v>0.05</v>
      </c>
      <c r="Y1299" s="40">
        <f t="shared" ca="1" si="620"/>
        <v>0</v>
      </c>
      <c r="Z1299" s="40">
        <f t="shared" ca="1" si="620"/>
        <v>0</v>
      </c>
      <c r="AA1299" s="40">
        <f t="shared" ca="1" si="620"/>
        <v>1</v>
      </c>
      <c r="AB1299" s="40" t="str">
        <f t="shared" ca="1" si="620"/>
        <v>-</v>
      </c>
      <c r="AC1299" s="40" t="str">
        <f t="shared" ca="1" si="620"/>
        <v>-</v>
      </c>
      <c r="AD1299" s="40" t="b">
        <f t="shared" ca="1" si="620"/>
        <v>1</v>
      </c>
      <c r="AE1299" s="40" t="str">
        <f t="shared" ca="1" si="620"/>
        <v>-</v>
      </c>
      <c r="AF1299" s="40" t="str">
        <f t="shared" ca="1" si="620"/>
        <v>-</v>
      </c>
      <c r="AG1299" s="40" t="str">
        <f t="shared" ca="1" si="620"/>
        <v>-</v>
      </c>
      <c r="AH1299" s="40">
        <f t="shared" ca="1" si="620"/>
        <v>1</v>
      </c>
      <c r="AI1299" s="40">
        <f t="shared" ca="1" si="620"/>
        <v>0</v>
      </c>
      <c r="AJ1299" s="40">
        <f ca="1">OFFSET(AJ1299,-1,0)</f>
        <v>1</v>
      </c>
      <c r="AK1299" s="40">
        <f t="shared" ca="1" si="626"/>
        <v>0</v>
      </c>
      <c r="AL1299" s="40">
        <f t="shared" ca="1" si="626"/>
        <v>1</v>
      </c>
      <c r="AM1299" s="40"/>
      <c r="AN1299" s="40"/>
      <c r="AO1299" s="40"/>
      <c r="AP1299" s="40"/>
      <c r="AQ1299" s="40"/>
      <c r="AR1299" s="40"/>
      <c r="AS1299" s="40"/>
      <c r="AT1299" s="40"/>
      <c r="AU1299" s="40"/>
      <c r="AV1299" s="40"/>
      <c r="AW1299" s="40"/>
      <c r="AX1299" s="40"/>
      <c r="AY1299" s="40"/>
      <c r="AZ1299" s="40"/>
      <c r="BA1299" s="40"/>
      <c r="BB1299" s="40"/>
      <c r="BC1299" s="40"/>
      <c r="BD1299" s="40"/>
      <c r="BE1299" s="40"/>
      <c r="BF1299" s="40"/>
      <c r="BG1299" s="40"/>
      <c r="BH1299" s="40"/>
      <c r="BI1299" s="40"/>
      <c r="BJ1299" s="40"/>
      <c r="BK1299" s="40"/>
      <c r="BL1299" s="40"/>
      <c r="BM1299" s="40"/>
      <c r="BN1299" s="63">
        <v>0</v>
      </c>
      <c r="BO1299" s="63">
        <v>0</v>
      </c>
      <c r="BP1299" s="63">
        <v>0</v>
      </c>
      <c r="BQ1299" s="63">
        <v>0</v>
      </c>
      <c r="BR1299" s="63">
        <v>0</v>
      </c>
      <c r="BS1299" s="63">
        <v>0</v>
      </c>
      <c r="BT1299" s="63">
        <v>0</v>
      </c>
      <c r="BU1299" s="63">
        <v>0</v>
      </c>
      <c r="BV1299" s="63">
        <v>0</v>
      </c>
      <c r="BW1299" s="63">
        <v>0</v>
      </c>
      <c r="BX1299" s="63">
        <v>0</v>
      </c>
      <c r="BY1299" s="63">
        <v>0</v>
      </c>
      <c r="BZ1299" s="63">
        <v>0</v>
      </c>
      <c r="CA1299" s="63">
        <v>0</v>
      </c>
      <c r="CB1299" s="63">
        <v>0</v>
      </c>
      <c r="CC1299" s="63">
        <v>0</v>
      </c>
      <c r="CD1299" s="63">
        <v>0</v>
      </c>
      <c r="CE1299" s="63">
        <v>0</v>
      </c>
      <c r="CF1299" s="63">
        <v>0</v>
      </c>
      <c r="CG1299" s="63">
        <v>0</v>
      </c>
      <c r="CH1299" s="63">
        <v>0</v>
      </c>
    </row>
    <row r="1300" spans="1:86">
      <c r="A1300" s="60"/>
      <c r="B1300" s="229" t="str">
        <f t="shared" si="617"/>
        <v>Scan 1 LTW removed</v>
      </c>
      <c r="C1300" s="63">
        <v>0</v>
      </c>
      <c r="D1300" s="63">
        <v>0</v>
      </c>
      <c r="E1300" s="40" t="b">
        <f t="shared" ca="1" si="618"/>
        <v>0</v>
      </c>
      <c r="F1300" s="40">
        <f t="shared" ca="1" si="619"/>
        <v>21</v>
      </c>
      <c r="G1300" s="40" t="str">
        <f t="shared" ca="1" si="619"/>
        <v>-</v>
      </c>
      <c r="H1300" s="40" t="str">
        <f t="shared" ca="1" si="619"/>
        <v>-</v>
      </c>
      <c r="I1300" s="40" t="str">
        <f t="shared" ca="1" si="619"/>
        <v>-</v>
      </c>
      <c r="J1300" s="40" t="str">
        <f t="shared" ca="1" si="619"/>
        <v>-</v>
      </c>
      <c r="K1300" s="40" t="str">
        <f t="shared" ca="1" si="619"/>
        <v>-</v>
      </c>
      <c r="L1300" s="40" t="str">
        <f t="shared" ca="1" si="619"/>
        <v>-</v>
      </c>
      <c r="M1300" s="40" t="str">
        <f t="shared" ca="1" si="619"/>
        <v>-</v>
      </c>
      <c r="N1300" s="40" t="str">
        <f t="shared" ca="1" si="620"/>
        <v>-</v>
      </c>
      <c r="O1300" s="40">
        <f t="shared" ca="1" si="620"/>
        <v>50</v>
      </c>
      <c r="P1300" s="40">
        <f t="shared" ca="1" si="620"/>
        <v>51</v>
      </c>
      <c r="Q1300" s="40">
        <f t="shared" ca="1" si="620"/>
        <v>51</v>
      </c>
      <c r="R1300" s="40">
        <f t="shared" ca="1" si="620"/>
        <v>51</v>
      </c>
      <c r="S1300" s="40">
        <f t="shared" ca="1" si="620"/>
        <v>51</v>
      </c>
      <c r="T1300" s="40">
        <f t="shared" ca="1" si="620"/>
        <v>51</v>
      </c>
      <c r="U1300" s="40">
        <f t="shared" ca="1" si="620"/>
        <v>0.01</v>
      </c>
      <c r="V1300" s="40">
        <f t="shared" ca="1" si="620"/>
        <v>0</v>
      </c>
      <c r="W1300" s="40">
        <f t="shared" ca="1" si="620"/>
        <v>0.05</v>
      </c>
      <c r="X1300" s="40">
        <f t="shared" ca="1" si="620"/>
        <v>0.05</v>
      </c>
      <c r="Y1300" s="40">
        <f t="shared" ca="1" si="620"/>
        <v>0</v>
      </c>
      <c r="Z1300" s="40">
        <f t="shared" ca="1" si="620"/>
        <v>0</v>
      </c>
      <c r="AA1300" s="40">
        <f t="shared" ca="1" si="620"/>
        <v>1</v>
      </c>
      <c r="AB1300" s="40" t="str">
        <f t="shared" ca="1" si="620"/>
        <v>-</v>
      </c>
      <c r="AC1300" s="40" t="str">
        <f t="shared" ca="1" si="620"/>
        <v>-</v>
      </c>
      <c r="AD1300" s="40" t="b">
        <f t="shared" ca="1" si="620"/>
        <v>1</v>
      </c>
      <c r="AE1300" s="40" t="str">
        <f t="shared" ca="1" si="620"/>
        <v>-</v>
      </c>
      <c r="AF1300" s="40" t="str">
        <f t="shared" ca="1" si="620"/>
        <v>-</v>
      </c>
      <c r="AG1300" s="40" t="str">
        <f t="shared" ca="1" si="620"/>
        <v>-</v>
      </c>
      <c r="AH1300" s="40">
        <f t="shared" ca="1" si="620"/>
        <v>1</v>
      </c>
      <c r="AI1300" s="40">
        <f t="shared" ca="1" si="620"/>
        <v>0</v>
      </c>
      <c r="AJ1300" s="40">
        <f t="shared" ca="1" si="620"/>
        <v>1</v>
      </c>
      <c r="AK1300" s="40">
        <f t="shared" ca="1" si="626"/>
        <v>0</v>
      </c>
      <c r="AL1300" s="40">
        <f t="shared" ca="1" si="626"/>
        <v>1</v>
      </c>
      <c r="AM1300" s="40"/>
      <c r="AN1300" s="40"/>
      <c r="AO1300" s="40"/>
      <c r="AP1300" s="40"/>
      <c r="AQ1300" s="40"/>
      <c r="AR1300" s="40"/>
      <c r="AS1300" s="40"/>
      <c r="AT1300" s="40"/>
      <c r="AU1300" s="40"/>
      <c r="AV1300" s="40"/>
      <c r="AW1300" s="40"/>
      <c r="AX1300" s="40"/>
      <c r="AY1300" s="40"/>
      <c r="AZ1300" s="40"/>
      <c r="BA1300" s="40"/>
      <c r="BB1300" s="40"/>
      <c r="BC1300" s="40"/>
      <c r="BD1300" s="40"/>
      <c r="BE1300" s="40"/>
      <c r="BF1300" s="40"/>
      <c r="BG1300" s="40"/>
      <c r="BH1300" s="40"/>
      <c r="BI1300" s="40"/>
      <c r="BJ1300" s="40"/>
      <c r="BK1300" s="40"/>
      <c r="BL1300" s="40"/>
      <c r="BM1300" s="40"/>
      <c r="BN1300" s="40">
        <f t="shared" ca="1" si="621"/>
        <v>0</v>
      </c>
      <c r="BO1300" s="40">
        <f t="shared" ca="1" si="621"/>
        <v>0</v>
      </c>
      <c r="BP1300" s="40">
        <f t="shared" ca="1" si="621"/>
        <v>0</v>
      </c>
      <c r="BQ1300" s="40">
        <f t="shared" ca="1" si="621"/>
        <v>0</v>
      </c>
      <c r="BR1300" s="40">
        <f t="shared" ca="1" si="621"/>
        <v>0</v>
      </c>
      <c r="BS1300" s="40">
        <f t="shared" ca="1" si="621"/>
        <v>0</v>
      </c>
      <c r="BT1300" s="40">
        <f t="shared" ca="1" si="621"/>
        <v>0</v>
      </c>
      <c r="BU1300" s="40">
        <f t="shared" ca="1" si="621"/>
        <v>0</v>
      </c>
      <c r="BV1300" s="40">
        <f t="shared" ca="1" si="621"/>
        <v>0</v>
      </c>
      <c r="BW1300" s="40">
        <f t="shared" ca="1" si="621"/>
        <v>0</v>
      </c>
      <c r="BX1300" s="40">
        <f t="shared" ca="1" si="621"/>
        <v>0</v>
      </c>
      <c r="BY1300" s="40">
        <f t="shared" ca="1" si="621"/>
        <v>0</v>
      </c>
      <c r="BZ1300" s="40">
        <f t="shared" ca="1" si="621"/>
        <v>0</v>
      </c>
      <c r="CA1300" s="40">
        <f t="shared" ca="1" si="621"/>
        <v>0</v>
      </c>
      <c r="CB1300" s="40">
        <f t="shared" ca="1" si="621"/>
        <v>0</v>
      </c>
      <c r="CC1300" s="40">
        <f t="shared" ca="1" si="621"/>
        <v>0</v>
      </c>
      <c r="CD1300" s="40">
        <f t="shared" ca="1" si="622"/>
        <v>0</v>
      </c>
      <c r="CE1300" s="40">
        <f t="shared" ca="1" si="622"/>
        <v>0</v>
      </c>
      <c r="CF1300" s="40">
        <f t="shared" ca="1" si="622"/>
        <v>0</v>
      </c>
      <c r="CG1300" s="40">
        <f t="shared" ca="1" si="622"/>
        <v>0</v>
      </c>
      <c r="CH1300" s="40">
        <f t="shared" ca="1" si="622"/>
        <v>0</v>
      </c>
    </row>
    <row r="1301" spans="1:86">
      <c r="A1301" s="60"/>
      <c r="B1301" s="230" t="str">
        <f t="shared" si="617"/>
        <v>Scan 1 no costs</v>
      </c>
      <c r="C1301" s="63">
        <v>1</v>
      </c>
      <c r="D1301" s="63">
        <v>1</v>
      </c>
      <c r="E1301" s="77" t="b">
        <f t="shared" ca="1" si="618"/>
        <v>0</v>
      </c>
      <c r="F1301" s="77">
        <f t="shared" ca="1" si="619"/>
        <v>21</v>
      </c>
      <c r="G1301" s="77" t="str">
        <f t="shared" ca="1" si="619"/>
        <v>-</v>
      </c>
      <c r="H1301" s="77" t="str">
        <f t="shared" ca="1" si="619"/>
        <v>-</v>
      </c>
      <c r="I1301" s="77" t="str">
        <f t="shared" ca="1" si="619"/>
        <v>-</v>
      </c>
      <c r="J1301" s="77" t="str">
        <f t="shared" ca="1" si="619"/>
        <v>-</v>
      </c>
      <c r="K1301" s="77" t="str">
        <f t="shared" ca="1" si="619"/>
        <v>-</v>
      </c>
      <c r="L1301" s="77" t="str">
        <f t="shared" ca="1" si="619"/>
        <v>-</v>
      </c>
      <c r="M1301" s="77" t="str">
        <f t="shared" ca="1" si="619"/>
        <v>-</v>
      </c>
      <c r="N1301" s="77" t="str">
        <f t="shared" ca="1" si="620"/>
        <v>-</v>
      </c>
      <c r="O1301" s="77">
        <f t="shared" ca="1" si="620"/>
        <v>50</v>
      </c>
      <c r="P1301" s="77">
        <f t="shared" ca="1" si="620"/>
        <v>51</v>
      </c>
      <c r="Q1301" s="77">
        <f t="shared" ca="1" si="620"/>
        <v>51</v>
      </c>
      <c r="R1301" s="77">
        <f t="shared" ca="1" si="620"/>
        <v>51</v>
      </c>
      <c r="S1301" s="77">
        <f t="shared" ca="1" si="620"/>
        <v>51</v>
      </c>
      <c r="T1301" s="77">
        <f t="shared" ca="1" si="620"/>
        <v>51</v>
      </c>
      <c r="U1301" s="77">
        <f t="shared" ca="1" si="620"/>
        <v>0.01</v>
      </c>
      <c r="V1301" s="77">
        <f t="shared" ca="1" si="620"/>
        <v>0</v>
      </c>
      <c r="W1301" s="77">
        <f t="shared" ca="1" si="620"/>
        <v>0.05</v>
      </c>
      <c r="X1301" s="77">
        <f t="shared" ca="1" si="620"/>
        <v>0.05</v>
      </c>
      <c r="Y1301" s="77">
        <f t="shared" ca="1" si="620"/>
        <v>0</v>
      </c>
      <c r="Z1301" s="77">
        <f t="shared" ca="1" si="620"/>
        <v>0</v>
      </c>
      <c r="AA1301" s="77">
        <f t="shared" ca="1" si="620"/>
        <v>1</v>
      </c>
      <c r="AB1301" s="77" t="str">
        <f t="shared" ca="1" si="620"/>
        <v>-</v>
      </c>
      <c r="AC1301" s="77" t="str">
        <f t="shared" ca="1" si="620"/>
        <v>-</v>
      </c>
      <c r="AD1301" s="77" t="b">
        <f t="shared" ca="1" si="620"/>
        <v>1</v>
      </c>
      <c r="AE1301" s="77" t="str">
        <f t="shared" ca="1" si="620"/>
        <v>-</v>
      </c>
      <c r="AF1301" s="77" t="str">
        <f t="shared" ca="1" si="620"/>
        <v>-</v>
      </c>
      <c r="AG1301" s="77" t="str">
        <f t="shared" ca="1" si="620"/>
        <v>-</v>
      </c>
      <c r="AH1301" s="63">
        <v>0</v>
      </c>
      <c r="AI1301" s="40">
        <f t="shared" ca="1" si="620"/>
        <v>0</v>
      </c>
      <c r="AJ1301" s="63">
        <v>0</v>
      </c>
      <c r="AK1301" s="40">
        <f t="shared" ca="1" si="626"/>
        <v>0</v>
      </c>
      <c r="AL1301" s="77">
        <f ca="1">OFFSET(AL1301,-1,0)</f>
        <v>1</v>
      </c>
      <c r="AM1301" s="77"/>
      <c r="AN1301" s="77"/>
      <c r="AO1301" s="77"/>
      <c r="AP1301" s="77"/>
      <c r="AQ1301" s="77"/>
      <c r="AR1301" s="77"/>
      <c r="AS1301" s="77"/>
      <c r="AT1301" s="77"/>
      <c r="AU1301" s="77"/>
      <c r="AV1301" s="77"/>
      <c r="AW1301" s="77"/>
      <c r="AX1301" s="77"/>
      <c r="AY1301" s="77"/>
      <c r="AZ1301" s="77"/>
      <c r="BA1301" s="77"/>
      <c r="BB1301" s="77"/>
      <c r="BC1301" s="77"/>
      <c r="BD1301" s="77"/>
      <c r="BE1301" s="77"/>
      <c r="BF1301" s="77"/>
      <c r="BG1301" s="77"/>
      <c r="BH1301" s="77"/>
      <c r="BI1301" s="77"/>
      <c r="BJ1301" s="77"/>
      <c r="BK1301" s="77"/>
      <c r="BL1301" s="77"/>
      <c r="BM1301" s="77"/>
      <c r="BN1301" s="200">
        <f t="shared" ref="BN1301:CH1301" ca="1" si="632">BN$1295</f>
        <v>0.04</v>
      </c>
      <c r="BO1301" s="200">
        <f t="shared" ca="1" si="632"/>
        <v>0</v>
      </c>
      <c r="BP1301" s="200">
        <f t="shared" ca="1" si="632"/>
        <v>0</v>
      </c>
      <c r="BQ1301" s="200">
        <f t="shared" ca="1" si="632"/>
        <v>0.04</v>
      </c>
      <c r="BR1301" s="200">
        <f t="shared" ca="1" si="632"/>
        <v>0</v>
      </c>
      <c r="BS1301" s="200">
        <f t="shared" ca="1" si="632"/>
        <v>0.04</v>
      </c>
      <c r="BT1301" s="200">
        <f t="shared" ca="1" si="632"/>
        <v>0.04</v>
      </c>
      <c r="BU1301" s="200">
        <f t="shared" ca="1" si="632"/>
        <v>0.04</v>
      </c>
      <c r="BV1301" s="200">
        <f t="shared" ca="1" si="632"/>
        <v>0</v>
      </c>
      <c r="BW1301" s="200">
        <f t="shared" ca="1" si="632"/>
        <v>0</v>
      </c>
      <c r="BX1301" s="200">
        <f t="shared" ca="1" si="632"/>
        <v>0.04</v>
      </c>
      <c r="BY1301" s="200">
        <f t="shared" ca="1" si="632"/>
        <v>0</v>
      </c>
      <c r="BZ1301" s="200">
        <f t="shared" ca="1" si="632"/>
        <v>0.04</v>
      </c>
      <c r="CA1301" s="200">
        <f t="shared" ca="1" si="632"/>
        <v>0.04</v>
      </c>
      <c r="CB1301" s="200">
        <f t="shared" ca="1" si="632"/>
        <v>0.04</v>
      </c>
      <c r="CC1301" s="200">
        <f t="shared" ca="1" si="632"/>
        <v>0</v>
      </c>
      <c r="CD1301" s="200">
        <f t="shared" ca="1" si="632"/>
        <v>0</v>
      </c>
      <c r="CE1301" s="200">
        <f t="shared" ca="1" si="632"/>
        <v>0.04</v>
      </c>
      <c r="CF1301" s="200">
        <f t="shared" ca="1" si="632"/>
        <v>0</v>
      </c>
      <c r="CG1301" s="200">
        <f t="shared" ca="1" si="632"/>
        <v>0.04</v>
      </c>
      <c r="CH1301" s="200">
        <f t="shared" ca="1" si="632"/>
        <v>0.04</v>
      </c>
    </row>
    <row r="1302" spans="1:86">
      <c r="A1302" s="60"/>
      <c r="B1302" s="231" t="str">
        <f t="shared" si="617"/>
        <v>Scan 1 All FS as Scan0</v>
      </c>
      <c r="C1302" s="40">
        <f t="shared" ca="1" si="618"/>
        <v>1</v>
      </c>
      <c r="D1302" s="40">
        <f t="shared" ca="1" si="618"/>
        <v>1</v>
      </c>
      <c r="E1302" s="40" t="b">
        <f t="shared" ca="1" si="618"/>
        <v>0</v>
      </c>
      <c r="F1302" s="40">
        <f t="shared" ca="1" si="619"/>
        <v>21</v>
      </c>
      <c r="G1302" s="40" t="str">
        <f t="shared" ca="1" si="619"/>
        <v>-</v>
      </c>
      <c r="H1302" s="40" t="str">
        <f t="shared" ca="1" si="619"/>
        <v>-</v>
      </c>
      <c r="I1302" s="40" t="str">
        <f t="shared" ca="1" si="619"/>
        <v>-</v>
      </c>
      <c r="J1302" s="40" t="str">
        <f t="shared" ca="1" si="619"/>
        <v>-</v>
      </c>
      <c r="K1302" s="40" t="str">
        <f t="shared" ca="1" si="619"/>
        <v>-</v>
      </c>
      <c r="L1302" s="40" t="str">
        <f t="shared" ca="1" si="619"/>
        <v>-</v>
      </c>
      <c r="M1302" s="40" t="str">
        <f t="shared" ca="1" si="619"/>
        <v>-</v>
      </c>
      <c r="N1302" s="40" t="str">
        <f t="shared" ca="1" si="620"/>
        <v>-</v>
      </c>
      <c r="O1302" s="215">
        <f ca="1">O$1291</f>
        <v>0</v>
      </c>
      <c r="P1302" s="215">
        <f ca="1">P$1291</f>
        <v>0</v>
      </c>
      <c r="Q1302" s="186">
        <f t="shared" ref="Q1302:T1305" ca="1" si="633">$P1302</f>
        <v>0</v>
      </c>
      <c r="R1302" s="186">
        <f t="shared" ca="1" si="633"/>
        <v>0</v>
      </c>
      <c r="S1302" s="186">
        <f t="shared" ca="1" si="633"/>
        <v>0</v>
      </c>
      <c r="T1302" s="186">
        <f t="shared" ca="1" si="633"/>
        <v>0</v>
      </c>
      <c r="U1302" s="40">
        <f t="shared" ca="1" si="620"/>
        <v>0.01</v>
      </c>
      <c r="V1302" s="40">
        <f t="shared" ca="1" si="620"/>
        <v>0</v>
      </c>
      <c r="W1302" s="40">
        <f t="shared" ca="1" si="620"/>
        <v>0.05</v>
      </c>
      <c r="X1302" s="40">
        <f t="shared" ca="1" si="620"/>
        <v>0.05</v>
      </c>
      <c r="Y1302" s="40">
        <f t="shared" ca="1" si="620"/>
        <v>0</v>
      </c>
      <c r="Z1302" s="40">
        <f t="shared" ca="1" si="620"/>
        <v>0</v>
      </c>
      <c r="AA1302" s="40">
        <f t="shared" ca="1" si="620"/>
        <v>1</v>
      </c>
      <c r="AB1302" s="40" t="str">
        <f t="shared" ca="1" si="620"/>
        <v>-</v>
      </c>
      <c r="AC1302" s="40" t="str">
        <f t="shared" ca="1" si="620"/>
        <v>-</v>
      </c>
      <c r="AD1302" s="40" t="b">
        <f t="shared" ca="1" si="620"/>
        <v>1</v>
      </c>
      <c r="AE1302" s="40" t="str">
        <f t="shared" ca="1" si="620"/>
        <v>-</v>
      </c>
      <c r="AF1302" s="40" t="str">
        <f t="shared" ca="1" si="620"/>
        <v>-</v>
      </c>
      <c r="AG1302" s="40" t="str">
        <f t="shared" ca="1" si="620"/>
        <v>-</v>
      </c>
      <c r="AH1302" s="200">
        <f ca="1">AH$1295</f>
        <v>1</v>
      </c>
      <c r="AI1302" s="40">
        <f t="shared" ca="1" si="620"/>
        <v>0</v>
      </c>
      <c r="AJ1302" s="200">
        <f ca="1">AJ$1295</f>
        <v>1</v>
      </c>
      <c r="AK1302" s="40">
        <f t="shared" ca="1" si="626"/>
        <v>0</v>
      </c>
      <c r="AL1302" s="40">
        <f t="shared" ca="1" si="626"/>
        <v>1</v>
      </c>
      <c r="AM1302" s="40"/>
      <c r="AN1302" s="40"/>
      <c r="AO1302" s="40"/>
      <c r="AP1302" s="40"/>
      <c r="AQ1302" s="40"/>
      <c r="AR1302" s="40"/>
      <c r="AS1302" s="40"/>
      <c r="AT1302" s="40"/>
      <c r="AU1302" s="40"/>
      <c r="AV1302" s="40"/>
      <c r="AW1302" s="40"/>
      <c r="AX1302" s="40"/>
      <c r="AY1302" s="40"/>
      <c r="AZ1302" s="40"/>
      <c r="BA1302" s="40"/>
      <c r="BB1302" s="40"/>
      <c r="BC1302" s="40"/>
      <c r="BD1302" s="40"/>
      <c r="BE1302" s="40"/>
      <c r="BF1302" s="40"/>
      <c r="BG1302" s="40"/>
      <c r="BH1302" s="40"/>
      <c r="BI1302" s="40"/>
      <c r="BJ1302" s="40"/>
      <c r="BK1302" s="40"/>
      <c r="BL1302" s="40"/>
      <c r="BM1302" s="40"/>
      <c r="BN1302" s="215">
        <f ca="1">BN$1291</f>
        <v>0.04</v>
      </c>
      <c r="BO1302" s="77">
        <f t="shared" ca="1" si="621"/>
        <v>0</v>
      </c>
      <c r="BP1302" s="215">
        <f ca="1">BP$1291</f>
        <v>0</v>
      </c>
      <c r="BQ1302" s="215">
        <f ca="1">BQ$1291</f>
        <v>0</v>
      </c>
      <c r="BR1302" s="77">
        <f t="shared" ca="1" si="621"/>
        <v>0</v>
      </c>
      <c r="BS1302" s="77">
        <f t="shared" ca="1" si="621"/>
        <v>0.04</v>
      </c>
      <c r="BT1302" s="77">
        <f t="shared" ca="1" si="621"/>
        <v>0.04</v>
      </c>
      <c r="BU1302" s="215">
        <f ca="1">BU$1291</f>
        <v>0.04</v>
      </c>
      <c r="BV1302" s="77">
        <f t="shared" ca="1" si="621"/>
        <v>0</v>
      </c>
      <c r="BW1302" s="215">
        <f ca="1">BW$1291</f>
        <v>0</v>
      </c>
      <c r="BX1302" s="215">
        <f ca="1">BX$1291</f>
        <v>0</v>
      </c>
      <c r="BY1302" s="77">
        <f t="shared" ca="1" si="621"/>
        <v>0</v>
      </c>
      <c r="BZ1302" s="77">
        <f t="shared" ca="1" si="621"/>
        <v>0.04</v>
      </c>
      <c r="CA1302" s="77">
        <f t="shared" ca="1" si="621"/>
        <v>0.04</v>
      </c>
      <c r="CB1302" s="215">
        <f ca="1">CB$1291</f>
        <v>0.04</v>
      </c>
      <c r="CC1302" s="77">
        <f t="shared" ca="1" si="621"/>
        <v>0</v>
      </c>
      <c r="CD1302" s="215">
        <f ca="1">CD$1291</f>
        <v>0</v>
      </c>
      <c r="CE1302" s="215">
        <f ca="1">CE$1291</f>
        <v>0</v>
      </c>
      <c r="CF1302" s="77">
        <f ca="1">OFFSET(CF1302,-1,0)</f>
        <v>0</v>
      </c>
      <c r="CG1302" s="77">
        <f ca="1">OFFSET(CG1302,-1,0)</f>
        <v>0.04</v>
      </c>
      <c r="CH1302" s="77">
        <f ca="1">OFFSET(CH1302,-1,0)</f>
        <v>0.04</v>
      </c>
    </row>
    <row r="1303" spans="1:86">
      <c r="A1303" s="60"/>
      <c r="B1303" s="231" t="str">
        <f t="shared" si="617"/>
        <v>Scan 1 Dry FS as Scan0</v>
      </c>
      <c r="C1303" s="40">
        <f t="shared" ca="1" si="618"/>
        <v>1</v>
      </c>
      <c r="D1303" s="40">
        <f t="shared" ca="1" si="618"/>
        <v>1</v>
      </c>
      <c r="E1303" s="40" t="b">
        <f t="shared" ca="1" si="618"/>
        <v>0</v>
      </c>
      <c r="F1303" s="40">
        <f t="shared" ca="1" si="619"/>
        <v>21</v>
      </c>
      <c r="G1303" s="40" t="str">
        <f t="shared" ca="1" si="619"/>
        <v>-</v>
      </c>
      <c r="H1303" s="40" t="str">
        <f t="shared" ca="1" si="619"/>
        <v>-</v>
      </c>
      <c r="I1303" s="40" t="str">
        <f t="shared" ca="1" si="619"/>
        <v>-</v>
      </c>
      <c r="J1303" s="40" t="str">
        <f t="shared" ca="1" si="619"/>
        <v>-</v>
      </c>
      <c r="K1303" s="40" t="str">
        <f t="shared" ca="1" si="619"/>
        <v>-</v>
      </c>
      <c r="L1303" s="40" t="str">
        <f t="shared" ca="1" si="619"/>
        <v>-</v>
      </c>
      <c r="M1303" s="40" t="str">
        <f t="shared" ca="1" si="619"/>
        <v>-</v>
      </c>
      <c r="N1303" s="40" t="str">
        <f t="shared" ca="1" si="620"/>
        <v>-</v>
      </c>
      <c r="O1303" s="40">
        <f t="shared" ca="1" si="620"/>
        <v>0</v>
      </c>
      <c r="P1303" s="200">
        <f ca="1">P$1295</f>
        <v>51</v>
      </c>
      <c r="Q1303" s="186">
        <f t="shared" ca="1" si="633"/>
        <v>51</v>
      </c>
      <c r="R1303" s="186">
        <f t="shared" ca="1" si="633"/>
        <v>51</v>
      </c>
      <c r="S1303" s="186">
        <f t="shared" ca="1" si="633"/>
        <v>51</v>
      </c>
      <c r="T1303" s="186">
        <f t="shared" ca="1" si="633"/>
        <v>51</v>
      </c>
      <c r="U1303" s="40">
        <f t="shared" ca="1" si="620"/>
        <v>0.01</v>
      </c>
      <c r="V1303" s="40">
        <f t="shared" ca="1" si="620"/>
        <v>0</v>
      </c>
      <c r="W1303" s="40">
        <f t="shared" ca="1" si="620"/>
        <v>0.05</v>
      </c>
      <c r="X1303" s="40">
        <f t="shared" ca="1" si="620"/>
        <v>0.05</v>
      </c>
      <c r="Y1303" s="40">
        <f t="shared" ca="1" si="620"/>
        <v>0</v>
      </c>
      <c r="Z1303" s="40">
        <f t="shared" ca="1" si="620"/>
        <v>0</v>
      </c>
      <c r="AA1303" s="40">
        <f t="shared" ca="1" si="620"/>
        <v>1</v>
      </c>
      <c r="AB1303" s="40" t="str">
        <f t="shared" ca="1" si="620"/>
        <v>-</v>
      </c>
      <c r="AC1303" s="40" t="str">
        <f t="shared" ca="1" si="620"/>
        <v>-</v>
      </c>
      <c r="AD1303" s="40" t="b">
        <f t="shared" ca="1" si="620"/>
        <v>1</v>
      </c>
      <c r="AE1303" s="40" t="str">
        <f t="shared" ca="1" si="620"/>
        <v>-</v>
      </c>
      <c r="AF1303" s="40" t="str">
        <f t="shared" ca="1" si="620"/>
        <v>-</v>
      </c>
      <c r="AG1303" s="40" t="str">
        <f t="shared" ca="1" si="620"/>
        <v>-</v>
      </c>
      <c r="AH1303" s="40">
        <f t="shared" ca="1" si="620"/>
        <v>1</v>
      </c>
      <c r="AI1303" s="40">
        <f t="shared" ca="1" si="620"/>
        <v>0</v>
      </c>
      <c r="AJ1303" s="40">
        <f t="shared" ca="1" si="620"/>
        <v>1</v>
      </c>
      <c r="AK1303" s="40">
        <f t="shared" ca="1" si="626"/>
        <v>0</v>
      </c>
      <c r="AL1303" s="40">
        <f t="shared" ca="1" si="626"/>
        <v>1</v>
      </c>
      <c r="AM1303" s="40"/>
      <c r="AN1303" s="40"/>
      <c r="AO1303" s="40"/>
      <c r="AP1303" s="40"/>
      <c r="AQ1303" s="40"/>
      <c r="AR1303" s="40"/>
      <c r="AS1303" s="40"/>
      <c r="AT1303" s="40"/>
      <c r="AU1303" s="40"/>
      <c r="AV1303" s="40"/>
      <c r="AW1303" s="40"/>
      <c r="AX1303" s="40"/>
      <c r="AY1303" s="40"/>
      <c r="AZ1303" s="40"/>
      <c r="BA1303" s="40"/>
      <c r="BB1303" s="40"/>
      <c r="BC1303" s="40"/>
      <c r="BD1303" s="40"/>
      <c r="BE1303" s="40"/>
      <c r="BF1303" s="40"/>
      <c r="BG1303" s="40"/>
      <c r="BH1303" s="40"/>
      <c r="BI1303" s="40"/>
      <c r="BJ1303" s="40"/>
      <c r="BK1303" s="40"/>
      <c r="BL1303" s="40"/>
      <c r="BM1303" s="40"/>
      <c r="BN1303" s="77">
        <f t="shared" ca="1" si="621"/>
        <v>0.04</v>
      </c>
      <c r="BO1303" s="77">
        <f t="shared" ca="1" si="621"/>
        <v>0</v>
      </c>
      <c r="BP1303" s="77">
        <f t="shared" ca="1" si="621"/>
        <v>0</v>
      </c>
      <c r="BQ1303" s="200">
        <f ca="1">BQ$1295</f>
        <v>0.04</v>
      </c>
      <c r="BR1303" s="77">
        <f t="shared" ca="1" si="621"/>
        <v>0</v>
      </c>
      <c r="BS1303" s="77">
        <f t="shared" ca="1" si="621"/>
        <v>0.04</v>
      </c>
      <c r="BT1303" s="77">
        <f t="shared" ca="1" si="621"/>
        <v>0.04</v>
      </c>
      <c r="BU1303" s="77">
        <f t="shared" ca="1" si="621"/>
        <v>0.04</v>
      </c>
      <c r="BV1303" s="77">
        <f t="shared" ca="1" si="621"/>
        <v>0</v>
      </c>
      <c r="BW1303" s="77">
        <f t="shared" ca="1" si="621"/>
        <v>0</v>
      </c>
      <c r="BX1303" s="200">
        <f ca="1">BX$1295</f>
        <v>0.04</v>
      </c>
      <c r="BY1303" s="77">
        <f t="shared" ca="1" si="621"/>
        <v>0</v>
      </c>
      <c r="BZ1303" s="77">
        <f t="shared" ca="1" si="621"/>
        <v>0.04</v>
      </c>
      <c r="CA1303" s="77">
        <f t="shared" ca="1" si="621"/>
        <v>0.04</v>
      </c>
      <c r="CB1303" s="77">
        <f t="shared" ca="1" si="621"/>
        <v>0.04</v>
      </c>
      <c r="CC1303" s="77">
        <f t="shared" ca="1" si="621"/>
        <v>0</v>
      </c>
      <c r="CD1303" s="77">
        <f t="shared" ref="CD1303:CH1304" ca="1" si="634">OFFSET(CD1303,-1,0)</f>
        <v>0</v>
      </c>
      <c r="CE1303" s="200">
        <f ca="1">CE$1295</f>
        <v>0.04</v>
      </c>
      <c r="CF1303" s="77">
        <f t="shared" ca="1" si="634"/>
        <v>0</v>
      </c>
      <c r="CG1303" s="77">
        <f t="shared" ca="1" si="634"/>
        <v>0.04</v>
      </c>
      <c r="CH1303" s="77">
        <f t="shared" ca="1" si="634"/>
        <v>0.04</v>
      </c>
    </row>
    <row r="1304" spans="1:86">
      <c r="A1304" s="60"/>
      <c r="B1304" s="231" t="str">
        <f t="shared" si="617"/>
        <v>Scan 1 Pregnant FS as Scan 0</v>
      </c>
      <c r="C1304" s="40">
        <f t="shared" ca="1" si="618"/>
        <v>1</v>
      </c>
      <c r="D1304" s="40">
        <f t="shared" ca="1" si="618"/>
        <v>1</v>
      </c>
      <c r="E1304" s="40" t="b">
        <f t="shared" ca="1" si="618"/>
        <v>0</v>
      </c>
      <c r="F1304" s="40">
        <f t="shared" ca="1" si="619"/>
        <v>21</v>
      </c>
      <c r="G1304" s="40" t="str">
        <f t="shared" ca="1" si="619"/>
        <v>-</v>
      </c>
      <c r="H1304" s="40" t="str">
        <f t="shared" ca="1" si="619"/>
        <v>-</v>
      </c>
      <c r="I1304" s="40" t="str">
        <f t="shared" ca="1" si="619"/>
        <v>-</v>
      </c>
      <c r="J1304" s="40" t="str">
        <f t="shared" ca="1" si="619"/>
        <v>-</v>
      </c>
      <c r="K1304" s="40" t="str">
        <f t="shared" ca="1" si="619"/>
        <v>-</v>
      </c>
      <c r="L1304" s="40" t="str">
        <f t="shared" ca="1" si="619"/>
        <v>-</v>
      </c>
      <c r="M1304" s="40" t="str">
        <f t="shared" ca="1" si="619"/>
        <v>-</v>
      </c>
      <c r="N1304" s="40" t="str">
        <f t="shared" ca="1" si="620"/>
        <v>-</v>
      </c>
      <c r="O1304" s="200">
        <f ca="1">O$1295</f>
        <v>50</v>
      </c>
      <c r="P1304" s="215">
        <f ca="1">P$1291</f>
        <v>0</v>
      </c>
      <c r="Q1304" s="186">
        <f t="shared" ca="1" si="633"/>
        <v>0</v>
      </c>
      <c r="R1304" s="186">
        <f t="shared" ca="1" si="633"/>
        <v>0</v>
      </c>
      <c r="S1304" s="186">
        <f t="shared" ca="1" si="633"/>
        <v>0</v>
      </c>
      <c r="T1304" s="186">
        <f t="shared" ca="1" si="633"/>
        <v>0</v>
      </c>
      <c r="U1304" s="40">
        <f t="shared" ca="1" si="620"/>
        <v>0.01</v>
      </c>
      <c r="V1304" s="40">
        <f t="shared" ca="1" si="620"/>
        <v>0</v>
      </c>
      <c r="W1304" s="40">
        <f t="shared" ca="1" si="620"/>
        <v>0.05</v>
      </c>
      <c r="X1304" s="40">
        <f t="shared" ca="1" si="620"/>
        <v>0.05</v>
      </c>
      <c r="Y1304" s="40">
        <f t="shared" ca="1" si="620"/>
        <v>0</v>
      </c>
      <c r="Z1304" s="40">
        <f t="shared" ca="1" si="620"/>
        <v>0</v>
      </c>
      <c r="AA1304" s="40">
        <f t="shared" ca="1" si="620"/>
        <v>1</v>
      </c>
      <c r="AB1304" s="40" t="str">
        <f t="shared" ca="1" si="620"/>
        <v>-</v>
      </c>
      <c r="AC1304" s="40" t="str">
        <f t="shared" ca="1" si="620"/>
        <v>-</v>
      </c>
      <c r="AD1304" s="40" t="b">
        <f t="shared" ca="1" si="620"/>
        <v>1</v>
      </c>
      <c r="AE1304" s="40" t="str">
        <f t="shared" ca="1" si="620"/>
        <v>-</v>
      </c>
      <c r="AF1304" s="40" t="str">
        <f t="shared" ca="1" si="620"/>
        <v>-</v>
      </c>
      <c r="AG1304" s="40" t="str">
        <f t="shared" ca="1" si="620"/>
        <v>-</v>
      </c>
      <c r="AH1304" s="40">
        <f t="shared" ca="1" si="620"/>
        <v>1</v>
      </c>
      <c r="AI1304" s="40">
        <f t="shared" ca="1" si="620"/>
        <v>0</v>
      </c>
      <c r="AJ1304" s="40">
        <f t="shared" ca="1" si="620"/>
        <v>1</v>
      </c>
      <c r="AK1304" s="40">
        <f t="shared" ca="1" si="626"/>
        <v>0</v>
      </c>
      <c r="AL1304" s="40">
        <f t="shared" ca="1" si="626"/>
        <v>1</v>
      </c>
      <c r="AM1304" s="40"/>
      <c r="AN1304" s="40"/>
      <c r="AO1304" s="40"/>
      <c r="AP1304" s="40"/>
      <c r="AQ1304" s="40"/>
      <c r="AR1304" s="40"/>
      <c r="AS1304" s="40"/>
      <c r="AT1304" s="40"/>
      <c r="AU1304" s="40"/>
      <c r="AV1304" s="40"/>
      <c r="AW1304" s="40"/>
      <c r="AX1304" s="40"/>
      <c r="AY1304" s="40"/>
      <c r="AZ1304" s="40"/>
      <c r="BA1304" s="40"/>
      <c r="BB1304" s="40"/>
      <c r="BC1304" s="40"/>
      <c r="BD1304" s="40"/>
      <c r="BE1304" s="40"/>
      <c r="BF1304" s="40"/>
      <c r="BG1304" s="40"/>
      <c r="BH1304" s="40"/>
      <c r="BI1304" s="40"/>
      <c r="BJ1304" s="40"/>
      <c r="BK1304" s="40"/>
      <c r="BL1304" s="40"/>
      <c r="BM1304" s="40"/>
      <c r="BN1304" s="40">
        <f t="shared" ca="1" si="621"/>
        <v>0.04</v>
      </c>
      <c r="BO1304" s="40">
        <f t="shared" ca="1" si="621"/>
        <v>0</v>
      </c>
      <c r="BP1304" s="200">
        <f ca="1">BP$1295</f>
        <v>0</v>
      </c>
      <c r="BQ1304" s="215">
        <f ca="1">BQ$1291</f>
        <v>0</v>
      </c>
      <c r="BR1304" s="40">
        <f t="shared" ca="1" si="621"/>
        <v>0</v>
      </c>
      <c r="BS1304" s="40">
        <f t="shared" ca="1" si="621"/>
        <v>0.04</v>
      </c>
      <c r="BT1304" s="40">
        <f t="shared" ca="1" si="621"/>
        <v>0.04</v>
      </c>
      <c r="BU1304" s="40">
        <f t="shared" ca="1" si="621"/>
        <v>0.04</v>
      </c>
      <c r="BV1304" s="40">
        <f t="shared" ca="1" si="621"/>
        <v>0</v>
      </c>
      <c r="BW1304" s="200">
        <f ca="1">BW$1295</f>
        <v>0</v>
      </c>
      <c r="BX1304" s="215">
        <f ca="1">BX$1291</f>
        <v>0</v>
      </c>
      <c r="BY1304" s="40">
        <f t="shared" ca="1" si="621"/>
        <v>0</v>
      </c>
      <c r="BZ1304" s="40">
        <f t="shared" ca="1" si="621"/>
        <v>0.04</v>
      </c>
      <c r="CA1304" s="40">
        <f t="shared" ca="1" si="621"/>
        <v>0.04</v>
      </c>
      <c r="CB1304" s="40">
        <f t="shared" ca="1" si="621"/>
        <v>0.04</v>
      </c>
      <c r="CC1304" s="40">
        <f t="shared" ca="1" si="621"/>
        <v>0</v>
      </c>
      <c r="CD1304" s="200">
        <f ca="1">CD$1295</f>
        <v>0</v>
      </c>
      <c r="CE1304" s="215">
        <f ca="1">CE$1291</f>
        <v>0</v>
      </c>
      <c r="CF1304" s="40">
        <f t="shared" ca="1" si="634"/>
        <v>0</v>
      </c>
      <c r="CG1304" s="40">
        <f t="shared" ca="1" si="634"/>
        <v>0.04</v>
      </c>
      <c r="CH1304" s="40">
        <f t="shared" ca="1" si="634"/>
        <v>0.04</v>
      </c>
    </row>
    <row r="1305" spans="1:86">
      <c r="A1305" s="212">
        <f ca="1">INDEX(CHOOSE(d.Flock.1.3+1,i.DryManOther_Mer,i.DryManOther_BBT,i.DryManOther_Mat),d.TOL.1.3+1,$AA1305+1)</f>
        <v>4</v>
      </c>
      <c r="B1305" s="231" t="str">
        <f t="shared" si="617"/>
        <v>Scan 1 Best Selling Drys</v>
      </c>
      <c r="C1305" s="40">
        <f t="shared" ca="1" si="618"/>
        <v>1</v>
      </c>
      <c r="D1305" s="40">
        <f t="shared" ca="1" si="618"/>
        <v>1</v>
      </c>
      <c r="E1305" s="40" t="b">
        <f t="shared" ca="1" si="618"/>
        <v>0</v>
      </c>
      <c r="F1305" s="40">
        <f t="shared" ca="1" si="619"/>
        <v>21</v>
      </c>
      <c r="G1305" s="40" t="str">
        <f t="shared" ca="1" si="619"/>
        <v>-</v>
      </c>
      <c r="H1305" s="40" t="str">
        <f t="shared" ca="1" si="619"/>
        <v>-</v>
      </c>
      <c r="I1305" s="40" t="str">
        <f t="shared" ca="1" si="619"/>
        <v>-</v>
      </c>
      <c r="J1305" s="40" t="str">
        <f t="shared" ca="1" si="619"/>
        <v>-</v>
      </c>
      <c r="K1305" s="40" t="str">
        <f t="shared" ca="1" si="619"/>
        <v>-</v>
      </c>
      <c r="L1305" s="40" t="str">
        <f t="shared" ca="1" si="619"/>
        <v>-</v>
      </c>
      <c r="M1305" s="40" t="str">
        <f t="shared" ca="1" si="619"/>
        <v>-</v>
      </c>
      <c r="N1305" s="40" t="str">
        <f t="shared" ca="1" si="620"/>
        <v>-</v>
      </c>
      <c r="O1305" s="40">
        <f t="shared" ca="1" si="620"/>
        <v>50</v>
      </c>
      <c r="P1305" s="200">
        <f ca="1">P$1295</f>
        <v>51</v>
      </c>
      <c r="Q1305" s="186">
        <f t="shared" ca="1" si="633"/>
        <v>51</v>
      </c>
      <c r="R1305" s="186">
        <f t="shared" ca="1" si="633"/>
        <v>51</v>
      </c>
      <c r="S1305" s="186">
        <f t="shared" ca="1" si="633"/>
        <v>51</v>
      </c>
      <c r="T1305" s="186">
        <f t="shared" ca="1" si="633"/>
        <v>51</v>
      </c>
      <c r="U1305" s="109">
        <f ca="1">INDEX(i_dryman,$A1305,U$1085)</f>
        <v>0.01</v>
      </c>
      <c r="V1305" s="109">
        <f ca="1">INDEX(i_dryman,$A1305,V$1085)</f>
        <v>0</v>
      </c>
      <c r="W1305" s="109">
        <f ca="1">INDEX(i_dryman,$A1305,W$1085)</f>
        <v>0.05</v>
      </c>
      <c r="X1305" s="109">
        <f ca="1">INDEX(i_dryman,$A1305,X$1085)</f>
        <v>0.05</v>
      </c>
      <c r="Y1305" s="40">
        <f t="shared" ca="1" si="620"/>
        <v>0</v>
      </c>
      <c r="Z1305" s="40">
        <f t="shared" ca="1" si="620"/>
        <v>0</v>
      </c>
      <c r="AA1305" s="40">
        <f t="shared" ca="1" si="620"/>
        <v>1</v>
      </c>
      <c r="AB1305" s="212" t="str">
        <f ca="1">INDEX(i_dryman,$A1305,AB$1085)</f>
        <v>-</v>
      </c>
      <c r="AC1305" s="212" t="str">
        <f ca="1">INDEX(i_dryman,$A1305,AC$1085)</f>
        <v>-</v>
      </c>
      <c r="AD1305" s="212" t="b">
        <f ca="1">INDEX(i_dryman,$A1305,AD$1085)</f>
        <v>1</v>
      </c>
      <c r="AE1305" s="212" t="str">
        <f ca="1">INDEX(i_dryman,$A1305,AE$1085)</f>
        <v>-</v>
      </c>
      <c r="AF1305" s="40" t="str">
        <f t="shared" ca="1" si="620"/>
        <v>-</v>
      </c>
      <c r="AG1305" s="212" t="str">
        <f ca="1">INDEX(i_dryman,$A1305,AG$1085)</f>
        <v>-</v>
      </c>
      <c r="AH1305" s="40">
        <f t="shared" ca="1" si="620"/>
        <v>1</v>
      </c>
      <c r="AI1305" s="40">
        <f t="shared" ca="1" si="620"/>
        <v>0</v>
      </c>
      <c r="AJ1305" s="40">
        <f t="shared" ca="1" si="620"/>
        <v>1</v>
      </c>
      <c r="AK1305" s="40">
        <f t="shared" ca="1" si="626"/>
        <v>0</v>
      </c>
      <c r="AL1305" s="40">
        <f t="shared" ca="1" si="626"/>
        <v>1</v>
      </c>
      <c r="AM1305" s="40"/>
      <c r="AN1305" s="40"/>
      <c r="AO1305" s="40"/>
      <c r="AP1305" s="40"/>
      <c r="AQ1305" s="40"/>
      <c r="AR1305" s="40"/>
      <c r="AS1305" s="40"/>
      <c r="AT1305" s="40"/>
      <c r="AU1305" s="40"/>
      <c r="AV1305" s="40"/>
      <c r="AW1305" s="40"/>
      <c r="AX1305" s="40"/>
      <c r="AY1305" s="40"/>
      <c r="AZ1305" s="40"/>
      <c r="BA1305" s="40"/>
      <c r="BB1305" s="40"/>
      <c r="BC1305" s="40"/>
      <c r="BD1305" s="40"/>
      <c r="BE1305" s="40"/>
      <c r="BF1305" s="40"/>
      <c r="BG1305" s="40"/>
      <c r="BH1305" s="40"/>
      <c r="BI1305" s="40"/>
      <c r="BJ1305" s="40"/>
      <c r="BK1305" s="40"/>
      <c r="BL1305" s="40"/>
      <c r="BM1305" s="40"/>
      <c r="BN1305" s="200">
        <f ca="1">BN$1295</f>
        <v>0.04</v>
      </c>
      <c r="BO1305" s="40">
        <f t="shared" ca="1" si="621"/>
        <v>0</v>
      </c>
      <c r="BP1305" s="40">
        <f t="shared" ca="1" si="621"/>
        <v>0</v>
      </c>
      <c r="BQ1305" s="200">
        <f ca="1">BQ$1295</f>
        <v>0.04</v>
      </c>
      <c r="BR1305" s="40">
        <f t="shared" ca="1" si="621"/>
        <v>0</v>
      </c>
      <c r="BS1305" s="40">
        <f t="shared" ca="1" si="621"/>
        <v>0.04</v>
      </c>
      <c r="BT1305" s="40">
        <f t="shared" ca="1" si="621"/>
        <v>0.04</v>
      </c>
      <c r="BU1305" s="200">
        <f ca="1">BU$1295</f>
        <v>0.04</v>
      </c>
      <c r="BV1305" s="40">
        <f t="shared" ca="1" si="621"/>
        <v>0</v>
      </c>
      <c r="BW1305" s="40">
        <f t="shared" ca="1" si="621"/>
        <v>0</v>
      </c>
      <c r="BX1305" s="200">
        <f ca="1">BX$1295</f>
        <v>0.04</v>
      </c>
      <c r="BY1305" s="40">
        <f t="shared" ca="1" si="621"/>
        <v>0</v>
      </c>
      <c r="BZ1305" s="40">
        <f t="shared" ca="1" si="621"/>
        <v>0.04</v>
      </c>
      <c r="CA1305" s="40">
        <f t="shared" ca="1" si="621"/>
        <v>0.04</v>
      </c>
      <c r="CB1305" s="200">
        <f ca="1">CB$1295</f>
        <v>0.04</v>
      </c>
      <c r="CC1305" s="40">
        <f t="shared" ca="1" si="621"/>
        <v>0</v>
      </c>
      <c r="CD1305" s="40">
        <f t="shared" ref="CD1305:CH1307" ca="1" si="635">OFFSET(CD1305,-1,0)</f>
        <v>0</v>
      </c>
      <c r="CE1305" s="200">
        <f ca="1">CE$1295</f>
        <v>0.04</v>
      </c>
      <c r="CF1305" s="40">
        <f t="shared" ca="1" si="635"/>
        <v>0</v>
      </c>
      <c r="CG1305" s="40">
        <f t="shared" ca="1" si="635"/>
        <v>0.04</v>
      </c>
      <c r="CH1305" s="40">
        <f t="shared" ca="1" si="635"/>
        <v>0.04</v>
      </c>
    </row>
    <row r="1306" spans="1:86">
      <c r="A1306" s="60"/>
      <c r="B1306" s="231" t="str">
        <f t="shared" si="617"/>
        <v>Scan 1 Best no premium</v>
      </c>
      <c r="C1306" s="40">
        <f t="shared" ca="1" si="618"/>
        <v>1</v>
      </c>
      <c r="D1306" s="40">
        <f t="shared" ca="1" si="618"/>
        <v>1</v>
      </c>
      <c r="E1306" s="40" t="b">
        <f t="shared" ca="1" si="618"/>
        <v>0</v>
      </c>
      <c r="F1306" s="40">
        <f t="shared" ca="1" si="619"/>
        <v>21</v>
      </c>
      <c r="G1306" s="40" t="str">
        <f t="shared" ca="1" si="619"/>
        <v>-</v>
      </c>
      <c r="H1306" s="40" t="str">
        <f t="shared" ca="1" si="619"/>
        <v>-</v>
      </c>
      <c r="I1306" s="40" t="str">
        <f t="shared" ca="1" si="619"/>
        <v>-</v>
      </c>
      <c r="J1306" s="40" t="str">
        <f t="shared" ca="1" si="619"/>
        <v>-</v>
      </c>
      <c r="K1306" s="40" t="str">
        <f t="shared" ca="1" si="619"/>
        <v>-</v>
      </c>
      <c r="L1306" s="40" t="str">
        <f t="shared" ca="1" si="619"/>
        <v>-</v>
      </c>
      <c r="M1306" s="40" t="str">
        <f t="shared" ca="1" si="619"/>
        <v>-</v>
      </c>
      <c r="N1306" s="40" t="str">
        <f t="shared" ca="1" si="620"/>
        <v>-</v>
      </c>
      <c r="O1306" s="40">
        <f t="shared" ca="1" si="620"/>
        <v>50</v>
      </c>
      <c r="P1306" s="40">
        <f t="shared" ca="1" si="620"/>
        <v>51</v>
      </c>
      <c r="Q1306" s="40">
        <f t="shared" ca="1" si="620"/>
        <v>51</v>
      </c>
      <c r="R1306" s="40">
        <f t="shared" ca="1" si="620"/>
        <v>51</v>
      </c>
      <c r="S1306" s="40">
        <f t="shared" ca="1" si="620"/>
        <v>51</v>
      </c>
      <c r="T1306" s="40">
        <f t="shared" ca="1" si="620"/>
        <v>51</v>
      </c>
      <c r="U1306" s="40">
        <f t="shared" ca="1" si="620"/>
        <v>0.01</v>
      </c>
      <c r="V1306" s="40">
        <f t="shared" ca="1" si="620"/>
        <v>0</v>
      </c>
      <c r="W1306" s="40">
        <f t="shared" ca="1" si="620"/>
        <v>0.05</v>
      </c>
      <c r="X1306" s="40">
        <f t="shared" ca="1" si="620"/>
        <v>0.05</v>
      </c>
      <c r="Y1306" s="40">
        <f t="shared" ca="1" si="620"/>
        <v>0</v>
      </c>
      <c r="Z1306" s="40">
        <f t="shared" ca="1" si="620"/>
        <v>0</v>
      </c>
      <c r="AA1306" s="40">
        <f t="shared" ref="AA1306:AJ1307" ca="1" si="636">OFFSET(AA1306,-1,0)</f>
        <v>1</v>
      </c>
      <c r="AB1306" s="40" t="str">
        <f t="shared" ca="1" si="636"/>
        <v>-</v>
      </c>
      <c r="AC1306" s="40" t="str">
        <f t="shared" ca="1" si="636"/>
        <v>-</v>
      </c>
      <c r="AD1306" s="40" t="b">
        <f t="shared" ca="1" si="636"/>
        <v>1</v>
      </c>
      <c r="AE1306" s="40" t="str">
        <f t="shared" ca="1" si="636"/>
        <v>-</v>
      </c>
      <c r="AF1306" s="40" t="str">
        <f t="shared" ca="1" si="636"/>
        <v>-</v>
      </c>
      <c r="AG1306" s="40" t="str">
        <f t="shared" ca="1" si="636"/>
        <v>-</v>
      </c>
      <c r="AH1306" s="40">
        <f t="shared" ca="1" si="636"/>
        <v>1</v>
      </c>
      <c r="AI1306" s="40">
        <f t="shared" ca="1" si="636"/>
        <v>0</v>
      </c>
      <c r="AJ1306" s="40">
        <f t="shared" ca="1" si="636"/>
        <v>1</v>
      </c>
      <c r="AK1306" s="40">
        <f t="shared" ca="1" si="626"/>
        <v>0</v>
      </c>
      <c r="AL1306" s="81">
        <v>0</v>
      </c>
      <c r="AM1306" s="40"/>
      <c r="AN1306" s="40"/>
      <c r="AO1306" s="40"/>
      <c r="AP1306" s="40"/>
      <c r="AQ1306" s="40"/>
      <c r="AR1306" s="40"/>
      <c r="AS1306" s="40"/>
      <c r="AT1306" s="40"/>
      <c r="AU1306" s="40"/>
      <c r="AV1306" s="40"/>
      <c r="AW1306" s="40"/>
      <c r="AX1306" s="40"/>
      <c r="AY1306" s="40"/>
      <c r="AZ1306" s="40"/>
      <c r="BA1306" s="40"/>
      <c r="BB1306" s="40"/>
      <c r="BC1306" s="40"/>
      <c r="BD1306" s="40"/>
      <c r="BE1306" s="40"/>
      <c r="BF1306" s="40"/>
      <c r="BG1306" s="40"/>
      <c r="BH1306" s="40"/>
      <c r="BI1306" s="40"/>
      <c r="BJ1306" s="40"/>
      <c r="BK1306" s="40"/>
      <c r="BL1306" s="40"/>
      <c r="BM1306" s="40"/>
      <c r="BN1306" s="40">
        <f t="shared" ca="1" si="621"/>
        <v>0.04</v>
      </c>
      <c r="BO1306" s="40">
        <f t="shared" ca="1" si="621"/>
        <v>0</v>
      </c>
      <c r="BP1306" s="40">
        <f t="shared" ca="1" si="621"/>
        <v>0</v>
      </c>
      <c r="BQ1306" s="40">
        <f t="shared" ca="1" si="621"/>
        <v>0.04</v>
      </c>
      <c r="BR1306" s="40">
        <f t="shared" ca="1" si="621"/>
        <v>0</v>
      </c>
      <c r="BS1306" s="40">
        <f t="shared" ca="1" si="621"/>
        <v>0.04</v>
      </c>
      <c r="BT1306" s="40">
        <f t="shared" ca="1" si="621"/>
        <v>0.04</v>
      </c>
      <c r="BU1306" s="40">
        <f t="shared" ca="1" si="621"/>
        <v>0.04</v>
      </c>
      <c r="BV1306" s="40">
        <f t="shared" ca="1" si="621"/>
        <v>0</v>
      </c>
      <c r="BW1306" s="40">
        <f t="shared" ca="1" si="621"/>
        <v>0</v>
      </c>
      <c r="BX1306" s="40">
        <f t="shared" ca="1" si="621"/>
        <v>0.04</v>
      </c>
      <c r="BY1306" s="40">
        <f t="shared" ca="1" si="621"/>
        <v>0</v>
      </c>
      <c r="BZ1306" s="40">
        <f t="shared" ca="1" si="621"/>
        <v>0.04</v>
      </c>
      <c r="CA1306" s="40">
        <f t="shared" ca="1" si="621"/>
        <v>0.04</v>
      </c>
      <c r="CB1306" s="40">
        <f t="shared" ca="1" si="621"/>
        <v>0.04</v>
      </c>
      <c r="CC1306" s="40">
        <f t="shared" ca="1" si="621"/>
        <v>0</v>
      </c>
      <c r="CD1306" s="40">
        <f t="shared" ca="1" si="635"/>
        <v>0</v>
      </c>
      <c r="CE1306" s="40">
        <f t="shared" ca="1" si="635"/>
        <v>0.04</v>
      </c>
      <c r="CF1306" s="40">
        <f t="shared" ca="1" si="635"/>
        <v>0</v>
      </c>
      <c r="CG1306" s="40">
        <f t="shared" ca="1" si="635"/>
        <v>0.04</v>
      </c>
      <c r="CH1306" s="40">
        <f t="shared" ca="1" si="635"/>
        <v>0.04</v>
      </c>
    </row>
    <row r="1307" spans="1:86">
      <c r="A1307" s="60"/>
      <c r="B1307" s="229" t="str">
        <f t="shared" si="617"/>
        <v>Scan 1 Best no RR</v>
      </c>
      <c r="C1307" s="40">
        <f t="shared" ca="1" si="618"/>
        <v>1</v>
      </c>
      <c r="D1307" s="40">
        <f t="shared" ca="1" si="618"/>
        <v>1</v>
      </c>
      <c r="E1307" s="40" t="b">
        <f t="shared" ca="1" si="618"/>
        <v>0</v>
      </c>
      <c r="F1307" s="40">
        <f t="shared" ca="1" si="619"/>
        <v>21</v>
      </c>
      <c r="G1307" s="40" t="str">
        <f t="shared" ca="1" si="619"/>
        <v>-</v>
      </c>
      <c r="H1307" s="40" t="str">
        <f t="shared" ca="1" si="619"/>
        <v>-</v>
      </c>
      <c r="I1307" s="40" t="str">
        <f t="shared" ca="1" si="619"/>
        <v>-</v>
      </c>
      <c r="J1307" s="40" t="str">
        <f t="shared" ca="1" si="619"/>
        <v>-</v>
      </c>
      <c r="K1307" s="40" t="str">
        <f t="shared" ca="1" si="619"/>
        <v>-</v>
      </c>
      <c r="L1307" s="40" t="str">
        <f t="shared" ca="1" si="619"/>
        <v>-</v>
      </c>
      <c r="M1307" s="40" t="str">
        <f t="shared" ca="1" si="619"/>
        <v>-</v>
      </c>
      <c r="N1307" s="40" t="str">
        <f t="shared" ca="1" si="619"/>
        <v>-</v>
      </c>
      <c r="O1307" s="40">
        <f t="shared" ca="1" si="619"/>
        <v>50</v>
      </c>
      <c r="P1307" s="40">
        <f t="shared" ca="1" si="619"/>
        <v>51</v>
      </c>
      <c r="Q1307" s="40">
        <f t="shared" ca="1" si="619"/>
        <v>51</v>
      </c>
      <c r="R1307" s="40">
        <f t="shared" ca="1" si="619"/>
        <v>51</v>
      </c>
      <c r="S1307" s="40">
        <f t="shared" ca="1" si="619"/>
        <v>51</v>
      </c>
      <c r="T1307" s="40">
        <f t="shared" ca="1" si="619"/>
        <v>51</v>
      </c>
      <c r="U1307" s="63">
        <v>0</v>
      </c>
      <c r="V1307" s="63">
        <v>0</v>
      </c>
      <c r="W1307" s="63">
        <v>0</v>
      </c>
      <c r="X1307" s="63">
        <v>0</v>
      </c>
      <c r="Y1307" s="40">
        <f ca="1">OFFSET(Y1307,-1,0)</f>
        <v>0</v>
      </c>
      <c r="Z1307" s="40">
        <f ca="1">OFFSET(Z1307,-1,0)</f>
        <v>0</v>
      </c>
      <c r="AA1307" s="40">
        <f t="shared" ca="1" si="636"/>
        <v>1</v>
      </c>
      <c r="AB1307" s="40" t="str">
        <f t="shared" ca="1" si="636"/>
        <v>-</v>
      </c>
      <c r="AC1307" s="77" t="str">
        <f t="shared" ca="1" si="636"/>
        <v>-</v>
      </c>
      <c r="AD1307" s="40" t="b">
        <f t="shared" ca="1" si="636"/>
        <v>1</v>
      </c>
      <c r="AE1307" s="40" t="str">
        <f t="shared" ca="1" si="636"/>
        <v>-</v>
      </c>
      <c r="AF1307" s="40" t="str">
        <f t="shared" ca="1" si="636"/>
        <v>-</v>
      </c>
      <c r="AG1307" s="40" t="str">
        <f t="shared" ca="1" si="636"/>
        <v>-</v>
      </c>
      <c r="AH1307" s="40">
        <f t="shared" ca="1" si="636"/>
        <v>1</v>
      </c>
      <c r="AI1307" s="40">
        <f t="shared" ca="1" si="636"/>
        <v>0</v>
      </c>
      <c r="AJ1307" s="40">
        <f t="shared" ca="1" si="636"/>
        <v>1</v>
      </c>
      <c r="AK1307" s="40">
        <f t="shared" ca="1" si="626"/>
        <v>0</v>
      </c>
      <c r="AL1307" s="200">
        <f ca="1">AL$1295</f>
        <v>1</v>
      </c>
      <c r="AM1307" s="40"/>
      <c r="AN1307" s="40"/>
      <c r="AO1307" s="40"/>
      <c r="AP1307" s="40"/>
      <c r="AQ1307" s="40"/>
      <c r="AR1307" s="40"/>
      <c r="AS1307" s="40"/>
      <c r="AT1307" s="40"/>
      <c r="AU1307" s="40"/>
      <c r="AV1307" s="40"/>
      <c r="AW1307" s="40"/>
      <c r="AX1307" s="40"/>
      <c r="AY1307" s="40"/>
      <c r="AZ1307" s="40"/>
      <c r="BA1307" s="40"/>
      <c r="BB1307" s="40"/>
      <c r="BC1307" s="40"/>
      <c r="BD1307" s="40"/>
      <c r="BE1307" s="40"/>
      <c r="BF1307" s="40"/>
      <c r="BG1307" s="40"/>
      <c r="BH1307" s="40"/>
      <c r="BI1307" s="40"/>
      <c r="BJ1307" s="40"/>
      <c r="BK1307" s="40"/>
      <c r="BL1307" s="40"/>
      <c r="BM1307" s="40"/>
      <c r="BN1307" s="40">
        <f t="shared" ca="1" si="621"/>
        <v>0.04</v>
      </c>
      <c r="BO1307" s="40">
        <f t="shared" ca="1" si="621"/>
        <v>0</v>
      </c>
      <c r="BP1307" s="40">
        <f t="shared" ca="1" si="621"/>
        <v>0</v>
      </c>
      <c r="BQ1307" s="40">
        <f t="shared" ca="1" si="621"/>
        <v>0.04</v>
      </c>
      <c r="BR1307" s="40">
        <f t="shared" ca="1" si="621"/>
        <v>0</v>
      </c>
      <c r="BS1307" s="40">
        <f t="shared" ca="1" si="621"/>
        <v>0.04</v>
      </c>
      <c r="BT1307" s="40">
        <f t="shared" ca="1" si="621"/>
        <v>0.04</v>
      </c>
      <c r="BU1307" s="40">
        <f t="shared" ca="1" si="621"/>
        <v>0.04</v>
      </c>
      <c r="BV1307" s="40">
        <f t="shared" ca="1" si="621"/>
        <v>0</v>
      </c>
      <c r="BW1307" s="40">
        <f t="shared" ca="1" si="621"/>
        <v>0</v>
      </c>
      <c r="BX1307" s="40">
        <f t="shared" ca="1" si="621"/>
        <v>0.04</v>
      </c>
      <c r="BY1307" s="40">
        <f t="shared" ca="1" si="621"/>
        <v>0</v>
      </c>
      <c r="BZ1307" s="40">
        <f t="shared" ca="1" si="621"/>
        <v>0.04</v>
      </c>
      <c r="CA1307" s="40">
        <f t="shared" ca="1" si="621"/>
        <v>0.04</v>
      </c>
      <c r="CB1307" s="40">
        <f t="shared" ca="1" si="621"/>
        <v>0.04</v>
      </c>
      <c r="CC1307" s="40">
        <f t="shared" ca="1" si="621"/>
        <v>0</v>
      </c>
      <c r="CD1307" s="40">
        <f t="shared" ca="1" si="635"/>
        <v>0</v>
      </c>
      <c r="CE1307" s="40">
        <f t="shared" ca="1" si="635"/>
        <v>0.04</v>
      </c>
      <c r="CF1307" s="40">
        <f t="shared" ca="1" si="635"/>
        <v>0</v>
      </c>
      <c r="CG1307" s="40">
        <f t="shared" ca="1" si="635"/>
        <v>0.04</v>
      </c>
      <c r="CH1307" s="40">
        <f t="shared" ca="1" si="635"/>
        <v>0.04</v>
      </c>
    </row>
    <row r="1308" spans="1:86" ht="15.75">
      <c r="A1308" s="64">
        <f>CHOOSE(d.Flock.1.3+1,INDEX(i.OptLTWMerino,d.TOL.1.3+1,$AA1308+1),NA(),INDEX(i.OptLTWMaternal,d.TOL.1.3+1,$AA1308+1))</f>
        <v>224</v>
      </c>
      <c r="B1308" s="227" t="str">
        <f t="shared" si="617"/>
        <v>Scan 2 Retain Drys Create REV</v>
      </c>
      <c r="C1308" s="40">
        <f t="shared" ref="C1308:D1316" ca="1" si="637">OFFSET(C1308,-1,0)</f>
        <v>1</v>
      </c>
      <c r="D1308" s="40">
        <f t="shared" ca="1" si="637"/>
        <v>1</v>
      </c>
      <c r="E1308" s="63" t="b">
        <v>1</v>
      </c>
      <c r="F1308" s="226">
        <f>d.Flock.1.3*100+d.TOL.1.3*10+$AA1308</f>
        <v>22</v>
      </c>
      <c r="G1308" s="63" t="b">
        <v>1</v>
      </c>
      <c r="H1308" s="63" t="b">
        <v>1</v>
      </c>
      <c r="I1308" s="63" t="b">
        <v>1</v>
      </c>
      <c r="J1308" s="63" t="b">
        <v>1</v>
      </c>
      <c r="K1308" s="63" t="b">
        <v>1</v>
      </c>
      <c r="L1308" s="63" t="b">
        <v>1</v>
      </c>
      <c r="M1308" s="63" t="b">
        <v>1</v>
      </c>
      <c r="N1308" s="40" t="str">
        <f t="shared" ca="1" si="619"/>
        <v>-</v>
      </c>
      <c r="O1308" s="76">
        <f>4+24*d.TOL.1.3+IF(d.Flock.1.3=2,144,0)</f>
        <v>52</v>
      </c>
      <c r="P1308" s="76">
        <f>5+24*d.TOL.1.3+IF(d.Flock.1.3=2,144,0)</f>
        <v>53</v>
      </c>
      <c r="Q1308" s="76">
        <f>5+24*d.TOL.1.3+IF(d.Flock.1.3=2,144,0)</f>
        <v>53</v>
      </c>
      <c r="R1308" s="76">
        <f>6+24*d.TOL.1.3+IF(d.Flock.1.3=2,144,0)</f>
        <v>54</v>
      </c>
      <c r="S1308" s="187">
        <f>$R1308</f>
        <v>54</v>
      </c>
      <c r="T1308" s="187">
        <f>$R1308</f>
        <v>54</v>
      </c>
      <c r="U1308" s="235">
        <f>INDEX(i_dryman,2,U$1085)</f>
        <v>0</v>
      </c>
      <c r="V1308" s="235">
        <f>INDEX(i_dryman,2,V$1085)</f>
        <v>0</v>
      </c>
      <c r="W1308" s="235">
        <f>INDEX(i_dryman,2,W$1085)</f>
        <v>0</v>
      </c>
      <c r="X1308" s="235">
        <f>INDEX(i_dryman,2,X$1085)</f>
        <v>0</v>
      </c>
      <c r="Y1308" s="205">
        <f>INDEX(i_mortalityx,2+4*(d.Flock.1.3=2),Y$1085)</f>
        <v>1.0984615384615384E-2</v>
      </c>
      <c r="Z1308" s="205">
        <f>INDEX(i_mortalityx,2+4*(d.Flock.1.3=2),Z$1085)</f>
        <v>-4.3999999999999997E-2</v>
      </c>
      <c r="AA1308" s="63">
        <v>2</v>
      </c>
      <c r="AB1308" s="236" t="str">
        <f>INDEX(i_dryman,2,AB$1085)</f>
        <v>-</v>
      </c>
      <c r="AC1308" s="236" t="b">
        <f>INDEX(i_dryman,2,AC$1085)</f>
        <v>1</v>
      </c>
      <c r="AD1308" s="236" t="str">
        <f>INDEX(i_dryman,2,AD$1085)</f>
        <v>-</v>
      </c>
      <c r="AE1308" s="236" t="str">
        <f>INDEX(i_dryman,2,AE$1085)</f>
        <v>-</v>
      </c>
      <c r="AF1308" s="40" t="str">
        <f ca="1">OFFSET(AF1308,-1,0)</f>
        <v>-</v>
      </c>
      <c r="AG1308" s="237" t="str">
        <f ca="1">INDEX(i_dryman,2,AG$1085)</f>
        <v>-</v>
      </c>
      <c r="AH1308" s="40">
        <f ca="1">OFFSET(AH1308,-1,0)</f>
        <v>1</v>
      </c>
      <c r="AI1308" s="40">
        <f ca="1">OFFSET(AI1308,-1,0)</f>
        <v>0</v>
      </c>
      <c r="AJ1308" s="40">
        <f ca="1">OFFSET(AJ1308,-1,0)</f>
        <v>1</v>
      </c>
      <c r="AK1308" s="40">
        <f t="shared" ca="1" si="626"/>
        <v>0</v>
      </c>
      <c r="AL1308" s="40">
        <f ca="1">OFFSET(AL1308,-1,0)</f>
        <v>1</v>
      </c>
      <c r="AM1308" s="40"/>
      <c r="AN1308" s="40"/>
      <c r="AO1308" s="40"/>
      <c r="AP1308" s="40"/>
      <c r="AQ1308" s="40"/>
      <c r="AR1308" s="40"/>
      <c r="AS1308" s="40"/>
      <c r="AT1308" s="40"/>
      <c r="AU1308" s="40"/>
      <c r="AV1308" s="40"/>
      <c r="AW1308" s="40"/>
      <c r="AX1308" s="40"/>
      <c r="AY1308" s="40"/>
      <c r="AZ1308" s="40"/>
      <c r="BA1308" s="40"/>
      <c r="BB1308" s="40"/>
      <c r="BC1308" s="40"/>
      <c r="BD1308" s="40"/>
      <c r="BE1308" s="40"/>
      <c r="BF1308" s="40"/>
      <c r="BG1308" s="40"/>
      <c r="BH1308" s="40"/>
      <c r="BI1308" s="40"/>
      <c r="BJ1308" s="40"/>
      <c r="BK1308" s="40"/>
      <c r="BL1308" s="40"/>
      <c r="BM1308" s="40"/>
      <c r="BN1308" s="147">
        <f t="shared" ref="BN1308:CH1308" si="638">IF($A1308=0,0,INDEX(CHOOSE(d.Flock.1.3+1,BN$51:BN$386,NA(),BN$451:BN$786),$A1308,1))</f>
        <v>0.04</v>
      </c>
      <c r="BO1308" s="147">
        <f t="shared" si="638"/>
        <v>0</v>
      </c>
      <c r="BP1308" s="147">
        <f t="shared" ca="1" si="638"/>
        <v>0</v>
      </c>
      <c r="BQ1308" s="147">
        <f t="shared" ca="1" si="638"/>
        <v>0</v>
      </c>
      <c r="BR1308" s="147">
        <f t="shared" ca="1" si="638"/>
        <v>-0.08</v>
      </c>
      <c r="BS1308" s="147">
        <f t="shared" ca="1" si="638"/>
        <v>0.08</v>
      </c>
      <c r="BT1308" s="147">
        <f t="shared" ca="1" si="638"/>
        <v>0.08</v>
      </c>
      <c r="BU1308" s="147">
        <f t="shared" si="638"/>
        <v>0.04</v>
      </c>
      <c r="BV1308" s="147">
        <f t="shared" si="638"/>
        <v>0</v>
      </c>
      <c r="BW1308" s="147">
        <f t="shared" ca="1" si="638"/>
        <v>0</v>
      </c>
      <c r="BX1308" s="147">
        <f t="shared" ca="1" si="638"/>
        <v>0</v>
      </c>
      <c r="BY1308" s="147">
        <f t="shared" ca="1" si="638"/>
        <v>-0.08</v>
      </c>
      <c r="BZ1308" s="147">
        <f t="shared" ca="1" si="638"/>
        <v>0.08</v>
      </c>
      <c r="CA1308" s="147">
        <f t="shared" ca="1" si="638"/>
        <v>0.08</v>
      </c>
      <c r="CB1308" s="147">
        <f t="shared" si="638"/>
        <v>0.04</v>
      </c>
      <c r="CC1308" s="147">
        <f t="shared" si="638"/>
        <v>0</v>
      </c>
      <c r="CD1308" s="147">
        <f t="shared" ca="1" si="638"/>
        <v>0</v>
      </c>
      <c r="CE1308" s="147">
        <f t="shared" ca="1" si="638"/>
        <v>0</v>
      </c>
      <c r="CF1308" s="147">
        <f t="shared" ca="1" si="638"/>
        <v>-0.08</v>
      </c>
      <c r="CG1308" s="147">
        <f t="shared" ca="1" si="638"/>
        <v>0.08</v>
      </c>
      <c r="CH1308" s="147">
        <f t="shared" ca="1" si="638"/>
        <v>0.08</v>
      </c>
    </row>
    <row r="1309" spans="1:86">
      <c r="A1309" s="63">
        <v>2</v>
      </c>
      <c r="B1309" s="228" t="str">
        <f t="shared" si="617"/>
        <v>Scan 2 Retain Drys wo Performers</v>
      </c>
      <c r="C1309" s="40">
        <f t="shared" ca="1" si="637"/>
        <v>1</v>
      </c>
      <c r="D1309" s="40">
        <f t="shared" ca="1" si="637"/>
        <v>1</v>
      </c>
      <c r="E1309" s="63" t="b">
        <v>0</v>
      </c>
      <c r="F1309" s="40">
        <f t="shared" ca="1" si="619"/>
        <v>22</v>
      </c>
      <c r="G1309" s="76" t="s">
        <v>37</v>
      </c>
      <c r="H1309" s="76" t="s">
        <v>37</v>
      </c>
      <c r="I1309" s="76" t="s">
        <v>37</v>
      </c>
      <c r="J1309" s="76" t="s">
        <v>37</v>
      </c>
      <c r="K1309" s="76" t="s">
        <v>37</v>
      </c>
      <c r="L1309" s="76" t="s">
        <v>37</v>
      </c>
      <c r="M1309" s="76" t="s">
        <v>37</v>
      </c>
      <c r="N1309" s="40" t="str">
        <f t="shared" ca="1" si="619"/>
        <v>-</v>
      </c>
      <c r="O1309" s="40">
        <f t="shared" ca="1" si="619"/>
        <v>52</v>
      </c>
      <c r="P1309" s="40">
        <f t="shared" ca="1" si="619"/>
        <v>53</v>
      </c>
      <c r="Q1309" s="40">
        <f t="shared" ca="1" si="619"/>
        <v>53</v>
      </c>
      <c r="R1309" s="40">
        <f t="shared" ca="1" si="619"/>
        <v>54</v>
      </c>
      <c r="S1309" s="40">
        <f t="shared" ca="1" si="619"/>
        <v>54</v>
      </c>
      <c r="T1309" s="40">
        <f t="shared" ca="1" si="619"/>
        <v>54</v>
      </c>
      <c r="U1309" s="109">
        <f t="shared" ref="U1309:X1315" si="639">INDEX(i_dryman,$A1309,U$1085)</f>
        <v>0</v>
      </c>
      <c r="V1309" s="109">
        <f t="shared" si="639"/>
        <v>0</v>
      </c>
      <c r="W1309" s="109">
        <f t="shared" si="639"/>
        <v>0</v>
      </c>
      <c r="X1309" s="109">
        <f t="shared" si="639"/>
        <v>0</v>
      </c>
      <c r="Y1309" s="49">
        <f t="shared" ref="Y1309:AL1315" ca="1" si="640">OFFSET(Y1309,-1,0)</f>
        <v>1.0984615384615384E-2</v>
      </c>
      <c r="Z1309" s="49">
        <f t="shared" ca="1" si="640"/>
        <v>-4.3999999999999997E-2</v>
      </c>
      <c r="AA1309" s="40">
        <f t="shared" ca="1" si="640"/>
        <v>2</v>
      </c>
      <c r="AB1309" s="212" t="str">
        <f t="shared" ref="AB1309:AE1315" si="641">INDEX(i_dryman,$A1309,AB$1085)</f>
        <v>-</v>
      </c>
      <c r="AC1309" s="212" t="b">
        <f t="shared" si="641"/>
        <v>1</v>
      </c>
      <c r="AD1309" s="212" t="str">
        <f t="shared" si="641"/>
        <v>-</v>
      </c>
      <c r="AE1309" s="212" t="str">
        <f t="shared" si="641"/>
        <v>-</v>
      </c>
      <c r="AF1309" s="40" t="str">
        <f t="shared" ca="1" si="640"/>
        <v>-</v>
      </c>
      <c r="AG1309" s="212" t="str">
        <f t="shared" ref="AG1309:AG1315" ca="1" si="642">INDEX(i_dryman,$A1309,AG$1085)</f>
        <v>-</v>
      </c>
      <c r="AH1309" s="40">
        <f t="shared" ca="1" si="640"/>
        <v>1</v>
      </c>
      <c r="AI1309" s="40">
        <f t="shared" ca="1" si="640"/>
        <v>0</v>
      </c>
      <c r="AJ1309" s="40">
        <f ca="1">OFFSET(AJ1309,-1,0)</f>
        <v>1</v>
      </c>
      <c r="AK1309" s="40">
        <f t="shared" ca="1" si="626"/>
        <v>0</v>
      </c>
      <c r="AL1309" s="40">
        <f t="shared" ca="1" si="626"/>
        <v>1</v>
      </c>
      <c r="AM1309" s="40"/>
      <c r="AN1309" s="40"/>
      <c r="AO1309" s="40"/>
      <c r="AP1309" s="40"/>
      <c r="AQ1309" s="40"/>
      <c r="AR1309" s="40"/>
      <c r="AS1309" s="40"/>
      <c r="AT1309" s="40"/>
      <c r="AU1309" s="40"/>
      <c r="AV1309" s="40"/>
      <c r="AW1309" s="40"/>
      <c r="AX1309" s="40"/>
      <c r="AY1309" s="40"/>
      <c r="AZ1309" s="40"/>
      <c r="BA1309" s="40"/>
      <c r="BB1309" s="40"/>
      <c r="BC1309" s="40"/>
      <c r="BD1309" s="40"/>
      <c r="BE1309" s="40"/>
      <c r="BF1309" s="40"/>
      <c r="BG1309" s="40"/>
      <c r="BH1309" s="40"/>
      <c r="BI1309" s="40"/>
      <c r="BJ1309" s="40"/>
      <c r="BK1309" s="40"/>
      <c r="BL1309" s="40"/>
      <c r="BM1309" s="40"/>
      <c r="BN1309" s="40">
        <f t="shared" ref="BN1309:CC1317" ca="1" si="643">OFFSET(BN1309,-1,0)</f>
        <v>0.04</v>
      </c>
      <c r="BO1309" s="40">
        <f t="shared" ca="1" si="643"/>
        <v>0</v>
      </c>
      <c r="BP1309" s="40">
        <f t="shared" ca="1" si="643"/>
        <v>0</v>
      </c>
      <c r="BQ1309" s="40">
        <f t="shared" ca="1" si="643"/>
        <v>0</v>
      </c>
      <c r="BR1309" s="40">
        <f t="shared" ca="1" si="643"/>
        <v>-0.08</v>
      </c>
      <c r="BS1309" s="40">
        <f t="shared" ca="1" si="643"/>
        <v>0.08</v>
      </c>
      <c r="BT1309" s="40">
        <f t="shared" ca="1" si="643"/>
        <v>0.08</v>
      </c>
      <c r="BU1309" s="40">
        <f t="shared" ca="1" si="643"/>
        <v>0.04</v>
      </c>
      <c r="BV1309" s="40">
        <f t="shared" ca="1" si="643"/>
        <v>0</v>
      </c>
      <c r="BW1309" s="40">
        <f t="shared" ca="1" si="643"/>
        <v>0</v>
      </c>
      <c r="BX1309" s="40">
        <f t="shared" ca="1" si="643"/>
        <v>0</v>
      </c>
      <c r="BY1309" s="40">
        <f t="shared" ca="1" si="643"/>
        <v>-0.08</v>
      </c>
      <c r="BZ1309" s="40">
        <f t="shared" ca="1" si="643"/>
        <v>0.08</v>
      </c>
      <c r="CA1309" s="40">
        <f t="shared" ca="1" si="643"/>
        <v>0.08</v>
      </c>
      <c r="CB1309" s="40">
        <f t="shared" ca="1" si="643"/>
        <v>0.04</v>
      </c>
      <c r="CC1309" s="40">
        <f t="shared" ca="1" si="643"/>
        <v>0</v>
      </c>
      <c r="CD1309" s="40">
        <f t="shared" ref="CD1309:CH1317" ca="1" si="644">OFFSET(CD1309,-1,0)</f>
        <v>0</v>
      </c>
      <c r="CE1309" s="40">
        <f t="shared" ca="1" si="644"/>
        <v>0</v>
      </c>
      <c r="CF1309" s="40">
        <f t="shared" ca="1" si="644"/>
        <v>-0.08</v>
      </c>
      <c r="CG1309" s="40">
        <f t="shared" ca="1" si="644"/>
        <v>0.08</v>
      </c>
      <c r="CH1309" s="40">
        <f t="shared" ca="1" si="644"/>
        <v>0.08</v>
      </c>
    </row>
    <row r="1310" spans="1:86">
      <c r="A1310" s="63">
        <v>3</v>
      </c>
      <c r="B1310" s="228" t="str">
        <f t="shared" si="617"/>
        <v>Scan 2 Sell Once Drys wo Performers</v>
      </c>
      <c r="C1310" s="40">
        <f t="shared" ca="1" si="637"/>
        <v>1</v>
      </c>
      <c r="D1310" s="40">
        <f t="shared" ca="1" si="637"/>
        <v>1</v>
      </c>
      <c r="E1310" s="40" t="b">
        <f t="shared" ref="E1310:E1323" ca="1" si="645">OFFSET(E1310,-1,0)</f>
        <v>0</v>
      </c>
      <c r="F1310" s="40">
        <f t="shared" ca="1" si="619"/>
        <v>22</v>
      </c>
      <c r="G1310" s="40" t="str">
        <f t="shared" ca="1" si="619"/>
        <v>-</v>
      </c>
      <c r="H1310" s="40" t="str">
        <f t="shared" ca="1" si="619"/>
        <v>-</v>
      </c>
      <c r="I1310" s="40" t="str">
        <f t="shared" ca="1" si="619"/>
        <v>-</v>
      </c>
      <c r="J1310" s="40" t="str">
        <f t="shared" ca="1" si="619"/>
        <v>-</v>
      </c>
      <c r="K1310" s="40" t="str">
        <f t="shared" ca="1" si="619"/>
        <v>-</v>
      </c>
      <c r="L1310" s="40" t="str">
        <f t="shared" ca="1" si="619"/>
        <v>-</v>
      </c>
      <c r="M1310" s="40" t="str">
        <f t="shared" ca="1" si="619"/>
        <v>-</v>
      </c>
      <c r="N1310" s="40" t="str">
        <f t="shared" ca="1" si="619"/>
        <v>-</v>
      </c>
      <c r="O1310" s="40">
        <f t="shared" ca="1" si="619"/>
        <v>52</v>
      </c>
      <c r="P1310" s="40">
        <f t="shared" ca="1" si="619"/>
        <v>53</v>
      </c>
      <c r="Q1310" s="40">
        <f t="shared" ca="1" si="619"/>
        <v>53</v>
      </c>
      <c r="R1310" s="40">
        <f t="shared" ca="1" si="619"/>
        <v>54</v>
      </c>
      <c r="S1310" s="40">
        <f t="shared" ca="1" si="619"/>
        <v>54</v>
      </c>
      <c r="T1310" s="40">
        <f t="shared" ca="1" si="619"/>
        <v>54</v>
      </c>
      <c r="U1310" s="109">
        <f t="shared" si="639"/>
        <v>1.2500000000000001E-2</v>
      </c>
      <c r="V1310" s="109">
        <f t="shared" si="639"/>
        <v>6.25E-2</v>
      </c>
      <c r="W1310" s="109">
        <f t="shared" si="639"/>
        <v>6.25E-2</v>
      </c>
      <c r="X1310" s="109">
        <f t="shared" si="639"/>
        <v>6.25E-2</v>
      </c>
      <c r="Y1310" s="49">
        <f t="shared" ca="1" si="640"/>
        <v>1.0984615384615384E-2</v>
      </c>
      <c r="Z1310" s="49">
        <f t="shared" ca="1" si="640"/>
        <v>-4.3999999999999997E-2</v>
      </c>
      <c r="AA1310" s="40">
        <f t="shared" ca="1" si="640"/>
        <v>2</v>
      </c>
      <c r="AB1310" s="212" t="b">
        <f t="shared" si="641"/>
        <v>1</v>
      </c>
      <c r="AC1310" s="212" t="str">
        <f t="shared" si="641"/>
        <v>-</v>
      </c>
      <c r="AD1310" s="212" t="str">
        <f t="shared" si="641"/>
        <v>-</v>
      </c>
      <c r="AE1310" s="212" t="str">
        <f t="shared" si="641"/>
        <v>-</v>
      </c>
      <c r="AF1310" s="40" t="str">
        <f t="shared" ca="1" si="640"/>
        <v>-</v>
      </c>
      <c r="AG1310" s="212" t="str">
        <f t="shared" ca="1" si="642"/>
        <v>-</v>
      </c>
      <c r="AH1310" s="40">
        <f t="shared" ca="1" si="640"/>
        <v>1</v>
      </c>
      <c r="AI1310" s="40">
        <f t="shared" ca="1" si="640"/>
        <v>0</v>
      </c>
      <c r="AJ1310" s="40">
        <f t="shared" ca="1" si="640"/>
        <v>1</v>
      </c>
      <c r="AK1310" s="40">
        <f t="shared" ca="1" si="626"/>
        <v>0</v>
      </c>
      <c r="AL1310" s="40">
        <f t="shared" ca="1" si="626"/>
        <v>1</v>
      </c>
      <c r="AM1310" s="40"/>
      <c r="AN1310" s="40"/>
      <c r="AO1310" s="40"/>
      <c r="AP1310" s="40"/>
      <c r="AQ1310" s="40"/>
      <c r="AR1310" s="40"/>
      <c r="AS1310" s="40"/>
      <c r="AT1310" s="40"/>
      <c r="AU1310" s="40"/>
      <c r="AV1310" s="40"/>
      <c r="AW1310" s="40"/>
      <c r="AX1310" s="40"/>
      <c r="AY1310" s="40"/>
      <c r="AZ1310" s="40"/>
      <c r="BA1310" s="40"/>
      <c r="BB1310" s="40"/>
      <c r="BC1310" s="40"/>
      <c r="BD1310" s="40"/>
      <c r="BE1310" s="40"/>
      <c r="BF1310" s="40"/>
      <c r="BG1310" s="40"/>
      <c r="BH1310" s="40"/>
      <c r="BI1310" s="40"/>
      <c r="BJ1310" s="40"/>
      <c r="BK1310" s="40"/>
      <c r="BL1310" s="40"/>
      <c r="BM1310" s="40"/>
      <c r="BN1310" s="40">
        <f t="shared" ca="1" si="643"/>
        <v>0.04</v>
      </c>
      <c r="BO1310" s="40">
        <f t="shared" ca="1" si="643"/>
        <v>0</v>
      </c>
      <c r="BP1310" s="40">
        <f t="shared" ca="1" si="643"/>
        <v>0</v>
      </c>
      <c r="BQ1310" s="40">
        <f t="shared" ca="1" si="643"/>
        <v>0</v>
      </c>
      <c r="BR1310" s="40">
        <f t="shared" ca="1" si="643"/>
        <v>-0.08</v>
      </c>
      <c r="BS1310" s="40">
        <f t="shared" ca="1" si="643"/>
        <v>0.08</v>
      </c>
      <c r="BT1310" s="40">
        <f t="shared" ca="1" si="643"/>
        <v>0.08</v>
      </c>
      <c r="BU1310" s="40">
        <f t="shared" ca="1" si="643"/>
        <v>0.04</v>
      </c>
      <c r="BV1310" s="40">
        <f t="shared" ca="1" si="643"/>
        <v>0</v>
      </c>
      <c r="BW1310" s="40">
        <f t="shared" ca="1" si="643"/>
        <v>0</v>
      </c>
      <c r="BX1310" s="40">
        <f t="shared" ca="1" si="643"/>
        <v>0</v>
      </c>
      <c r="BY1310" s="40">
        <f t="shared" ca="1" si="643"/>
        <v>-0.08</v>
      </c>
      <c r="BZ1310" s="40">
        <f t="shared" ca="1" si="643"/>
        <v>0.08</v>
      </c>
      <c r="CA1310" s="40">
        <f t="shared" ca="1" si="643"/>
        <v>0.08</v>
      </c>
      <c r="CB1310" s="40">
        <f t="shared" ca="1" si="643"/>
        <v>0.04</v>
      </c>
      <c r="CC1310" s="40">
        <f t="shared" ca="1" si="643"/>
        <v>0</v>
      </c>
      <c r="CD1310" s="40">
        <f t="shared" ca="1" si="644"/>
        <v>0</v>
      </c>
      <c r="CE1310" s="40">
        <f t="shared" ca="1" si="644"/>
        <v>0</v>
      </c>
      <c r="CF1310" s="40">
        <f t="shared" ca="1" si="644"/>
        <v>-0.08</v>
      </c>
      <c r="CG1310" s="40">
        <f t="shared" ca="1" si="644"/>
        <v>0.08</v>
      </c>
      <c r="CH1310" s="40">
        <f t="shared" ca="1" si="644"/>
        <v>0.08</v>
      </c>
    </row>
    <row r="1311" spans="1:86">
      <c r="A1311" s="63">
        <v>4</v>
      </c>
      <c r="B1311" s="228" t="str">
        <f t="shared" si="617"/>
        <v>Scan 2 Sell Twice Drys wo Performers</v>
      </c>
      <c r="C1311" s="40">
        <f t="shared" ca="1" si="637"/>
        <v>1</v>
      </c>
      <c r="D1311" s="40">
        <f t="shared" ca="1" si="637"/>
        <v>1</v>
      </c>
      <c r="E1311" s="40" t="b">
        <f t="shared" ca="1" si="645"/>
        <v>0</v>
      </c>
      <c r="F1311" s="40">
        <f t="shared" ca="1" si="619"/>
        <v>22</v>
      </c>
      <c r="G1311" s="40" t="str">
        <f t="shared" ca="1" si="619"/>
        <v>-</v>
      </c>
      <c r="H1311" s="40" t="str">
        <f t="shared" ca="1" si="619"/>
        <v>-</v>
      </c>
      <c r="I1311" s="40" t="str">
        <f t="shared" ca="1" si="619"/>
        <v>-</v>
      </c>
      <c r="J1311" s="40" t="str">
        <f t="shared" ca="1" si="619"/>
        <v>-</v>
      </c>
      <c r="K1311" s="40" t="str">
        <f t="shared" ca="1" si="619"/>
        <v>-</v>
      </c>
      <c r="L1311" s="40" t="str">
        <f t="shared" ca="1" si="619"/>
        <v>-</v>
      </c>
      <c r="M1311" s="40" t="str">
        <f t="shared" ca="1" si="619"/>
        <v>-</v>
      </c>
      <c r="N1311" s="40" t="str">
        <f t="shared" ca="1" si="619"/>
        <v>-</v>
      </c>
      <c r="O1311" s="40">
        <f t="shared" ca="1" si="619"/>
        <v>52</v>
      </c>
      <c r="P1311" s="40">
        <f t="shared" ca="1" si="619"/>
        <v>53</v>
      </c>
      <c r="Q1311" s="40">
        <f t="shared" ca="1" si="619"/>
        <v>53</v>
      </c>
      <c r="R1311" s="40">
        <f t="shared" ca="1" si="619"/>
        <v>54</v>
      </c>
      <c r="S1311" s="40">
        <f t="shared" ca="1" si="619"/>
        <v>54</v>
      </c>
      <c r="T1311" s="40">
        <f t="shared" ca="1" si="619"/>
        <v>54</v>
      </c>
      <c r="U1311" s="109">
        <f t="shared" si="639"/>
        <v>0.01</v>
      </c>
      <c r="V1311" s="109">
        <f t="shared" si="639"/>
        <v>0</v>
      </c>
      <c r="W1311" s="109">
        <f t="shared" si="639"/>
        <v>0.05</v>
      </c>
      <c r="X1311" s="109">
        <f t="shared" si="639"/>
        <v>0.05</v>
      </c>
      <c r="Y1311" s="49">
        <f t="shared" ca="1" si="640"/>
        <v>1.0984615384615384E-2</v>
      </c>
      <c r="Z1311" s="49">
        <f t="shared" ca="1" si="640"/>
        <v>-4.3999999999999997E-2</v>
      </c>
      <c r="AA1311" s="40">
        <f t="shared" ca="1" si="640"/>
        <v>2</v>
      </c>
      <c r="AB1311" s="212" t="str">
        <f t="shared" si="641"/>
        <v>-</v>
      </c>
      <c r="AC1311" s="212" t="str">
        <f t="shared" si="641"/>
        <v>-</v>
      </c>
      <c r="AD1311" s="212" t="b">
        <f t="shared" si="641"/>
        <v>1</v>
      </c>
      <c r="AE1311" s="212" t="str">
        <f t="shared" si="641"/>
        <v>-</v>
      </c>
      <c r="AF1311" s="40" t="str">
        <f t="shared" ca="1" si="640"/>
        <v>-</v>
      </c>
      <c r="AG1311" s="212" t="str">
        <f t="shared" ca="1" si="642"/>
        <v>-</v>
      </c>
      <c r="AH1311" s="40">
        <f t="shared" ca="1" si="640"/>
        <v>1</v>
      </c>
      <c r="AI1311" s="40">
        <f t="shared" ca="1" si="640"/>
        <v>0</v>
      </c>
      <c r="AJ1311" s="40">
        <f t="shared" ca="1" si="640"/>
        <v>1</v>
      </c>
      <c r="AK1311" s="40">
        <f t="shared" ca="1" si="626"/>
        <v>0</v>
      </c>
      <c r="AL1311" s="40">
        <f t="shared" ca="1" si="626"/>
        <v>1</v>
      </c>
      <c r="AM1311" s="40"/>
      <c r="AN1311" s="40"/>
      <c r="AO1311" s="40"/>
      <c r="AP1311" s="40"/>
      <c r="AQ1311" s="40"/>
      <c r="AR1311" s="40"/>
      <c r="AS1311" s="40"/>
      <c r="AT1311" s="40"/>
      <c r="AU1311" s="40"/>
      <c r="AV1311" s="40"/>
      <c r="AW1311" s="40"/>
      <c r="AX1311" s="40"/>
      <c r="AY1311" s="40"/>
      <c r="AZ1311" s="40"/>
      <c r="BA1311" s="40"/>
      <c r="BB1311" s="40"/>
      <c r="BC1311" s="40"/>
      <c r="BD1311" s="40"/>
      <c r="BE1311" s="40"/>
      <c r="BF1311" s="40"/>
      <c r="BG1311" s="40"/>
      <c r="BH1311" s="40"/>
      <c r="BI1311" s="40"/>
      <c r="BJ1311" s="40"/>
      <c r="BK1311" s="40"/>
      <c r="BL1311" s="40"/>
      <c r="BM1311" s="40"/>
      <c r="BN1311" s="40">
        <f t="shared" ca="1" si="643"/>
        <v>0.04</v>
      </c>
      <c r="BO1311" s="40">
        <f t="shared" ca="1" si="643"/>
        <v>0</v>
      </c>
      <c r="BP1311" s="40">
        <f t="shared" ca="1" si="643"/>
        <v>0</v>
      </c>
      <c r="BQ1311" s="40">
        <f t="shared" ca="1" si="643"/>
        <v>0</v>
      </c>
      <c r="BR1311" s="40">
        <f t="shared" ca="1" si="643"/>
        <v>-0.08</v>
      </c>
      <c r="BS1311" s="40">
        <f t="shared" ca="1" si="643"/>
        <v>0.08</v>
      </c>
      <c r="BT1311" s="40">
        <f t="shared" ca="1" si="643"/>
        <v>0.08</v>
      </c>
      <c r="BU1311" s="40">
        <f t="shared" ca="1" si="643"/>
        <v>0.04</v>
      </c>
      <c r="BV1311" s="40">
        <f t="shared" ca="1" si="643"/>
        <v>0</v>
      </c>
      <c r="BW1311" s="40">
        <f t="shared" ca="1" si="643"/>
        <v>0</v>
      </c>
      <c r="BX1311" s="40">
        <f t="shared" ca="1" si="643"/>
        <v>0</v>
      </c>
      <c r="BY1311" s="40">
        <f t="shared" ca="1" si="643"/>
        <v>-0.08</v>
      </c>
      <c r="BZ1311" s="40">
        <f t="shared" ca="1" si="643"/>
        <v>0.08</v>
      </c>
      <c r="CA1311" s="40">
        <f t="shared" ca="1" si="643"/>
        <v>0.08</v>
      </c>
      <c r="CB1311" s="40">
        <f t="shared" ca="1" si="643"/>
        <v>0.04</v>
      </c>
      <c r="CC1311" s="40">
        <f t="shared" ca="1" si="643"/>
        <v>0</v>
      </c>
      <c r="CD1311" s="40">
        <f t="shared" ca="1" si="644"/>
        <v>0</v>
      </c>
      <c r="CE1311" s="40">
        <f t="shared" ca="1" si="644"/>
        <v>0</v>
      </c>
      <c r="CF1311" s="40">
        <f t="shared" ca="1" si="644"/>
        <v>-0.08</v>
      </c>
      <c r="CG1311" s="40">
        <f t="shared" ca="1" si="644"/>
        <v>0.08</v>
      </c>
      <c r="CH1311" s="40">
        <f t="shared" ca="1" si="644"/>
        <v>0.08</v>
      </c>
    </row>
    <row r="1312" spans="1:86">
      <c r="A1312" s="63">
        <v>6</v>
      </c>
      <c r="B1312" s="230" t="str">
        <f t="shared" si="617"/>
        <v>Scan 2 Retain Drys, with performers</v>
      </c>
      <c r="C1312" s="77">
        <f t="shared" ca="1" si="637"/>
        <v>1</v>
      </c>
      <c r="D1312" s="77">
        <f t="shared" ca="1" si="637"/>
        <v>1</v>
      </c>
      <c r="E1312" s="77" t="b">
        <f t="shared" ca="1" si="645"/>
        <v>0</v>
      </c>
      <c r="F1312" s="77">
        <f t="shared" ref="F1312:L1314" ca="1" si="646">OFFSET(F1312,-1,0)</f>
        <v>22</v>
      </c>
      <c r="G1312" s="77" t="str">
        <f t="shared" ca="1" si="646"/>
        <v>-</v>
      </c>
      <c r="H1312" s="77" t="str">
        <f t="shared" ca="1" si="646"/>
        <v>-</v>
      </c>
      <c r="I1312" s="77" t="str">
        <f t="shared" ca="1" si="646"/>
        <v>-</v>
      </c>
      <c r="J1312" s="77" t="str">
        <f t="shared" ca="1" si="646"/>
        <v>-</v>
      </c>
      <c r="K1312" s="77" t="str">
        <f t="shared" ca="1" si="646"/>
        <v>-</v>
      </c>
      <c r="L1312" s="77" t="str">
        <f t="shared" ca="1" si="646"/>
        <v>-</v>
      </c>
      <c r="M1312" s="77" t="str">
        <f t="shared" ca="1" si="619"/>
        <v>-</v>
      </c>
      <c r="N1312" s="77" t="str">
        <f t="shared" ca="1" si="619"/>
        <v>-</v>
      </c>
      <c r="O1312" s="77">
        <f t="shared" ca="1" si="619"/>
        <v>52</v>
      </c>
      <c r="P1312" s="77">
        <f t="shared" ca="1" si="619"/>
        <v>53</v>
      </c>
      <c r="Q1312" s="77">
        <f t="shared" ca="1" si="619"/>
        <v>53</v>
      </c>
      <c r="R1312" s="77">
        <f t="shared" ca="1" si="619"/>
        <v>54</v>
      </c>
      <c r="S1312" s="77">
        <f t="shared" ca="1" si="619"/>
        <v>54</v>
      </c>
      <c r="T1312" s="77">
        <f t="shared" ca="1" si="619"/>
        <v>54</v>
      </c>
      <c r="U1312" s="109">
        <f t="shared" si="639"/>
        <v>0.01</v>
      </c>
      <c r="V1312" s="109">
        <f t="shared" si="639"/>
        <v>0</v>
      </c>
      <c r="W1312" s="109">
        <f t="shared" si="639"/>
        <v>0</v>
      </c>
      <c r="X1312" s="109">
        <f t="shared" si="639"/>
        <v>0.06</v>
      </c>
      <c r="Y1312" s="49">
        <f t="shared" ca="1" si="640"/>
        <v>1.0984615384615384E-2</v>
      </c>
      <c r="Z1312" s="49">
        <f t="shared" ca="1" si="640"/>
        <v>-4.3999999999999997E-2</v>
      </c>
      <c r="AA1312" s="77">
        <f t="shared" ca="1" si="640"/>
        <v>2</v>
      </c>
      <c r="AB1312" s="212" t="str">
        <f t="shared" si="641"/>
        <v>-</v>
      </c>
      <c r="AC1312" s="212" t="b">
        <f t="shared" si="641"/>
        <v>1</v>
      </c>
      <c r="AD1312" s="212" t="str">
        <f t="shared" si="641"/>
        <v>-</v>
      </c>
      <c r="AE1312" s="212" t="str">
        <f t="shared" si="641"/>
        <v>-</v>
      </c>
      <c r="AF1312" s="40" t="str">
        <f t="shared" ca="1" si="640"/>
        <v>-</v>
      </c>
      <c r="AG1312" s="212">
        <f t="shared" ca="1" si="642"/>
        <v>0.5</v>
      </c>
      <c r="AH1312" s="77">
        <f ca="1">OFFSET(AH1312,-1,0)</f>
        <v>1</v>
      </c>
      <c r="AI1312" s="77">
        <f t="shared" ca="1" si="640"/>
        <v>0</v>
      </c>
      <c r="AJ1312" s="77">
        <f t="shared" ca="1" si="640"/>
        <v>1</v>
      </c>
      <c r="AK1312" s="77">
        <f t="shared" ca="1" si="640"/>
        <v>0</v>
      </c>
      <c r="AL1312" s="77">
        <f t="shared" ca="1" si="640"/>
        <v>1</v>
      </c>
      <c r="AM1312" s="77"/>
      <c r="AN1312" s="77"/>
      <c r="AO1312" s="77"/>
      <c r="AP1312" s="77"/>
      <c r="AQ1312" s="77"/>
      <c r="AR1312" s="77"/>
      <c r="AS1312" s="77"/>
      <c r="AT1312" s="77"/>
      <c r="AU1312" s="77"/>
      <c r="AV1312" s="77"/>
      <c r="AW1312" s="77"/>
      <c r="AX1312" s="77"/>
      <c r="AY1312" s="77"/>
      <c r="AZ1312" s="77"/>
      <c r="BA1312" s="77"/>
      <c r="BB1312" s="77"/>
      <c r="BC1312" s="77"/>
      <c r="BD1312" s="77"/>
      <c r="BE1312" s="77"/>
      <c r="BF1312" s="77"/>
      <c r="BG1312" s="77"/>
      <c r="BH1312" s="77"/>
      <c r="BI1312" s="77"/>
      <c r="BJ1312" s="77"/>
      <c r="BK1312" s="77"/>
      <c r="BL1312" s="77"/>
      <c r="BM1312" s="77"/>
      <c r="BN1312" s="77">
        <f t="shared" ca="1" si="643"/>
        <v>0.04</v>
      </c>
      <c r="BO1312" s="77">
        <f t="shared" ca="1" si="643"/>
        <v>0</v>
      </c>
      <c r="BP1312" s="77">
        <f t="shared" ca="1" si="643"/>
        <v>0</v>
      </c>
      <c r="BQ1312" s="77">
        <f t="shared" ca="1" si="643"/>
        <v>0</v>
      </c>
      <c r="BR1312" s="77">
        <f t="shared" ca="1" si="643"/>
        <v>-0.08</v>
      </c>
      <c r="BS1312" s="77">
        <f t="shared" ca="1" si="643"/>
        <v>0.08</v>
      </c>
      <c r="BT1312" s="77">
        <f t="shared" ca="1" si="643"/>
        <v>0.08</v>
      </c>
      <c r="BU1312" s="77">
        <f t="shared" ca="1" si="643"/>
        <v>0.04</v>
      </c>
      <c r="BV1312" s="77">
        <f t="shared" ca="1" si="643"/>
        <v>0</v>
      </c>
      <c r="BW1312" s="77">
        <f t="shared" ca="1" si="643"/>
        <v>0</v>
      </c>
      <c r="BX1312" s="77">
        <f t="shared" ca="1" si="643"/>
        <v>0</v>
      </c>
      <c r="BY1312" s="77">
        <f t="shared" ca="1" si="643"/>
        <v>-0.08</v>
      </c>
      <c r="BZ1312" s="77">
        <f t="shared" ca="1" si="643"/>
        <v>0.08</v>
      </c>
      <c r="CA1312" s="77">
        <f t="shared" ca="1" si="643"/>
        <v>0.08</v>
      </c>
      <c r="CB1312" s="77">
        <f t="shared" ca="1" si="643"/>
        <v>0.04</v>
      </c>
      <c r="CC1312" s="77">
        <f t="shared" ca="1" si="643"/>
        <v>0</v>
      </c>
      <c r="CD1312" s="77">
        <f t="shared" ca="1" si="644"/>
        <v>0</v>
      </c>
      <c r="CE1312" s="77">
        <f t="shared" ca="1" si="644"/>
        <v>0</v>
      </c>
      <c r="CF1312" s="77">
        <f t="shared" ca="1" si="644"/>
        <v>-0.08</v>
      </c>
      <c r="CG1312" s="77">
        <f t="shared" ca="1" si="644"/>
        <v>0.08</v>
      </c>
      <c r="CH1312" s="77">
        <f t="shared" ca="1" si="644"/>
        <v>0.08</v>
      </c>
    </row>
    <row r="1313" spans="1:86">
      <c r="A1313" s="63">
        <v>7</v>
      </c>
      <c r="B1313" s="230" t="str">
        <f t="shared" si="617"/>
        <v>Scan 2 Sell Once Dry, with performers</v>
      </c>
      <c r="C1313" s="77">
        <f t="shared" ca="1" si="637"/>
        <v>1</v>
      </c>
      <c r="D1313" s="77">
        <f t="shared" ca="1" si="637"/>
        <v>1</v>
      </c>
      <c r="E1313" s="77" t="b">
        <f t="shared" ca="1" si="645"/>
        <v>0</v>
      </c>
      <c r="F1313" s="77">
        <f t="shared" ca="1" si="646"/>
        <v>22</v>
      </c>
      <c r="G1313" s="77" t="str">
        <f t="shared" ca="1" si="646"/>
        <v>-</v>
      </c>
      <c r="H1313" s="77" t="str">
        <f t="shared" ca="1" si="646"/>
        <v>-</v>
      </c>
      <c r="I1313" s="77" t="str">
        <f t="shared" ca="1" si="646"/>
        <v>-</v>
      </c>
      <c r="J1313" s="77" t="str">
        <f t="shared" ca="1" si="646"/>
        <v>-</v>
      </c>
      <c r="K1313" s="77" t="str">
        <f t="shared" ca="1" si="646"/>
        <v>-</v>
      </c>
      <c r="L1313" s="77" t="str">
        <f t="shared" ca="1" si="646"/>
        <v>-</v>
      </c>
      <c r="M1313" s="77" t="str">
        <f t="shared" ca="1" si="619"/>
        <v>-</v>
      </c>
      <c r="N1313" s="77" t="str">
        <f t="shared" ca="1" si="619"/>
        <v>-</v>
      </c>
      <c r="O1313" s="77">
        <f t="shared" ca="1" si="619"/>
        <v>52</v>
      </c>
      <c r="P1313" s="77">
        <f t="shared" ca="1" si="619"/>
        <v>53</v>
      </c>
      <c r="Q1313" s="77">
        <f t="shared" ca="1" si="619"/>
        <v>53</v>
      </c>
      <c r="R1313" s="77">
        <f t="shared" ca="1" si="619"/>
        <v>54</v>
      </c>
      <c r="S1313" s="77">
        <f t="shared" ca="1" si="619"/>
        <v>54</v>
      </c>
      <c r="T1313" s="77">
        <f t="shared" ca="1" si="619"/>
        <v>54</v>
      </c>
      <c r="U1313" s="109">
        <f t="shared" si="639"/>
        <v>2.2499999999999999E-2</v>
      </c>
      <c r="V1313" s="109">
        <f t="shared" si="639"/>
        <v>6.25E-2</v>
      </c>
      <c r="W1313" s="109">
        <f t="shared" si="639"/>
        <v>6.25E-2</v>
      </c>
      <c r="X1313" s="109">
        <f t="shared" si="639"/>
        <v>0.1225</v>
      </c>
      <c r="Y1313" s="206">
        <f t="shared" ca="1" si="640"/>
        <v>1.0984615384615384E-2</v>
      </c>
      <c r="Z1313" s="206">
        <f t="shared" ca="1" si="640"/>
        <v>-4.3999999999999997E-2</v>
      </c>
      <c r="AA1313" s="77">
        <f t="shared" ca="1" si="640"/>
        <v>2</v>
      </c>
      <c r="AB1313" s="212" t="b">
        <f t="shared" si="641"/>
        <v>1</v>
      </c>
      <c r="AC1313" s="212" t="str">
        <f t="shared" si="641"/>
        <v>-</v>
      </c>
      <c r="AD1313" s="212" t="str">
        <f t="shared" si="641"/>
        <v>-</v>
      </c>
      <c r="AE1313" s="212" t="str">
        <f t="shared" si="641"/>
        <v>-</v>
      </c>
      <c r="AF1313" s="40" t="str">
        <f t="shared" ca="1" si="640"/>
        <v>-</v>
      </c>
      <c r="AG1313" s="212">
        <f t="shared" ca="1" si="642"/>
        <v>0.5</v>
      </c>
      <c r="AH1313" s="77">
        <f ca="1">OFFSET(AH1313,-1,0)</f>
        <v>1</v>
      </c>
      <c r="AI1313" s="77">
        <f t="shared" ca="1" si="640"/>
        <v>0</v>
      </c>
      <c r="AJ1313" s="77">
        <f t="shared" ca="1" si="640"/>
        <v>1</v>
      </c>
      <c r="AK1313" s="77">
        <f t="shared" ca="1" si="640"/>
        <v>0</v>
      </c>
      <c r="AL1313" s="77">
        <f t="shared" ca="1" si="640"/>
        <v>1</v>
      </c>
      <c r="AM1313" s="77"/>
      <c r="AN1313" s="77"/>
      <c r="AO1313" s="77"/>
      <c r="AP1313" s="77"/>
      <c r="AQ1313" s="77"/>
      <c r="AR1313" s="77"/>
      <c r="AS1313" s="77"/>
      <c r="AT1313" s="77"/>
      <c r="AU1313" s="77"/>
      <c r="AV1313" s="77"/>
      <c r="AW1313" s="77"/>
      <c r="AX1313" s="77"/>
      <c r="AY1313" s="77"/>
      <c r="AZ1313" s="77"/>
      <c r="BA1313" s="77"/>
      <c r="BB1313" s="77"/>
      <c r="BC1313" s="77"/>
      <c r="BD1313" s="77"/>
      <c r="BE1313" s="77"/>
      <c r="BF1313" s="77"/>
      <c r="BG1313" s="77"/>
      <c r="BH1313" s="77"/>
      <c r="BI1313" s="77"/>
      <c r="BJ1313" s="77"/>
      <c r="BK1313" s="77"/>
      <c r="BL1313" s="77"/>
      <c r="BM1313" s="77"/>
      <c r="BN1313" s="77">
        <f t="shared" ca="1" si="643"/>
        <v>0.04</v>
      </c>
      <c r="BO1313" s="77">
        <f t="shared" ca="1" si="643"/>
        <v>0</v>
      </c>
      <c r="BP1313" s="77">
        <f t="shared" ca="1" si="643"/>
        <v>0</v>
      </c>
      <c r="BQ1313" s="77">
        <f t="shared" ca="1" si="643"/>
        <v>0</v>
      </c>
      <c r="BR1313" s="77">
        <f t="shared" ca="1" si="643"/>
        <v>-0.08</v>
      </c>
      <c r="BS1313" s="77">
        <f t="shared" ca="1" si="643"/>
        <v>0.08</v>
      </c>
      <c r="BT1313" s="77">
        <f t="shared" ca="1" si="643"/>
        <v>0.08</v>
      </c>
      <c r="BU1313" s="77">
        <f t="shared" ca="1" si="643"/>
        <v>0.04</v>
      </c>
      <c r="BV1313" s="77">
        <f t="shared" ca="1" si="643"/>
        <v>0</v>
      </c>
      <c r="BW1313" s="77">
        <f t="shared" ca="1" si="643"/>
        <v>0</v>
      </c>
      <c r="BX1313" s="77">
        <f t="shared" ca="1" si="643"/>
        <v>0</v>
      </c>
      <c r="BY1313" s="77">
        <f t="shared" ca="1" si="643"/>
        <v>-0.08</v>
      </c>
      <c r="BZ1313" s="77">
        <f t="shared" ca="1" si="643"/>
        <v>0.08</v>
      </c>
      <c r="CA1313" s="77">
        <f t="shared" ca="1" si="643"/>
        <v>0.08</v>
      </c>
      <c r="CB1313" s="77">
        <f t="shared" ca="1" si="643"/>
        <v>0.04</v>
      </c>
      <c r="CC1313" s="77">
        <f t="shared" ca="1" si="643"/>
        <v>0</v>
      </c>
      <c r="CD1313" s="77">
        <f t="shared" ca="1" si="644"/>
        <v>0</v>
      </c>
      <c r="CE1313" s="77">
        <f t="shared" ca="1" si="644"/>
        <v>0</v>
      </c>
      <c r="CF1313" s="77">
        <f t="shared" ca="1" si="644"/>
        <v>-0.08</v>
      </c>
      <c r="CG1313" s="77">
        <f t="shared" ca="1" si="644"/>
        <v>0.08</v>
      </c>
      <c r="CH1313" s="77">
        <f t="shared" ca="1" si="644"/>
        <v>0.08</v>
      </c>
    </row>
    <row r="1314" spans="1:86">
      <c r="A1314" s="63">
        <v>8</v>
      </c>
      <c r="B1314" s="230" t="str">
        <f t="shared" si="617"/>
        <v>Scan 2 Sell Twice Dry, with performers</v>
      </c>
      <c r="C1314" s="77">
        <f t="shared" ca="1" si="637"/>
        <v>1</v>
      </c>
      <c r="D1314" s="77">
        <f t="shared" ca="1" si="637"/>
        <v>1</v>
      </c>
      <c r="E1314" s="77" t="b">
        <f t="shared" ca="1" si="645"/>
        <v>0</v>
      </c>
      <c r="F1314" s="77">
        <f t="shared" ca="1" si="646"/>
        <v>22</v>
      </c>
      <c r="G1314" s="77" t="str">
        <f t="shared" ca="1" si="646"/>
        <v>-</v>
      </c>
      <c r="H1314" s="77" t="str">
        <f t="shared" ca="1" si="646"/>
        <v>-</v>
      </c>
      <c r="I1314" s="77" t="str">
        <f t="shared" ca="1" si="646"/>
        <v>-</v>
      </c>
      <c r="J1314" s="77" t="str">
        <f t="shared" ca="1" si="646"/>
        <v>-</v>
      </c>
      <c r="K1314" s="77" t="str">
        <f t="shared" ca="1" si="646"/>
        <v>-</v>
      </c>
      <c r="L1314" s="77" t="str">
        <f t="shared" ca="1" si="646"/>
        <v>-</v>
      </c>
      <c r="M1314" s="77" t="str">
        <f t="shared" ca="1" si="619"/>
        <v>-</v>
      </c>
      <c r="N1314" s="77" t="str">
        <f t="shared" ca="1" si="619"/>
        <v>-</v>
      </c>
      <c r="O1314" s="77">
        <f t="shared" ca="1" si="619"/>
        <v>52</v>
      </c>
      <c r="P1314" s="77">
        <f t="shared" ca="1" si="619"/>
        <v>53</v>
      </c>
      <c r="Q1314" s="77">
        <f t="shared" ca="1" si="619"/>
        <v>53</v>
      </c>
      <c r="R1314" s="77">
        <f t="shared" ca="1" si="619"/>
        <v>54</v>
      </c>
      <c r="S1314" s="77">
        <f t="shared" ca="1" si="619"/>
        <v>54</v>
      </c>
      <c r="T1314" s="77">
        <f t="shared" ca="1" si="619"/>
        <v>54</v>
      </c>
      <c r="U1314" s="109">
        <f t="shared" si="639"/>
        <v>0.02</v>
      </c>
      <c r="V1314" s="109">
        <f t="shared" si="639"/>
        <v>0</v>
      </c>
      <c r="W1314" s="109">
        <f t="shared" si="639"/>
        <v>0.05</v>
      </c>
      <c r="X1314" s="109">
        <f t="shared" si="639"/>
        <v>0.11</v>
      </c>
      <c r="Y1314" s="206">
        <f t="shared" ca="1" si="640"/>
        <v>1.0984615384615384E-2</v>
      </c>
      <c r="Z1314" s="206">
        <f t="shared" ca="1" si="640"/>
        <v>-4.3999999999999997E-2</v>
      </c>
      <c r="AA1314" s="77">
        <f t="shared" ca="1" si="640"/>
        <v>2</v>
      </c>
      <c r="AB1314" s="212" t="str">
        <f t="shared" si="641"/>
        <v>-</v>
      </c>
      <c r="AC1314" s="212" t="str">
        <f t="shared" si="641"/>
        <v>-</v>
      </c>
      <c r="AD1314" s="212" t="b">
        <f t="shared" si="641"/>
        <v>1</v>
      </c>
      <c r="AE1314" s="212" t="str">
        <f t="shared" si="641"/>
        <v>-</v>
      </c>
      <c r="AF1314" s="40" t="str">
        <f t="shared" ca="1" si="640"/>
        <v>-</v>
      </c>
      <c r="AG1314" s="212">
        <f t="shared" ca="1" si="642"/>
        <v>0.5</v>
      </c>
      <c r="AH1314" s="77">
        <f ca="1">OFFSET(AH1314,-1,0)</f>
        <v>1</v>
      </c>
      <c r="AI1314" s="77">
        <f t="shared" ca="1" si="640"/>
        <v>0</v>
      </c>
      <c r="AJ1314" s="77">
        <f t="shared" ca="1" si="640"/>
        <v>1</v>
      </c>
      <c r="AK1314" s="77">
        <f t="shared" ca="1" si="640"/>
        <v>0</v>
      </c>
      <c r="AL1314" s="77">
        <f t="shared" ca="1" si="640"/>
        <v>1</v>
      </c>
      <c r="AM1314" s="77"/>
      <c r="AN1314" s="77"/>
      <c r="AO1314" s="77"/>
      <c r="AP1314" s="77"/>
      <c r="AQ1314" s="77"/>
      <c r="AR1314" s="77"/>
      <c r="AS1314" s="77"/>
      <c r="AT1314" s="77"/>
      <c r="AU1314" s="77"/>
      <c r="AV1314" s="77"/>
      <c r="AW1314" s="77"/>
      <c r="AX1314" s="77"/>
      <c r="AY1314" s="77"/>
      <c r="AZ1314" s="77"/>
      <c r="BA1314" s="77"/>
      <c r="BB1314" s="77"/>
      <c r="BC1314" s="77"/>
      <c r="BD1314" s="77"/>
      <c r="BE1314" s="77"/>
      <c r="BF1314" s="77"/>
      <c r="BG1314" s="77"/>
      <c r="BH1314" s="77"/>
      <c r="BI1314" s="77"/>
      <c r="BJ1314" s="77"/>
      <c r="BK1314" s="77"/>
      <c r="BL1314" s="77"/>
      <c r="BM1314" s="77"/>
      <c r="BN1314" s="77">
        <f t="shared" ca="1" si="643"/>
        <v>0.04</v>
      </c>
      <c r="BO1314" s="77">
        <f t="shared" ca="1" si="643"/>
        <v>0</v>
      </c>
      <c r="BP1314" s="77">
        <f t="shared" ca="1" si="643"/>
        <v>0</v>
      </c>
      <c r="BQ1314" s="77">
        <f t="shared" ca="1" si="643"/>
        <v>0</v>
      </c>
      <c r="BR1314" s="77">
        <f t="shared" ca="1" si="643"/>
        <v>-0.08</v>
      </c>
      <c r="BS1314" s="77">
        <f t="shared" ca="1" si="643"/>
        <v>0.08</v>
      </c>
      <c r="BT1314" s="77">
        <f t="shared" ca="1" si="643"/>
        <v>0.08</v>
      </c>
      <c r="BU1314" s="77">
        <f t="shared" ca="1" si="643"/>
        <v>0.04</v>
      </c>
      <c r="BV1314" s="77">
        <f t="shared" ca="1" si="643"/>
        <v>0</v>
      </c>
      <c r="BW1314" s="77">
        <f t="shared" ca="1" si="643"/>
        <v>0</v>
      </c>
      <c r="BX1314" s="77">
        <f t="shared" ca="1" si="643"/>
        <v>0</v>
      </c>
      <c r="BY1314" s="77">
        <f t="shared" ca="1" si="643"/>
        <v>-0.08</v>
      </c>
      <c r="BZ1314" s="77">
        <f t="shared" ca="1" si="643"/>
        <v>0.08</v>
      </c>
      <c r="CA1314" s="77">
        <f t="shared" ca="1" si="643"/>
        <v>0.08</v>
      </c>
      <c r="CB1314" s="77">
        <f t="shared" ca="1" si="643"/>
        <v>0.04</v>
      </c>
      <c r="CC1314" s="77">
        <f t="shared" ca="1" si="643"/>
        <v>0</v>
      </c>
      <c r="CD1314" s="77">
        <f t="shared" ca="1" si="644"/>
        <v>0</v>
      </c>
      <c r="CE1314" s="77">
        <f t="shared" ca="1" si="644"/>
        <v>0</v>
      </c>
      <c r="CF1314" s="77">
        <f t="shared" ca="1" si="644"/>
        <v>-0.08</v>
      </c>
      <c r="CG1314" s="77">
        <f t="shared" ca="1" si="644"/>
        <v>0.08</v>
      </c>
      <c r="CH1314" s="77">
        <f t="shared" ca="1" si="644"/>
        <v>0.08</v>
      </c>
    </row>
    <row r="1315" spans="1:86">
      <c r="A1315" s="212">
        <f ca="1">INDEX(CHOOSE(d.Flock.1.3+1,i.DryManOpt_Mer,i.DryManOpt_BBT,i.DryManOpt_Mat),d.TOL.1.3+1,$AA1315+1)</f>
        <v>8</v>
      </c>
      <c r="B1315" s="228" t="str">
        <f t="shared" si="617"/>
        <v>Scan 2 Optimum</v>
      </c>
      <c r="C1315" s="40">
        <f t="shared" ca="1" si="637"/>
        <v>1</v>
      </c>
      <c r="D1315" s="40">
        <f t="shared" ca="1" si="637"/>
        <v>1</v>
      </c>
      <c r="E1315" s="40" t="b">
        <f t="shared" ca="1" si="645"/>
        <v>0</v>
      </c>
      <c r="F1315" s="40">
        <f t="shared" ca="1" si="619"/>
        <v>22</v>
      </c>
      <c r="G1315" s="40" t="str">
        <f t="shared" ca="1" si="619"/>
        <v>-</v>
      </c>
      <c r="H1315" s="40" t="str">
        <f t="shared" ca="1" si="619"/>
        <v>-</v>
      </c>
      <c r="I1315" s="40" t="str">
        <f t="shared" ca="1" si="619"/>
        <v>-</v>
      </c>
      <c r="J1315" s="40" t="str">
        <f t="shared" ca="1" si="619"/>
        <v>-</v>
      </c>
      <c r="K1315" s="40" t="str">
        <f t="shared" ca="1" si="619"/>
        <v>-</v>
      </c>
      <c r="L1315" s="40" t="str">
        <f t="shared" ca="1" si="619"/>
        <v>-</v>
      </c>
      <c r="M1315" s="40" t="str">
        <f t="shared" ca="1" si="619"/>
        <v>-</v>
      </c>
      <c r="N1315" s="40" t="str">
        <f t="shared" ca="1" si="619"/>
        <v>-</v>
      </c>
      <c r="O1315" s="40">
        <f t="shared" ca="1" si="619"/>
        <v>52</v>
      </c>
      <c r="P1315" s="40">
        <f t="shared" ca="1" si="619"/>
        <v>53</v>
      </c>
      <c r="Q1315" s="40">
        <f t="shared" ca="1" si="619"/>
        <v>53</v>
      </c>
      <c r="R1315" s="40">
        <f t="shared" ca="1" si="619"/>
        <v>54</v>
      </c>
      <c r="S1315" s="40">
        <f t="shared" ca="1" si="619"/>
        <v>54</v>
      </c>
      <c r="T1315" s="40">
        <f t="shared" ca="1" si="619"/>
        <v>54</v>
      </c>
      <c r="U1315" s="109">
        <f t="shared" ca="1" si="639"/>
        <v>0.02</v>
      </c>
      <c r="V1315" s="109">
        <f t="shared" ca="1" si="639"/>
        <v>0</v>
      </c>
      <c r="W1315" s="109">
        <f t="shared" ca="1" si="639"/>
        <v>0.05</v>
      </c>
      <c r="X1315" s="109">
        <f t="shared" ca="1" si="639"/>
        <v>0.11</v>
      </c>
      <c r="Y1315" s="49">
        <f t="shared" ca="1" si="640"/>
        <v>1.0984615384615384E-2</v>
      </c>
      <c r="Z1315" s="49">
        <f t="shared" ca="1" si="640"/>
        <v>-4.3999999999999997E-2</v>
      </c>
      <c r="AA1315" s="40">
        <f t="shared" ca="1" si="640"/>
        <v>2</v>
      </c>
      <c r="AB1315" s="212" t="str">
        <f t="shared" ca="1" si="641"/>
        <v>-</v>
      </c>
      <c r="AC1315" s="212" t="str">
        <f t="shared" ca="1" si="641"/>
        <v>-</v>
      </c>
      <c r="AD1315" s="212" t="b">
        <f t="shared" ca="1" si="641"/>
        <v>1</v>
      </c>
      <c r="AE1315" s="212" t="str">
        <f t="shared" ca="1" si="641"/>
        <v>-</v>
      </c>
      <c r="AF1315" s="40" t="str">
        <f t="shared" ca="1" si="640"/>
        <v>-</v>
      </c>
      <c r="AG1315" s="212">
        <f t="shared" ca="1" si="642"/>
        <v>0.5</v>
      </c>
      <c r="AH1315" s="40">
        <f t="shared" ca="1" si="640"/>
        <v>1</v>
      </c>
      <c r="AI1315" s="40">
        <f t="shared" ca="1" si="640"/>
        <v>0</v>
      </c>
      <c r="AJ1315" s="40">
        <f t="shared" ca="1" si="640"/>
        <v>1</v>
      </c>
      <c r="AK1315" s="40">
        <f t="shared" ca="1" si="626"/>
        <v>0</v>
      </c>
      <c r="AL1315" s="40">
        <f t="shared" ca="1" si="626"/>
        <v>1</v>
      </c>
      <c r="AM1315" s="40"/>
      <c r="AN1315" s="40"/>
      <c r="AO1315" s="40"/>
      <c r="AP1315" s="40"/>
      <c r="AQ1315" s="40"/>
      <c r="AR1315" s="40"/>
      <c r="AS1315" s="40"/>
      <c r="AT1315" s="40"/>
      <c r="AU1315" s="40"/>
      <c r="AV1315" s="40"/>
      <c r="AW1315" s="40"/>
      <c r="AX1315" s="40"/>
      <c r="AY1315" s="40"/>
      <c r="AZ1315" s="40"/>
      <c r="BA1315" s="40"/>
      <c r="BB1315" s="40"/>
      <c r="BC1315" s="40"/>
      <c r="BD1315" s="40"/>
      <c r="BE1315" s="40"/>
      <c r="BF1315" s="40"/>
      <c r="BG1315" s="40"/>
      <c r="BH1315" s="40"/>
      <c r="BI1315" s="40"/>
      <c r="BJ1315" s="40"/>
      <c r="BK1315" s="40"/>
      <c r="BL1315" s="40"/>
      <c r="BM1315" s="40"/>
      <c r="BN1315" s="40">
        <f t="shared" ca="1" si="643"/>
        <v>0.04</v>
      </c>
      <c r="BO1315" s="40">
        <f t="shared" ca="1" si="643"/>
        <v>0</v>
      </c>
      <c r="BP1315" s="40">
        <f t="shared" ca="1" si="643"/>
        <v>0</v>
      </c>
      <c r="BQ1315" s="40">
        <f t="shared" ca="1" si="643"/>
        <v>0</v>
      </c>
      <c r="BR1315" s="40">
        <f t="shared" ca="1" si="643"/>
        <v>-0.08</v>
      </c>
      <c r="BS1315" s="40">
        <f t="shared" ca="1" si="643"/>
        <v>0.08</v>
      </c>
      <c r="BT1315" s="40">
        <f t="shared" ca="1" si="643"/>
        <v>0.08</v>
      </c>
      <c r="BU1315" s="40">
        <f t="shared" ca="1" si="643"/>
        <v>0.04</v>
      </c>
      <c r="BV1315" s="40">
        <f t="shared" ca="1" si="643"/>
        <v>0</v>
      </c>
      <c r="BW1315" s="40">
        <f t="shared" ca="1" si="643"/>
        <v>0</v>
      </c>
      <c r="BX1315" s="40">
        <f t="shared" ca="1" si="643"/>
        <v>0</v>
      </c>
      <c r="BY1315" s="40">
        <f t="shared" ca="1" si="643"/>
        <v>-0.08</v>
      </c>
      <c r="BZ1315" s="40">
        <f t="shared" ca="1" si="643"/>
        <v>0.08</v>
      </c>
      <c r="CA1315" s="40">
        <f t="shared" ca="1" si="643"/>
        <v>0.08</v>
      </c>
      <c r="CB1315" s="40">
        <f t="shared" ca="1" si="643"/>
        <v>0.04</v>
      </c>
      <c r="CC1315" s="40">
        <f t="shared" ca="1" si="643"/>
        <v>0</v>
      </c>
      <c r="CD1315" s="40">
        <f t="shared" ca="1" si="644"/>
        <v>0</v>
      </c>
      <c r="CE1315" s="40">
        <f t="shared" ca="1" si="644"/>
        <v>0</v>
      </c>
      <c r="CF1315" s="40">
        <f t="shared" ca="1" si="644"/>
        <v>-0.08</v>
      </c>
      <c r="CG1315" s="40">
        <f t="shared" ca="1" si="644"/>
        <v>0.08</v>
      </c>
      <c r="CH1315" s="40">
        <f t="shared" ca="1" si="644"/>
        <v>0.08</v>
      </c>
    </row>
    <row r="1316" spans="1:86">
      <c r="A1316" s="60"/>
      <c r="B1316" s="229" t="str">
        <f t="shared" si="617"/>
        <v>Scan 2 FS wo LTW</v>
      </c>
      <c r="C1316" s="40">
        <f t="shared" ca="1" si="637"/>
        <v>1</v>
      </c>
      <c r="D1316" s="40">
        <f t="shared" ca="1" si="637"/>
        <v>1</v>
      </c>
      <c r="E1316" s="40" t="b">
        <f t="shared" ca="1" si="645"/>
        <v>0</v>
      </c>
      <c r="F1316" s="40">
        <f t="shared" ca="1" si="619"/>
        <v>22</v>
      </c>
      <c r="G1316" s="40" t="str">
        <f t="shared" ca="1" si="619"/>
        <v>-</v>
      </c>
      <c r="H1316" s="40" t="str">
        <f t="shared" ca="1" si="619"/>
        <v>-</v>
      </c>
      <c r="I1316" s="40" t="str">
        <f t="shared" ca="1" si="619"/>
        <v>-</v>
      </c>
      <c r="J1316" s="40" t="str">
        <f t="shared" ca="1" si="619"/>
        <v>-</v>
      </c>
      <c r="K1316" s="40" t="str">
        <f t="shared" ca="1" si="619"/>
        <v>-</v>
      </c>
      <c r="L1316" s="40" t="str">
        <f t="shared" ca="1" si="619"/>
        <v>-</v>
      </c>
      <c r="M1316" s="40" t="str">
        <f t="shared" ca="1" si="619"/>
        <v>-</v>
      </c>
      <c r="N1316" s="77" t="str">
        <f t="shared" ca="1" si="619"/>
        <v>-</v>
      </c>
      <c r="O1316" s="77">
        <f t="shared" ca="1" si="619"/>
        <v>52</v>
      </c>
      <c r="P1316" s="77">
        <f t="shared" ca="1" si="619"/>
        <v>53</v>
      </c>
      <c r="Q1316" s="77">
        <f t="shared" ca="1" si="619"/>
        <v>53</v>
      </c>
      <c r="R1316" s="77">
        <f t="shared" ca="1" si="619"/>
        <v>54</v>
      </c>
      <c r="S1316" s="77">
        <f t="shared" ca="1" si="619"/>
        <v>54</v>
      </c>
      <c r="T1316" s="77">
        <f t="shared" ca="1" si="619"/>
        <v>54</v>
      </c>
      <c r="U1316" s="77">
        <f t="shared" ca="1" si="619"/>
        <v>0.02</v>
      </c>
      <c r="V1316" s="77">
        <f t="shared" ref="V1316:AJ1320" ca="1" si="647">OFFSET(V1316,-1,0)</f>
        <v>0</v>
      </c>
      <c r="W1316" s="77">
        <f t="shared" ca="1" si="647"/>
        <v>0.05</v>
      </c>
      <c r="X1316" s="77">
        <f t="shared" ca="1" si="647"/>
        <v>0.11</v>
      </c>
      <c r="Y1316" s="77">
        <f t="shared" ca="1" si="647"/>
        <v>1.0984615384615384E-2</v>
      </c>
      <c r="Z1316" s="77">
        <f t="shared" ca="1" si="647"/>
        <v>-4.3999999999999997E-2</v>
      </c>
      <c r="AA1316" s="77">
        <f t="shared" ca="1" si="647"/>
        <v>2</v>
      </c>
      <c r="AB1316" s="77" t="str">
        <f t="shared" ca="1" si="647"/>
        <v>-</v>
      </c>
      <c r="AC1316" s="77" t="str">
        <f t="shared" ca="1" si="647"/>
        <v>-</v>
      </c>
      <c r="AD1316" s="77" t="b">
        <f t="shared" ca="1" si="647"/>
        <v>1</v>
      </c>
      <c r="AE1316" s="77" t="str">
        <f t="shared" ca="1" si="647"/>
        <v>-</v>
      </c>
      <c r="AF1316" s="77" t="str">
        <f t="shared" ca="1" si="647"/>
        <v>-</v>
      </c>
      <c r="AG1316" s="77">
        <f t="shared" ca="1" si="647"/>
        <v>0.5</v>
      </c>
      <c r="AH1316" s="77">
        <f t="shared" ca="1" si="647"/>
        <v>1</v>
      </c>
      <c r="AI1316" s="77">
        <f ca="1">OFFSET(AI1316,-1,0)</f>
        <v>0</v>
      </c>
      <c r="AJ1316" s="77">
        <f ca="1">OFFSET(AJ1316,-1,0)</f>
        <v>1</v>
      </c>
      <c r="AK1316" s="77">
        <f t="shared" ca="1" si="626"/>
        <v>0</v>
      </c>
      <c r="AL1316" s="40">
        <f t="shared" ca="1" si="626"/>
        <v>1</v>
      </c>
      <c r="AM1316" s="77"/>
      <c r="AN1316" s="77"/>
      <c r="AO1316" s="77"/>
      <c r="AP1316" s="77"/>
      <c r="AQ1316" s="77"/>
      <c r="AR1316" s="77"/>
      <c r="AS1316" s="77"/>
      <c r="AT1316" s="77"/>
      <c r="AU1316" s="77"/>
      <c r="AV1316" s="77"/>
      <c r="AW1316" s="77"/>
      <c r="AX1316" s="77"/>
      <c r="AY1316" s="77"/>
      <c r="AZ1316" s="77"/>
      <c r="BA1316" s="77"/>
      <c r="BB1316" s="77"/>
      <c r="BC1316" s="77"/>
      <c r="BD1316" s="77"/>
      <c r="BE1316" s="77"/>
      <c r="BF1316" s="77"/>
      <c r="BG1316" s="77"/>
      <c r="BH1316" s="77"/>
      <c r="BI1316" s="77"/>
      <c r="BJ1316" s="77"/>
      <c r="BK1316" s="77"/>
      <c r="BL1316" s="77"/>
      <c r="BM1316" s="77"/>
      <c r="BN1316" s="63">
        <v>0</v>
      </c>
      <c r="BO1316" s="63">
        <v>0</v>
      </c>
      <c r="BP1316" s="63">
        <v>0</v>
      </c>
      <c r="BQ1316" s="63">
        <v>0</v>
      </c>
      <c r="BR1316" s="63">
        <v>0</v>
      </c>
      <c r="BS1316" s="63">
        <v>0</v>
      </c>
      <c r="BT1316" s="63">
        <v>0</v>
      </c>
      <c r="BU1316" s="63">
        <v>0</v>
      </c>
      <c r="BV1316" s="63">
        <v>0</v>
      </c>
      <c r="BW1316" s="63">
        <v>0</v>
      </c>
      <c r="BX1316" s="63">
        <v>0</v>
      </c>
      <c r="BY1316" s="63">
        <v>0</v>
      </c>
      <c r="BZ1316" s="63">
        <v>0</v>
      </c>
      <c r="CA1316" s="63">
        <v>0</v>
      </c>
      <c r="CB1316" s="63">
        <v>0</v>
      </c>
      <c r="CC1316" s="63">
        <v>0</v>
      </c>
      <c r="CD1316" s="63">
        <v>0</v>
      </c>
      <c r="CE1316" s="63">
        <v>0</v>
      </c>
      <c r="CF1316" s="63">
        <v>0</v>
      </c>
      <c r="CG1316" s="63">
        <v>0</v>
      </c>
      <c r="CH1316" s="63">
        <v>0</v>
      </c>
    </row>
    <row r="1317" spans="1:86">
      <c r="A1317" s="60"/>
      <c r="B1317" s="229" t="str">
        <f t="shared" si="617"/>
        <v>Scan 2 LTW removed</v>
      </c>
      <c r="C1317" s="63">
        <v>0</v>
      </c>
      <c r="D1317" s="63">
        <v>0</v>
      </c>
      <c r="E1317" s="40" t="b">
        <f t="shared" ca="1" si="645"/>
        <v>0</v>
      </c>
      <c r="F1317" s="40">
        <f t="shared" ca="1" si="619"/>
        <v>22</v>
      </c>
      <c r="G1317" s="40" t="str">
        <f t="shared" ca="1" si="619"/>
        <v>-</v>
      </c>
      <c r="H1317" s="40" t="str">
        <f t="shared" ca="1" si="619"/>
        <v>-</v>
      </c>
      <c r="I1317" s="40" t="str">
        <f t="shared" ca="1" si="619"/>
        <v>-</v>
      </c>
      <c r="J1317" s="40" t="str">
        <f t="shared" ca="1" si="619"/>
        <v>-</v>
      </c>
      <c r="K1317" s="40" t="str">
        <f t="shared" ca="1" si="619"/>
        <v>-</v>
      </c>
      <c r="L1317" s="40" t="str">
        <f t="shared" ca="1" si="619"/>
        <v>-</v>
      </c>
      <c r="M1317" s="40" t="str">
        <f t="shared" ca="1" si="619"/>
        <v>-</v>
      </c>
      <c r="N1317" s="40" t="str">
        <f t="shared" ca="1" si="619"/>
        <v>-</v>
      </c>
      <c r="O1317" s="40">
        <f t="shared" ca="1" si="619"/>
        <v>52</v>
      </c>
      <c r="P1317" s="40">
        <f t="shared" ca="1" si="619"/>
        <v>53</v>
      </c>
      <c r="Q1317" s="40">
        <f t="shared" ca="1" si="619"/>
        <v>53</v>
      </c>
      <c r="R1317" s="40">
        <f t="shared" ca="1" si="619"/>
        <v>54</v>
      </c>
      <c r="S1317" s="40">
        <f t="shared" ca="1" si="619"/>
        <v>54</v>
      </c>
      <c r="T1317" s="40">
        <f t="shared" ca="1" si="619"/>
        <v>54</v>
      </c>
      <c r="U1317" s="40">
        <f t="shared" ca="1" si="619"/>
        <v>0.02</v>
      </c>
      <c r="V1317" s="40">
        <f t="shared" ca="1" si="647"/>
        <v>0</v>
      </c>
      <c r="W1317" s="40">
        <f t="shared" ca="1" si="647"/>
        <v>0.05</v>
      </c>
      <c r="X1317" s="40">
        <f t="shared" ca="1" si="647"/>
        <v>0.11</v>
      </c>
      <c r="Y1317" s="49">
        <f t="shared" ca="1" si="647"/>
        <v>1.0984615384615384E-2</v>
      </c>
      <c r="Z1317" s="49">
        <f t="shared" ca="1" si="647"/>
        <v>-4.3999999999999997E-2</v>
      </c>
      <c r="AA1317" s="40">
        <f t="shared" ca="1" si="647"/>
        <v>2</v>
      </c>
      <c r="AB1317" s="40" t="str">
        <f t="shared" ca="1" si="647"/>
        <v>-</v>
      </c>
      <c r="AC1317" s="40" t="str">
        <f ca="1">OFFSET(AC1317,-1,0)</f>
        <v>-</v>
      </c>
      <c r="AD1317" s="40" t="b">
        <f t="shared" ca="1" si="647"/>
        <v>1</v>
      </c>
      <c r="AE1317" s="40" t="str">
        <f t="shared" ca="1" si="647"/>
        <v>-</v>
      </c>
      <c r="AF1317" s="40" t="str">
        <f t="shared" ca="1" si="647"/>
        <v>-</v>
      </c>
      <c r="AG1317" s="40">
        <f t="shared" ca="1" si="647"/>
        <v>0.5</v>
      </c>
      <c r="AH1317" s="40">
        <f t="shared" ca="1" si="647"/>
        <v>1</v>
      </c>
      <c r="AI1317" s="40">
        <f t="shared" ca="1" si="647"/>
        <v>0</v>
      </c>
      <c r="AJ1317" s="40">
        <f t="shared" ca="1" si="647"/>
        <v>1</v>
      </c>
      <c r="AK1317" s="40">
        <f t="shared" ca="1" si="626"/>
        <v>0</v>
      </c>
      <c r="AL1317" s="40">
        <f t="shared" ca="1" si="626"/>
        <v>1</v>
      </c>
      <c r="AM1317" s="77"/>
      <c r="AN1317" s="77"/>
      <c r="AO1317" s="77"/>
      <c r="AP1317" s="77"/>
      <c r="AQ1317" s="77"/>
      <c r="AR1317" s="77"/>
      <c r="AS1317" s="77"/>
      <c r="AT1317" s="77"/>
      <c r="AU1317" s="77"/>
      <c r="AV1317" s="77"/>
      <c r="AW1317" s="77"/>
      <c r="AX1317" s="77"/>
      <c r="AY1317" s="77"/>
      <c r="AZ1317" s="77"/>
      <c r="BA1317" s="77"/>
      <c r="BB1317" s="77"/>
      <c r="BC1317" s="77"/>
      <c r="BD1317" s="77"/>
      <c r="BE1317" s="77"/>
      <c r="BF1317" s="77"/>
      <c r="BG1317" s="77"/>
      <c r="BH1317" s="77"/>
      <c r="BI1317" s="77"/>
      <c r="BJ1317" s="77"/>
      <c r="BK1317" s="77"/>
      <c r="BL1317" s="77"/>
      <c r="BM1317" s="77"/>
      <c r="BN1317" s="40">
        <f t="shared" ca="1" si="643"/>
        <v>0</v>
      </c>
      <c r="BO1317" s="40">
        <f t="shared" ca="1" si="643"/>
        <v>0</v>
      </c>
      <c r="BP1317" s="40">
        <f t="shared" ca="1" si="643"/>
        <v>0</v>
      </c>
      <c r="BQ1317" s="40">
        <f t="shared" ca="1" si="643"/>
        <v>0</v>
      </c>
      <c r="BR1317" s="40">
        <f t="shared" ca="1" si="643"/>
        <v>0</v>
      </c>
      <c r="BS1317" s="40">
        <f t="shared" ca="1" si="643"/>
        <v>0</v>
      </c>
      <c r="BT1317" s="40">
        <f t="shared" ca="1" si="643"/>
        <v>0</v>
      </c>
      <c r="BU1317" s="40">
        <f t="shared" ca="1" si="643"/>
        <v>0</v>
      </c>
      <c r="BV1317" s="40">
        <f t="shared" ca="1" si="643"/>
        <v>0</v>
      </c>
      <c r="BW1317" s="40">
        <f t="shared" ca="1" si="643"/>
        <v>0</v>
      </c>
      <c r="BX1317" s="40">
        <f t="shared" ca="1" si="643"/>
        <v>0</v>
      </c>
      <c r="BY1317" s="40">
        <f t="shared" ca="1" si="643"/>
        <v>0</v>
      </c>
      <c r="BZ1317" s="40">
        <f t="shared" ca="1" si="643"/>
        <v>0</v>
      </c>
      <c r="CA1317" s="40">
        <f t="shared" ca="1" si="643"/>
        <v>0</v>
      </c>
      <c r="CB1317" s="40">
        <f t="shared" ca="1" si="643"/>
        <v>0</v>
      </c>
      <c r="CC1317" s="40">
        <f t="shared" ca="1" si="643"/>
        <v>0</v>
      </c>
      <c r="CD1317" s="40">
        <f t="shared" ca="1" si="644"/>
        <v>0</v>
      </c>
      <c r="CE1317" s="40">
        <f t="shared" ca="1" si="644"/>
        <v>0</v>
      </c>
      <c r="CF1317" s="40">
        <f t="shared" ca="1" si="644"/>
        <v>0</v>
      </c>
      <c r="CG1317" s="40">
        <f t="shared" ca="1" si="644"/>
        <v>0</v>
      </c>
      <c r="CH1317" s="40">
        <f t="shared" ca="1" si="644"/>
        <v>0</v>
      </c>
    </row>
    <row r="1318" spans="1:86">
      <c r="A1318" s="60"/>
      <c r="B1318" s="230" t="str">
        <f t="shared" si="617"/>
        <v>Scan 2 no cost increase</v>
      </c>
      <c r="C1318" s="63">
        <v>1</v>
      </c>
      <c r="D1318" s="63">
        <v>1</v>
      </c>
      <c r="E1318" s="77" t="b">
        <f t="shared" ca="1" si="645"/>
        <v>0</v>
      </c>
      <c r="F1318" s="77">
        <f t="shared" ca="1" si="619"/>
        <v>22</v>
      </c>
      <c r="G1318" s="77" t="str">
        <f t="shared" ca="1" si="619"/>
        <v>-</v>
      </c>
      <c r="H1318" s="77" t="str">
        <f t="shared" ca="1" si="619"/>
        <v>-</v>
      </c>
      <c r="I1318" s="77" t="str">
        <f t="shared" ca="1" si="619"/>
        <v>-</v>
      </c>
      <c r="J1318" s="77" t="str">
        <f t="shared" ca="1" si="619"/>
        <v>-</v>
      </c>
      <c r="K1318" s="77" t="str">
        <f t="shared" ca="1" si="619"/>
        <v>-</v>
      </c>
      <c r="L1318" s="77" t="str">
        <f t="shared" ca="1" si="619"/>
        <v>-</v>
      </c>
      <c r="M1318" s="77" t="str">
        <f t="shared" ca="1" si="619"/>
        <v>-</v>
      </c>
      <c r="N1318" s="77" t="str">
        <f t="shared" ca="1" si="619"/>
        <v>-</v>
      </c>
      <c r="O1318" s="77">
        <f t="shared" ca="1" si="619"/>
        <v>52</v>
      </c>
      <c r="P1318" s="77">
        <f t="shared" ca="1" si="619"/>
        <v>53</v>
      </c>
      <c r="Q1318" s="77">
        <f t="shared" ca="1" si="619"/>
        <v>53</v>
      </c>
      <c r="R1318" s="77">
        <f t="shared" ca="1" si="619"/>
        <v>54</v>
      </c>
      <c r="S1318" s="77">
        <f t="shared" ca="1" si="619"/>
        <v>54</v>
      </c>
      <c r="T1318" s="77">
        <f t="shared" ca="1" si="619"/>
        <v>54</v>
      </c>
      <c r="U1318" s="77">
        <f t="shared" ca="1" si="619"/>
        <v>0.02</v>
      </c>
      <c r="V1318" s="77">
        <f t="shared" ca="1" si="647"/>
        <v>0</v>
      </c>
      <c r="W1318" s="77">
        <f t="shared" ca="1" si="647"/>
        <v>0.05</v>
      </c>
      <c r="X1318" s="77">
        <f t="shared" ca="1" si="647"/>
        <v>0.11</v>
      </c>
      <c r="Y1318" s="206">
        <f t="shared" ca="1" si="647"/>
        <v>1.0984615384615384E-2</v>
      </c>
      <c r="Z1318" s="206">
        <f t="shared" ca="1" si="647"/>
        <v>-4.3999999999999997E-2</v>
      </c>
      <c r="AA1318" s="77">
        <f t="shared" ca="1" si="647"/>
        <v>2</v>
      </c>
      <c r="AB1318" s="77" t="str">
        <f t="shared" ca="1" si="647"/>
        <v>-</v>
      </c>
      <c r="AC1318" s="77" t="str">
        <f t="shared" ca="1" si="647"/>
        <v>-</v>
      </c>
      <c r="AD1318" s="77" t="b">
        <f t="shared" ca="1" si="647"/>
        <v>1</v>
      </c>
      <c r="AE1318" s="77" t="str">
        <f t="shared" ca="1" si="647"/>
        <v>-</v>
      </c>
      <c r="AF1318" s="77" t="str">
        <f t="shared" ca="1" si="647"/>
        <v>-</v>
      </c>
      <c r="AG1318" s="77">
        <f t="shared" ca="1" si="647"/>
        <v>0.5</v>
      </c>
      <c r="AH1318" s="40">
        <f t="shared" ca="1" si="647"/>
        <v>1</v>
      </c>
      <c r="AI1318" s="75">
        <v>-0.25</v>
      </c>
      <c r="AJ1318" s="40">
        <f t="shared" ca="1" si="647"/>
        <v>1</v>
      </c>
      <c r="AK1318" s="75">
        <f>187.5-125</f>
        <v>62.5</v>
      </c>
      <c r="AL1318" s="77">
        <f t="shared" ref="AL1318:AL1323" ca="1" si="648">OFFSET(AL1318,-1,0)</f>
        <v>1</v>
      </c>
      <c r="AM1318" s="77"/>
      <c r="AN1318" s="77"/>
      <c r="AO1318" s="77"/>
      <c r="AP1318" s="77"/>
      <c r="AQ1318" s="77"/>
      <c r="AR1318" s="77"/>
      <c r="AS1318" s="77"/>
      <c r="AT1318" s="77"/>
      <c r="AU1318" s="77"/>
      <c r="AV1318" s="77"/>
      <c r="AW1318" s="77"/>
      <c r="AX1318" s="77"/>
      <c r="AY1318" s="77"/>
      <c r="AZ1318" s="77"/>
      <c r="BA1318" s="77"/>
      <c r="BB1318" s="77"/>
      <c r="BC1318" s="77"/>
      <c r="BD1318" s="77"/>
      <c r="BE1318" s="77"/>
      <c r="BF1318" s="77"/>
      <c r="BG1318" s="77"/>
      <c r="BH1318" s="77"/>
      <c r="BI1318" s="77"/>
      <c r="BJ1318" s="77"/>
      <c r="BK1318" s="77"/>
      <c r="BL1318" s="77"/>
      <c r="BM1318" s="77"/>
      <c r="BN1318" s="201">
        <f t="shared" ref="BN1318:CH1318" ca="1" si="649">BN$1309</f>
        <v>0.04</v>
      </c>
      <c r="BO1318" s="201">
        <f t="shared" ca="1" si="649"/>
        <v>0</v>
      </c>
      <c r="BP1318" s="201">
        <f t="shared" ca="1" si="649"/>
        <v>0</v>
      </c>
      <c r="BQ1318" s="201">
        <f t="shared" ca="1" si="649"/>
        <v>0</v>
      </c>
      <c r="BR1318" s="201">
        <f t="shared" ca="1" si="649"/>
        <v>-0.08</v>
      </c>
      <c r="BS1318" s="201">
        <f t="shared" ca="1" si="649"/>
        <v>0.08</v>
      </c>
      <c r="BT1318" s="201">
        <f t="shared" ca="1" si="649"/>
        <v>0.08</v>
      </c>
      <c r="BU1318" s="201">
        <f t="shared" ca="1" si="649"/>
        <v>0.04</v>
      </c>
      <c r="BV1318" s="201">
        <f t="shared" ca="1" si="649"/>
        <v>0</v>
      </c>
      <c r="BW1318" s="201">
        <f t="shared" ca="1" si="649"/>
        <v>0</v>
      </c>
      <c r="BX1318" s="201">
        <f t="shared" ca="1" si="649"/>
        <v>0</v>
      </c>
      <c r="BY1318" s="201">
        <f t="shared" ca="1" si="649"/>
        <v>-0.08</v>
      </c>
      <c r="BZ1318" s="201">
        <f t="shared" ca="1" si="649"/>
        <v>0.08</v>
      </c>
      <c r="CA1318" s="201">
        <f t="shared" ca="1" si="649"/>
        <v>0.08</v>
      </c>
      <c r="CB1318" s="201">
        <f t="shared" ca="1" si="649"/>
        <v>0.04</v>
      </c>
      <c r="CC1318" s="201">
        <f t="shared" ca="1" si="649"/>
        <v>0</v>
      </c>
      <c r="CD1318" s="201">
        <f t="shared" ca="1" si="649"/>
        <v>0</v>
      </c>
      <c r="CE1318" s="201">
        <f t="shared" ca="1" si="649"/>
        <v>0</v>
      </c>
      <c r="CF1318" s="201">
        <f t="shared" ca="1" si="649"/>
        <v>-0.08</v>
      </c>
      <c r="CG1318" s="201">
        <f t="shared" ca="1" si="649"/>
        <v>0.08</v>
      </c>
      <c r="CH1318" s="201">
        <f t="shared" ca="1" si="649"/>
        <v>0.08</v>
      </c>
    </row>
    <row r="1319" spans="1:86">
      <c r="A1319" s="60"/>
      <c r="B1319" s="231" t="str">
        <f t="shared" si="617"/>
        <v>Scan 2 All FS as Scan1</v>
      </c>
      <c r="C1319" s="40">
        <f t="shared" ref="C1319:R1332" ca="1" si="650">OFFSET(C1319,-1,0)</f>
        <v>1</v>
      </c>
      <c r="D1319" s="40">
        <f t="shared" ca="1" si="650"/>
        <v>1</v>
      </c>
      <c r="E1319" s="40" t="b">
        <f t="shared" ca="1" si="645"/>
        <v>0</v>
      </c>
      <c r="F1319" s="40">
        <f t="shared" ca="1" si="619"/>
        <v>22</v>
      </c>
      <c r="G1319" s="40" t="str">
        <f t="shared" ca="1" si="619"/>
        <v>-</v>
      </c>
      <c r="H1319" s="40" t="str">
        <f t="shared" ca="1" si="619"/>
        <v>-</v>
      </c>
      <c r="I1319" s="40" t="str">
        <f t="shared" ca="1" si="619"/>
        <v>-</v>
      </c>
      <c r="J1319" s="40" t="str">
        <f t="shared" ca="1" si="619"/>
        <v>-</v>
      </c>
      <c r="K1319" s="40" t="str">
        <f t="shared" ca="1" si="619"/>
        <v>-</v>
      </c>
      <c r="L1319" s="40" t="str">
        <f t="shared" ca="1" si="619"/>
        <v>-</v>
      </c>
      <c r="M1319" s="40" t="str">
        <f t="shared" ca="1" si="619"/>
        <v>-</v>
      </c>
      <c r="N1319" s="40" t="str">
        <f t="shared" ca="1" si="619"/>
        <v>-</v>
      </c>
      <c r="O1319" s="200">
        <f ca="1">O$1295</f>
        <v>50</v>
      </c>
      <c r="P1319" s="40">
        <f t="shared" ca="1" si="619"/>
        <v>53</v>
      </c>
      <c r="Q1319" s="200">
        <f ca="1">Q$1295</f>
        <v>51</v>
      </c>
      <c r="R1319" s="200">
        <f ca="1">R$1295</f>
        <v>51</v>
      </c>
      <c r="S1319" s="200">
        <f ca="1">S$1295</f>
        <v>51</v>
      </c>
      <c r="T1319" s="200">
        <f ca="1">T$1295</f>
        <v>51</v>
      </c>
      <c r="U1319" s="40">
        <f t="shared" ca="1" si="619"/>
        <v>0.02</v>
      </c>
      <c r="V1319" s="40">
        <f t="shared" ca="1" si="647"/>
        <v>0</v>
      </c>
      <c r="W1319" s="40">
        <f t="shared" ca="1" si="647"/>
        <v>0.05</v>
      </c>
      <c r="X1319" s="40">
        <f t="shared" ca="1" si="647"/>
        <v>0.11</v>
      </c>
      <c r="Y1319" s="49">
        <f t="shared" ca="1" si="647"/>
        <v>1.0984615384615384E-2</v>
      </c>
      <c r="Z1319" s="49">
        <f t="shared" ca="1" si="647"/>
        <v>-4.3999999999999997E-2</v>
      </c>
      <c r="AA1319" s="40">
        <f t="shared" ref="AA1319:AC1320" ca="1" si="651">OFFSET(AA1319,-1,0)</f>
        <v>2</v>
      </c>
      <c r="AB1319" s="40" t="str">
        <f t="shared" ca="1" si="651"/>
        <v>-</v>
      </c>
      <c r="AC1319" s="40" t="str">
        <f t="shared" ca="1" si="651"/>
        <v>-</v>
      </c>
      <c r="AD1319" s="40" t="b">
        <f t="shared" ca="1" si="647"/>
        <v>1</v>
      </c>
      <c r="AE1319" s="40" t="str">
        <f t="shared" ca="1" si="647"/>
        <v>-</v>
      </c>
      <c r="AF1319" s="40" t="str">
        <f t="shared" ca="1" si="647"/>
        <v>-</v>
      </c>
      <c r="AG1319" s="40">
        <f t="shared" ca="1" si="647"/>
        <v>0.5</v>
      </c>
      <c r="AH1319" s="40">
        <f ca="1">OFFSET(AH1319,-1,0)</f>
        <v>1</v>
      </c>
      <c r="AI1319" s="201">
        <f ca="1">AI$1309</f>
        <v>0</v>
      </c>
      <c r="AJ1319" s="40">
        <f t="shared" ca="1" si="647"/>
        <v>1</v>
      </c>
      <c r="AK1319" s="201">
        <f ca="1">AK$1309</f>
        <v>0</v>
      </c>
      <c r="AL1319" s="40">
        <f t="shared" ca="1" si="648"/>
        <v>1</v>
      </c>
      <c r="AM1319" s="40"/>
      <c r="AN1319" s="40"/>
      <c r="AO1319" s="40"/>
      <c r="AP1319" s="40"/>
      <c r="AQ1319" s="40"/>
      <c r="AR1319" s="40"/>
      <c r="AS1319" s="40"/>
      <c r="AT1319" s="40"/>
      <c r="AU1319" s="40"/>
      <c r="AV1319" s="40"/>
      <c r="AW1319" s="40"/>
      <c r="AX1319" s="40"/>
      <c r="AY1319" s="40"/>
      <c r="AZ1319" s="40"/>
      <c r="BA1319" s="40"/>
      <c r="BB1319" s="40"/>
      <c r="BC1319" s="40"/>
      <c r="BD1319" s="40"/>
      <c r="BE1319" s="40"/>
      <c r="BF1319" s="40"/>
      <c r="BG1319" s="40"/>
      <c r="BH1319" s="40"/>
      <c r="BI1319" s="40"/>
      <c r="BJ1319" s="40"/>
      <c r="BK1319" s="40"/>
      <c r="BL1319" s="40"/>
      <c r="BM1319" s="40"/>
      <c r="BN1319" s="200">
        <f ca="1">BN$1295</f>
        <v>0.04</v>
      </c>
      <c r="BO1319" s="40">
        <f ca="1">OFFSET(BO1319,-1,0)</f>
        <v>0</v>
      </c>
      <c r="BP1319" s="77">
        <f ca="1">OFFSET(BP1319,-1,0)</f>
        <v>0</v>
      </c>
      <c r="BQ1319" s="40">
        <f ca="1">OFFSET(BQ1319,-1,0)</f>
        <v>0</v>
      </c>
      <c r="BR1319" s="200">
        <f ca="1">BR$1295</f>
        <v>0</v>
      </c>
      <c r="BS1319" s="200">
        <f ca="1">BS$1295</f>
        <v>0.04</v>
      </c>
      <c r="BT1319" s="200">
        <f ca="1">BT$1295</f>
        <v>0.04</v>
      </c>
      <c r="BU1319" s="200">
        <f ca="1">BU$1295</f>
        <v>0.04</v>
      </c>
      <c r="BV1319" s="40">
        <f t="shared" ref="BV1319:BX1323" ca="1" si="652">OFFSET(BV1319,-1,0)</f>
        <v>0</v>
      </c>
      <c r="BW1319" s="77">
        <f t="shared" ca="1" si="652"/>
        <v>0</v>
      </c>
      <c r="BX1319" s="40">
        <f t="shared" ca="1" si="652"/>
        <v>0</v>
      </c>
      <c r="BY1319" s="200">
        <f ca="1">BY$1295</f>
        <v>0</v>
      </c>
      <c r="BZ1319" s="200">
        <f ca="1">BZ$1295</f>
        <v>0.04</v>
      </c>
      <c r="CA1319" s="200">
        <f ca="1">CA$1295</f>
        <v>0.04</v>
      </c>
      <c r="CB1319" s="200">
        <f ca="1">CB$1295</f>
        <v>0.04</v>
      </c>
      <c r="CC1319" s="40">
        <f t="shared" ref="CC1319:CE1323" ca="1" si="653">OFFSET(CC1319,-1,0)</f>
        <v>0</v>
      </c>
      <c r="CD1319" s="77">
        <f t="shared" ca="1" si="653"/>
        <v>0</v>
      </c>
      <c r="CE1319" s="40">
        <f t="shared" ca="1" si="653"/>
        <v>0</v>
      </c>
      <c r="CF1319" s="200">
        <f ca="1">CF$1295</f>
        <v>0</v>
      </c>
      <c r="CG1319" s="200">
        <f ca="1">CG$1295</f>
        <v>0.04</v>
      </c>
      <c r="CH1319" s="200">
        <f ca="1">CH$1295</f>
        <v>0.04</v>
      </c>
    </row>
    <row r="1320" spans="1:86">
      <c r="A1320" s="60"/>
      <c r="B1320" s="231" t="str">
        <f t="shared" si="617"/>
        <v>Scan 2 Dry FS as Scan1</v>
      </c>
      <c r="C1320" s="40">
        <f t="shared" ca="1" si="650"/>
        <v>1</v>
      </c>
      <c r="D1320" s="40">
        <f t="shared" ca="1" si="650"/>
        <v>1</v>
      </c>
      <c r="E1320" s="40" t="b">
        <f t="shared" ca="1" si="645"/>
        <v>0</v>
      </c>
      <c r="F1320" s="40">
        <f t="shared" ca="1" si="619"/>
        <v>22</v>
      </c>
      <c r="G1320" s="40" t="str">
        <f t="shared" ca="1" si="619"/>
        <v>-</v>
      </c>
      <c r="H1320" s="40" t="str">
        <f t="shared" ca="1" si="619"/>
        <v>-</v>
      </c>
      <c r="I1320" s="40" t="str">
        <f t="shared" ca="1" si="619"/>
        <v>-</v>
      </c>
      <c r="J1320" s="40" t="str">
        <f t="shared" ca="1" si="619"/>
        <v>-</v>
      </c>
      <c r="K1320" s="40" t="str">
        <f t="shared" ca="1" si="619"/>
        <v>-</v>
      </c>
      <c r="L1320" s="40" t="str">
        <f t="shared" ca="1" si="619"/>
        <v>-</v>
      </c>
      <c r="M1320" s="40" t="str">
        <f t="shared" ca="1" si="619"/>
        <v>-</v>
      </c>
      <c r="N1320" s="40" t="str">
        <f t="shared" ca="1" si="619"/>
        <v>-</v>
      </c>
      <c r="O1320" s="40">
        <f t="shared" ca="1" si="619"/>
        <v>50</v>
      </c>
      <c r="P1320" s="40">
        <f t="shared" ca="1" si="619"/>
        <v>53</v>
      </c>
      <c r="Q1320" s="201">
        <f ca="1">Q$1309</f>
        <v>53</v>
      </c>
      <c r="R1320" s="201">
        <f ca="1">R$1309</f>
        <v>54</v>
      </c>
      <c r="S1320" s="201">
        <f ca="1">S$1309</f>
        <v>54</v>
      </c>
      <c r="T1320" s="201">
        <f ca="1">T$1309</f>
        <v>54</v>
      </c>
      <c r="U1320" s="40">
        <f t="shared" ca="1" si="619"/>
        <v>0.02</v>
      </c>
      <c r="V1320" s="40">
        <f t="shared" ca="1" si="647"/>
        <v>0</v>
      </c>
      <c r="W1320" s="40">
        <f t="shared" ca="1" si="647"/>
        <v>0.05</v>
      </c>
      <c r="X1320" s="40">
        <f t="shared" ca="1" si="647"/>
        <v>0.11</v>
      </c>
      <c r="Y1320" s="49">
        <f t="shared" ca="1" si="647"/>
        <v>1.0984615384615384E-2</v>
      </c>
      <c r="Z1320" s="49">
        <f t="shared" ca="1" si="647"/>
        <v>-4.3999999999999997E-2</v>
      </c>
      <c r="AA1320" s="40">
        <f t="shared" ca="1" si="651"/>
        <v>2</v>
      </c>
      <c r="AB1320" s="40" t="str">
        <f t="shared" ca="1" si="651"/>
        <v>-</v>
      </c>
      <c r="AC1320" s="40" t="str">
        <f t="shared" ca="1" si="651"/>
        <v>-</v>
      </c>
      <c r="AD1320" s="40" t="b">
        <f t="shared" ca="1" si="647"/>
        <v>1</v>
      </c>
      <c r="AE1320" s="40" t="str">
        <f t="shared" ca="1" si="647"/>
        <v>-</v>
      </c>
      <c r="AF1320" s="40" t="str">
        <f t="shared" ca="1" si="647"/>
        <v>-</v>
      </c>
      <c r="AG1320" s="40">
        <f t="shared" ca="1" si="647"/>
        <v>0.5</v>
      </c>
      <c r="AH1320" s="40">
        <f ca="1">OFFSET(AH1320,-1,0)</f>
        <v>1</v>
      </c>
      <c r="AI1320" s="77">
        <f t="shared" ref="AI1320:AK1321" ca="1" si="654">OFFSET(AI1320,-1,0)</f>
        <v>0</v>
      </c>
      <c r="AJ1320" s="77">
        <f t="shared" ca="1" si="654"/>
        <v>1</v>
      </c>
      <c r="AK1320" s="77">
        <f t="shared" ca="1" si="654"/>
        <v>0</v>
      </c>
      <c r="AL1320" s="40">
        <f t="shared" ca="1" si="648"/>
        <v>1</v>
      </c>
      <c r="AM1320" s="40"/>
      <c r="AN1320" s="40"/>
      <c r="AO1320" s="40"/>
      <c r="AP1320" s="40"/>
      <c r="AQ1320" s="40"/>
      <c r="AR1320" s="40"/>
      <c r="AS1320" s="40"/>
      <c r="AT1320" s="40"/>
      <c r="AU1320" s="40"/>
      <c r="AV1320" s="40"/>
      <c r="AW1320" s="40"/>
      <c r="AX1320" s="40"/>
      <c r="AY1320" s="40"/>
      <c r="AZ1320" s="40"/>
      <c r="BA1320" s="40"/>
      <c r="BB1320" s="40"/>
      <c r="BC1320" s="40"/>
      <c r="BD1320" s="40"/>
      <c r="BE1320" s="40"/>
      <c r="BF1320" s="40"/>
      <c r="BG1320" s="40"/>
      <c r="BH1320" s="40"/>
      <c r="BI1320" s="40"/>
      <c r="BJ1320" s="40"/>
      <c r="BK1320" s="40"/>
      <c r="BL1320" s="40"/>
      <c r="BM1320" s="40"/>
      <c r="BN1320" s="40">
        <f t="shared" ref="BN1320:CC1332" ca="1" si="655">OFFSET(BN1320,-1,0)</f>
        <v>0.04</v>
      </c>
      <c r="BO1320" s="40">
        <f t="shared" ca="1" si="655"/>
        <v>0</v>
      </c>
      <c r="BP1320" s="77">
        <f ca="1">OFFSET(BP1320,-1,0)</f>
        <v>0</v>
      </c>
      <c r="BQ1320" s="40">
        <f t="shared" ca="1" si="655"/>
        <v>0</v>
      </c>
      <c r="BR1320" s="40">
        <f t="shared" ca="1" si="655"/>
        <v>0</v>
      </c>
      <c r="BS1320" s="201">
        <f ca="1">BS$1309</f>
        <v>0.08</v>
      </c>
      <c r="BT1320" s="201">
        <f ca="1">BT$1309</f>
        <v>0.08</v>
      </c>
      <c r="BU1320" s="40">
        <f ca="1">OFFSET(BU1320,-1,0)</f>
        <v>0.04</v>
      </c>
      <c r="BV1320" s="40">
        <f t="shared" ca="1" si="652"/>
        <v>0</v>
      </c>
      <c r="BW1320" s="77">
        <f t="shared" ca="1" si="652"/>
        <v>0</v>
      </c>
      <c r="BX1320" s="40">
        <f t="shared" ca="1" si="652"/>
        <v>0</v>
      </c>
      <c r="BY1320" s="40">
        <f ca="1">OFFSET(BY1320,-1,0)</f>
        <v>0</v>
      </c>
      <c r="BZ1320" s="201">
        <f ca="1">BZ$1309</f>
        <v>0.08</v>
      </c>
      <c r="CA1320" s="201">
        <f ca="1">CA$1309</f>
        <v>0.08</v>
      </c>
      <c r="CB1320" s="40">
        <f ca="1">OFFSET(CB1320,-1,0)</f>
        <v>0.04</v>
      </c>
      <c r="CC1320" s="40">
        <f t="shared" ca="1" si="653"/>
        <v>0</v>
      </c>
      <c r="CD1320" s="77">
        <f t="shared" ca="1" si="653"/>
        <v>0</v>
      </c>
      <c r="CE1320" s="40">
        <f t="shared" ca="1" si="653"/>
        <v>0</v>
      </c>
      <c r="CF1320" s="40">
        <f ca="1">OFFSET(CF1320,-1,0)</f>
        <v>0</v>
      </c>
      <c r="CG1320" s="201">
        <f ca="1">CG$1309</f>
        <v>0.08</v>
      </c>
      <c r="CH1320" s="201">
        <f ca="1">CH$1309</f>
        <v>0.08</v>
      </c>
    </row>
    <row r="1321" spans="1:86">
      <c r="A1321" s="60"/>
      <c r="B1321" s="231" t="str">
        <f t="shared" si="617"/>
        <v>Scan 2 Singles FS as Scan1</v>
      </c>
      <c r="C1321" s="77">
        <f t="shared" ca="1" si="650"/>
        <v>1</v>
      </c>
      <c r="D1321" s="77">
        <f t="shared" ca="1" si="650"/>
        <v>1</v>
      </c>
      <c r="E1321" s="77" t="b">
        <f t="shared" ca="1" si="645"/>
        <v>0</v>
      </c>
      <c r="F1321" s="77">
        <f t="shared" ref="F1321:N1322" ca="1" si="656">OFFSET(F1321,-1,0)</f>
        <v>22</v>
      </c>
      <c r="G1321" s="77" t="str">
        <f t="shared" ca="1" si="656"/>
        <v>-</v>
      </c>
      <c r="H1321" s="77" t="str">
        <f t="shared" ca="1" si="656"/>
        <v>-</v>
      </c>
      <c r="I1321" s="77" t="str">
        <f t="shared" ca="1" si="656"/>
        <v>-</v>
      </c>
      <c r="J1321" s="77" t="str">
        <f t="shared" ca="1" si="656"/>
        <v>-</v>
      </c>
      <c r="K1321" s="77" t="str">
        <f t="shared" ca="1" si="656"/>
        <v>-</v>
      </c>
      <c r="L1321" s="77" t="str">
        <f t="shared" ca="1" si="656"/>
        <v>-</v>
      </c>
      <c r="M1321" s="77" t="str">
        <f t="shared" ca="1" si="656"/>
        <v>-</v>
      </c>
      <c r="N1321" s="77" t="str">
        <f t="shared" ca="1" si="656"/>
        <v>-</v>
      </c>
      <c r="O1321" s="201">
        <f ca="1">O$1309</f>
        <v>52</v>
      </c>
      <c r="P1321" s="77">
        <f ca="1">OFFSET(P1321,-1,0)</f>
        <v>53</v>
      </c>
      <c r="Q1321" s="200">
        <f ca="1">Q$1295</f>
        <v>51</v>
      </c>
      <c r="R1321" s="77">
        <f ca="1">OFFSET(R1321,-1,0)</f>
        <v>54</v>
      </c>
      <c r="S1321" s="77">
        <f t="shared" ref="S1321:AJ1323" ca="1" si="657">OFFSET(S1321,-1,0)</f>
        <v>54</v>
      </c>
      <c r="T1321" s="77">
        <f t="shared" ca="1" si="657"/>
        <v>54</v>
      </c>
      <c r="U1321" s="77">
        <f t="shared" ca="1" si="657"/>
        <v>0.02</v>
      </c>
      <c r="V1321" s="77">
        <f t="shared" ca="1" si="657"/>
        <v>0</v>
      </c>
      <c r="W1321" s="77">
        <f t="shared" ca="1" si="657"/>
        <v>0.05</v>
      </c>
      <c r="X1321" s="77">
        <f t="shared" ca="1" si="657"/>
        <v>0.11</v>
      </c>
      <c r="Y1321" s="206">
        <f t="shared" ca="1" si="657"/>
        <v>1.0984615384615384E-2</v>
      </c>
      <c r="Z1321" s="206">
        <f t="shared" ca="1" si="657"/>
        <v>-4.3999999999999997E-2</v>
      </c>
      <c r="AA1321" s="77">
        <f t="shared" ca="1" si="657"/>
        <v>2</v>
      </c>
      <c r="AB1321" s="77" t="str">
        <f t="shared" ca="1" si="657"/>
        <v>-</v>
      </c>
      <c r="AC1321" s="77" t="str">
        <f t="shared" ca="1" si="657"/>
        <v>-</v>
      </c>
      <c r="AD1321" s="77" t="b">
        <f t="shared" ca="1" si="657"/>
        <v>1</v>
      </c>
      <c r="AE1321" s="77" t="str">
        <f t="shared" ca="1" si="657"/>
        <v>-</v>
      </c>
      <c r="AF1321" s="77" t="str">
        <f t="shared" ca="1" si="657"/>
        <v>-</v>
      </c>
      <c r="AG1321" s="77">
        <f t="shared" ca="1" si="657"/>
        <v>0.5</v>
      </c>
      <c r="AH1321" s="77">
        <f t="shared" ca="1" si="657"/>
        <v>1</v>
      </c>
      <c r="AI1321" s="77">
        <f t="shared" ca="1" si="654"/>
        <v>0</v>
      </c>
      <c r="AJ1321" s="77">
        <f t="shared" ca="1" si="654"/>
        <v>1</v>
      </c>
      <c r="AK1321" s="77">
        <f t="shared" ca="1" si="654"/>
        <v>0</v>
      </c>
      <c r="AL1321" s="77">
        <f t="shared" ca="1" si="648"/>
        <v>1</v>
      </c>
      <c r="AM1321" s="77"/>
      <c r="AN1321" s="77"/>
      <c r="AO1321" s="77"/>
      <c r="AP1321" s="77"/>
      <c r="AQ1321" s="77"/>
      <c r="AR1321" s="77"/>
      <c r="AS1321" s="77"/>
      <c r="AT1321" s="77"/>
      <c r="AU1321" s="77"/>
      <c r="AV1321" s="77"/>
      <c r="AW1321" s="77"/>
      <c r="AX1321" s="77"/>
      <c r="AY1321" s="77"/>
      <c r="AZ1321" s="77"/>
      <c r="BA1321" s="77"/>
      <c r="BB1321" s="77"/>
      <c r="BC1321" s="77"/>
      <c r="BD1321" s="77"/>
      <c r="BE1321" s="77"/>
      <c r="BF1321" s="77"/>
      <c r="BG1321" s="77"/>
      <c r="BH1321" s="77"/>
      <c r="BI1321" s="77"/>
      <c r="BJ1321" s="77"/>
      <c r="BK1321" s="77"/>
      <c r="BL1321" s="77"/>
      <c r="BM1321" s="77"/>
      <c r="BN1321" s="77">
        <f t="shared" ca="1" si="655"/>
        <v>0.04</v>
      </c>
      <c r="BO1321" s="77">
        <f t="shared" ca="1" si="655"/>
        <v>0</v>
      </c>
      <c r="BP1321" s="77">
        <f t="shared" ca="1" si="655"/>
        <v>0</v>
      </c>
      <c r="BQ1321" s="77">
        <f t="shared" ca="1" si="655"/>
        <v>0</v>
      </c>
      <c r="BR1321" s="201">
        <f ca="1">BR$1309</f>
        <v>-0.08</v>
      </c>
      <c r="BS1321" s="200">
        <f ca="1">BS$1295</f>
        <v>0.04</v>
      </c>
      <c r="BT1321" s="77">
        <f t="shared" ca="1" si="655"/>
        <v>0.08</v>
      </c>
      <c r="BU1321" s="77">
        <f ca="1">OFFSET(BU1321,-1,0)</f>
        <v>0.04</v>
      </c>
      <c r="BV1321" s="77">
        <f t="shared" ca="1" si="652"/>
        <v>0</v>
      </c>
      <c r="BW1321" s="77">
        <f t="shared" ca="1" si="652"/>
        <v>0</v>
      </c>
      <c r="BX1321" s="77">
        <f t="shared" ca="1" si="652"/>
        <v>0</v>
      </c>
      <c r="BY1321" s="201">
        <f ca="1">BY$1309</f>
        <v>-0.08</v>
      </c>
      <c r="BZ1321" s="200">
        <f ca="1">BZ$1295</f>
        <v>0.04</v>
      </c>
      <c r="CA1321" s="77">
        <f ca="1">OFFSET(CA1321,-1,0)</f>
        <v>0.08</v>
      </c>
      <c r="CB1321" s="77">
        <f ca="1">OFFSET(CB1321,-1,0)</f>
        <v>0.04</v>
      </c>
      <c r="CC1321" s="77">
        <f t="shared" ca="1" si="653"/>
        <v>0</v>
      </c>
      <c r="CD1321" s="77">
        <f t="shared" ca="1" si="653"/>
        <v>0</v>
      </c>
      <c r="CE1321" s="77">
        <f t="shared" ca="1" si="653"/>
        <v>0</v>
      </c>
      <c r="CF1321" s="201">
        <f ca="1">CF$1309</f>
        <v>-0.08</v>
      </c>
      <c r="CG1321" s="200">
        <f ca="1">CG$1295</f>
        <v>0.04</v>
      </c>
      <c r="CH1321" s="77">
        <f ca="1">OFFSET(CH1321,-1,0)</f>
        <v>0.08</v>
      </c>
    </row>
    <row r="1322" spans="1:86">
      <c r="A1322" s="60"/>
      <c r="B1322" s="231" t="str">
        <f t="shared" si="617"/>
        <v>Scan 2 Mult FS as Scan1</v>
      </c>
      <c r="C1322" s="77">
        <f t="shared" ca="1" si="650"/>
        <v>1</v>
      </c>
      <c r="D1322" s="77">
        <f t="shared" ca="1" si="650"/>
        <v>1</v>
      </c>
      <c r="E1322" s="77" t="b">
        <f t="shared" ca="1" si="645"/>
        <v>0</v>
      </c>
      <c r="F1322" s="77">
        <f t="shared" ca="1" si="656"/>
        <v>22</v>
      </c>
      <c r="G1322" s="77" t="str">
        <f t="shared" ca="1" si="656"/>
        <v>-</v>
      </c>
      <c r="H1322" s="77" t="str">
        <f t="shared" ca="1" si="656"/>
        <v>-</v>
      </c>
      <c r="I1322" s="77" t="str">
        <f t="shared" ca="1" si="656"/>
        <v>-</v>
      </c>
      <c r="J1322" s="77" t="str">
        <f t="shared" ca="1" si="656"/>
        <v>-</v>
      </c>
      <c r="K1322" s="77" t="str">
        <f t="shared" ca="1" si="656"/>
        <v>-</v>
      </c>
      <c r="L1322" s="77" t="str">
        <f t="shared" ca="1" si="656"/>
        <v>-</v>
      </c>
      <c r="M1322" s="77" t="str">
        <f t="shared" ca="1" si="656"/>
        <v>-</v>
      </c>
      <c r="N1322" s="77" t="str">
        <f t="shared" ca="1" si="656"/>
        <v>-</v>
      </c>
      <c r="O1322" s="77">
        <f ca="1">OFFSET(O1322,-1,0)</f>
        <v>52</v>
      </c>
      <c r="P1322" s="77">
        <f ca="1">OFFSET(P1322,-1,0)</f>
        <v>53</v>
      </c>
      <c r="Q1322" s="201">
        <f ca="1">Q$1309</f>
        <v>53</v>
      </c>
      <c r="R1322" s="200">
        <f ca="1">R$1295</f>
        <v>51</v>
      </c>
      <c r="S1322" s="200">
        <f ca="1">S$1295</f>
        <v>51</v>
      </c>
      <c r="T1322" s="200">
        <f ca="1">T$1295</f>
        <v>51</v>
      </c>
      <c r="U1322" s="77">
        <f t="shared" ca="1" si="657"/>
        <v>0.02</v>
      </c>
      <c r="V1322" s="77">
        <f t="shared" ca="1" si="657"/>
        <v>0</v>
      </c>
      <c r="W1322" s="77">
        <f t="shared" ca="1" si="657"/>
        <v>0.05</v>
      </c>
      <c r="X1322" s="77">
        <f t="shared" ca="1" si="657"/>
        <v>0.11</v>
      </c>
      <c r="Y1322" s="206">
        <f t="shared" ca="1" si="657"/>
        <v>1.0984615384615384E-2</v>
      </c>
      <c r="Z1322" s="206">
        <f t="shared" ca="1" si="657"/>
        <v>-4.3999999999999997E-2</v>
      </c>
      <c r="AA1322" s="77">
        <f t="shared" ca="1" si="657"/>
        <v>2</v>
      </c>
      <c r="AB1322" s="77" t="str">
        <f t="shared" ca="1" si="657"/>
        <v>-</v>
      </c>
      <c r="AC1322" s="77" t="str">
        <f t="shared" ca="1" si="657"/>
        <v>-</v>
      </c>
      <c r="AD1322" s="77" t="b">
        <f t="shared" ca="1" si="657"/>
        <v>1</v>
      </c>
      <c r="AE1322" s="77" t="str">
        <f t="shared" ca="1" si="657"/>
        <v>-</v>
      </c>
      <c r="AF1322" s="77" t="str">
        <f t="shared" ca="1" si="657"/>
        <v>-</v>
      </c>
      <c r="AG1322" s="77">
        <f t="shared" ca="1" si="657"/>
        <v>0.5</v>
      </c>
      <c r="AH1322" s="77">
        <f t="shared" ca="1" si="657"/>
        <v>1</v>
      </c>
      <c r="AI1322" s="77">
        <f t="shared" ca="1" si="657"/>
        <v>0</v>
      </c>
      <c r="AJ1322" s="77">
        <f t="shared" ca="1" si="657"/>
        <v>1</v>
      </c>
      <c r="AK1322" s="77">
        <f ca="1">OFFSET(AK1322,-1,0)</f>
        <v>0</v>
      </c>
      <c r="AL1322" s="77">
        <f t="shared" ca="1" si="648"/>
        <v>1</v>
      </c>
      <c r="AM1322" s="77"/>
      <c r="AN1322" s="77"/>
      <c r="AO1322" s="77"/>
      <c r="AP1322" s="77"/>
      <c r="AQ1322" s="77"/>
      <c r="AR1322" s="77"/>
      <c r="AS1322" s="77"/>
      <c r="AT1322" s="77"/>
      <c r="AU1322" s="77"/>
      <c r="AV1322" s="77"/>
      <c r="AW1322" s="77"/>
      <c r="AX1322" s="77"/>
      <c r="AY1322" s="77"/>
      <c r="AZ1322" s="77"/>
      <c r="BA1322" s="77"/>
      <c r="BB1322" s="77"/>
      <c r="BC1322" s="77"/>
      <c r="BD1322" s="77"/>
      <c r="BE1322" s="77"/>
      <c r="BF1322" s="77"/>
      <c r="BG1322" s="77"/>
      <c r="BH1322" s="77"/>
      <c r="BI1322" s="77"/>
      <c r="BJ1322" s="77"/>
      <c r="BK1322" s="77"/>
      <c r="BL1322" s="77"/>
      <c r="BM1322" s="77"/>
      <c r="BN1322" s="77">
        <f t="shared" ca="1" si="655"/>
        <v>0.04</v>
      </c>
      <c r="BO1322" s="77">
        <f t="shared" ca="1" si="655"/>
        <v>0</v>
      </c>
      <c r="BP1322" s="77">
        <f t="shared" ca="1" si="655"/>
        <v>0</v>
      </c>
      <c r="BQ1322" s="77">
        <f t="shared" ca="1" si="655"/>
        <v>0</v>
      </c>
      <c r="BR1322" s="77">
        <f t="shared" ca="1" si="655"/>
        <v>-0.08</v>
      </c>
      <c r="BS1322" s="201">
        <f ca="1">BS$1309</f>
        <v>0.08</v>
      </c>
      <c r="BT1322" s="200">
        <f ca="1">BT$1295</f>
        <v>0.04</v>
      </c>
      <c r="BU1322" s="77">
        <f ca="1">OFFSET(BU1322,-1,0)</f>
        <v>0.04</v>
      </c>
      <c r="BV1322" s="77">
        <f t="shared" ca="1" si="652"/>
        <v>0</v>
      </c>
      <c r="BW1322" s="77">
        <f t="shared" ca="1" si="652"/>
        <v>0</v>
      </c>
      <c r="BX1322" s="77">
        <f t="shared" ca="1" si="652"/>
        <v>0</v>
      </c>
      <c r="BY1322" s="77">
        <f ca="1">OFFSET(BY1322,-1,0)</f>
        <v>-0.08</v>
      </c>
      <c r="BZ1322" s="201">
        <f ca="1">BZ$1309</f>
        <v>0.08</v>
      </c>
      <c r="CA1322" s="200">
        <f ca="1">CA$1295</f>
        <v>0.04</v>
      </c>
      <c r="CB1322" s="77">
        <f ca="1">OFFSET(CB1322,-1,0)</f>
        <v>0.04</v>
      </c>
      <c r="CC1322" s="77">
        <f t="shared" ca="1" si="653"/>
        <v>0</v>
      </c>
      <c r="CD1322" s="77">
        <f t="shared" ca="1" si="653"/>
        <v>0</v>
      </c>
      <c r="CE1322" s="77">
        <f t="shared" ca="1" si="653"/>
        <v>0</v>
      </c>
      <c r="CF1322" s="77">
        <f t="shared" ref="CF1322:CF1328" ca="1" si="658">OFFSET(CF1322,-1,0)</f>
        <v>-0.08</v>
      </c>
      <c r="CG1322" s="201">
        <f ca="1">CG$1309</f>
        <v>0.08</v>
      </c>
      <c r="CH1322" s="200">
        <f ca="1">CH$1295</f>
        <v>0.04</v>
      </c>
    </row>
    <row r="1323" spans="1:86">
      <c r="A1323" s="60"/>
      <c r="B1323" s="231" t="str">
        <f t="shared" si="617"/>
        <v>Scan 2 Hold Base Mortality as Scan1</v>
      </c>
      <c r="C1323" s="77">
        <f t="shared" ca="1" si="650"/>
        <v>1</v>
      </c>
      <c r="D1323" s="77">
        <f t="shared" ca="1" si="650"/>
        <v>1</v>
      </c>
      <c r="E1323" s="77" t="b">
        <f t="shared" ca="1" si="645"/>
        <v>0</v>
      </c>
      <c r="F1323" s="200">
        <f ca="1">F$1295</f>
        <v>21</v>
      </c>
      <c r="G1323" s="77" t="str">
        <f ca="1">OFFSET(G1323,-1,0)</f>
        <v>-</v>
      </c>
      <c r="H1323" s="77" t="str">
        <f ca="1">OFFSET(H1323,-1,0)</f>
        <v>-</v>
      </c>
      <c r="I1323" s="77" t="str">
        <f ca="1">OFFSET(I1323,-1,0)</f>
        <v>-</v>
      </c>
      <c r="J1323" s="77" t="str">
        <f ca="1">OFFSET(J1323,-1,0)</f>
        <v>-</v>
      </c>
      <c r="K1323" s="77" t="str">
        <f ca="1">OFFSET(K1323,-1,0)</f>
        <v>-</v>
      </c>
      <c r="L1323" s="76" t="b">
        <v>1</v>
      </c>
      <c r="M1323" s="77" t="str">
        <f ca="1">OFFSET(M1323,-1,0)</f>
        <v>-</v>
      </c>
      <c r="N1323" s="77" t="str">
        <f ca="1">OFFSET(N1323,-1,0)</f>
        <v>-</v>
      </c>
      <c r="O1323" s="77">
        <f ca="1">OFFSET(O1323,-1,0)</f>
        <v>52</v>
      </c>
      <c r="P1323" s="77">
        <f ca="1">OFFSET(P1323,-1,0)</f>
        <v>53</v>
      </c>
      <c r="Q1323" s="77">
        <f ca="1">OFFSET(Q1323,-1,0)</f>
        <v>53</v>
      </c>
      <c r="R1323" s="201">
        <f ca="1">R$1309</f>
        <v>54</v>
      </c>
      <c r="S1323" s="201">
        <f ca="1">S$1309</f>
        <v>54</v>
      </c>
      <c r="T1323" s="201">
        <f ca="1">T$1309</f>
        <v>54</v>
      </c>
      <c r="U1323" s="77">
        <f t="shared" ca="1" si="657"/>
        <v>0.02</v>
      </c>
      <c r="V1323" s="77">
        <f t="shared" ca="1" si="657"/>
        <v>0</v>
      </c>
      <c r="W1323" s="77">
        <f t="shared" ca="1" si="657"/>
        <v>0.05</v>
      </c>
      <c r="X1323" s="77">
        <f t="shared" ca="1" si="657"/>
        <v>0.11</v>
      </c>
      <c r="Y1323" s="206">
        <f t="shared" ca="1" si="657"/>
        <v>1.0984615384615384E-2</v>
      </c>
      <c r="Z1323" s="206">
        <f t="shared" ca="1" si="657"/>
        <v>-4.3999999999999997E-2</v>
      </c>
      <c r="AA1323" s="77">
        <f t="shared" ca="1" si="657"/>
        <v>2</v>
      </c>
      <c r="AB1323" s="77" t="str">
        <f t="shared" ca="1" si="657"/>
        <v>-</v>
      </c>
      <c r="AC1323" s="77" t="str">
        <f t="shared" ca="1" si="657"/>
        <v>-</v>
      </c>
      <c r="AD1323" s="77" t="b">
        <f t="shared" ca="1" si="657"/>
        <v>1</v>
      </c>
      <c r="AE1323" s="77" t="str">
        <f t="shared" ca="1" si="657"/>
        <v>-</v>
      </c>
      <c r="AF1323" s="77" t="str">
        <f t="shared" ca="1" si="657"/>
        <v>-</v>
      </c>
      <c r="AG1323" s="77">
        <f t="shared" ca="1" si="657"/>
        <v>0.5</v>
      </c>
      <c r="AH1323" s="77">
        <f t="shared" ca="1" si="657"/>
        <v>1</v>
      </c>
      <c r="AI1323" s="77">
        <f t="shared" ca="1" si="657"/>
        <v>0</v>
      </c>
      <c r="AJ1323" s="77">
        <f t="shared" ca="1" si="657"/>
        <v>1</v>
      </c>
      <c r="AK1323" s="77">
        <f ca="1">OFFSET(AK1323,-1,0)</f>
        <v>0</v>
      </c>
      <c r="AL1323" s="77">
        <f t="shared" ca="1" si="648"/>
        <v>1</v>
      </c>
      <c r="AM1323" s="77"/>
      <c r="AN1323" s="77"/>
      <c r="AO1323" s="77"/>
      <c r="AP1323" s="77"/>
      <c r="AQ1323" s="77"/>
      <c r="AR1323" s="77"/>
      <c r="AS1323" s="77"/>
      <c r="AT1323" s="77"/>
      <c r="AU1323" s="77"/>
      <c r="AV1323" s="77"/>
      <c r="AW1323" s="77"/>
      <c r="AX1323" s="77"/>
      <c r="AY1323" s="77"/>
      <c r="AZ1323" s="77"/>
      <c r="BA1323" s="77"/>
      <c r="BB1323" s="77"/>
      <c r="BC1323" s="77"/>
      <c r="BD1323" s="77"/>
      <c r="BE1323" s="77"/>
      <c r="BF1323" s="77"/>
      <c r="BG1323" s="77"/>
      <c r="BH1323" s="77"/>
      <c r="BI1323" s="77"/>
      <c r="BJ1323" s="77"/>
      <c r="BK1323" s="77"/>
      <c r="BL1323" s="77"/>
      <c r="BM1323" s="77"/>
      <c r="BN1323" s="201">
        <f ca="1">BN$1309</f>
        <v>0.04</v>
      </c>
      <c r="BO1323" s="77">
        <f t="shared" ca="1" si="655"/>
        <v>0</v>
      </c>
      <c r="BP1323" s="77">
        <f t="shared" ca="1" si="655"/>
        <v>0</v>
      </c>
      <c r="BQ1323" s="77">
        <f t="shared" ca="1" si="655"/>
        <v>0</v>
      </c>
      <c r="BR1323" s="77">
        <f t="shared" ca="1" si="655"/>
        <v>-0.08</v>
      </c>
      <c r="BS1323" s="77">
        <f t="shared" ca="1" si="655"/>
        <v>0.08</v>
      </c>
      <c r="BT1323" s="201">
        <f ca="1">BT$1309</f>
        <v>0.08</v>
      </c>
      <c r="BU1323" s="201">
        <f ca="1">BU$1309</f>
        <v>0.04</v>
      </c>
      <c r="BV1323" s="77">
        <f t="shared" ca="1" si="652"/>
        <v>0</v>
      </c>
      <c r="BW1323" s="77">
        <f t="shared" ca="1" si="652"/>
        <v>0</v>
      </c>
      <c r="BX1323" s="77">
        <f t="shared" ca="1" si="652"/>
        <v>0</v>
      </c>
      <c r="BY1323" s="77">
        <f ca="1">OFFSET(BY1323,-1,0)</f>
        <v>-0.08</v>
      </c>
      <c r="BZ1323" s="77">
        <f ca="1">OFFSET(BZ1323,-1,0)</f>
        <v>0.08</v>
      </c>
      <c r="CA1323" s="201">
        <f ca="1">CA$1309</f>
        <v>0.08</v>
      </c>
      <c r="CB1323" s="201">
        <f ca="1">CB$1309</f>
        <v>0.04</v>
      </c>
      <c r="CC1323" s="77">
        <f t="shared" ca="1" si="653"/>
        <v>0</v>
      </c>
      <c r="CD1323" s="77">
        <f t="shared" ca="1" si="653"/>
        <v>0</v>
      </c>
      <c r="CE1323" s="77">
        <f t="shared" ca="1" si="653"/>
        <v>0</v>
      </c>
      <c r="CF1323" s="77">
        <f t="shared" ca="1" si="658"/>
        <v>-0.08</v>
      </c>
      <c r="CG1323" s="77">
        <f t="shared" ref="CG1323:CG1328" ca="1" si="659">OFFSET(CG1323,-1,0)</f>
        <v>0.08</v>
      </c>
      <c r="CH1323" s="201">
        <f ca="1">CH$1309</f>
        <v>0.08</v>
      </c>
    </row>
    <row r="1324" spans="1:86">
      <c r="A1324" s="60"/>
      <c r="B1324" s="231" t="str">
        <f t="shared" si="617"/>
        <v>Scan 2 Hold LW &amp; sale value as Scan1</v>
      </c>
      <c r="C1324" s="77">
        <f t="shared" ca="1" si="650"/>
        <v>1</v>
      </c>
      <c r="D1324" s="77">
        <f t="shared" ca="1" si="650"/>
        <v>1</v>
      </c>
      <c r="E1324" s="77" t="b">
        <f t="shared" ca="1" si="650"/>
        <v>0</v>
      </c>
      <c r="F1324" s="77">
        <f t="shared" ca="1" si="650"/>
        <v>21</v>
      </c>
      <c r="G1324" s="77" t="str">
        <f t="shared" ca="1" si="650"/>
        <v>-</v>
      </c>
      <c r="H1324" s="77" t="str">
        <f t="shared" ca="1" si="650"/>
        <v>-</v>
      </c>
      <c r="I1324" s="77" t="str">
        <f t="shared" ca="1" si="650"/>
        <v>-</v>
      </c>
      <c r="J1324" s="77" t="str">
        <f t="shared" ca="1" si="650"/>
        <v>-</v>
      </c>
      <c r="K1324" s="77" t="str">
        <f t="shared" ca="1" si="650"/>
        <v>-</v>
      </c>
      <c r="L1324" s="201" t="str">
        <f>L$1309</f>
        <v>-</v>
      </c>
      <c r="M1324" s="76" t="b">
        <v>1</v>
      </c>
      <c r="N1324" s="77" t="str">
        <f t="shared" ca="1" si="650"/>
        <v>-</v>
      </c>
      <c r="O1324" s="77">
        <f t="shared" ca="1" si="650"/>
        <v>52</v>
      </c>
      <c r="P1324" s="77">
        <f t="shared" ca="1" si="650"/>
        <v>53</v>
      </c>
      <c r="Q1324" s="77">
        <f t="shared" ca="1" si="650"/>
        <v>53</v>
      </c>
      <c r="R1324" s="77">
        <f t="shared" ca="1" si="650"/>
        <v>54</v>
      </c>
      <c r="S1324" s="77">
        <f t="shared" ref="S1324:AL1332" ca="1" si="660">OFFSET(S1324,-1,0)</f>
        <v>54</v>
      </c>
      <c r="T1324" s="77">
        <f t="shared" ca="1" si="660"/>
        <v>54</v>
      </c>
      <c r="U1324" s="77">
        <f t="shared" ca="1" si="660"/>
        <v>0.02</v>
      </c>
      <c r="V1324" s="77">
        <f t="shared" ca="1" si="660"/>
        <v>0</v>
      </c>
      <c r="W1324" s="77">
        <f t="shared" ca="1" si="660"/>
        <v>0.05</v>
      </c>
      <c r="X1324" s="77">
        <f t="shared" ca="1" si="660"/>
        <v>0.11</v>
      </c>
      <c r="Y1324" s="206">
        <f t="shared" ca="1" si="660"/>
        <v>1.0984615384615384E-2</v>
      </c>
      <c r="Z1324" s="206">
        <f t="shared" ca="1" si="660"/>
        <v>-4.3999999999999997E-2</v>
      </c>
      <c r="AA1324" s="77">
        <f t="shared" ca="1" si="660"/>
        <v>2</v>
      </c>
      <c r="AB1324" s="77" t="str">
        <f t="shared" ca="1" si="660"/>
        <v>-</v>
      </c>
      <c r="AC1324" s="77" t="str">
        <f t="shared" ca="1" si="660"/>
        <v>-</v>
      </c>
      <c r="AD1324" s="77" t="b">
        <f t="shared" ca="1" si="660"/>
        <v>1</v>
      </c>
      <c r="AE1324" s="77" t="str">
        <f t="shared" ca="1" si="660"/>
        <v>-</v>
      </c>
      <c r="AF1324" s="77" t="str">
        <f t="shared" ca="1" si="660"/>
        <v>-</v>
      </c>
      <c r="AG1324" s="77">
        <f t="shared" ca="1" si="660"/>
        <v>0.5</v>
      </c>
      <c r="AH1324" s="77">
        <f t="shared" ca="1" si="660"/>
        <v>1</v>
      </c>
      <c r="AI1324" s="77">
        <f t="shared" ca="1" si="660"/>
        <v>0</v>
      </c>
      <c r="AJ1324" s="77">
        <f t="shared" ca="1" si="660"/>
        <v>1</v>
      </c>
      <c r="AK1324" s="77">
        <f t="shared" ca="1" si="660"/>
        <v>0</v>
      </c>
      <c r="AL1324" s="77">
        <f t="shared" ca="1" si="660"/>
        <v>1</v>
      </c>
      <c r="AM1324" s="77"/>
      <c r="AN1324" s="77"/>
      <c r="AO1324" s="77"/>
      <c r="AP1324" s="77"/>
      <c r="AQ1324" s="77"/>
      <c r="AR1324" s="77"/>
      <c r="AS1324" s="77"/>
      <c r="AT1324" s="77"/>
      <c r="AU1324" s="77"/>
      <c r="AV1324" s="77"/>
      <c r="AW1324" s="77"/>
      <c r="AX1324" s="77"/>
      <c r="AY1324" s="77"/>
      <c r="AZ1324" s="77"/>
      <c r="BA1324" s="77"/>
      <c r="BB1324" s="77"/>
      <c r="BC1324" s="77"/>
      <c r="BD1324" s="77"/>
      <c r="BE1324" s="77"/>
      <c r="BF1324" s="77"/>
      <c r="BG1324" s="77"/>
      <c r="BH1324" s="77"/>
      <c r="BI1324" s="77"/>
      <c r="BJ1324" s="77"/>
      <c r="BK1324" s="77"/>
      <c r="BL1324" s="77"/>
      <c r="BM1324" s="77"/>
      <c r="BN1324" s="77">
        <f t="shared" ca="1" si="655"/>
        <v>0.04</v>
      </c>
      <c r="BO1324" s="77">
        <f t="shared" ca="1" si="655"/>
        <v>0</v>
      </c>
      <c r="BP1324" s="77">
        <f t="shared" ca="1" si="655"/>
        <v>0</v>
      </c>
      <c r="BQ1324" s="77">
        <f t="shared" ca="1" si="655"/>
        <v>0</v>
      </c>
      <c r="BR1324" s="77">
        <f t="shared" ca="1" si="655"/>
        <v>-0.08</v>
      </c>
      <c r="BS1324" s="77">
        <f t="shared" ca="1" si="655"/>
        <v>0.08</v>
      </c>
      <c r="BT1324" s="77">
        <f t="shared" ca="1" si="655"/>
        <v>0.08</v>
      </c>
      <c r="BU1324" s="77">
        <f t="shared" ca="1" si="655"/>
        <v>0.04</v>
      </c>
      <c r="BV1324" s="77">
        <f t="shared" ca="1" si="655"/>
        <v>0</v>
      </c>
      <c r="BW1324" s="77">
        <f t="shared" ca="1" si="655"/>
        <v>0</v>
      </c>
      <c r="BX1324" s="77">
        <f t="shared" ca="1" si="655"/>
        <v>0</v>
      </c>
      <c r="BY1324" s="77">
        <f t="shared" ca="1" si="655"/>
        <v>-0.08</v>
      </c>
      <c r="BZ1324" s="77">
        <f t="shared" ca="1" si="655"/>
        <v>0.08</v>
      </c>
      <c r="CA1324" s="77">
        <f t="shared" ca="1" si="655"/>
        <v>0.08</v>
      </c>
      <c r="CB1324" s="77">
        <f t="shared" ca="1" si="655"/>
        <v>0.04</v>
      </c>
      <c r="CC1324" s="77">
        <f t="shared" ca="1" si="655"/>
        <v>0</v>
      </c>
      <c r="CD1324" s="77">
        <f t="shared" ref="CD1324:CE1328" ca="1" si="661">OFFSET(CD1324,-1,0)</f>
        <v>0</v>
      </c>
      <c r="CE1324" s="77">
        <f t="shared" ca="1" si="661"/>
        <v>0</v>
      </c>
      <c r="CF1324" s="77">
        <f t="shared" ca="1" si="658"/>
        <v>-0.08</v>
      </c>
      <c r="CG1324" s="77">
        <f t="shared" ca="1" si="659"/>
        <v>0.08</v>
      </c>
      <c r="CH1324" s="77">
        <f ca="1">OFFSET(CH1324,-1,0)</f>
        <v>0.08</v>
      </c>
    </row>
    <row r="1325" spans="1:86">
      <c r="A1325" s="60"/>
      <c r="B1325" s="232" t="str">
        <f t="shared" si="617"/>
        <v>Scan 2 Hold Flc Value as Scan1</v>
      </c>
      <c r="C1325" s="77">
        <f t="shared" ca="1" si="650"/>
        <v>1</v>
      </c>
      <c r="D1325" s="77">
        <f t="shared" ca="1" si="650"/>
        <v>1</v>
      </c>
      <c r="E1325" s="77" t="b">
        <f t="shared" ca="1" si="650"/>
        <v>0</v>
      </c>
      <c r="F1325" s="77">
        <f t="shared" ca="1" si="650"/>
        <v>21</v>
      </c>
      <c r="G1325" s="76" t="b">
        <v>1</v>
      </c>
      <c r="H1325" s="76" t="b">
        <v>1</v>
      </c>
      <c r="I1325" s="77" t="str">
        <f t="shared" ca="1" si="650"/>
        <v>-</v>
      </c>
      <c r="J1325" s="77" t="str">
        <f t="shared" ca="1" si="650"/>
        <v>-</v>
      </c>
      <c r="K1325" s="77" t="str">
        <f t="shared" ca="1" si="650"/>
        <v>-</v>
      </c>
      <c r="L1325" s="77" t="str">
        <f t="shared" ca="1" si="650"/>
        <v>-</v>
      </c>
      <c r="M1325" s="201" t="str">
        <f>M$1309</f>
        <v>-</v>
      </c>
      <c r="N1325" s="77" t="str">
        <f t="shared" ca="1" si="650"/>
        <v>-</v>
      </c>
      <c r="O1325" s="77">
        <f t="shared" ca="1" si="650"/>
        <v>52</v>
      </c>
      <c r="P1325" s="77">
        <f t="shared" ca="1" si="650"/>
        <v>53</v>
      </c>
      <c r="Q1325" s="77">
        <f t="shared" ca="1" si="650"/>
        <v>53</v>
      </c>
      <c r="R1325" s="77">
        <f t="shared" ca="1" si="650"/>
        <v>54</v>
      </c>
      <c r="S1325" s="77">
        <f t="shared" ca="1" si="660"/>
        <v>54</v>
      </c>
      <c r="T1325" s="77">
        <f t="shared" ca="1" si="660"/>
        <v>54</v>
      </c>
      <c r="U1325" s="77">
        <f t="shared" ca="1" si="660"/>
        <v>0.02</v>
      </c>
      <c r="V1325" s="77">
        <f t="shared" ca="1" si="660"/>
        <v>0</v>
      </c>
      <c r="W1325" s="77">
        <f t="shared" ca="1" si="660"/>
        <v>0.05</v>
      </c>
      <c r="X1325" s="77">
        <f t="shared" ca="1" si="660"/>
        <v>0.11</v>
      </c>
      <c r="Y1325" s="206">
        <f t="shared" ca="1" si="660"/>
        <v>1.0984615384615384E-2</v>
      </c>
      <c r="Z1325" s="206">
        <f t="shared" ca="1" si="660"/>
        <v>-4.3999999999999997E-2</v>
      </c>
      <c r="AA1325" s="77">
        <f t="shared" ca="1" si="660"/>
        <v>2</v>
      </c>
      <c r="AB1325" s="77" t="str">
        <f t="shared" ca="1" si="660"/>
        <v>-</v>
      </c>
      <c r="AC1325" s="77" t="str">
        <f t="shared" ca="1" si="660"/>
        <v>-</v>
      </c>
      <c r="AD1325" s="77" t="b">
        <f t="shared" ca="1" si="660"/>
        <v>1</v>
      </c>
      <c r="AE1325" s="77" t="str">
        <f t="shared" ca="1" si="660"/>
        <v>-</v>
      </c>
      <c r="AF1325" s="77" t="str">
        <f t="shared" ca="1" si="660"/>
        <v>-</v>
      </c>
      <c r="AG1325" s="77">
        <f t="shared" ca="1" si="660"/>
        <v>0.5</v>
      </c>
      <c r="AH1325" s="77">
        <f t="shared" ca="1" si="660"/>
        <v>1</v>
      </c>
      <c r="AI1325" s="77">
        <f t="shared" ca="1" si="660"/>
        <v>0</v>
      </c>
      <c r="AJ1325" s="77">
        <f t="shared" ca="1" si="660"/>
        <v>1</v>
      </c>
      <c r="AK1325" s="77">
        <f t="shared" ca="1" si="660"/>
        <v>0</v>
      </c>
      <c r="AL1325" s="77">
        <f t="shared" ca="1" si="660"/>
        <v>1</v>
      </c>
      <c r="AM1325" s="77"/>
      <c r="AN1325" s="77"/>
      <c r="AO1325" s="77"/>
      <c r="AP1325" s="77"/>
      <c r="AQ1325" s="77"/>
      <c r="AR1325" s="77"/>
      <c r="AS1325" s="77"/>
      <c r="AT1325" s="77"/>
      <c r="AU1325" s="77"/>
      <c r="AV1325" s="77"/>
      <c r="AW1325" s="77"/>
      <c r="AX1325" s="77"/>
      <c r="AY1325" s="77"/>
      <c r="AZ1325" s="77"/>
      <c r="BA1325" s="77"/>
      <c r="BB1325" s="77"/>
      <c r="BC1325" s="77"/>
      <c r="BD1325" s="77"/>
      <c r="BE1325" s="77"/>
      <c r="BF1325" s="77"/>
      <c r="BG1325" s="77"/>
      <c r="BH1325" s="77"/>
      <c r="BI1325" s="77"/>
      <c r="BJ1325" s="77"/>
      <c r="BK1325" s="77"/>
      <c r="BL1325" s="77"/>
      <c r="BM1325" s="77"/>
      <c r="BN1325" s="77">
        <f t="shared" ca="1" si="655"/>
        <v>0.04</v>
      </c>
      <c r="BO1325" s="77">
        <f t="shared" ca="1" si="655"/>
        <v>0</v>
      </c>
      <c r="BP1325" s="77">
        <f t="shared" ca="1" si="655"/>
        <v>0</v>
      </c>
      <c r="BQ1325" s="77">
        <f t="shared" ca="1" si="655"/>
        <v>0</v>
      </c>
      <c r="BR1325" s="77">
        <f t="shared" ca="1" si="655"/>
        <v>-0.08</v>
      </c>
      <c r="BS1325" s="77">
        <f t="shared" ca="1" si="655"/>
        <v>0.08</v>
      </c>
      <c r="BT1325" s="77">
        <f t="shared" ca="1" si="655"/>
        <v>0.08</v>
      </c>
      <c r="BU1325" s="77">
        <f t="shared" ca="1" si="655"/>
        <v>0.04</v>
      </c>
      <c r="BV1325" s="77">
        <f t="shared" ca="1" si="655"/>
        <v>0</v>
      </c>
      <c r="BW1325" s="77">
        <f t="shared" ca="1" si="655"/>
        <v>0</v>
      </c>
      <c r="BX1325" s="77">
        <f t="shared" ca="1" si="655"/>
        <v>0</v>
      </c>
      <c r="BY1325" s="77">
        <f t="shared" ca="1" si="655"/>
        <v>-0.08</v>
      </c>
      <c r="BZ1325" s="77">
        <f t="shared" ca="1" si="655"/>
        <v>0.08</v>
      </c>
      <c r="CA1325" s="77">
        <f t="shared" ca="1" si="655"/>
        <v>0.08</v>
      </c>
      <c r="CB1325" s="77">
        <f t="shared" ca="1" si="655"/>
        <v>0.04</v>
      </c>
      <c r="CC1325" s="77">
        <f t="shared" ca="1" si="655"/>
        <v>0</v>
      </c>
      <c r="CD1325" s="77">
        <f t="shared" ca="1" si="661"/>
        <v>0</v>
      </c>
      <c r="CE1325" s="77">
        <f t="shared" ca="1" si="661"/>
        <v>0</v>
      </c>
      <c r="CF1325" s="77">
        <f t="shared" ca="1" si="658"/>
        <v>-0.08</v>
      </c>
      <c r="CG1325" s="77">
        <f t="shared" ca="1" si="659"/>
        <v>0.08</v>
      </c>
      <c r="CH1325" s="77">
        <f ca="1">OFFSET(CH1325,-1,0)</f>
        <v>0.08</v>
      </c>
    </row>
    <row r="1326" spans="1:86">
      <c r="A1326" s="60"/>
      <c r="B1326" s="232" t="str">
        <f t="shared" si="617"/>
        <v>Scan 2 Hold Lamb Surv as Scan1</v>
      </c>
      <c r="C1326" s="77">
        <f t="shared" ca="1" si="650"/>
        <v>1</v>
      </c>
      <c r="D1326" s="77">
        <f t="shared" ca="1" si="650"/>
        <v>1</v>
      </c>
      <c r="E1326" s="77" t="b">
        <f t="shared" ca="1" si="650"/>
        <v>0</v>
      </c>
      <c r="F1326" s="77">
        <f t="shared" ca="1" si="650"/>
        <v>21</v>
      </c>
      <c r="G1326" s="201" t="str">
        <f>G$1309</f>
        <v>-</v>
      </c>
      <c r="H1326" s="201" t="str">
        <f>H$1309</f>
        <v>-</v>
      </c>
      <c r="I1326" s="77" t="str">
        <f t="shared" ca="1" si="650"/>
        <v>-</v>
      </c>
      <c r="J1326" s="77" t="str">
        <f t="shared" ca="1" si="650"/>
        <v>-</v>
      </c>
      <c r="K1326" s="76" t="b">
        <v>1</v>
      </c>
      <c r="L1326" s="77" t="str">
        <f t="shared" ca="1" si="650"/>
        <v>-</v>
      </c>
      <c r="M1326" s="77" t="str">
        <f t="shared" ca="1" si="650"/>
        <v>-</v>
      </c>
      <c r="N1326" s="77" t="str">
        <f t="shared" ca="1" si="650"/>
        <v>-</v>
      </c>
      <c r="O1326" s="77">
        <f t="shared" ca="1" si="650"/>
        <v>52</v>
      </c>
      <c r="P1326" s="77">
        <f t="shared" ca="1" si="650"/>
        <v>53</v>
      </c>
      <c r="Q1326" s="77">
        <f t="shared" ca="1" si="650"/>
        <v>53</v>
      </c>
      <c r="R1326" s="77">
        <f t="shared" ca="1" si="650"/>
        <v>54</v>
      </c>
      <c r="S1326" s="77">
        <f t="shared" ca="1" si="660"/>
        <v>54</v>
      </c>
      <c r="T1326" s="77">
        <f t="shared" ca="1" si="660"/>
        <v>54</v>
      </c>
      <c r="U1326" s="77">
        <f t="shared" ca="1" si="660"/>
        <v>0.02</v>
      </c>
      <c r="V1326" s="77">
        <f t="shared" ca="1" si="660"/>
        <v>0</v>
      </c>
      <c r="W1326" s="77">
        <f t="shared" ca="1" si="660"/>
        <v>0.05</v>
      </c>
      <c r="X1326" s="77">
        <f t="shared" ca="1" si="660"/>
        <v>0.11</v>
      </c>
      <c r="Y1326" s="206">
        <f t="shared" ca="1" si="660"/>
        <v>1.0984615384615384E-2</v>
      </c>
      <c r="Z1326" s="206">
        <f t="shared" ca="1" si="660"/>
        <v>-4.3999999999999997E-2</v>
      </c>
      <c r="AA1326" s="77">
        <f t="shared" ca="1" si="660"/>
        <v>2</v>
      </c>
      <c r="AB1326" s="77" t="str">
        <f t="shared" ca="1" si="660"/>
        <v>-</v>
      </c>
      <c r="AC1326" s="77" t="str">
        <f t="shared" ca="1" si="660"/>
        <v>-</v>
      </c>
      <c r="AD1326" s="77" t="b">
        <f t="shared" ca="1" si="660"/>
        <v>1</v>
      </c>
      <c r="AE1326" s="77" t="str">
        <f t="shared" ca="1" si="660"/>
        <v>-</v>
      </c>
      <c r="AF1326" s="77" t="str">
        <f t="shared" ca="1" si="660"/>
        <v>-</v>
      </c>
      <c r="AG1326" s="77">
        <f t="shared" ca="1" si="660"/>
        <v>0.5</v>
      </c>
      <c r="AH1326" s="77">
        <f t="shared" ca="1" si="660"/>
        <v>1</v>
      </c>
      <c r="AI1326" s="77">
        <f t="shared" ca="1" si="660"/>
        <v>0</v>
      </c>
      <c r="AJ1326" s="77">
        <f t="shared" ca="1" si="660"/>
        <v>1</v>
      </c>
      <c r="AK1326" s="77">
        <f t="shared" ca="1" si="660"/>
        <v>0</v>
      </c>
      <c r="AL1326" s="77">
        <f t="shared" ca="1" si="660"/>
        <v>1</v>
      </c>
      <c r="AM1326" s="77"/>
      <c r="AN1326" s="77"/>
      <c r="AO1326" s="77"/>
      <c r="AP1326" s="77"/>
      <c r="AQ1326" s="77"/>
      <c r="AR1326" s="77"/>
      <c r="AS1326" s="77"/>
      <c r="AT1326" s="77"/>
      <c r="AU1326" s="77"/>
      <c r="AV1326" s="77"/>
      <c r="AW1326" s="77"/>
      <c r="AX1326" s="77"/>
      <c r="AY1326" s="77"/>
      <c r="AZ1326" s="77"/>
      <c r="BA1326" s="77"/>
      <c r="BB1326" s="77"/>
      <c r="BC1326" s="77"/>
      <c r="BD1326" s="77"/>
      <c r="BE1326" s="77"/>
      <c r="BF1326" s="77"/>
      <c r="BG1326" s="77"/>
      <c r="BH1326" s="77"/>
      <c r="BI1326" s="77"/>
      <c r="BJ1326" s="77"/>
      <c r="BK1326" s="77"/>
      <c r="BL1326" s="77"/>
      <c r="BM1326" s="77"/>
      <c r="BN1326" s="77">
        <f t="shared" ca="1" si="655"/>
        <v>0.04</v>
      </c>
      <c r="BO1326" s="77">
        <f t="shared" ca="1" si="655"/>
        <v>0</v>
      </c>
      <c r="BP1326" s="77">
        <f t="shared" ca="1" si="655"/>
        <v>0</v>
      </c>
      <c r="BQ1326" s="77">
        <f t="shared" ca="1" si="655"/>
        <v>0</v>
      </c>
      <c r="BR1326" s="77">
        <f t="shared" ca="1" si="655"/>
        <v>-0.08</v>
      </c>
      <c r="BS1326" s="77">
        <f t="shared" ca="1" si="655"/>
        <v>0.08</v>
      </c>
      <c r="BT1326" s="77">
        <f t="shared" ca="1" si="655"/>
        <v>0.08</v>
      </c>
      <c r="BU1326" s="77">
        <f t="shared" ca="1" si="655"/>
        <v>0.04</v>
      </c>
      <c r="BV1326" s="77">
        <f t="shared" ca="1" si="655"/>
        <v>0</v>
      </c>
      <c r="BW1326" s="77">
        <f t="shared" ca="1" si="655"/>
        <v>0</v>
      </c>
      <c r="BX1326" s="77">
        <f t="shared" ca="1" si="655"/>
        <v>0</v>
      </c>
      <c r="BY1326" s="77">
        <f t="shared" ca="1" si="655"/>
        <v>-0.08</v>
      </c>
      <c r="BZ1326" s="77">
        <f t="shared" ca="1" si="655"/>
        <v>0.08</v>
      </c>
      <c r="CA1326" s="77">
        <f t="shared" ca="1" si="655"/>
        <v>0.08</v>
      </c>
      <c r="CB1326" s="77">
        <f t="shared" ca="1" si="655"/>
        <v>0.04</v>
      </c>
      <c r="CC1326" s="77">
        <f t="shared" ca="1" si="655"/>
        <v>0</v>
      </c>
      <c r="CD1326" s="77">
        <f t="shared" ca="1" si="661"/>
        <v>0</v>
      </c>
      <c r="CE1326" s="77">
        <f t="shared" ca="1" si="661"/>
        <v>0</v>
      </c>
      <c r="CF1326" s="77">
        <f t="shared" ca="1" si="658"/>
        <v>-0.08</v>
      </c>
      <c r="CG1326" s="77">
        <f t="shared" ca="1" si="659"/>
        <v>0.08</v>
      </c>
      <c r="CH1326" s="77">
        <f ca="1">OFFSET(CH1326,-1,0)</f>
        <v>0.08</v>
      </c>
    </row>
    <row r="1327" spans="1:86">
      <c r="A1327" s="60"/>
      <c r="B1327" s="232" t="str">
        <f t="shared" si="617"/>
        <v>Scan 2 Hold RR as Scan1</v>
      </c>
      <c r="C1327" s="77">
        <f t="shared" ca="1" si="650"/>
        <v>1</v>
      </c>
      <c r="D1327" s="77">
        <f t="shared" ca="1" si="650"/>
        <v>1</v>
      </c>
      <c r="E1327" s="77" t="b">
        <f t="shared" ca="1" si="650"/>
        <v>0</v>
      </c>
      <c r="F1327" s="77">
        <f t="shared" ca="1" si="650"/>
        <v>21</v>
      </c>
      <c r="G1327" s="77" t="str">
        <f t="shared" ca="1" si="650"/>
        <v>-</v>
      </c>
      <c r="H1327" s="77" t="str">
        <f t="shared" ca="1" si="650"/>
        <v>-</v>
      </c>
      <c r="I1327" s="76" t="b">
        <v>1</v>
      </c>
      <c r="J1327" s="76" t="b">
        <v>1</v>
      </c>
      <c r="K1327" s="201" t="str">
        <f>K$1309</f>
        <v>-</v>
      </c>
      <c r="L1327" s="77" t="str">
        <f t="shared" ca="1" si="650"/>
        <v>-</v>
      </c>
      <c r="M1327" s="77" t="str">
        <f t="shared" ca="1" si="650"/>
        <v>-</v>
      </c>
      <c r="N1327" s="77" t="str">
        <f t="shared" ca="1" si="650"/>
        <v>-</v>
      </c>
      <c r="O1327" s="77">
        <f t="shared" ca="1" si="650"/>
        <v>52</v>
      </c>
      <c r="P1327" s="77">
        <f t="shared" ca="1" si="650"/>
        <v>53</v>
      </c>
      <c r="Q1327" s="77">
        <f t="shared" ca="1" si="650"/>
        <v>53</v>
      </c>
      <c r="R1327" s="77">
        <f t="shared" ca="1" si="650"/>
        <v>54</v>
      </c>
      <c r="S1327" s="77">
        <f t="shared" ca="1" si="660"/>
        <v>54</v>
      </c>
      <c r="T1327" s="77">
        <f t="shared" ca="1" si="660"/>
        <v>54</v>
      </c>
      <c r="U1327" s="77">
        <f t="shared" ca="1" si="660"/>
        <v>0.02</v>
      </c>
      <c r="V1327" s="77">
        <f t="shared" ca="1" si="660"/>
        <v>0</v>
      </c>
      <c r="W1327" s="77">
        <f t="shared" ca="1" si="660"/>
        <v>0.05</v>
      </c>
      <c r="X1327" s="77">
        <f t="shared" ca="1" si="660"/>
        <v>0.11</v>
      </c>
      <c r="Y1327" s="206">
        <f t="shared" ca="1" si="660"/>
        <v>1.0984615384615384E-2</v>
      </c>
      <c r="Z1327" s="206">
        <f t="shared" ca="1" si="660"/>
        <v>-4.3999999999999997E-2</v>
      </c>
      <c r="AA1327" s="77">
        <f t="shared" ca="1" si="660"/>
        <v>2</v>
      </c>
      <c r="AB1327" s="77" t="str">
        <f t="shared" ca="1" si="660"/>
        <v>-</v>
      </c>
      <c r="AC1327" s="77" t="str">
        <f t="shared" ca="1" si="660"/>
        <v>-</v>
      </c>
      <c r="AD1327" s="77" t="b">
        <f t="shared" ca="1" si="660"/>
        <v>1</v>
      </c>
      <c r="AE1327" s="77" t="str">
        <f t="shared" ca="1" si="660"/>
        <v>-</v>
      </c>
      <c r="AF1327" s="77" t="str">
        <f t="shared" ca="1" si="660"/>
        <v>-</v>
      </c>
      <c r="AG1327" s="77">
        <f t="shared" ca="1" si="660"/>
        <v>0.5</v>
      </c>
      <c r="AH1327" s="77">
        <f t="shared" ca="1" si="660"/>
        <v>1</v>
      </c>
      <c r="AI1327" s="77">
        <f t="shared" ca="1" si="660"/>
        <v>0</v>
      </c>
      <c r="AJ1327" s="77">
        <f t="shared" ca="1" si="660"/>
        <v>1</v>
      </c>
      <c r="AK1327" s="77">
        <f t="shared" ca="1" si="660"/>
        <v>0</v>
      </c>
      <c r="AL1327" s="77">
        <f t="shared" ca="1" si="660"/>
        <v>1</v>
      </c>
      <c r="AM1327" s="77"/>
      <c r="AN1327" s="77"/>
      <c r="AO1327" s="77"/>
      <c r="AP1327" s="77"/>
      <c r="AQ1327" s="77"/>
      <c r="AR1327" s="77"/>
      <c r="AS1327" s="77"/>
      <c r="AT1327" s="77"/>
      <c r="AU1327" s="77"/>
      <c r="AV1327" s="77"/>
      <c r="AW1327" s="77"/>
      <c r="AX1327" s="77"/>
      <c r="AY1327" s="77"/>
      <c r="AZ1327" s="77"/>
      <c r="BA1327" s="77"/>
      <c r="BB1327" s="77"/>
      <c r="BC1327" s="77"/>
      <c r="BD1327" s="77"/>
      <c r="BE1327" s="77"/>
      <c r="BF1327" s="77"/>
      <c r="BG1327" s="77"/>
      <c r="BH1327" s="77"/>
      <c r="BI1327" s="77"/>
      <c r="BJ1327" s="77"/>
      <c r="BK1327" s="77"/>
      <c r="BL1327" s="77"/>
      <c r="BM1327" s="77"/>
      <c r="BN1327" s="77">
        <f t="shared" ca="1" si="655"/>
        <v>0.04</v>
      </c>
      <c r="BO1327" s="77">
        <f t="shared" ca="1" si="655"/>
        <v>0</v>
      </c>
      <c r="BP1327" s="77">
        <f t="shared" ca="1" si="655"/>
        <v>0</v>
      </c>
      <c r="BQ1327" s="77">
        <f t="shared" ca="1" si="655"/>
        <v>0</v>
      </c>
      <c r="BR1327" s="77">
        <f t="shared" ca="1" si="655"/>
        <v>-0.08</v>
      </c>
      <c r="BS1327" s="77">
        <f t="shared" ca="1" si="655"/>
        <v>0.08</v>
      </c>
      <c r="BT1327" s="77">
        <f t="shared" ca="1" si="655"/>
        <v>0.08</v>
      </c>
      <c r="BU1327" s="77">
        <f t="shared" ca="1" si="655"/>
        <v>0.04</v>
      </c>
      <c r="BV1327" s="77">
        <f t="shared" ca="1" si="655"/>
        <v>0</v>
      </c>
      <c r="BW1327" s="77">
        <f t="shared" ca="1" si="655"/>
        <v>0</v>
      </c>
      <c r="BX1327" s="77">
        <f t="shared" ca="1" si="655"/>
        <v>0</v>
      </c>
      <c r="BY1327" s="77">
        <f t="shared" ca="1" si="655"/>
        <v>-0.08</v>
      </c>
      <c r="BZ1327" s="77">
        <f t="shared" ca="1" si="655"/>
        <v>0.08</v>
      </c>
      <c r="CA1327" s="77">
        <f t="shared" ca="1" si="655"/>
        <v>0.08</v>
      </c>
      <c r="CB1327" s="77">
        <f t="shared" ca="1" si="655"/>
        <v>0.04</v>
      </c>
      <c r="CC1327" s="77">
        <f t="shared" ca="1" si="655"/>
        <v>0</v>
      </c>
      <c r="CD1327" s="77">
        <f t="shared" ca="1" si="661"/>
        <v>0</v>
      </c>
      <c r="CE1327" s="77">
        <f t="shared" ca="1" si="661"/>
        <v>0</v>
      </c>
      <c r="CF1327" s="77">
        <f t="shared" ca="1" si="658"/>
        <v>-0.08</v>
      </c>
      <c r="CG1327" s="77">
        <f t="shared" ca="1" si="659"/>
        <v>0.08</v>
      </c>
      <c r="CH1327" s="77">
        <f ca="1">OFFSET(CH1327,-1,0)</f>
        <v>0.08</v>
      </c>
    </row>
    <row r="1328" spans="1:86">
      <c r="A1328" s="60"/>
      <c r="B1328" s="232" t="str">
        <f t="shared" si="617"/>
        <v>Scan 2 Hold All prodn as Scan1</v>
      </c>
      <c r="C1328" s="77">
        <f t="shared" ca="1" si="650"/>
        <v>1</v>
      </c>
      <c r="D1328" s="77">
        <f t="shared" ca="1" si="650"/>
        <v>1</v>
      </c>
      <c r="E1328" s="77" t="b">
        <f t="shared" ca="1" si="650"/>
        <v>0</v>
      </c>
      <c r="F1328" s="77">
        <f t="shared" ca="1" si="650"/>
        <v>21</v>
      </c>
      <c r="G1328" s="76" t="b">
        <v>1</v>
      </c>
      <c r="H1328" s="76" t="b">
        <v>1</v>
      </c>
      <c r="I1328" s="76" t="b">
        <v>1</v>
      </c>
      <c r="J1328" s="76" t="b">
        <v>1</v>
      </c>
      <c r="K1328" s="76" t="b">
        <v>1</v>
      </c>
      <c r="L1328" s="76" t="b">
        <v>1</v>
      </c>
      <c r="M1328" s="76" t="b">
        <v>1</v>
      </c>
      <c r="N1328" s="77" t="str">
        <f t="shared" ca="1" si="650"/>
        <v>-</v>
      </c>
      <c r="O1328" s="77">
        <f t="shared" ca="1" si="650"/>
        <v>52</v>
      </c>
      <c r="P1328" s="77">
        <f t="shared" ca="1" si="650"/>
        <v>53</v>
      </c>
      <c r="Q1328" s="77">
        <f t="shared" ca="1" si="650"/>
        <v>53</v>
      </c>
      <c r="R1328" s="77">
        <f t="shared" ca="1" si="650"/>
        <v>54</v>
      </c>
      <c r="S1328" s="77">
        <f t="shared" ca="1" si="660"/>
        <v>54</v>
      </c>
      <c r="T1328" s="77">
        <f t="shared" ca="1" si="660"/>
        <v>54</v>
      </c>
      <c r="U1328" s="77">
        <f t="shared" ca="1" si="660"/>
        <v>0.02</v>
      </c>
      <c r="V1328" s="77">
        <f t="shared" ca="1" si="660"/>
        <v>0</v>
      </c>
      <c r="W1328" s="77">
        <f t="shared" ca="1" si="660"/>
        <v>0.05</v>
      </c>
      <c r="X1328" s="77">
        <f t="shared" ca="1" si="660"/>
        <v>0.11</v>
      </c>
      <c r="Y1328" s="206">
        <f t="shared" ca="1" si="660"/>
        <v>1.0984615384615384E-2</v>
      </c>
      <c r="Z1328" s="206">
        <f t="shared" ca="1" si="660"/>
        <v>-4.3999999999999997E-2</v>
      </c>
      <c r="AA1328" s="77">
        <f t="shared" ca="1" si="660"/>
        <v>2</v>
      </c>
      <c r="AB1328" s="77" t="str">
        <f t="shared" ca="1" si="660"/>
        <v>-</v>
      </c>
      <c r="AC1328" s="77" t="str">
        <f t="shared" ca="1" si="660"/>
        <v>-</v>
      </c>
      <c r="AD1328" s="77" t="b">
        <f t="shared" ca="1" si="660"/>
        <v>1</v>
      </c>
      <c r="AE1328" s="77" t="str">
        <f t="shared" ca="1" si="660"/>
        <v>-</v>
      </c>
      <c r="AF1328" s="77" t="str">
        <f t="shared" ca="1" si="660"/>
        <v>-</v>
      </c>
      <c r="AG1328" s="77">
        <f t="shared" ca="1" si="660"/>
        <v>0.5</v>
      </c>
      <c r="AH1328" s="77">
        <f t="shared" ca="1" si="660"/>
        <v>1</v>
      </c>
      <c r="AI1328" s="77">
        <f t="shared" ca="1" si="660"/>
        <v>0</v>
      </c>
      <c r="AJ1328" s="77">
        <f t="shared" ca="1" si="660"/>
        <v>1</v>
      </c>
      <c r="AK1328" s="77">
        <f t="shared" ca="1" si="660"/>
        <v>0</v>
      </c>
      <c r="AL1328" s="77">
        <f t="shared" ca="1" si="660"/>
        <v>1</v>
      </c>
      <c r="AM1328" s="77"/>
      <c r="AN1328" s="77"/>
      <c r="AO1328" s="77"/>
      <c r="AP1328" s="77"/>
      <c r="AQ1328" s="77"/>
      <c r="AR1328" s="77"/>
      <c r="AS1328" s="77"/>
      <c r="AT1328" s="77"/>
      <c r="AU1328" s="77"/>
      <c r="AV1328" s="77"/>
      <c r="AW1328" s="77"/>
      <c r="AX1328" s="77"/>
      <c r="AY1328" s="77"/>
      <c r="AZ1328" s="77"/>
      <c r="BA1328" s="77"/>
      <c r="BB1328" s="77"/>
      <c r="BC1328" s="77"/>
      <c r="BD1328" s="77"/>
      <c r="BE1328" s="77"/>
      <c r="BF1328" s="77"/>
      <c r="BG1328" s="77"/>
      <c r="BH1328" s="77"/>
      <c r="BI1328" s="77"/>
      <c r="BJ1328" s="77"/>
      <c r="BK1328" s="77"/>
      <c r="BL1328" s="77"/>
      <c r="BM1328" s="77"/>
      <c r="BN1328" s="77">
        <f t="shared" ca="1" si="655"/>
        <v>0.04</v>
      </c>
      <c r="BO1328" s="77">
        <f t="shared" ca="1" si="655"/>
        <v>0</v>
      </c>
      <c r="BP1328" s="77">
        <f t="shared" ca="1" si="655"/>
        <v>0</v>
      </c>
      <c r="BQ1328" s="77">
        <f t="shared" ca="1" si="655"/>
        <v>0</v>
      </c>
      <c r="BR1328" s="77">
        <f t="shared" ca="1" si="655"/>
        <v>-0.08</v>
      </c>
      <c r="BS1328" s="77">
        <f t="shared" ca="1" si="655"/>
        <v>0.08</v>
      </c>
      <c r="BT1328" s="77">
        <f t="shared" ca="1" si="655"/>
        <v>0.08</v>
      </c>
      <c r="BU1328" s="77">
        <f t="shared" ca="1" si="655"/>
        <v>0.04</v>
      </c>
      <c r="BV1328" s="77">
        <f t="shared" ca="1" si="655"/>
        <v>0</v>
      </c>
      <c r="BW1328" s="77">
        <f t="shared" ca="1" si="655"/>
        <v>0</v>
      </c>
      <c r="BX1328" s="77">
        <f t="shared" ca="1" si="655"/>
        <v>0</v>
      </c>
      <c r="BY1328" s="77">
        <f t="shared" ca="1" si="655"/>
        <v>-0.08</v>
      </c>
      <c r="BZ1328" s="77">
        <f t="shared" ca="1" si="655"/>
        <v>0.08</v>
      </c>
      <c r="CA1328" s="77">
        <f t="shared" ca="1" si="655"/>
        <v>0.08</v>
      </c>
      <c r="CB1328" s="77">
        <f t="shared" ca="1" si="655"/>
        <v>0.04</v>
      </c>
      <c r="CC1328" s="77">
        <f t="shared" ca="1" si="655"/>
        <v>0</v>
      </c>
      <c r="CD1328" s="77">
        <f t="shared" ca="1" si="661"/>
        <v>0</v>
      </c>
      <c r="CE1328" s="77">
        <f t="shared" ca="1" si="661"/>
        <v>0</v>
      </c>
      <c r="CF1328" s="77">
        <f t="shared" ca="1" si="658"/>
        <v>-0.08</v>
      </c>
      <c r="CG1328" s="77">
        <f t="shared" ca="1" si="659"/>
        <v>0.08</v>
      </c>
      <c r="CH1328" s="77">
        <f ca="1">OFFSET(CH1328,-1,0)</f>
        <v>0.08</v>
      </c>
    </row>
    <row r="1329" spans="1:86">
      <c r="A1329" s="60"/>
      <c r="B1329" s="232" t="str">
        <f t="shared" si="617"/>
        <v>Scan 2 Differential progeny management</v>
      </c>
      <c r="C1329" s="77">
        <f t="shared" ca="1" si="650"/>
        <v>1</v>
      </c>
      <c r="D1329" s="77">
        <f t="shared" ca="1" si="650"/>
        <v>1</v>
      </c>
      <c r="E1329" s="77" t="b">
        <f t="shared" ca="1" si="650"/>
        <v>0</v>
      </c>
      <c r="F1329" s="77">
        <f t="shared" ca="1" si="650"/>
        <v>21</v>
      </c>
      <c r="G1329" s="201" t="str">
        <f t="shared" ref="G1329:M1329" si="662">G$1309</f>
        <v>-</v>
      </c>
      <c r="H1329" s="201" t="str">
        <f t="shared" si="662"/>
        <v>-</v>
      </c>
      <c r="I1329" s="201" t="str">
        <f t="shared" si="662"/>
        <v>-</v>
      </c>
      <c r="J1329" s="201" t="str">
        <f t="shared" si="662"/>
        <v>-</v>
      </c>
      <c r="K1329" s="201" t="str">
        <f t="shared" si="662"/>
        <v>-</v>
      </c>
      <c r="L1329" s="201" t="str">
        <f t="shared" si="662"/>
        <v>-</v>
      </c>
      <c r="M1329" s="201" t="str">
        <f t="shared" si="662"/>
        <v>-</v>
      </c>
      <c r="N1329" s="77" t="str">
        <f t="shared" ca="1" si="650"/>
        <v>-</v>
      </c>
      <c r="O1329" s="200">
        <f t="shared" ref="O1329:T1329" ca="1" si="663">O$1295</f>
        <v>50</v>
      </c>
      <c r="P1329" s="200">
        <f t="shared" ca="1" si="663"/>
        <v>51</v>
      </c>
      <c r="Q1329" s="200">
        <f t="shared" ca="1" si="663"/>
        <v>51</v>
      </c>
      <c r="R1329" s="200">
        <f t="shared" ca="1" si="663"/>
        <v>51</v>
      </c>
      <c r="S1329" s="200">
        <f t="shared" ca="1" si="663"/>
        <v>51</v>
      </c>
      <c r="T1329" s="200">
        <f t="shared" ca="1" si="663"/>
        <v>51</v>
      </c>
      <c r="U1329" s="77">
        <f t="shared" ca="1" si="660"/>
        <v>0.02</v>
      </c>
      <c r="V1329" s="77">
        <f t="shared" ca="1" si="660"/>
        <v>0</v>
      </c>
      <c r="W1329" s="77">
        <f t="shared" ca="1" si="660"/>
        <v>0.05</v>
      </c>
      <c r="X1329" s="77">
        <f t="shared" ca="1" si="660"/>
        <v>0.11</v>
      </c>
      <c r="Y1329" s="206">
        <f t="shared" ca="1" si="660"/>
        <v>1.0984615384615384E-2</v>
      </c>
      <c r="Z1329" s="206">
        <f t="shared" ca="1" si="660"/>
        <v>-4.3999999999999997E-2</v>
      </c>
      <c r="AA1329" s="77">
        <f t="shared" ca="1" si="660"/>
        <v>2</v>
      </c>
      <c r="AB1329" s="77" t="str">
        <f t="shared" ca="1" si="660"/>
        <v>-</v>
      </c>
      <c r="AC1329" s="77" t="str">
        <f t="shared" ca="1" si="660"/>
        <v>-</v>
      </c>
      <c r="AD1329" s="77" t="b">
        <f t="shared" ca="1" si="660"/>
        <v>1</v>
      </c>
      <c r="AE1329" s="77" t="str">
        <f t="shared" ca="1" si="660"/>
        <v>-</v>
      </c>
      <c r="AF1329" s="77" t="str">
        <f t="shared" ca="1" si="660"/>
        <v>-</v>
      </c>
      <c r="AG1329" s="77">
        <f t="shared" ca="1" si="660"/>
        <v>0.5</v>
      </c>
      <c r="AH1329" s="77">
        <f t="shared" ca="1" si="660"/>
        <v>1</v>
      </c>
      <c r="AI1329" s="77">
        <f t="shared" ca="1" si="660"/>
        <v>0</v>
      </c>
      <c r="AJ1329" s="77">
        <f t="shared" ca="1" si="660"/>
        <v>1</v>
      </c>
      <c r="AK1329" s="77">
        <f t="shared" ca="1" si="660"/>
        <v>0</v>
      </c>
      <c r="AL1329" s="77">
        <f t="shared" ca="1" si="660"/>
        <v>1</v>
      </c>
      <c r="AM1329" s="77"/>
      <c r="AN1329" s="77"/>
      <c r="AO1329" s="77"/>
      <c r="AP1329" s="77"/>
      <c r="AQ1329" s="77"/>
      <c r="AR1329" s="77"/>
      <c r="AS1329" s="77"/>
      <c r="AT1329" s="77"/>
      <c r="AU1329" s="77"/>
      <c r="AV1329" s="77"/>
      <c r="AW1329" s="77"/>
      <c r="AX1329" s="77"/>
      <c r="AY1329" s="77"/>
      <c r="AZ1329" s="77"/>
      <c r="BA1329" s="77"/>
      <c r="BB1329" s="77"/>
      <c r="BC1329" s="77"/>
      <c r="BD1329" s="77"/>
      <c r="BE1329" s="77"/>
      <c r="BF1329" s="77"/>
      <c r="BG1329" s="77"/>
      <c r="BH1329" s="77"/>
      <c r="BI1329" s="77"/>
      <c r="BJ1329" s="77"/>
      <c r="BK1329" s="77"/>
      <c r="BL1329" s="77"/>
      <c r="BM1329" s="77"/>
      <c r="BN1329" s="200">
        <f t="shared" ref="BN1329:CH1329" ca="1" si="664">BN$1295</f>
        <v>0.04</v>
      </c>
      <c r="BO1329" s="200">
        <f t="shared" ca="1" si="664"/>
        <v>0</v>
      </c>
      <c r="BP1329" s="200">
        <f t="shared" ca="1" si="664"/>
        <v>0</v>
      </c>
      <c r="BQ1329" s="200">
        <f t="shared" ca="1" si="664"/>
        <v>0.04</v>
      </c>
      <c r="BR1329" s="200">
        <f t="shared" ca="1" si="664"/>
        <v>0</v>
      </c>
      <c r="BS1329" s="200">
        <f t="shared" ca="1" si="664"/>
        <v>0.04</v>
      </c>
      <c r="BT1329" s="200">
        <f t="shared" ca="1" si="664"/>
        <v>0.04</v>
      </c>
      <c r="BU1329" s="200">
        <f t="shared" ca="1" si="664"/>
        <v>0.04</v>
      </c>
      <c r="BV1329" s="200">
        <f t="shared" ca="1" si="664"/>
        <v>0</v>
      </c>
      <c r="BW1329" s="200">
        <f t="shared" ca="1" si="664"/>
        <v>0</v>
      </c>
      <c r="BX1329" s="200">
        <f t="shared" ca="1" si="664"/>
        <v>0.04</v>
      </c>
      <c r="BY1329" s="200">
        <f t="shared" ca="1" si="664"/>
        <v>0</v>
      </c>
      <c r="BZ1329" s="200">
        <f t="shared" ca="1" si="664"/>
        <v>0.04</v>
      </c>
      <c r="CA1329" s="200">
        <f t="shared" ca="1" si="664"/>
        <v>0.04</v>
      </c>
      <c r="CB1329" s="200">
        <f t="shared" ca="1" si="664"/>
        <v>0.04</v>
      </c>
      <c r="CC1329" s="200">
        <f t="shared" ca="1" si="664"/>
        <v>0</v>
      </c>
      <c r="CD1329" s="200">
        <f t="shared" ca="1" si="664"/>
        <v>0</v>
      </c>
      <c r="CE1329" s="200">
        <f t="shared" ca="1" si="664"/>
        <v>0.04</v>
      </c>
      <c r="CF1329" s="200">
        <f t="shared" ca="1" si="664"/>
        <v>0</v>
      </c>
      <c r="CG1329" s="200">
        <f t="shared" ca="1" si="664"/>
        <v>0.04</v>
      </c>
      <c r="CH1329" s="200">
        <f t="shared" ca="1" si="664"/>
        <v>0.04</v>
      </c>
    </row>
    <row r="1330" spans="1:86">
      <c r="A1330" s="60"/>
      <c r="B1330" s="231" t="str">
        <f t="shared" si="617"/>
        <v>Scan 2 No paddock allocation benefits</v>
      </c>
      <c r="C1330" s="77">
        <f t="shared" ca="1" si="650"/>
        <v>1</v>
      </c>
      <c r="D1330" s="77">
        <f t="shared" ca="1" si="650"/>
        <v>1</v>
      </c>
      <c r="E1330" s="77" t="b">
        <f t="shared" ca="1" si="650"/>
        <v>0</v>
      </c>
      <c r="F1330" s="201">
        <f ca="1">F$1309</f>
        <v>22</v>
      </c>
      <c r="G1330" s="77" t="str">
        <f t="shared" ca="1" si="650"/>
        <v>-</v>
      </c>
      <c r="H1330" s="77" t="str">
        <f t="shared" ca="1" si="650"/>
        <v>-</v>
      </c>
      <c r="I1330" s="77" t="str">
        <f t="shared" ca="1" si="650"/>
        <v>-</v>
      </c>
      <c r="J1330" s="77" t="str">
        <f t="shared" ca="1" si="650"/>
        <v>-</v>
      </c>
      <c r="K1330" s="77" t="str">
        <f t="shared" ca="1" si="650"/>
        <v>-</v>
      </c>
      <c r="L1330" s="77" t="str">
        <f t="shared" ca="1" si="650"/>
        <v>-</v>
      </c>
      <c r="M1330" s="77" t="str">
        <f t="shared" ca="1" si="650"/>
        <v>-</v>
      </c>
      <c r="N1330" s="77" t="str">
        <f t="shared" ca="1" si="650"/>
        <v>-</v>
      </c>
      <c r="O1330" s="201">
        <f t="shared" ref="O1330:T1330" ca="1" si="665">O$1309</f>
        <v>52</v>
      </c>
      <c r="P1330" s="201">
        <f t="shared" ca="1" si="665"/>
        <v>53</v>
      </c>
      <c r="Q1330" s="201">
        <f t="shared" ca="1" si="665"/>
        <v>53</v>
      </c>
      <c r="R1330" s="201">
        <f t="shared" ca="1" si="665"/>
        <v>54</v>
      </c>
      <c r="S1330" s="201">
        <f t="shared" ca="1" si="665"/>
        <v>54</v>
      </c>
      <c r="T1330" s="201">
        <f t="shared" ca="1" si="665"/>
        <v>54</v>
      </c>
      <c r="U1330" s="77">
        <f t="shared" ca="1" si="660"/>
        <v>0.02</v>
      </c>
      <c r="V1330" s="77">
        <f t="shared" ca="1" si="660"/>
        <v>0</v>
      </c>
      <c r="W1330" s="77">
        <f t="shared" ca="1" si="660"/>
        <v>0.05</v>
      </c>
      <c r="X1330" s="77">
        <f t="shared" ca="1" si="660"/>
        <v>0.11</v>
      </c>
      <c r="Y1330" s="73">
        <v>0</v>
      </c>
      <c r="Z1330" s="73">
        <v>0</v>
      </c>
      <c r="AA1330" s="77">
        <f t="shared" ca="1" si="660"/>
        <v>2</v>
      </c>
      <c r="AB1330" s="77" t="str">
        <f t="shared" ca="1" si="660"/>
        <v>-</v>
      </c>
      <c r="AC1330" s="77" t="str">
        <f t="shared" ca="1" si="660"/>
        <v>-</v>
      </c>
      <c r="AD1330" s="77" t="b">
        <f t="shared" ca="1" si="660"/>
        <v>1</v>
      </c>
      <c r="AE1330" s="77" t="str">
        <f t="shared" ca="1" si="660"/>
        <v>-</v>
      </c>
      <c r="AF1330" s="77" t="str">
        <f t="shared" ca="1" si="660"/>
        <v>-</v>
      </c>
      <c r="AG1330" s="77">
        <f t="shared" ca="1" si="660"/>
        <v>0.5</v>
      </c>
      <c r="AH1330" s="77">
        <f t="shared" ca="1" si="660"/>
        <v>1</v>
      </c>
      <c r="AI1330" s="77">
        <f t="shared" ca="1" si="660"/>
        <v>0</v>
      </c>
      <c r="AJ1330" s="77">
        <f t="shared" ca="1" si="660"/>
        <v>1</v>
      </c>
      <c r="AK1330" s="77">
        <f t="shared" ca="1" si="660"/>
        <v>0</v>
      </c>
      <c r="AL1330" s="77">
        <f t="shared" ca="1" si="660"/>
        <v>1</v>
      </c>
      <c r="AM1330" s="77"/>
      <c r="AN1330" s="77"/>
      <c r="AO1330" s="77"/>
      <c r="AP1330" s="77"/>
      <c r="AQ1330" s="77"/>
      <c r="AR1330" s="77"/>
      <c r="AS1330" s="77"/>
      <c r="AT1330" s="77"/>
      <c r="AU1330" s="77"/>
      <c r="AV1330" s="77"/>
      <c r="AW1330" s="77"/>
      <c r="AX1330" s="77"/>
      <c r="AY1330" s="77"/>
      <c r="AZ1330" s="77"/>
      <c r="BA1330" s="77"/>
      <c r="BB1330" s="77"/>
      <c r="BC1330" s="77"/>
      <c r="BD1330" s="77"/>
      <c r="BE1330" s="77"/>
      <c r="BF1330" s="77"/>
      <c r="BG1330" s="77"/>
      <c r="BH1330" s="77"/>
      <c r="BI1330" s="77"/>
      <c r="BJ1330" s="77"/>
      <c r="BK1330" s="77"/>
      <c r="BL1330" s="77"/>
      <c r="BM1330" s="77"/>
      <c r="BN1330" s="201">
        <f t="shared" ref="BN1330:CH1330" ca="1" si="666">BN$1309</f>
        <v>0.04</v>
      </c>
      <c r="BO1330" s="201">
        <f t="shared" ca="1" si="666"/>
        <v>0</v>
      </c>
      <c r="BP1330" s="201">
        <f t="shared" ca="1" si="666"/>
        <v>0</v>
      </c>
      <c r="BQ1330" s="201">
        <f t="shared" ca="1" si="666"/>
        <v>0</v>
      </c>
      <c r="BR1330" s="201">
        <f t="shared" ca="1" si="666"/>
        <v>-0.08</v>
      </c>
      <c r="BS1330" s="201">
        <f t="shared" ca="1" si="666"/>
        <v>0.08</v>
      </c>
      <c r="BT1330" s="201">
        <f t="shared" ca="1" si="666"/>
        <v>0.08</v>
      </c>
      <c r="BU1330" s="201">
        <f t="shared" ca="1" si="666"/>
        <v>0.04</v>
      </c>
      <c r="BV1330" s="201">
        <f t="shared" ca="1" si="666"/>
        <v>0</v>
      </c>
      <c r="BW1330" s="201">
        <f t="shared" ca="1" si="666"/>
        <v>0</v>
      </c>
      <c r="BX1330" s="201">
        <f t="shared" ca="1" si="666"/>
        <v>0</v>
      </c>
      <c r="BY1330" s="201">
        <f t="shared" ca="1" si="666"/>
        <v>-0.08</v>
      </c>
      <c r="BZ1330" s="201">
        <f t="shared" ca="1" si="666"/>
        <v>0.08</v>
      </c>
      <c r="CA1330" s="201">
        <f t="shared" ca="1" si="666"/>
        <v>0.08</v>
      </c>
      <c r="CB1330" s="201">
        <f t="shared" ca="1" si="666"/>
        <v>0.04</v>
      </c>
      <c r="CC1330" s="201">
        <f t="shared" ca="1" si="666"/>
        <v>0</v>
      </c>
      <c r="CD1330" s="201">
        <f t="shared" ca="1" si="666"/>
        <v>0</v>
      </c>
      <c r="CE1330" s="201">
        <f t="shared" ca="1" si="666"/>
        <v>0</v>
      </c>
      <c r="CF1330" s="201">
        <f t="shared" ca="1" si="666"/>
        <v>-0.08</v>
      </c>
      <c r="CG1330" s="201">
        <f t="shared" ca="1" si="666"/>
        <v>0.08</v>
      </c>
      <c r="CH1330" s="201">
        <f t="shared" ca="1" si="666"/>
        <v>0.08</v>
      </c>
    </row>
    <row r="1331" spans="1:86">
      <c r="A1331" s="212">
        <f ca="1">MOD(INDEX(CHOOSE(d.Flock.1.3+1,i.DryManOpt_Mer,i.DryManOpt_BBT,i.DryManOpt_Mat),d.TOL.1.3+1,$AA1331+1)-1,4)+1+4</f>
        <v>8</v>
      </c>
      <c r="B1331" s="230" t="str">
        <f t="shared" si="617"/>
        <v>Scan 2 Best with performers</v>
      </c>
      <c r="C1331" s="77">
        <f t="shared" ca="1" si="650"/>
        <v>1</v>
      </c>
      <c r="D1331" s="77">
        <f t="shared" ca="1" si="650"/>
        <v>1</v>
      </c>
      <c r="E1331" s="77" t="b">
        <f t="shared" ca="1" si="650"/>
        <v>0</v>
      </c>
      <c r="F1331" s="77">
        <f t="shared" ca="1" si="650"/>
        <v>22</v>
      </c>
      <c r="G1331" s="77" t="str">
        <f t="shared" ca="1" si="650"/>
        <v>-</v>
      </c>
      <c r="H1331" s="77" t="str">
        <f t="shared" ca="1" si="650"/>
        <v>-</v>
      </c>
      <c r="I1331" s="77" t="str">
        <f t="shared" ca="1" si="650"/>
        <v>-</v>
      </c>
      <c r="J1331" s="77" t="str">
        <f t="shared" ca="1" si="650"/>
        <v>-</v>
      </c>
      <c r="K1331" s="77" t="str">
        <f t="shared" ca="1" si="650"/>
        <v>-</v>
      </c>
      <c r="L1331" s="77" t="str">
        <f t="shared" ca="1" si="650"/>
        <v>-</v>
      </c>
      <c r="M1331" s="77" t="str">
        <f t="shared" ca="1" si="650"/>
        <v>-</v>
      </c>
      <c r="N1331" s="77" t="str">
        <f t="shared" ca="1" si="650"/>
        <v>-</v>
      </c>
      <c r="O1331" s="77">
        <f t="shared" ca="1" si="650"/>
        <v>52</v>
      </c>
      <c r="P1331" s="77">
        <f t="shared" ca="1" si="650"/>
        <v>53</v>
      </c>
      <c r="Q1331" s="77">
        <f t="shared" ca="1" si="650"/>
        <v>53</v>
      </c>
      <c r="R1331" s="77">
        <f t="shared" ca="1" si="650"/>
        <v>54</v>
      </c>
      <c r="S1331" s="77">
        <f ca="1">OFFSET(S1331,-1,0)</f>
        <v>54</v>
      </c>
      <c r="T1331" s="77">
        <f ca="1">OFFSET(T1331,-1,0)</f>
        <v>54</v>
      </c>
      <c r="U1331" s="109">
        <f t="shared" ref="U1331:X1332" ca="1" si="667">INDEX(i_dryman,$A1331,U$1085)</f>
        <v>0.02</v>
      </c>
      <c r="V1331" s="109">
        <f t="shared" ca="1" si="667"/>
        <v>0</v>
      </c>
      <c r="W1331" s="109">
        <f t="shared" ca="1" si="667"/>
        <v>0.05</v>
      </c>
      <c r="X1331" s="109">
        <f t="shared" ca="1" si="667"/>
        <v>0.11</v>
      </c>
      <c r="Y1331" s="207">
        <f ca="1">Y$1309</f>
        <v>1.0984615384615384E-2</v>
      </c>
      <c r="Z1331" s="207">
        <f ca="1">Z$1309</f>
        <v>-4.3999999999999997E-2</v>
      </c>
      <c r="AA1331" s="77">
        <f t="shared" ca="1" si="660"/>
        <v>2</v>
      </c>
      <c r="AB1331" s="212" t="str">
        <f ca="1">INDEX(i_dryman,$A1331,AB$1085)</f>
        <v>-</v>
      </c>
      <c r="AC1331" s="212" t="str">
        <f ca="1">INDEX(i_dryman,$A1331,AC$1085)</f>
        <v>-</v>
      </c>
      <c r="AD1331" s="212" t="b">
        <f ca="1">INDEX(i_dryman,$A1331,AD$1085)</f>
        <v>1</v>
      </c>
      <c r="AE1331" s="212" t="str">
        <f ca="1">INDEX(i_dryman,$A1331,AE$1085)</f>
        <v>-</v>
      </c>
      <c r="AF1331" s="40" t="str">
        <f t="shared" ca="1" si="660"/>
        <v>-</v>
      </c>
      <c r="AG1331" s="212">
        <f ca="1">INDEX(i_dryman,$A1331,AG$1085)</f>
        <v>0.5</v>
      </c>
      <c r="AH1331" s="77">
        <f t="shared" ca="1" si="660"/>
        <v>1</v>
      </c>
      <c r="AI1331" s="77">
        <f t="shared" ca="1" si="660"/>
        <v>0</v>
      </c>
      <c r="AJ1331" s="77">
        <f t="shared" ca="1" si="660"/>
        <v>1</v>
      </c>
      <c r="AK1331" s="77">
        <f t="shared" ca="1" si="660"/>
        <v>0</v>
      </c>
      <c r="AL1331" s="77">
        <f t="shared" ca="1" si="660"/>
        <v>1</v>
      </c>
      <c r="AM1331" s="77"/>
      <c r="AN1331" s="77"/>
      <c r="AO1331" s="77"/>
      <c r="AP1331" s="77"/>
      <c r="AQ1331" s="77"/>
      <c r="AR1331" s="77"/>
      <c r="AS1331" s="77"/>
      <c r="AT1331" s="77"/>
      <c r="AU1331" s="77"/>
      <c r="AV1331" s="77"/>
      <c r="AW1331" s="77"/>
      <c r="AX1331" s="77"/>
      <c r="AY1331" s="77"/>
      <c r="AZ1331" s="77"/>
      <c r="BA1331" s="77"/>
      <c r="BB1331" s="77"/>
      <c r="BC1331" s="77"/>
      <c r="BD1331" s="77"/>
      <c r="BE1331" s="77"/>
      <c r="BF1331" s="77"/>
      <c r="BG1331" s="77"/>
      <c r="BH1331" s="77"/>
      <c r="BI1331" s="77"/>
      <c r="BJ1331" s="77"/>
      <c r="BK1331" s="77"/>
      <c r="BL1331" s="77"/>
      <c r="BM1331" s="77"/>
      <c r="BN1331" s="77">
        <f t="shared" ca="1" si="655"/>
        <v>0.04</v>
      </c>
      <c r="BO1331" s="77">
        <f t="shared" ca="1" si="655"/>
        <v>0</v>
      </c>
      <c r="BP1331" s="77">
        <f t="shared" ca="1" si="655"/>
        <v>0</v>
      </c>
      <c r="BQ1331" s="77">
        <f t="shared" ca="1" si="655"/>
        <v>0</v>
      </c>
      <c r="BR1331" s="77">
        <f t="shared" ca="1" si="655"/>
        <v>-0.08</v>
      </c>
      <c r="BS1331" s="77">
        <f t="shared" ca="1" si="655"/>
        <v>0.08</v>
      </c>
      <c r="BT1331" s="77">
        <f t="shared" ca="1" si="655"/>
        <v>0.08</v>
      </c>
      <c r="BU1331" s="77">
        <f t="shared" ca="1" si="655"/>
        <v>0.04</v>
      </c>
      <c r="BV1331" s="77">
        <f t="shared" ca="1" si="655"/>
        <v>0</v>
      </c>
      <c r="BW1331" s="77">
        <f t="shared" ca="1" si="655"/>
        <v>0</v>
      </c>
      <c r="BX1331" s="77">
        <f t="shared" ca="1" si="655"/>
        <v>0</v>
      </c>
      <c r="BY1331" s="77">
        <f t="shared" ca="1" si="655"/>
        <v>-0.08</v>
      </c>
      <c r="BZ1331" s="77">
        <f t="shared" ca="1" si="655"/>
        <v>0.08</v>
      </c>
      <c r="CA1331" s="77">
        <f t="shared" ca="1" si="655"/>
        <v>0.08</v>
      </c>
      <c r="CB1331" s="77">
        <f t="shared" ca="1" si="655"/>
        <v>0.04</v>
      </c>
      <c r="CC1331" s="77">
        <f t="shared" ca="1" si="655"/>
        <v>0</v>
      </c>
      <c r="CD1331" s="77">
        <f t="shared" ref="CD1331:CH1332" ca="1" si="668">OFFSET(CD1331,-1,0)</f>
        <v>0</v>
      </c>
      <c r="CE1331" s="77">
        <f t="shared" ca="1" si="668"/>
        <v>0</v>
      </c>
      <c r="CF1331" s="77">
        <f t="shared" ca="1" si="668"/>
        <v>-0.08</v>
      </c>
      <c r="CG1331" s="77">
        <f t="shared" ca="1" si="668"/>
        <v>0.08</v>
      </c>
      <c r="CH1331" s="77">
        <f t="shared" ca="1" si="668"/>
        <v>0.08</v>
      </c>
    </row>
    <row r="1332" spans="1:86">
      <c r="A1332" s="80">
        <f ca="1">A1331-4</f>
        <v>4</v>
      </c>
      <c r="B1332" s="233" t="str">
        <f t="shared" si="617"/>
        <v>Scan 2 Performers no RR increase</v>
      </c>
      <c r="C1332" s="80">
        <f ca="1">OFFSET(C1332,-1,0)</f>
        <v>1</v>
      </c>
      <c r="D1332" s="80">
        <f ca="1">OFFSET(D1332,-1,0)</f>
        <v>1</v>
      </c>
      <c r="E1332" s="80" t="b">
        <f t="shared" ca="1" si="650"/>
        <v>0</v>
      </c>
      <c r="F1332" s="80">
        <f t="shared" ca="1" si="650"/>
        <v>22</v>
      </c>
      <c r="G1332" s="80" t="str">
        <f t="shared" ca="1" si="650"/>
        <v>-</v>
      </c>
      <c r="H1332" s="80" t="str">
        <f t="shared" ca="1" si="650"/>
        <v>-</v>
      </c>
      <c r="I1332" s="80" t="str">
        <f t="shared" ca="1" si="650"/>
        <v>-</v>
      </c>
      <c r="J1332" s="80" t="str">
        <f t="shared" ca="1" si="650"/>
        <v>-</v>
      </c>
      <c r="K1332" s="80" t="str">
        <f ca="1">OFFSET(K1332,-1,0)</f>
        <v>-</v>
      </c>
      <c r="L1332" s="80" t="str">
        <f ca="1">OFFSET(L1332,-1,0)</f>
        <v>-</v>
      </c>
      <c r="M1332" s="80" t="str">
        <f t="shared" ca="1" si="650"/>
        <v>-</v>
      </c>
      <c r="N1332" s="80" t="str">
        <f t="shared" ca="1" si="650"/>
        <v>-</v>
      </c>
      <c r="O1332" s="80">
        <f t="shared" ca="1" si="650"/>
        <v>52</v>
      </c>
      <c r="P1332" s="80">
        <f t="shared" ca="1" si="650"/>
        <v>53</v>
      </c>
      <c r="Q1332" s="80">
        <f t="shared" ca="1" si="650"/>
        <v>53</v>
      </c>
      <c r="R1332" s="80">
        <f t="shared" ca="1" si="650"/>
        <v>54</v>
      </c>
      <c r="S1332" s="80">
        <f ca="1">OFFSET(S1332,-1,0)</f>
        <v>54</v>
      </c>
      <c r="T1332" s="213">
        <f ca="1">OFFSET(T1332,-1,0)</f>
        <v>54</v>
      </c>
      <c r="U1332" s="109">
        <f t="shared" ca="1" si="667"/>
        <v>0.01</v>
      </c>
      <c r="V1332" s="109">
        <f t="shared" ca="1" si="667"/>
        <v>0</v>
      </c>
      <c r="W1332" s="109">
        <f t="shared" ca="1" si="667"/>
        <v>0.05</v>
      </c>
      <c r="X1332" s="109">
        <f t="shared" ca="1" si="667"/>
        <v>0.05</v>
      </c>
      <c r="Y1332" s="214">
        <f t="shared" ca="1" si="660"/>
        <v>1.0984615384615384E-2</v>
      </c>
      <c r="Z1332" s="208">
        <f t="shared" ca="1" si="660"/>
        <v>-4.3999999999999997E-2</v>
      </c>
      <c r="AA1332" s="80">
        <f t="shared" ca="1" si="660"/>
        <v>2</v>
      </c>
      <c r="AB1332" s="80" t="str">
        <f t="shared" ca="1" si="660"/>
        <v>-</v>
      </c>
      <c r="AC1332" s="80" t="str">
        <f t="shared" ca="1" si="660"/>
        <v>-</v>
      </c>
      <c r="AD1332" s="80" t="b">
        <f t="shared" ca="1" si="660"/>
        <v>1</v>
      </c>
      <c r="AE1332" s="80" t="str">
        <f t="shared" ca="1" si="660"/>
        <v>-</v>
      </c>
      <c r="AF1332" s="80" t="str">
        <f t="shared" ca="1" si="660"/>
        <v>-</v>
      </c>
      <c r="AG1332" s="80">
        <f t="shared" ca="1" si="660"/>
        <v>0.5</v>
      </c>
      <c r="AH1332" s="80">
        <f ca="1">OFFSET(AH1332,-1,0)</f>
        <v>1</v>
      </c>
      <c r="AI1332" s="80">
        <f t="shared" ca="1" si="660"/>
        <v>0</v>
      </c>
      <c r="AJ1332" s="80">
        <f t="shared" ca="1" si="660"/>
        <v>1</v>
      </c>
      <c r="AK1332" s="80">
        <f t="shared" ca="1" si="660"/>
        <v>0</v>
      </c>
      <c r="AL1332" s="80">
        <f t="shared" ca="1" si="660"/>
        <v>1</v>
      </c>
      <c r="AM1332" s="80"/>
      <c r="AN1332" s="80"/>
      <c r="AO1332" s="80"/>
      <c r="AP1332" s="80"/>
      <c r="AQ1332" s="80"/>
      <c r="AR1332" s="80"/>
      <c r="AS1332" s="80"/>
      <c r="AT1332" s="80"/>
      <c r="AU1332" s="80"/>
      <c r="AV1332" s="80"/>
      <c r="AW1332" s="80"/>
      <c r="AX1332" s="80"/>
      <c r="AY1332" s="80"/>
      <c r="AZ1332" s="80"/>
      <c r="BA1332" s="80"/>
      <c r="BB1332" s="80"/>
      <c r="BC1332" s="80"/>
      <c r="BD1332" s="80"/>
      <c r="BE1332" s="80"/>
      <c r="BF1332" s="80"/>
      <c r="BG1332" s="80"/>
      <c r="BH1332" s="80"/>
      <c r="BI1332" s="80"/>
      <c r="BJ1332" s="80"/>
      <c r="BK1332" s="80"/>
      <c r="BL1332" s="80"/>
      <c r="BM1332" s="80"/>
      <c r="BN1332" s="80">
        <f t="shared" ca="1" si="655"/>
        <v>0.04</v>
      </c>
      <c r="BO1332" s="80">
        <f t="shared" ca="1" si="655"/>
        <v>0</v>
      </c>
      <c r="BP1332" s="80">
        <f t="shared" ca="1" si="655"/>
        <v>0</v>
      </c>
      <c r="BQ1332" s="80">
        <f t="shared" ca="1" si="655"/>
        <v>0</v>
      </c>
      <c r="BR1332" s="80">
        <f t="shared" ca="1" si="655"/>
        <v>-0.08</v>
      </c>
      <c r="BS1332" s="80">
        <f t="shared" ca="1" si="655"/>
        <v>0.08</v>
      </c>
      <c r="BT1332" s="80">
        <f t="shared" ca="1" si="655"/>
        <v>0.08</v>
      </c>
      <c r="BU1332" s="80">
        <f t="shared" ca="1" si="655"/>
        <v>0.04</v>
      </c>
      <c r="BV1332" s="80">
        <f t="shared" ca="1" si="655"/>
        <v>0</v>
      </c>
      <c r="BW1332" s="80">
        <f t="shared" ca="1" si="655"/>
        <v>0</v>
      </c>
      <c r="BX1332" s="80">
        <f t="shared" ca="1" si="655"/>
        <v>0</v>
      </c>
      <c r="BY1332" s="80">
        <f t="shared" ca="1" si="655"/>
        <v>-0.08</v>
      </c>
      <c r="BZ1332" s="80">
        <f t="shared" ca="1" si="655"/>
        <v>0.08</v>
      </c>
      <c r="CA1332" s="80">
        <f t="shared" ca="1" si="655"/>
        <v>0.08</v>
      </c>
      <c r="CB1332" s="80">
        <f t="shared" ca="1" si="655"/>
        <v>0.04</v>
      </c>
      <c r="CC1332" s="80">
        <f t="shared" ca="1" si="655"/>
        <v>0</v>
      </c>
      <c r="CD1332" s="80">
        <f t="shared" ca="1" si="668"/>
        <v>0</v>
      </c>
      <c r="CE1332" s="80">
        <f t="shared" ca="1" si="668"/>
        <v>0</v>
      </c>
      <c r="CF1332" s="80">
        <f t="shared" ca="1" si="668"/>
        <v>-0.08</v>
      </c>
      <c r="CG1332" s="80">
        <f t="shared" ca="1" si="668"/>
        <v>0.08</v>
      </c>
      <c r="CH1332" s="80">
        <f t="shared" ca="1" si="668"/>
        <v>0.08</v>
      </c>
    </row>
    <row r="1335" spans="1:86" ht="1.5" customHeight="1"/>
    <row r="1336" spans="1:86" ht="1.5" customHeight="1"/>
    <row r="1337" spans="1:86" ht="1.5" customHeight="1"/>
    <row r="1338" spans="1:86" ht="1.5" customHeight="1"/>
    <row r="1339" spans="1:86" ht="1.5" customHeight="1"/>
    <row r="1340" spans="1:86" ht="1.5" customHeight="1"/>
    <row r="1341" spans="1:86" ht="1.5" customHeight="1"/>
    <row r="1342" spans="1:86" ht="1.5" customHeight="1"/>
    <row r="1343" spans="1:86" ht="1.5" customHeight="1"/>
    <row r="1344" spans="1:86"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1:170" ht="1.5" customHeight="1"/>
    <row r="1378" spans="1:170" ht="1.5" customHeight="1"/>
    <row r="1379" spans="1:170" ht="1.5" customHeight="1"/>
    <row r="1380" spans="1:170" ht="1.5" customHeight="1"/>
    <row r="1381" spans="1:170" ht="1.5" customHeight="1"/>
    <row r="1382" spans="1:170" ht="1.5" customHeight="1"/>
    <row r="1383" spans="1:170" ht="1.5" customHeight="1"/>
    <row r="1384" spans="1:170">
      <c r="B1384" s="19" t="s">
        <v>571</v>
      </c>
    </row>
    <row r="1385" spans="1:170">
      <c r="B1385" s="70"/>
    </row>
    <row r="1386" spans="1:170">
      <c r="B1386" s="61"/>
      <c r="C1386" s="26">
        <v>1</v>
      </c>
      <c r="D1386" s="26">
        <f ca="1">OFFSET(D1386,0,-1)+1</f>
        <v>2</v>
      </c>
      <c r="E1386" s="26">
        <f t="shared" ref="E1386:BP1386" ca="1" si="669">OFFSET(E1386,0,-1)+1</f>
        <v>3</v>
      </c>
      <c r="F1386" s="26">
        <f t="shared" ca="1" si="669"/>
        <v>4</v>
      </c>
      <c r="G1386" s="26">
        <f t="shared" ca="1" si="669"/>
        <v>5</v>
      </c>
      <c r="H1386" s="26">
        <f t="shared" ca="1" si="669"/>
        <v>6</v>
      </c>
      <c r="I1386" s="26">
        <f t="shared" ca="1" si="669"/>
        <v>7</v>
      </c>
      <c r="J1386" s="26">
        <f t="shared" ca="1" si="669"/>
        <v>8</v>
      </c>
      <c r="K1386" s="26">
        <f t="shared" ca="1" si="669"/>
        <v>9</v>
      </c>
      <c r="L1386" s="26">
        <f t="shared" ca="1" si="669"/>
        <v>10</v>
      </c>
      <c r="M1386" s="26">
        <f t="shared" ca="1" si="669"/>
        <v>11</v>
      </c>
      <c r="N1386" s="26">
        <f t="shared" ca="1" si="669"/>
        <v>12</v>
      </c>
      <c r="O1386" s="26">
        <f t="shared" ca="1" si="669"/>
        <v>13</v>
      </c>
      <c r="P1386" s="26">
        <f t="shared" ca="1" si="669"/>
        <v>14</v>
      </c>
      <c r="Q1386" s="26">
        <f t="shared" ca="1" si="669"/>
        <v>15</v>
      </c>
      <c r="R1386" s="26">
        <f t="shared" ca="1" si="669"/>
        <v>16</v>
      </c>
      <c r="S1386" s="26">
        <f t="shared" ca="1" si="669"/>
        <v>17</v>
      </c>
      <c r="T1386" s="26">
        <f t="shared" ca="1" si="669"/>
        <v>18</v>
      </c>
      <c r="U1386" s="26">
        <f t="shared" ca="1" si="669"/>
        <v>19</v>
      </c>
      <c r="V1386" s="26">
        <f t="shared" ca="1" si="669"/>
        <v>20</v>
      </c>
      <c r="W1386" s="26">
        <f t="shared" ca="1" si="669"/>
        <v>21</v>
      </c>
      <c r="X1386" s="26">
        <f t="shared" ca="1" si="669"/>
        <v>22</v>
      </c>
      <c r="Y1386" s="26">
        <f t="shared" ca="1" si="669"/>
        <v>23</v>
      </c>
      <c r="Z1386" s="26">
        <f t="shared" ca="1" si="669"/>
        <v>24</v>
      </c>
      <c r="AA1386" s="26">
        <f t="shared" ca="1" si="669"/>
        <v>25</v>
      </c>
      <c r="AB1386" s="26">
        <f t="shared" ca="1" si="669"/>
        <v>26</v>
      </c>
      <c r="AC1386" s="26">
        <f t="shared" ca="1" si="669"/>
        <v>27</v>
      </c>
      <c r="AD1386" s="26">
        <f t="shared" ca="1" si="669"/>
        <v>28</v>
      </c>
      <c r="AE1386" s="26">
        <f t="shared" ca="1" si="669"/>
        <v>29</v>
      </c>
      <c r="AF1386" s="26">
        <f t="shared" ca="1" si="669"/>
        <v>30</v>
      </c>
      <c r="AG1386" s="26">
        <f t="shared" ca="1" si="669"/>
        <v>31</v>
      </c>
      <c r="AH1386" s="26">
        <f t="shared" ca="1" si="669"/>
        <v>32</v>
      </c>
      <c r="AI1386" s="26">
        <f t="shared" ca="1" si="669"/>
        <v>33</v>
      </c>
      <c r="AJ1386" s="26">
        <f t="shared" ca="1" si="669"/>
        <v>34</v>
      </c>
      <c r="AK1386" s="26">
        <f t="shared" ca="1" si="669"/>
        <v>35</v>
      </c>
      <c r="AL1386" s="26">
        <f t="shared" ca="1" si="669"/>
        <v>36</v>
      </c>
      <c r="AM1386" s="26">
        <f t="shared" ca="1" si="669"/>
        <v>37</v>
      </c>
      <c r="AN1386" s="26">
        <f t="shared" ca="1" si="669"/>
        <v>38</v>
      </c>
      <c r="AO1386" s="26">
        <f t="shared" ca="1" si="669"/>
        <v>39</v>
      </c>
      <c r="AP1386" s="26">
        <f t="shared" ca="1" si="669"/>
        <v>40</v>
      </c>
      <c r="AQ1386" s="26">
        <f t="shared" ca="1" si="669"/>
        <v>41</v>
      </c>
      <c r="AR1386" s="26">
        <f t="shared" ca="1" si="669"/>
        <v>42</v>
      </c>
      <c r="AS1386" s="26">
        <f t="shared" ca="1" si="669"/>
        <v>43</v>
      </c>
      <c r="AT1386" s="26">
        <f t="shared" ca="1" si="669"/>
        <v>44</v>
      </c>
      <c r="AU1386" s="26">
        <f t="shared" ca="1" si="669"/>
        <v>45</v>
      </c>
      <c r="AV1386" s="26">
        <f t="shared" ca="1" si="669"/>
        <v>46</v>
      </c>
      <c r="AW1386" s="26">
        <f t="shared" ca="1" si="669"/>
        <v>47</v>
      </c>
      <c r="AX1386" s="26">
        <f t="shared" ca="1" si="669"/>
        <v>48</v>
      </c>
      <c r="AY1386" s="26">
        <f t="shared" ca="1" si="669"/>
        <v>49</v>
      </c>
      <c r="AZ1386" s="26">
        <f t="shared" ca="1" si="669"/>
        <v>50</v>
      </c>
      <c r="BA1386" s="26">
        <f t="shared" ca="1" si="669"/>
        <v>51</v>
      </c>
      <c r="BB1386" s="26">
        <f t="shared" ca="1" si="669"/>
        <v>52</v>
      </c>
      <c r="BC1386" s="26">
        <f t="shared" ca="1" si="669"/>
        <v>53</v>
      </c>
      <c r="BD1386" s="26">
        <f t="shared" ca="1" si="669"/>
        <v>54</v>
      </c>
      <c r="BE1386" s="26">
        <f t="shared" ca="1" si="669"/>
        <v>55</v>
      </c>
      <c r="BF1386" s="26">
        <f t="shared" ca="1" si="669"/>
        <v>56</v>
      </c>
      <c r="BG1386" s="26">
        <f t="shared" ca="1" si="669"/>
        <v>57</v>
      </c>
      <c r="BH1386" s="26">
        <f t="shared" ca="1" si="669"/>
        <v>58</v>
      </c>
      <c r="BI1386" s="26">
        <f t="shared" ca="1" si="669"/>
        <v>59</v>
      </c>
      <c r="BJ1386" s="26">
        <f t="shared" ca="1" si="669"/>
        <v>60</v>
      </c>
      <c r="BK1386" s="26">
        <f t="shared" ca="1" si="669"/>
        <v>61</v>
      </c>
      <c r="BL1386" s="26">
        <f t="shared" ca="1" si="669"/>
        <v>62</v>
      </c>
      <c r="BM1386" s="26">
        <f t="shared" ca="1" si="669"/>
        <v>63</v>
      </c>
      <c r="BN1386" s="26">
        <f t="shared" ca="1" si="669"/>
        <v>64</v>
      </c>
      <c r="BO1386" s="26">
        <f t="shared" ca="1" si="669"/>
        <v>65</v>
      </c>
      <c r="BP1386" s="26">
        <f t="shared" ca="1" si="669"/>
        <v>66</v>
      </c>
      <c r="BQ1386" s="26">
        <f t="shared" ref="BQ1386:EB1386" ca="1" si="670">OFFSET(BQ1386,0,-1)+1</f>
        <v>67</v>
      </c>
      <c r="BR1386" s="26">
        <f t="shared" ca="1" si="670"/>
        <v>68</v>
      </c>
      <c r="BS1386" s="26">
        <f t="shared" ca="1" si="670"/>
        <v>69</v>
      </c>
      <c r="BT1386" s="26">
        <f t="shared" ca="1" si="670"/>
        <v>70</v>
      </c>
      <c r="BU1386" s="26">
        <f t="shared" ca="1" si="670"/>
        <v>71</v>
      </c>
      <c r="BV1386" s="26">
        <f t="shared" ca="1" si="670"/>
        <v>72</v>
      </c>
      <c r="BW1386" s="26">
        <f t="shared" ca="1" si="670"/>
        <v>73</v>
      </c>
      <c r="BX1386" s="26">
        <f t="shared" ca="1" si="670"/>
        <v>74</v>
      </c>
      <c r="BY1386" s="26">
        <f t="shared" ca="1" si="670"/>
        <v>75</v>
      </c>
      <c r="BZ1386" s="26">
        <f t="shared" ca="1" si="670"/>
        <v>76</v>
      </c>
      <c r="CA1386" s="26">
        <f t="shared" ca="1" si="670"/>
        <v>77</v>
      </c>
      <c r="CB1386" s="26">
        <f t="shared" ca="1" si="670"/>
        <v>78</v>
      </c>
      <c r="CC1386" s="26">
        <f t="shared" ca="1" si="670"/>
        <v>79</v>
      </c>
      <c r="CD1386" s="26">
        <f t="shared" ca="1" si="670"/>
        <v>80</v>
      </c>
      <c r="CE1386" s="26">
        <f t="shared" ca="1" si="670"/>
        <v>81</v>
      </c>
      <c r="CF1386" s="26">
        <f t="shared" ca="1" si="670"/>
        <v>82</v>
      </c>
      <c r="CG1386" s="26">
        <f t="shared" ca="1" si="670"/>
        <v>83</v>
      </c>
      <c r="CH1386" s="26">
        <f t="shared" ca="1" si="670"/>
        <v>84</v>
      </c>
      <c r="CI1386" s="26">
        <f t="shared" ca="1" si="670"/>
        <v>85</v>
      </c>
      <c r="CJ1386" s="26">
        <f t="shared" ca="1" si="670"/>
        <v>86</v>
      </c>
      <c r="CK1386" s="26">
        <f t="shared" ca="1" si="670"/>
        <v>87</v>
      </c>
      <c r="CL1386" s="26">
        <f t="shared" ca="1" si="670"/>
        <v>88</v>
      </c>
      <c r="CM1386" s="26">
        <f t="shared" ca="1" si="670"/>
        <v>89</v>
      </c>
      <c r="CN1386" s="26">
        <f t="shared" ca="1" si="670"/>
        <v>90</v>
      </c>
      <c r="CO1386" s="26">
        <f t="shared" ca="1" si="670"/>
        <v>91</v>
      </c>
      <c r="CP1386" s="26">
        <f t="shared" ca="1" si="670"/>
        <v>92</v>
      </c>
      <c r="CQ1386" s="26">
        <f t="shared" ca="1" si="670"/>
        <v>93</v>
      </c>
      <c r="CR1386" s="26">
        <f t="shared" ca="1" si="670"/>
        <v>94</v>
      </c>
      <c r="CS1386" s="26">
        <f t="shared" ca="1" si="670"/>
        <v>95</v>
      </c>
      <c r="CT1386" s="26">
        <f t="shared" ca="1" si="670"/>
        <v>96</v>
      </c>
      <c r="CU1386" s="26">
        <f t="shared" ca="1" si="670"/>
        <v>97</v>
      </c>
      <c r="CV1386" s="26">
        <f t="shared" ca="1" si="670"/>
        <v>98</v>
      </c>
      <c r="CW1386" s="26">
        <f t="shared" ca="1" si="670"/>
        <v>99</v>
      </c>
      <c r="CX1386" s="26">
        <f t="shared" ca="1" si="670"/>
        <v>100</v>
      </c>
      <c r="CY1386" s="26">
        <f t="shared" ca="1" si="670"/>
        <v>101</v>
      </c>
      <c r="CZ1386" s="26">
        <f t="shared" ca="1" si="670"/>
        <v>102</v>
      </c>
      <c r="DA1386" s="26">
        <f t="shared" ca="1" si="670"/>
        <v>103</v>
      </c>
      <c r="DB1386" s="26">
        <f t="shared" ca="1" si="670"/>
        <v>104</v>
      </c>
      <c r="DC1386" s="26">
        <f t="shared" ca="1" si="670"/>
        <v>105</v>
      </c>
      <c r="DD1386" s="26">
        <f t="shared" ca="1" si="670"/>
        <v>106</v>
      </c>
      <c r="DE1386" s="26">
        <f t="shared" ca="1" si="670"/>
        <v>107</v>
      </c>
      <c r="DF1386" s="26">
        <f t="shared" ca="1" si="670"/>
        <v>108</v>
      </c>
      <c r="DG1386" s="26">
        <f t="shared" ca="1" si="670"/>
        <v>109</v>
      </c>
      <c r="DH1386" s="26">
        <f t="shared" ca="1" si="670"/>
        <v>110</v>
      </c>
      <c r="DI1386" s="26">
        <f t="shared" ca="1" si="670"/>
        <v>111</v>
      </c>
      <c r="DJ1386" s="26">
        <f t="shared" ca="1" si="670"/>
        <v>112</v>
      </c>
      <c r="DK1386" s="26">
        <f t="shared" ca="1" si="670"/>
        <v>113</v>
      </c>
      <c r="DL1386" s="26">
        <f t="shared" ca="1" si="670"/>
        <v>114</v>
      </c>
      <c r="DM1386" s="26">
        <f t="shared" ca="1" si="670"/>
        <v>115</v>
      </c>
      <c r="DN1386" s="26">
        <f t="shared" ca="1" si="670"/>
        <v>116</v>
      </c>
      <c r="DO1386" s="26">
        <f t="shared" ca="1" si="670"/>
        <v>117</v>
      </c>
      <c r="DP1386" s="26">
        <f t="shared" ca="1" si="670"/>
        <v>118</v>
      </c>
      <c r="DQ1386" s="26">
        <f t="shared" ca="1" si="670"/>
        <v>119</v>
      </c>
      <c r="DR1386" s="26">
        <f t="shared" ca="1" si="670"/>
        <v>120</v>
      </c>
      <c r="DS1386" s="26">
        <f t="shared" ca="1" si="670"/>
        <v>121</v>
      </c>
      <c r="DT1386" s="26">
        <f t="shared" ca="1" si="670"/>
        <v>122</v>
      </c>
      <c r="DU1386" s="26">
        <f t="shared" ca="1" si="670"/>
        <v>123</v>
      </c>
      <c r="DV1386" s="26">
        <f t="shared" ca="1" si="670"/>
        <v>124</v>
      </c>
      <c r="DW1386" s="26">
        <f t="shared" ca="1" si="670"/>
        <v>125</v>
      </c>
      <c r="DX1386" s="26">
        <f t="shared" ca="1" si="670"/>
        <v>126</v>
      </c>
      <c r="DY1386" s="26">
        <f t="shared" ca="1" si="670"/>
        <v>127</v>
      </c>
      <c r="DZ1386" s="26">
        <f t="shared" ca="1" si="670"/>
        <v>128</v>
      </c>
      <c r="EA1386" s="26">
        <f t="shared" ca="1" si="670"/>
        <v>129</v>
      </c>
      <c r="EB1386" s="26">
        <f t="shared" ca="1" si="670"/>
        <v>130</v>
      </c>
      <c r="EC1386" s="26">
        <f t="shared" ref="EC1386:FN1386" ca="1" si="671">OFFSET(EC1386,0,-1)+1</f>
        <v>131</v>
      </c>
      <c r="ED1386" s="26">
        <f t="shared" ca="1" si="671"/>
        <v>132</v>
      </c>
      <c r="EE1386" s="26">
        <f t="shared" ca="1" si="671"/>
        <v>133</v>
      </c>
      <c r="EF1386" s="26">
        <f t="shared" ca="1" si="671"/>
        <v>134</v>
      </c>
      <c r="EG1386" s="26">
        <f t="shared" ca="1" si="671"/>
        <v>135</v>
      </c>
      <c r="EH1386" s="26">
        <f t="shared" ca="1" si="671"/>
        <v>136</v>
      </c>
      <c r="EI1386" s="26">
        <f t="shared" ca="1" si="671"/>
        <v>137</v>
      </c>
      <c r="EJ1386" s="26">
        <f t="shared" ca="1" si="671"/>
        <v>138</v>
      </c>
      <c r="EK1386" s="26">
        <f t="shared" ca="1" si="671"/>
        <v>139</v>
      </c>
      <c r="EL1386" s="26">
        <f t="shared" ca="1" si="671"/>
        <v>140</v>
      </c>
      <c r="EM1386" s="26">
        <f t="shared" ca="1" si="671"/>
        <v>141</v>
      </c>
      <c r="EN1386" s="26">
        <f t="shared" ca="1" si="671"/>
        <v>142</v>
      </c>
      <c r="EO1386" s="26">
        <f t="shared" ca="1" si="671"/>
        <v>143</v>
      </c>
      <c r="EP1386" s="26">
        <f t="shared" ca="1" si="671"/>
        <v>144</v>
      </c>
      <c r="EQ1386" s="26">
        <f t="shared" ca="1" si="671"/>
        <v>145</v>
      </c>
      <c r="ER1386" s="26">
        <f t="shared" ca="1" si="671"/>
        <v>146</v>
      </c>
      <c r="ES1386" s="26">
        <f t="shared" ca="1" si="671"/>
        <v>147</v>
      </c>
      <c r="ET1386" s="26">
        <f t="shared" ca="1" si="671"/>
        <v>148</v>
      </c>
      <c r="EU1386" s="26">
        <f t="shared" ca="1" si="671"/>
        <v>149</v>
      </c>
      <c r="EV1386" s="26">
        <f t="shared" ca="1" si="671"/>
        <v>150</v>
      </c>
      <c r="EW1386" s="26">
        <f t="shared" ca="1" si="671"/>
        <v>151</v>
      </c>
      <c r="EX1386" s="26">
        <f t="shared" ca="1" si="671"/>
        <v>152</v>
      </c>
      <c r="EY1386" s="26">
        <f t="shared" ca="1" si="671"/>
        <v>153</v>
      </c>
      <c r="EZ1386" s="26">
        <f t="shared" ca="1" si="671"/>
        <v>154</v>
      </c>
      <c r="FA1386" s="26">
        <f t="shared" ca="1" si="671"/>
        <v>155</v>
      </c>
      <c r="FB1386" s="26">
        <f t="shared" ca="1" si="671"/>
        <v>156</v>
      </c>
      <c r="FC1386" s="26">
        <f t="shared" ca="1" si="671"/>
        <v>157</v>
      </c>
      <c r="FD1386" s="26">
        <f t="shared" ca="1" si="671"/>
        <v>158</v>
      </c>
      <c r="FE1386" s="26">
        <f t="shared" ca="1" si="671"/>
        <v>159</v>
      </c>
      <c r="FF1386" s="26">
        <f t="shared" ca="1" si="671"/>
        <v>160</v>
      </c>
      <c r="FG1386" s="26">
        <f t="shared" ca="1" si="671"/>
        <v>161</v>
      </c>
      <c r="FH1386" s="26">
        <f t="shared" ca="1" si="671"/>
        <v>162</v>
      </c>
      <c r="FI1386" s="26">
        <f t="shared" ca="1" si="671"/>
        <v>163</v>
      </c>
      <c r="FJ1386" s="26">
        <f t="shared" ca="1" si="671"/>
        <v>164</v>
      </c>
      <c r="FK1386" s="26">
        <f t="shared" ca="1" si="671"/>
        <v>165</v>
      </c>
      <c r="FL1386" s="26">
        <f t="shared" ca="1" si="671"/>
        <v>166</v>
      </c>
      <c r="FM1386" s="26">
        <f t="shared" ca="1" si="671"/>
        <v>167</v>
      </c>
      <c r="FN1386" s="26">
        <f t="shared" ca="1" si="671"/>
        <v>168</v>
      </c>
    </row>
    <row r="1387" spans="1:170">
      <c r="B1387" s="45"/>
      <c r="C1387" s="26" t="s">
        <v>0</v>
      </c>
      <c r="D1387" s="26" t="s">
        <v>0</v>
      </c>
      <c r="E1387" s="26" t="s">
        <v>10</v>
      </c>
      <c r="F1387" s="26" t="s">
        <v>10</v>
      </c>
      <c r="G1387" s="26" t="s">
        <v>10</v>
      </c>
      <c r="H1387" s="26" t="s">
        <v>10</v>
      </c>
      <c r="I1387" s="26" t="s">
        <v>10</v>
      </c>
      <c r="J1387" s="26" t="s">
        <v>10</v>
      </c>
      <c r="K1387" s="26" t="s">
        <v>10</v>
      </c>
      <c r="L1387" s="26" t="s">
        <v>10</v>
      </c>
      <c r="M1387" s="26" t="s">
        <v>10</v>
      </c>
      <c r="N1387" s="26" t="s">
        <v>10</v>
      </c>
      <c r="O1387" s="26" t="s">
        <v>10</v>
      </c>
      <c r="P1387" s="26" t="s">
        <v>10</v>
      </c>
      <c r="Q1387" s="26" t="s">
        <v>10</v>
      </c>
      <c r="R1387" s="26" t="s">
        <v>10</v>
      </c>
      <c r="S1387" s="26" t="s">
        <v>10</v>
      </c>
      <c r="T1387" s="26" t="s">
        <v>10</v>
      </c>
      <c r="U1387" s="26" t="s">
        <v>9</v>
      </c>
      <c r="V1387" s="26" t="s">
        <v>9</v>
      </c>
      <c r="W1387" s="26" t="s">
        <v>9</v>
      </c>
      <c r="X1387" s="26" t="s">
        <v>9</v>
      </c>
      <c r="Y1387" s="26" t="s">
        <v>9</v>
      </c>
      <c r="Z1387" s="26" t="s">
        <v>9</v>
      </c>
      <c r="AA1387" s="26" t="s">
        <v>10</v>
      </c>
      <c r="AB1387" s="26" t="s">
        <v>10</v>
      </c>
      <c r="AC1387" s="26" t="s">
        <v>10</v>
      </c>
      <c r="AD1387" s="26" t="s">
        <v>10</v>
      </c>
      <c r="AE1387" s="26" t="s">
        <v>10</v>
      </c>
      <c r="AF1387" s="26" t="s">
        <v>10</v>
      </c>
      <c r="AG1387" s="26" t="s">
        <v>10</v>
      </c>
      <c r="AH1387" s="26" t="s">
        <v>0</v>
      </c>
      <c r="AI1387" s="26" t="s">
        <v>9</v>
      </c>
      <c r="AJ1387" s="26" t="s">
        <v>0</v>
      </c>
      <c r="AK1387" s="26" t="s">
        <v>9</v>
      </c>
      <c r="AL1387" s="26" t="s">
        <v>0</v>
      </c>
      <c r="AM1387" s="26"/>
      <c r="AN1387" s="26"/>
      <c r="AO1387" s="26"/>
      <c r="AP1387" s="26"/>
      <c r="AQ1387" s="26"/>
      <c r="AR1387" s="26"/>
      <c r="AS1387" s="26"/>
      <c r="AT1387" s="26"/>
      <c r="AU1387" s="26"/>
      <c r="AV1387" s="26"/>
      <c r="AW1387" s="26"/>
      <c r="AX1387" s="26"/>
      <c r="AY1387" s="26"/>
      <c r="AZ1387" s="26"/>
      <c r="BA1387" s="26"/>
      <c r="BB1387" s="26"/>
      <c r="BC1387" s="26"/>
      <c r="BD1387" s="26"/>
      <c r="BE1387" s="26"/>
      <c r="BF1387" s="26"/>
      <c r="BG1387" s="26"/>
      <c r="BH1387" s="26"/>
      <c r="BI1387" s="26"/>
      <c r="BJ1387" s="26"/>
      <c r="BK1387" s="26"/>
      <c r="BL1387" s="26"/>
      <c r="BM1387" s="26"/>
      <c r="BN1387" s="26" t="s">
        <v>9</v>
      </c>
      <c r="BO1387" s="26" t="s">
        <v>9</v>
      </c>
      <c r="BP1387" s="26" t="s">
        <v>9</v>
      </c>
      <c r="BQ1387" s="26" t="s">
        <v>9</v>
      </c>
      <c r="BR1387" s="26" t="s">
        <v>9</v>
      </c>
      <c r="BS1387" s="26" t="s">
        <v>9</v>
      </c>
      <c r="BT1387" s="26" t="s">
        <v>9</v>
      </c>
      <c r="BU1387" s="26" t="s">
        <v>9</v>
      </c>
      <c r="BV1387" s="26" t="s">
        <v>9</v>
      </c>
      <c r="BW1387" s="26" t="s">
        <v>9</v>
      </c>
      <c r="BX1387" s="26" t="s">
        <v>9</v>
      </c>
      <c r="BY1387" s="26" t="s">
        <v>9</v>
      </c>
      <c r="BZ1387" s="26" t="s">
        <v>9</v>
      </c>
      <c r="CA1387" s="26" t="s">
        <v>9</v>
      </c>
      <c r="CB1387" s="26" t="s">
        <v>9</v>
      </c>
      <c r="CC1387" s="26" t="s">
        <v>9</v>
      </c>
      <c r="CD1387" s="26" t="s">
        <v>9</v>
      </c>
      <c r="CE1387" s="26" t="s">
        <v>9</v>
      </c>
      <c r="CF1387" s="26" t="s">
        <v>9</v>
      </c>
      <c r="CG1387" s="26" t="s">
        <v>9</v>
      </c>
      <c r="CH1387" s="26" t="s">
        <v>9</v>
      </c>
    </row>
    <row r="1388" spans="1:170" ht="94.5" customHeight="1">
      <c r="B1388" s="45"/>
      <c r="C1388" s="39" t="s">
        <v>384</v>
      </c>
      <c r="D1388" s="39" t="s">
        <v>385</v>
      </c>
      <c r="E1388" s="39" t="s">
        <v>242</v>
      </c>
      <c r="F1388" s="39" t="s">
        <v>243</v>
      </c>
      <c r="G1388" s="39" t="s">
        <v>244</v>
      </c>
      <c r="H1388" s="39" t="s">
        <v>244</v>
      </c>
      <c r="I1388" s="39" t="s">
        <v>244</v>
      </c>
      <c r="J1388" s="39" t="s">
        <v>244</v>
      </c>
      <c r="K1388" s="39" t="s">
        <v>244</v>
      </c>
      <c r="L1388" s="39" t="s">
        <v>244</v>
      </c>
      <c r="M1388" s="39" t="s">
        <v>244</v>
      </c>
      <c r="N1388" s="39" t="s">
        <v>594</v>
      </c>
      <c r="O1388" s="39" t="s">
        <v>594</v>
      </c>
      <c r="P1388" s="39" t="s">
        <v>594</v>
      </c>
      <c r="Q1388" s="39" t="s">
        <v>594</v>
      </c>
      <c r="R1388" s="39" t="s">
        <v>594</v>
      </c>
      <c r="S1388" s="39" t="s">
        <v>594</v>
      </c>
      <c r="T1388" s="39" t="s">
        <v>594</v>
      </c>
      <c r="U1388" s="39" t="s">
        <v>396</v>
      </c>
      <c r="V1388" s="39" t="s">
        <v>479</v>
      </c>
      <c r="W1388" s="39" t="s">
        <v>479</v>
      </c>
      <c r="X1388" s="39" t="s">
        <v>479</v>
      </c>
      <c r="Y1388" s="39" t="s">
        <v>387</v>
      </c>
      <c r="Z1388" s="39" t="s">
        <v>387</v>
      </c>
      <c r="AA1388" s="39" t="s">
        <v>19</v>
      </c>
      <c r="AB1388" s="39" t="s">
        <v>300</v>
      </c>
      <c r="AC1388" s="39" t="s">
        <v>299</v>
      </c>
      <c r="AD1388" s="39" t="s">
        <v>376</v>
      </c>
      <c r="AE1388" s="39" t="s">
        <v>377</v>
      </c>
      <c r="AF1388" s="39" t="s">
        <v>729</v>
      </c>
      <c r="AG1388" s="39" t="s">
        <v>444</v>
      </c>
      <c r="AH1388" s="39" t="s">
        <v>218</v>
      </c>
      <c r="AI1388" s="39" t="s">
        <v>218</v>
      </c>
      <c r="AJ1388" s="39" t="s">
        <v>217</v>
      </c>
      <c r="AK1388" s="39" t="s">
        <v>217</v>
      </c>
      <c r="AL1388" s="39" t="s">
        <v>476</v>
      </c>
      <c r="AM1388" s="39"/>
      <c r="AN1388" s="146" t="s">
        <v>665</v>
      </c>
      <c r="AO1388" s="39"/>
      <c r="AP1388" s="39"/>
      <c r="AQ1388" s="39"/>
      <c r="AR1388" s="39"/>
      <c r="AS1388" s="39"/>
      <c r="AT1388" s="39"/>
      <c r="AU1388" s="39"/>
      <c r="AV1388" s="39"/>
      <c r="AW1388" s="39"/>
      <c r="AX1388" s="39"/>
      <c r="AY1388" s="39"/>
      <c r="AZ1388" s="39"/>
      <c r="BA1388" s="39"/>
      <c r="BB1388" s="39"/>
      <c r="BC1388" s="39"/>
      <c r="BD1388" s="39"/>
      <c r="BE1388" s="39"/>
      <c r="BF1388" s="39"/>
      <c r="BG1388" s="39"/>
      <c r="BH1388" s="39"/>
      <c r="BI1388" s="39"/>
      <c r="BJ1388" s="39"/>
      <c r="BK1388" s="39"/>
      <c r="BL1388" s="39"/>
      <c r="BM1388" s="39"/>
      <c r="BN1388" s="39" t="str">
        <f>BN$42</f>
        <v>feedsupply_r1jp</v>
      </c>
      <c r="BO1388" s="39" t="str">
        <f t="shared" ref="BO1388:CH1388" si="672">BO$42</f>
        <v>feedsupply_r1jp</v>
      </c>
      <c r="BP1388" s="39" t="str">
        <f t="shared" si="672"/>
        <v>feedsupply_adj_r2p</v>
      </c>
      <c r="BQ1388" s="39" t="str">
        <f t="shared" si="672"/>
        <v>feedsupply_adj_r2p</v>
      </c>
      <c r="BR1388" s="39" t="str">
        <f t="shared" si="672"/>
        <v>feedsupply_adj_r2p</v>
      </c>
      <c r="BS1388" s="39" t="str">
        <f t="shared" si="672"/>
        <v>feedsupply_adj_r2p</v>
      </c>
      <c r="BT1388" s="39" t="str">
        <f t="shared" si="672"/>
        <v>feedsupply_adj_r2p</v>
      </c>
      <c r="BU1388" s="39" t="str">
        <f t="shared" si="672"/>
        <v>feedsupply_r1jp</v>
      </c>
      <c r="BV1388" s="39" t="str">
        <f t="shared" si="672"/>
        <v>feedsupply_r1jp</v>
      </c>
      <c r="BW1388" s="39" t="str">
        <f t="shared" si="672"/>
        <v>feedsupply_adj_r2p</v>
      </c>
      <c r="BX1388" s="39" t="str">
        <f t="shared" si="672"/>
        <v>feedsupply_adj_r2p</v>
      </c>
      <c r="BY1388" s="39" t="str">
        <f t="shared" si="672"/>
        <v>feedsupply_adj_r2p</v>
      </c>
      <c r="BZ1388" s="39" t="str">
        <f t="shared" si="672"/>
        <v>feedsupply_adj_r2p</v>
      </c>
      <c r="CA1388" s="39" t="str">
        <f t="shared" si="672"/>
        <v>feedsupply_adj_r2p</v>
      </c>
      <c r="CB1388" s="39" t="str">
        <f t="shared" si="672"/>
        <v>feedsupply_r1jp</v>
      </c>
      <c r="CC1388" s="39" t="str">
        <f t="shared" si="672"/>
        <v>feedsupply_r1jp</v>
      </c>
      <c r="CD1388" s="39" t="str">
        <f t="shared" si="672"/>
        <v>feedsupply_adj_r2p</v>
      </c>
      <c r="CE1388" s="39" t="str">
        <f t="shared" si="672"/>
        <v>feedsupply_adj_r2p</v>
      </c>
      <c r="CF1388" s="39" t="str">
        <f t="shared" si="672"/>
        <v>feedsupply_adj_r2p</v>
      </c>
      <c r="CG1388" s="39" t="str">
        <f t="shared" si="672"/>
        <v>feedsupply_adj_r2p</v>
      </c>
      <c r="CH1388" s="39" t="str">
        <f t="shared" si="672"/>
        <v>feedsupply_adj_r2p</v>
      </c>
    </row>
    <row r="1389" spans="1:170" ht="26.25">
      <c r="B1389" s="164" t="s">
        <v>923</v>
      </c>
      <c r="C1389" s="163">
        <v>2</v>
      </c>
      <c r="D1389" s="163">
        <v>0</v>
      </c>
      <c r="E1389" s="40"/>
      <c r="F1389" s="40"/>
      <c r="G1389" s="40" t="s">
        <v>471</v>
      </c>
      <c r="H1389" s="40" t="s">
        <v>472</v>
      </c>
      <c r="I1389" t="s">
        <v>874</v>
      </c>
      <c r="J1389" t="s">
        <v>875</v>
      </c>
      <c r="K1389" s="40" t="s">
        <v>473</v>
      </c>
      <c r="L1389" s="40" t="s">
        <v>710</v>
      </c>
      <c r="M1389" s="40" t="s">
        <v>474</v>
      </c>
      <c r="N1389" s="40" t="s">
        <v>742</v>
      </c>
      <c r="O1389" s="40" t="s">
        <v>488</v>
      </c>
      <c r="P1389" s="40" t="s">
        <v>487</v>
      </c>
      <c r="Q1389" s="40" t="s">
        <v>434</v>
      </c>
      <c r="R1389" s="40" t="s">
        <v>486</v>
      </c>
      <c r="S1389" s="40" t="s">
        <v>778</v>
      </c>
      <c r="T1389" s="40" t="s">
        <v>779</v>
      </c>
      <c r="U1389" s="40"/>
      <c r="V1389" s="40" t="s">
        <v>267</v>
      </c>
      <c r="W1389" s="40" t="s">
        <v>480</v>
      </c>
      <c r="X1389" s="40" t="s">
        <v>481</v>
      </c>
      <c r="Y1389" s="40" t="s">
        <v>434</v>
      </c>
      <c r="Z1389" s="40" t="s">
        <v>433</v>
      </c>
      <c r="AA1389" s="40"/>
      <c r="AB1389" s="40"/>
      <c r="AC1389" s="40"/>
      <c r="AD1389" s="40"/>
      <c r="AE1389" s="40"/>
      <c r="AF1389" s="40"/>
      <c r="AG1389" s="40"/>
      <c r="AH1389" s="40" t="s">
        <v>477</v>
      </c>
      <c r="AI1389" s="69" t="s">
        <v>483</v>
      </c>
      <c r="AJ1389" s="40" t="s">
        <v>475</v>
      </c>
      <c r="AK1389" s="40" t="s">
        <v>484</v>
      </c>
      <c r="AL1389" s="40"/>
      <c r="AM1389" s="40"/>
      <c r="AN1389" s="40"/>
      <c r="AO1389" s="40"/>
      <c r="AP1389" s="40"/>
      <c r="AQ1389" s="40"/>
      <c r="AR1389" s="40"/>
      <c r="AS1389" s="40"/>
      <c r="AT1389" s="40"/>
      <c r="AU1389" s="40"/>
      <c r="AV1389" s="40"/>
      <c r="AW1389" s="40"/>
      <c r="AX1389" s="40"/>
      <c r="AY1389" s="40"/>
      <c r="AZ1389" s="40"/>
      <c r="BA1389" s="40"/>
      <c r="BB1389" s="40"/>
      <c r="BC1389" s="40"/>
      <c r="BD1389" s="40"/>
      <c r="BE1389" s="40"/>
      <c r="BF1389" s="40"/>
      <c r="BG1389" s="40"/>
      <c r="BH1389" s="40"/>
      <c r="BI1389" s="40"/>
      <c r="BJ1389" s="40"/>
      <c r="BK1389" s="40"/>
      <c r="BL1389" s="40"/>
      <c r="BM1389" s="40"/>
      <c r="BN1389" s="45" t="s">
        <v>450</v>
      </c>
      <c r="BO1389" s="45" t="s">
        <v>877</v>
      </c>
      <c r="BP1389" s="45" t="s">
        <v>878</v>
      </c>
      <c r="BQ1389" s="45" t="s">
        <v>879</v>
      </c>
      <c r="BR1389" s="45" t="s">
        <v>880</v>
      </c>
      <c r="BS1389" s="45" t="s">
        <v>881</v>
      </c>
      <c r="BT1389" s="45" t="s">
        <v>882</v>
      </c>
      <c r="BU1389" s="45" t="s">
        <v>450</v>
      </c>
      <c r="BV1389" s="45" t="s">
        <v>877</v>
      </c>
      <c r="BW1389" s="45" t="s">
        <v>878</v>
      </c>
      <c r="BX1389" s="45" t="s">
        <v>879</v>
      </c>
      <c r="BY1389" s="45" t="s">
        <v>880</v>
      </c>
      <c r="BZ1389" s="45" t="s">
        <v>881</v>
      </c>
      <c r="CA1389" s="45" t="s">
        <v>882</v>
      </c>
      <c r="CB1389" s="45" t="s">
        <v>450</v>
      </c>
      <c r="CC1389" s="45" t="s">
        <v>877</v>
      </c>
      <c r="CD1389" s="45" t="s">
        <v>878</v>
      </c>
      <c r="CE1389" s="45" t="s">
        <v>879</v>
      </c>
      <c r="CF1389" s="45" t="s">
        <v>880</v>
      </c>
      <c r="CG1389" s="45" t="s">
        <v>881</v>
      </c>
      <c r="CH1389" s="45" t="s">
        <v>882</v>
      </c>
    </row>
    <row r="1390" spans="1:170" ht="15.75">
      <c r="A1390" s="64">
        <f>CHOOSE(d.Flock.2.1+1,INDEX(i.OptLTWMerino,d.TOL.2.1+1,$AA1390+1),NA(),INDEX(i.OptLTWMaternal,d.TOL.2.1+1,$AA1390+1))</f>
        <v>16</v>
      </c>
      <c r="B1390" s="227" t="str">
        <f>$B1290</f>
        <v>Scan0 Create REV</v>
      </c>
      <c r="C1390" s="63">
        <v>1</v>
      </c>
      <c r="D1390" s="63">
        <v>1</v>
      </c>
      <c r="E1390" s="63" t="b">
        <v>1</v>
      </c>
      <c r="F1390" s="226">
        <f>d.Flock.2.1*100+d.TOL.2.1*10+$AA1390</f>
        <v>200</v>
      </c>
      <c r="G1390" s="63" t="b">
        <v>1</v>
      </c>
      <c r="H1390" s="63" t="b">
        <v>1</v>
      </c>
      <c r="I1390" s="63" t="b">
        <v>1</v>
      </c>
      <c r="J1390" s="63" t="b">
        <v>1</v>
      </c>
      <c r="K1390" s="63" t="b">
        <v>1</v>
      </c>
      <c r="L1390" s="63" t="b">
        <v>1</v>
      </c>
      <c r="M1390" s="63" t="b">
        <v>1</v>
      </c>
      <c r="N1390" s="76" t="s">
        <v>37</v>
      </c>
      <c r="O1390" s="76">
        <v>0</v>
      </c>
      <c r="P1390" s="76">
        <v>0</v>
      </c>
      <c r="Q1390" s="76">
        <v>0</v>
      </c>
      <c r="R1390" s="76">
        <v>0</v>
      </c>
      <c r="S1390" s="76">
        <v>0</v>
      </c>
      <c r="T1390" s="76">
        <v>0</v>
      </c>
      <c r="U1390" s="63">
        <v>0</v>
      </c>
      <c r="V1390" s="63">
        <v>0</v>
      </c>
      <c r="W1390" s="63">
        <v>0</v>
      </c>
      <c r="X1390" s="63">
        <v>0</v>
      </c>
      <c r="Y1390" s="63">
        <v>0</v>
      </c>
      <c r="Z1390" s="63">
        <v>0</v>
      </c>
      <c r="AA1390" s="63">
        <v>0</v>
      </c>
      <c r="AB1390" s="67" t="s">
        <v>37</v>
      </c>
      <c r="AC1390" s="67" t="s">
        <v>37</v>
      </c>
      <c r="AD1390" s="67" t="s">
        <v>37</v>
      </c>
      <c r="AE1390" s="67" t="s">
        <v>37</v>
      </c>
      <c r="AF1390" s="67" t="s">
        <v>37</v>
      </c>
      <c r="AG1390" s="67" t="s">
        <v>37</v>
      </c>
      <c r="AH1390" s="63">
        <v>1</v>
      </c>
      <c r="AI1390" s="63">
        <v>0</v>
      </c>
      <c r="AJ1390" s="63">
        <v>1</v>
      </c>
      <c r="AK1390" s="63">
        <v>0</v>
      </c>
      <c r="AL1390" s="63">
        <v>1</v>
      </c>
      <c r="AM1390" s="63"/>
      <c r="AN1390" s="63"/>
      <c r="AO1390" s="63"/>
      <c r="AP1390" s="63"/>
      <c r="AQ1390" s="63"/>
      <c r="AR1390" s="63"/>
      <c r="AS1390" s="63"/>
      <c r="AT1390" s="63"/>
      <c r="AU1390" s="63"/>
      <c r="AV1390" s="63"/>
      <c r="AW1390" s="63"/>
      <c r="AX1390" s="63"/>
      <c r="AY1390" s="63"/>
      <c r="AZ1390" s="63"/>
      <c r="BA1390" s="63"/>
      <c r="BB1390" s="63"/>
      <c r="BC1390" s="63"/>
      <c r="BD1390" s="63"/>
      <c r="BE1390" s="63"/>
      <c r="BF1390" s="63"/>
      <c r="BG1390" s="63"/>
      <c r="BH1390" s="63"/>
      <c r="BI1390" s="63"/>
      <c r="BJ1390" s="63"/>
      <c r="BK1390" s="63"/>
      <c r="BL1390" s="63"/>
      <c r="BM1390" s="63"/>
      <c r="BN1390" s="147">
        <f t="shared" ref="BN1390:CH1390" ca="1" si="673">IF($A1390=0,0,INDEX(CHOOSE(d.Flock.2.1+1,BN$51:BN$386,NA(),BN$451:BN$786),$A1390,1))</f>
        <v>0.08</v>
      </c>
      <c r="BO1390" s="147">
        <f t="shared" ca="1" si="673"/>
        <v>0.08</v>
      </c>
      <c r="BP1390" s="147">
        <f t="shared" ca="1" si="673"/>
        <v>0.08</v>
      </c>
      <c r="BQ1390" s="147">
        <f t="shared" ca="1" si="673"/>
        <v>0.08</v>
      </c>
      <c r="BR1390" s="147">
        <f t="shared" ca="1" si="673"/>
        <v>0.08</v>
      </c>
      <c r="BS1390" s="147">
        <f t="shared" ca="1" si="673"/>
        <v>0.08</v>
      </c>
      <c r="BT1390" s="147">
        <f t="shared" ca="1" si="673"/>
        <v>0.08</v>
      </c>
      <c r="BU1390" s="147">
        <f t="shared" ca="1" si="673"/>
        <v>0.08</v>
      </c>
      <c r="BV1390" s="147">
        <f t="shared" ca="1" si="673"/>
        <v>0.08</v>
      </c>
      <c r="BW1390" s="147">
        <f t="shared" ca="1" si="673"/>
        <v>0.08</v>
      </c>
      <c r="BX1390" s="147">
        <f t="shared" ca="1" si="673"/>
        <v>0.08</v>
      </c>
      <c r="BY1390" s="147">
        <f t="shared" ca="1" si="673"/>
        <v>0.08</v>
      </c>
      <c r="BZ1390" s="147">
        <f t="shared" ca="1" si="673"/>
        <v>0.08</v>
      </c>
      <c r="CA1390" s="147">
        <f t="shared" ca="1" si="673"/>
        <v>0.08</v>
      </c>
      <c r="CB1390" s="147">
        <f t="shared" ca="1" si="673"/>
        <v>0.08</v>
      </c>
      <c r="CC1390" s="147">
        <f t="shared" ca="1" si="673"/>
        <v>0.08</v>
      </c>
      <c r="CD1390" s="147">
        <f t="shared" ca="1" si="673"/>
        <v>0.08</v>
      </c>
      <c r="CE1390" s="147">
        <f t="shared" ca="1" si="673"/>
        <v>0.08</v>
      </c>
      <c r="CF1390" s="147">
        <f t="shared" ca="1" si="673"/>
        <v>0.08</v>
      </c>
      <c r="CG1390" s="147">
        <f t="shared" ca="1" si="673"/>
        <v>0.08</v>
      </c>
      <c r="CH1390" s="147">
        <f t="shared" ca="1" si="673"/>
        <v>0.08</v>
      </c>
    </row>
    <row r="1391" spans="1:170">
      <c r="A1391" s="60"/>
      <c r="B1391" s="228" t="str">
        <f t="shared" ref="B1391:B1432" si="674">$B1291</f>
        <v>Scan 0 Standard</v>
      </c>
      <c r="C1391" s="40">
        <f t="shared" ref="C1391:E1407" ca="1" si="675">OFFSET(C1391,-1,0)</f>
        <v>1</v>
      </c>
      <c r="D1391" s="40">
        <f t="shared" ca="1" si="675"/>
        <v>1</v>
      </c>
      <c r="E1391" s="63" t="b">
        <v>0</v>
      </c>
      <c r="F1391" s="40">
        <f t="shared" ref="F1391:U1420" ca="1" si="676">OFFSET(F1391,-1,0)</f>
        <v>200</v>
      </c>
      <c r="G1391" s="76" t="s">
        <v>37</v>
      </c>
      <c r="H1391" s="76" t="s">
        <v>37</v>
      </c>
      <c r="I1391" s="76" t="s">
        <v>37</v>
      </c>
      <c r="J1391" s="76" t="s">
        <v>37</v>
      </c>
      <c r="K1391" s="76" t="s">
        <v>37</v>
      </c>
      <c r="L1391" s="76" t="s">
        <v>37</v>
      </c>
      <c r="M1391" s="76" t="s">
        <v>37</v>
      </c>
      <c r="N1391" s="40" t="str">
        <f t="shared" ref="N1391:AL1406" ca="1" si="677">OFFSET(N1391,-1,0)</f>
        <v>-</v>
      </c>
      <c r="O1391" s="40">
        <f t="shared" ca="1" si="677"/>
        <v>0</v>
      </c>
      <c r="P1391" s="40">
        <f t="shared" ca="1" si="677"/>
        <v>0</v>
      </c>
      <c r="Q1391" s="40">
        <f t="shared" ca="1" si="677"/>
        <v>0</v>
      </c>
      <c r="R1391" s="40">
        <f t="shared" ca="1" si="677"/>
        <v>0</v>
      </c>
      <c r="S1391" s="40">
        <f t="shared" ca="1" si="677"/>
        <v>0</v>
      </c>
      <c r="T1391" s="40">
        <f t="shared" ca="1" si="677"/>
        <v>0</v>
      </c>
      <c r="U1391" s="40">
        <f t="shared" ca="1" si="677"/>
        <v>0</v>
      </c>
      <c r="V1391" s="40">
        <f t="shared" ca="1" si="677"/>
        <v>0</v>
      </c>
      <c r="W1391" s="40">
        <f t="shared" ca="1" si="677"/>
        <v>0</v>
      </c>
      <c r="X1391" s="40">
        <f t="shared" ca="1" si="677"/>
        <v>0</v>
      </c>
      <c r="Y1391" s="40">
        <f t="shared" ca="1" si="677"/>
        <v>0</v>
      </c>
      <c r="Z1391" s="40">
        <f t="shared" ca="1" si="677"/>
        <v>0</v>
      </c>
      <c r="AA1391" s="40">
        <f t="shared" ca="1" si="677"/>
        <v>0</v>
      </c>
      <c r="AB1391" s="40" t="str">
        <f t="shared" ca="1" si="677"/>
        <v>-</v>
      </c>
      <c r="AC1391" s="40" t="str">
        <f t="shared" ca="1" si="677"/>
        <v>-</v>
      </c>
      <c r="AD1391" s="40" t="str">
        <f t="shared" ca="1" si="677"/>
        <v>-</v>
      </c>
      <c r="AE1391" s="40" t="str">
        <f t="shared" ca="1" si="677"/>
        <v>-</v>
      </c>
      <c r="AF1391" s="40" t="str">
        <f t="shared" ca="1" si="677"/>
        <v>-</v>
      </c>
      <c r="AG1391" s="40" t="str">
        <f t="shared" ca="1" si="677"/>
        <v>-</v>
      </c>
      <c r="AH1391" s="40">
        <f t="shared" ca="1" si="677"/>
        <v>1</v>
      </c>
      <c r="AI1391" s="40">
        <f t="shared" ca="1" si="677"/>
        <v>0</v>
      </c>
      <c r="AJ1391" s="40">
        <f ca="1">OFFSET(AJ1391,-1,0)</f>
        <v>1</v>
      </c>
      <c r="AK1391" s="40">
        <f ca="1">OFFSET(AK1391,-1,0)</f>
        <v>0</v>
      </c>
      <c r="AL1391" s="40">
        <f ca="1">OFFSET(AL1391,-1,0)</f>
        <v>1</v>
      </c>
      <c r="AM1391" s="40"/>
      <c r="AN1391" s="40"/>
      <c r="AO1391" s="40"/>
      <c r="AP1391" s="40"/>
      <c r="AQ1391" s="40"/>
      <c r="AR1391" s="40"/>
      <c r="AS1391" s="40"/>
      <c r="AT1391" s="40"/>
      <c r="AU1391" s="40"/>
      <c r="AV1391" s="40"/>
      <c r="AW1391" s="40"/>
      <c r="AX1391" s="40"/>
      <c r="AY1391" s="40"/>
      <c r="AZ1391" s="40"/>
      <c r="BA1391" s="40"/>
      <c r="BB1391" s="40"/>
      <c r="BC1391" s="40"/>
      <c r="BD1391" s="40"/>
      <c r="BE1391" s="40"/>
      <c r="BF1391" s="40"/>
      <c r="BG1391" s="40"/>
      <c r="BH1391" s="40"/>
      <c r="BI1391" s="40"/>
      <c r="BJ1391" s="40"/>
      <c r="BK1391" s="40"/>
      <c r="BL1391" s="40"/>
      <c r="BM1391" s="40"/>
      <c r="BN1391" s="40">
        <f t="shared" ref="BN1391:CC1407" ca="1" si="678">OFFSET(BN1391,-1,0)</f>
        <v>0.08</v>
      </c>
      <c r="BO1391" s="40">
        <f t="shared" ca="1" si="678"/>
        <v>0.08</v>
      </c>
      <c r="BP1391" s="40">
        <f t="shared" ca="1" si="678"/>
        <v>0.08</v>
      </c>
      <c r="BQ1391" s="40">
        <f t="shared" ca="1" si="678"/>
        <v>0.08</v>
      </c>
      <c r="BR1391" s="40">
        <f t="shared" ca="1" si="678"/>
        <v>0.08</v>
      </c>
      <c r="BS1391" s="40">
        <f t="shared" ca="1" si="678"/>
        <v>0.08</v>
      </c>
      <c r="BT1391" s="40">
        <f t="shared" ca="1" si="678"/>
        <v>0.08</v>
      </c>
      <c r="BU1391" s="40">
        <f t="shared" ca="1" si="678"/>
        <v>0.08</v>
      </c>
      <c r="BV1391" s="40">
        <f t="shared" ca="1" si="678"/>
        <v>0.08</v>
      </c>
      <c r="BW1391" s="40">
        <f t="shared" ca="1" si="678"/>
        <v>0.08</v>
      </c>
      <c r="BX1391" s="40">
        <f t="shared" ca="1" si="678"/>
        <v>0.08</v>
      </c>
      <c r="BY1391" s="40">
        <f t="shared" ca="1" si="678"/>
        <v>0.08</v>
      </c>
      <c r="BZ1391" s="40">
        <f t="shared" ca="1" si="678"/>
        <v>0.08</v>
      </c>
      <c r="CA1391" s="40">
        <f t="shared" ca="1" si="678"/>
        <v>0.08</v>
      </c>
      <c r="CB1391" s="40">
        <f t="shared" ca="1" si="678"/>
        <v>0.08</v>
      </c>
      <c r="CC1391" s="40">
        <f t="shared" ca="1" si="678"/>
        <v>0.08</v>
      </c>
      <c r="CD1391" s="40">
        <f t="shared" ref="CD1391:CH1400" ca="1" si="679">OFFSET(CD1391,-1,0)</f>
        <v>0.08</v>
      </c>
      <c r="CE1391" s="40">
        <f t="shared" ca="1" si="679"/>
        <v>0.08</v>
      </c>
      <c r="CF1391" s="40">
        <f t="shared" ca="1" si="679"/>
        <v>0.08</v>
      </c>
      <c r="CG1391" s="40">
        <f t="shared" ca="1" si="679"/>
        <v>0.08</v>
      </c>
      <c r="CH1391" s="40">
        <f t="shared" ca="1" si="679"/>
        <v>0.08</v>
      </c>
    </row>
    <row r="1392" spans="1:170">
      <c r="A1392" s="60"/>
      <c r="B1392" s="229" t="str">
        <f t="shared" si="674"/>
        <v>Scan 0 FS wo LTW</v>
      </c>
      <c r="C1392" s="40">
        <f t="shared" ca="1" si="675"/>
        <v>1</v>
      </c>
      <c r="D1392" s="40">
        <f t="shared" ca="1" si="675"/>
        <v>1</v>
      </c>
      <c r="E1392" s="40" t="b">
        <f t="shared" ca="1" si="675"/>
        <v>0</v>
      </c>
      <c r="F1392" s="40">
        <f t="shared" ca="1" si="676"/>
        <v>200</v>
      </c>
      <c r="G1392" s="40" t="str">
        <f t="shared" ca="1" si="676"/>
        <v>-</v>
      </c>
      <c r="H1392" s="40" t="str">
        <f t="shared" ca="1" si="676"/>
        <v>-</v>
      </c>
      <c r="I1392" s="40" t="str">
        <f t="shared" ca="1" si="676"/>
        <v>-</v>
      </c>
      <c r="J1392" s="40" t="str">
        <f t="shared" ca="1" si="676"/>
        <v>-</v>
      </c>
      <c r="K1392" s="40" t="str">
        <f t="shared" ca="1" si="676"/>
        <v>-</v>
      </c>
      <c r="L1392" s="40" t="str">
        <f t="shared" ca="1" si="676"/>
        <v>-</v>
      </c>
      <c r="M1392" s="40" t="str">
        <f t="shared" ca="1" si="676"/>
        <v>-</v>
      </c>
      <c r="N1392" s="40" t="str">
        <f t="shared" ca="1" si="677"/>
        <v>-</v>
      </c>
      <c r="O1392" s="40">
        <f t="shared" ca="1" si="677"/>
        <v>0</v>
      </c>
      <c r="P1392" s="40">
        <f t="shared" ca="1" si="677"/>
        <v>0</v>
      </c>
      <c r="Q1392" s="40">
        <f t="shared" ca="1" si="677"/>
        <v>0</v>
      </c>
      <c r="R1392" s="40">
        <f t="shared" ca="1" si="677"/>
        <v>0</v>
      </c>
      <c r="S1392" s="40">
        <f t="shared" ca="1" si="677"/>
        <v>0</v>
      </c>
      <c r="T1392" s="40">
        <f t="shared" ca="1" si="677"/>
        <v>0</v>
      </c>
      <c r="U1392" s="40">
        <f t="shared" ca="1" si="677"/>
        <v>0</v>
      </c>
      <c r="V1392" s="40">
        <f t="shared" ca="1" si="677"/>
        <v>0</v>
      </c>
      <c r="W1392" s="40">
        <f t="shared" ca="1" si="677"/>
        <v>0</v>
      </c>
      <c r="X1392" s="40">
        <f t="shared" ca="1" si="677"/>
        <v>0</v>
      </c>
      <c r="Y1392" s="40">
        <f t="shared" ca="1" si="677"/>
        <v>0</v>
      </c>
      <c r="Z1392" s="40">
        <f t="shared" ca="1" si="677"/>
        <v>0</v>
      </c>
      <c r="AA1392" s="40">
        <f t="shared" ca="1" si="677"/>
        <v>0</v>
      </c>
      <c r="AB1392" s="40" t="str">
        <f t="shared" ca="1" si="677"/>
        <v>-</v>
      </c>
      <c r="AC1392" s="40" t="str">
        <f t="shared" ca="1" si="677"/>
        <v>-</v>
      </c>
      <c r="AD1392" s="40" t="str">
        <f t="shared" ca="1" si="677"/>
        <v>-</v>
      </c>
      <c r="AE1392" s="40" t="str">
        <f t="shared" ca="1" si="677"/>
        <v>-</v>
      </c>
      <c r="AF1392" s="40" t="str">
        <f t="shared" ca="1" si="677"/>
        <v>-</v>
      </c>
      <c r="AG1392" s="40" t="str">
        <f t="shared" ca="1" si="677"/>
        <v>-</v>
      </c>
      <c r="AH1392" s="40">
        <f t="shared" ca="1" si="677"/>
        <v>1</v>
      </c>
      <c r="AI1392" s="40">
        <f t="shared" ca="1" si="677"/>
        <v>0</v>
      </c>
      <c r="AJ1392" s="40">
        <f t="shared" ca="1" si="677"/>
        <v>1</v>
      </c>
      <c r="AK1392" s="40">
        <f t="shared" ca="1" si="677"/>
        <v>0</v>
      </c>
      <c r="AL1392" s="40">
        <f t="shared" ca="1" si="677"/>
        <v>1</v>
      </c>
      <c r="AM1392" s="40"/>
      <c r="AN1392" s="40"/>
      <c r="AO1392" s="40"/>
      <c r="AP1392" s="40"/>
      <c r="AQ1392" s="40"/>
      <c r="AR1392" s="40"/>
      <c r="AS1392" s="40"/>
      <c r="AT1392" s="40"/>
      <c r="AU1392" s="40"/>
      <c r="AV1392" s="40"/>
      <c r="AW1392" s="40"/>
      <c r="AX1392" s="40"/>
      <c r="AY1392" s="40"/>
      <c r="AZ1392" s="40"/>
      <c r="BA1392" s="40"/>
      <c r="BB1392" s="40"/>
      <c r="BC1392" s="40"/>
      <c r="BD1392" s="40"/>
      <c r="BE1392" s="40"/>
      <c r="BF1392" s="40"/>
      <c r="BG1392" s="40"/>
      <c r="BH1392" s="40"/>
      <c r="BI1392" s="40"/>
      <c r="BJ1392" s="40"/>
      <c r="BK1392" s="40"/>
      <c r="BL1392" s="40"/>
      <c r="BM1392" s="40"/>
      <c r="BN1392" s="63">
        <v>0</v>
      </c>
      <c r="BO1392" s="63">
        <v>0</v>
      </c>
      <c r="BP1392" s="63">
        <v>0</v>
      </c>
      <c r="BQ1392" s="63">
        <v>0</v>
      </c>
      <c r="BR1392" s="63">
        <v>0</v>
      </c>
      <c r="BS1392" s="63">
        <v>0</v>
      </c>
      <c r="BT1392" s="63">
        <v>0</v>
      </c>
      <c r="BU1392" s="63">
        <v>0</v>
      </c>
      <c r="BV1392" s="63">
        <v>0</v>
      </c>
      <c r="BW1392" s="63">
        <v>0</v>
      </c>
      <c r="BX1392" s="63">
        <v>0</v>
      </c>
      <c r="BY1392" s="63">
        <v>0</v>
      </c>
      <c r="BZ1392" s="63">
        <v>0</v>
      </c>
      <c r="CA1392" s="63">
        <v>0</v>
      </c>
      <c r="CB1392" s="63">
        <v>0</v>
      </c>
      <c r="CC1392" s="63">
        <v>0</v>
      </c>
      <c r="CD1392" s="63">
        <v>0</v>
      </c>
      <c r="CE1392" s="63">
        <v>0</v>
      </c>
      <c r="CF1392" s="63">
        <v>0</v>
      </c>
      <c r="CG1392" s="63">
        <v>0</v>
      </c>
      <c r="CH1392" s="63">
        <v>0</v>
      </c>
    </row>
    <row r="1393" spans="1:86">
      <c r="A1393" s="60"/>
      <c r="B1393" s="229" t="str">
        <f t="shared" si="674"/>
        <v>Scan 0 FS LTW removed</v>
      </c>
      <c r="C1393" s="63">
        <v>0</v>
      </c>
      <c r="D1393" s="63">
        <v>0</v>
      </c>
      <c r="E1393" s="40" t="b">
        <f t="shared" ca="1" si="675"/>
        <v>0</v>
      </c>
      <c r="F1393" s="40">
        <f t="shared" ca="1" si="676"/>
        <v>200</v>
      </c>
      <c r="G1393" s="40" t="str">
        <f t="shared" ca="1" si="676"/>
        <v>-</v>
      </c>
      <c r="H1393" s="40" t="str">
        <f t="shared" ca="1" si="676"/>
        <v>-</v>
      </c>
      <c r="I1393" s="40" t="str">
        <f t="shared" ca="1" si="676"/>
        <v>-</v>
      </c>
      <c r="J1393" s="40" t="str">
        <f t="shared" ca="1" si="676"/>
        <v>-</v>
      </c>
      <c r="K1393" s="40" t="str">
        <f t="shared" ca="1" si="676"/>
        <v>-</v>
      </c>
      <c r="L1393" s="40" t="str">
        <f t="shared" ca="1" si="676"/>
        <v>-</v>
      </c>
      <c r="M1393" s="40" t="str">
        <f t="shared" ca="1" si="676"/>
        <v>-</v>
      </c>
      <c r="N1393" s="40" t="str">
        <f t="shared" ca="1" si="677"/>
        <v>-</v>
      </c>
      <c r="O1393" s="40">
        <f t="shared" ca="1" si="677"/>
        <v>0</v>
      </c>
      <c r="P1393" s="40">
        <f t="shared" ca="1" si="677"/>
        <v>0</v>
      </c>
      <c r="Q1393" s="40">
        <f t="shared" ca="1" si="677"/>
        <v>0</v>
      </c>
      <c r="R1393" s="40">
        <f t="shared" ca="1" si="677"/>
        <v>0</v>
      </c>
      <c r="S1393" s="40">
        <f t="shared" ca="1" si="677"/>
        <v>0</v>
      </c>
      <c r="T1393" s="40">
        <f t="shared" ca="1" si="677"/>
        <v>0</v>
      </c>
      <c r="U1393" s="40">
        <f t="shared" ca="1" si="677"/>
        <v>0</v>
      </c>
      <c r="V1393" s="40">
        <f t="shared" ca="1" si="677"/>
        <v>0</v>
      </c>
      <c r="W1393" s="40">
        <f t="shared" ca="1" si="677"/>
        <v>0</v>
      </c>
      <c r="X1393" s="40">
        <f t="shared" ca="1" si="677"/>
        <v>0</v>
      </c>
      <c r="Y1393" s="40">
        <f t="shared" ca="1" si="677"/>
        <v>0</v>
      </c>
      <c r="Z1393" s="40">
        <f t="shared" ca="1" si="677"/>
        <v>0</v>
      </c>
      <c r="AA1393" s="40">
        <f t="shared" ca="1" si="677"/>
        <v>0</v>
      </c>
      <c r="AB1393" s="40" t="str">
        <f t="shared" ca="1" si="677"/>
        <v>-</v>
      </c>
      <c r="AC1393" s="40" t="str">
        <f t="shared" ca="1" si="677"/>
        <v>-</v>
      </c>
      <c r="AD1393" s="40" t="str">
        <f t="shared" ca="1" si="677"/>
        <v>-</v>
      </c>
      <c r="AE1393" s="40" t="str">
        <f t="shared" ca="1" si="677"/>
        <v>-</v>
      </c>
      <c r="AF1393" s="40" t="str">
        <f t="shared" ca="1" si="677"/>
        <v>-</v>
      </c>
      <c r="AG1393" s="40" t="str">
        <f t="shared" ca="1" si="677"/>
        <v>-</v>
      </c>
      <c r="AH1393" s="40">
        <f t="shared" ca="1" si="677"/>
        <v>1</v>
      </c>
      <c r="AI1393" s="40">
        <f t="shared" ca="1" si="677"/>
        <v>0</v>
      </c>
      <c r="AJ1393" s="40">
        <f t="shared" ca="1" si="677"/>
        <v>1</v>
      </c>
      <c r="AK1393" s="40">
        <f t="shared" ca="1" si="677"/>
        <v>0</v>
      </c>
      <c r="AL1393" s="40">
        <f t="shared" ca="1" si="677"/>
        <v>1</v>
      </c>
      <c r="AM1393" s="40"/>
      <c r="AN1393" s="40"/>
      <c r="AO1393" s="40"/>
      <c r="AP1393" s="40"/>
      <c r="AQ1393" s="40"/>
      <c r="AR1393" s="40"/>
      <c r="AS1393" s="40"/>
      <c r="AT1393" s="40"/>
      <c r="AU1393" s="40"/>
      <c r="AV1393" s="40"/>
      <c r="AW1393" s="40"/>
      <c r="AX1393" s="40"/>
      <c r="AY1393" s="40"/>
      <c r="AZ1393" s="40"/>
      <c r="BA1393" s="40"/>
      <c r="BB1393" s="40"/>
      <c r="BC1393" s="40"/>
      <c r="BD1393" s="40"/>
      <c r="BE1393" s="40"/>
      <c r="BF1393" s="40"/>
      <c r="BG1393" s="40"/>
      <c r="BH1393" s="40"/>
      <c r="BI1393" s="40"/>
      <c r="BJ1393" s="40"/>
      <c r="BK1393" s="40"/>
      <c r="BL1393" s="40"/>
      <c r="BM1393" s="40"/>
      <c r="BN1393" s="40">
        <f t="shared" ca="1" si="678"/>
        <v>0</v>
      </c>
      <c r="BO1393" s="40">
        <f t="shared" ca="1" si="678"/>
        <v>0</v>
      </c>
      <c r="BP1393" s="40">
        <f t="shared" ca="1" si="678"/>
        <v>0</v>
      </c>
      <c r="BQ1393" s="40">
        <f t="shared" ca="1" si="678"/>
        <v>0</v>
      </c>
      <c r="BR1393" s="40">
        <f t="shared" ca="1" si="678"/>
        <v>0</v>
      </c>
      <c r="BS1393" s="40">
        <f t="shared" ca="1" si="678"/>
        <v>0</v>
      </c>
      <c r="BT1393" s="40">
        <f t="shared" ca="1" si="678"/>
        <v>0</v>
      </c>
      <c r="BU1393" s="40">
        <f t="shared" ca="1" si="678"/>
        <v>0</v>
      </c>
      <c r="BV1393" s="40">
        <f t="shared" ca="1" si="678"/>
        <v>0</v>
      </c>
      <c r="BW1393" s="40">
        <f t="shared" ca="1" si="678"/>
        <v>0</v>
      </c>
      <c r="BX1393" s="40">
        <f t="shared" ca="1" si="678"/>
        <v>0</v>
      </c>
      <c r="BY1393" s="40">
        <f t="shared" ca="1" si="678"/>
        <v>0</v>
      </c>
      <c r="BZ1393" s="40">
        <f t="shared" ca="1" si="678"/>
        <v>0</v>
      </c>
      <c r="CA1393" s="40">
        <f t="shared" ca="1" si="678"/>
        <v>0</v>
      </c>
      <c r="CB1393" s="40">
        <f t="shared" ca="1" si="678"/>
        <v>0</v>
      </c>
      <c r="CC1393" s="40">
        <f t="shared" ca="1" si="678"/>
        <v>0</v>
      </c>
      <c r="CD1393" s="40">
        <f t="shared" ca="1" si="679"/>
        <v>0</v>
      </c>
      <c r="CE1393" s="40">
        <f t="shared" ca="1" si="679"/>
        <v>0</v>
      </c>
      <c r="CF1393" s="40">
        <f t="shared" ca="1" si="679"/>
        <v>0</v>
      </c>
      <c r="CG1393" s="40">
        <f t="shared" ca="1" si="679"/>
        <v>0</v>
      </c>
      <c r="CH1393" s="40">
        <f t="shared" ca="1" si="679"/>
        <v>0</v>
      </c>
    </row>
    <row r="1394" spans="1:86" ht="15.75">
      <c r="A1394" s="64">
        <f>CHOOSE(d.Flock.2.1+1,INDEX(i.OptLTWMerino,d.TOL.2.1+1,$AA1394+1),NA(),INDEX(i.OptLTWMaternal,d.TOL.2.1+1,$AA1394+1))</f>
        <v>80</v>
      </c>
      <c r="B1394" s="227" t="str">
        <f t="shared" si="674"/>
        <v>Scan1 Retain drys Create REV</v>
      </c>
      <c r="C1394" s="63">
        <v>1</v>
      </c>
      <c r="D1394" s="63">
        <v>1</v>
      </c>
      <c r="E1394" s="63" t="b">
        <v>1</v>
      </c>
      <c r="F1394" s="226">
        <f>d.Flock.2.1*100+d.TOL.2.1*10+$AA1394</f>
        <v>201</v>
      </c>
      <c r="G1394" s="63" t="b">
        <v>1</v>
      </c>
      <c r="H1394" s="63" t="b">
        <v>1</v>
      </c>
      <c r="I1394" s="63" t="b">
        <v>1</v>
      </c>
      <c r="J1394" s="63" t="b">
        <v>1</v>
      </c>
      <c r="K1394" s="63" t="b">
        <v>1</v>
      </c>
      <c r="L1394" s="63" t="b">
        <v>1</v>
      </c>
      <c r="M1394" s="63" t="b">
        <v>1</v>
      </c>
      <c r="N1394" s="40" t="str">
        <f t="shared" ca="1" si="677"/>
        <v>-</v>
      </c>
      <c r="O1394" s="100">
        <f>2+24*d.TOL.2.1+IF(d.Flock.2.1=2,144,0)</f>
        <v>146</v>
      </c>
      <c r="P1394" s="100">
        <f>3+24*d.TOL.2.1+IF(d.Flock.2.1=2,144,0)</f>
        <v>147</v>
      </c>
      <c r="Q1394" s="186">
        <f>$P1394</f>
        <v>147</v>
      </c>
      <c r="R1394" s="186">
        <f>$P1394</f>
        <v>147</v>
      </c>
      <c r="S1394" s="186">
        <f>$P1394</f>
        <v>147</v>
      </c>
      <c r="T1394" s="186">
        <f>$P1394</f>
        <v>147</v>
      </c>
      <c r="U1394" s="235">
        <f>INDEX(i_dryman,2,U$1085)</f>
        <v>0</v>
      </c>
      <c r="V1394" s="235">
        <f>INDEX(i_dryman,2,V$1085)</f>
        <v>0</v>
      </c>
      <c r="W1394" s="235">
        <f>INDEX(i_dryman,2,W$1085)</f>
        <v>0</v>
      </c>
      <c r="X1394" s="235">
        <f>INDEX(i_dryman,2,X$1085)</f>
        <v>0</v>
      </c>
      <c r="Y1394" s="40">
        <f t="shared" ca="1" si="677"/>
        <v>0</v>
      </c>
      <c r="Z1394" s="40">
        <f t="shared" ca="1" si="677"/>
        <v>0</v>
      </c>
      <c r="AA1394" s="63">
        <v>1</v>
      </c>
      <c r="AB1394" s="236" t="str">
        <f>INDEX(i_dryman,2,AB$1085)</f>
        <v>-</v>
      </c>
      <c r="AC1394" s="236" t="b">
        <f>INDEX(i_dryman,2,AC$1085)</f>
        <v>1</v>
      </c>
      <c r="AD1394" s="236" t="str">
        <f>INDEX(i_dryman,2,AD$1085)</f>
        <v>-</v>
      </c>
      <c r="AE1394" s="236" t="str">
        <f>INDEX(i_dryman,2,AE$1085)</f>
        <v>-</v>
      </c>
      <c r="AF1394" s="40" t="str">
        <f ca="1">OFFSET(AF1394,-1,0)</f>
        <v>-</v>
      </c>
      <c r="AG1394" s="237" t="str">
        <f ca="1">INDEX(i_dryman,2,AG$1085)</f>
        <v>-</v>
      </c>
      <c r="AH1394" s="40">
        <f t="shared" ca="1" si="677"/>
        <v>1</v>
      </c>
      <c r="AI1394" s="40">
        <f ca="1">OFFSET(AI1394,-1,0)</f>
        <v>0</v>
      </c>
      <c r="AJ1394" s="40">
        <f ca="1">OFFSET(AJ1394,-1,0)</f>
        <v>1</v>
      </c>
      <c r="AK1394" s="40">
        <f ca="1">OFFSET(AK1394,-1,0)</f>
        <v>0</v>
      </c>
      <c r="AL1394" s="40">
        <f ca="1">OFFSET(AL1394,-1,0)</f>
        <v>1</v>
      </c>
      <c r="AM1394" s="40"/>
      <c r="AN1394" s="40"/>
      <c r="AO1394" s="40"/>
      <c r="AP1394" s="40"/>
      <c r="AQ1394" s="40"/>
      <c r="AR1394" s="40"/>
      <c r="AS1394" s="40"/>
      <c r="AT1394" s="40"/>
      <c r="AU1394" s="40"/>
      <c r="AV1394" s="40"/>
      <c r="AW1394" s="40"/>
      <c r="AX1394" s="40"/>
      <c r="AY1394" s="40"/>
      <c r="AZ1394" s="40"/>
      <c r="BA1394" s="40"/>
      <c r="BB1394" s="40"/>
      <c r="BC1394" s="40"/>
      <c r="BD1394" s="40"/>
      <c r="BE1394" s="40"/>
      <c r="BF1394" s="40"/>
      <c r="BG1394" s="40"/>
      <c r="BH1394" s="40"/>
      <c r="BI1394" s="40"/>
      <c r="BJ1394" s="40"/>
      <c r="BK1394" s="40"/>
      <c r="BL1394" s="40"/>
      <c r="BM1394" s="40"/>
      <c r="BN1394" s="147">
        <f t="shared" ref="BN1394:CH1394" si="680">IF($A1394=0,0,INDEX(CHOOSE(d.Flock.2.1+1,BN$51:BN$386,NA(),BN$451:BN$786),$A1394,1))</f>
        <v>0.08</v>
      </c>
      <c r="BO1394" s="147">
        <f t="shared" si="680"/>
        <v>0</v>
      </c>
      <c r="BP1394" s="147">
        <f t="shared" ca="1" si="680"/>
        <v>0.05</v>
      </c>
      <c r="BQ1394" s="147">
        <f t="shared" ca="1" si="680"/>
        <v>0.08</v>
      </c>
      <c r="BR1394" s="147">
        <f t="shared" ca="1" si="680"/>
        <v>0.05</v>
      </c>
      <c r="BS1394" s="147">
        <f t="shared" ca="1" si="680"/>
        <v>0.08</v>
      </c>
      <c r="BT1394" s="147">
        <f t="shared" ca="1" si="680"/>
        <v>0.08</v>
      </c>
      <c r="BU1394" s="147">
        <f t="shared" si="680"/>
        <v>0.08</v>
      </c>
      <c r="BV1394" s="147">
        <f t="shared" si="680"/>
        <v>0</v>
      </c>
      <c r="BW1394" s="147">
        <f t="shared" ca="1" si="680"/>
        <v>0.05</v>
      </c>
      <c r="BX1394" s="147">
        <f t="shared" ca="1" si="680"/>
        <v>0.08</v>
      </c>
      <c r="BY1394" s="147">
        <f t="shared" ca="1" si="680"/>
        <v>0.05</v>
      </c>
      <c r="BZ1394" s="147">
        <f t="shared" ca="1" si="680"/>
        <v>0.08</v>
      </c>
      <c r="CA1394" s="147">
        <f t="shared" ca="1" si="680"/>
        <v>0.08</v>
      </c>
      <c r="CB1394" s="147">
        <f t="shared" si="680"/>
        <v>0.08</v>
      </c>
      <c r="CC1394" s="147">
        <f t="shared" si="680"/>
        <v>0</v>
      </c>
      <c r="CD1394" s="147">
        <f t="shared" ca="1" si="680"/>
        <v>0.05</v>
      </c>
      <c r="CE1394" s="147">
        <f t="shared" ca="1" si="680"/>
        <v>0.08</v>
      </c>
      <c r="CF1394" s="147">
        <f t="shared" ca="1" si="680"/>
        <v>0.05</v>
      </c>
      <c r="CG1394" s="147">
        <f t="shared" ca="1" si="680"/>
        <v>0.08</v>
      </c>
      <c r="CH1394" s="147">
        <f t="shared" ca="1" si="680"/>
        <v>0.08</v>
      </c>
    </row>
    <row r="1395" spans="1:86">
      <c r="A1395" s="63">
        <v>2</v>
      </c>
      <c r="B1395" s="228" t="str">
        <f t="shared" si="674"/>
        <v>Scan 1 Retain drys</v>
      </c>
      <c r="C1395" s="40">
        <f t="shared" ca="1" si="675"/>
        <v>1</v>
      </c>
      <c r="D1395" s="40">
        <f t="shared" ca="1" si="675"/>
        <v>1</v>
      </c>
      <c r="E1395" s="63" t="b">
        <v>0</v>
      </c>
      <c r="F1395" s="40">
        <f t="shared" ca="1" si="676"/>
        <v>201</v>
      </c>
      <c r="G1395" s="76" t="s">
        <v>37</v>
      </c>
      <c r="H1395" s="76" t="s">
        <v>37</v>
      </c>
      <c r="I1395" s="76" t="s">
        <v>37</v>
      </c>
      <c r="J1395" s="76" t="s">
        <v>37</v>
      </c>
      <c r="K1395" s="76" t="s">
        <v>37</v>
      </c>
      <c r="L1395" s="76" t="s">
        <v>37</v>
      </c>
      <c r="M1395" s="76" t="s">
        <v>37</v>
      </c>
      <c r="N1395" s="40" t="str">
        <f t="shared" ca="1" si="677"/>
        <v>-</v>
      </c>
      <c r="O1395" s="40">
        <f t="shared" ca="1" si="677"/>
        <v>146</v>
      </c>
      <c r="P1395" s="40">
        <f t="shared" ca="1" si="677"/>
        <v>147</v>
      </c>
      <c r="Q1395" s="40">
        <f t="shared" ca="1" si="677"/>
        <v>147</v>
      </c>
      <c r="R1395" s="40">
        <f t="shared" ca="1" si="677"/>
        <v>147</v>
      </c>
      <c r="S1395" s="40">
        <f t="shared" ca="1" si="677"/>
        <v>147</v>
      </c>
      <c r="T1395" s="40">
        <f t="shared" ca="1" si="677"/>
        <v>147</v>
      </c>
      <c r="U1395" s="109">
        <f t="shared" ref="U1395:X1398" si="681">INDEX(i_dryman,$A1395,U$1085)</f>
        <v>0</v>
      </c>
      <c r="V1395" s="109">
        <f t="shared" si="681"/>
        <v>0</v>
      </c>
      <c r="W1395" s="109">
        <f t="shared" si="681"/>
        <v>0</v>
      </c>
      <c r="X1395" s="109">
        <f t="shared" si="681"/>
        <v>0</v>
      </c>
      <c r="Y1395" s="40">
        <f t="shared" ca="1" si="677"/>
        <v>0</v>
      </c>
      <c r="Z1395" s="40">
        <f t="shared" ca="1" si="677"/>
        <v>0</v>
      </c>
      <c r="AA1395" s="40">
        <f t="shared" ca="1" si="677"/>
        <v>1</v>
      </c>
      <c r="AB1395" s="212" t="str">
        <f t="shared" ref="AB1395:AE1398" si="682">INDEX(i_dryman,$A1395,AB$1085)</f>
        <v>-</v>
      </c>
      <c r="AC1395" s="212" t="b">
        <f t="shared" si="682"/>
        <v>1</v>
      </c>
      <c r="AD1395" s="212" t="str">
        <f t="shared" si="682"/>
        <v>-</v>
      </c>
      <c r="AE1395" s="212" t="str">
        <f t="shared" si="682"/>
        <v>-</v>
      </c>
      <c r="AF1395" s="40" t="str">
        <f ca="1">OFFSET(AF1395,-1,0)</f>
        <v>-</v>
      </c>
      <c r="AG1395" s="212" t="str">
        <f ca="1">INDEX(i_dryman,$A1395,AG$1085)</f>
        <v>-</v>
      </c>
      <c r="AH1395" s="40">
        <f t="shared" ca="1" si="677"/>
        <v>1</v>
      </c>
      <c r="AI1395" s="40">
        <f t="shared" ca="1" si="677"/>
        <v>0</v>
      </c>
      <c r="AJ1395" s="40">
        <f ca="1">OFFSET(AJ1395,-1,0)</f>
        <v>1</v>
      </c>
      <c r="AK1395" s="40">
        <f t="shared" ref="AK1395:AL1417" ca="1" si="683">OFFSET(AK1395,-1,0)</f>
        <v>0</v>
      </c>
      <c r="AL1395" s="40">
        <f t="shared" ca="1" si="683"/>
        <v>1</v>
      </c>
      <c r="AM1395" s="40"/>
      <c r="AN1395" s="40"/>
      <c r="AO1395" s="40"/>
      <c r="AP1395" s="40"/>
      <c r="AQ1395" s="40"/>
      <c r="AR1395" s="40"/>
      <c r="AS1395" s="40"/>
      <c r="AT1395" s="40"/>
      <c r="AU1395" s="40"/>
      <c r="AV1395" s="40"/>
      <c r="AW1395" s="40"/>
      <c r="AX1395" s="40"/>
      <c r="AY1395" s="40"/>
      <c r="AZ1395" s="40"/>
      <c r="BA1395" s="40"/>
      <c r="BB1395" s="40"/>
      <c r="BC1395" s="40"/>
      <c r="BD1395" s="40"/>
      <c r="BE1395" s="40"/>
      <c r="BF1395" s="40"/>
      <c r="BG1395" s="40"/>
      <c r="BH1395" s="40"/>
      <c r="BI1395" s="40"/>
      <c r="BJ1395" s="40"/>
      <c r="BK1395" s="40"/>
      <c r="BL1395" s="40"/>
      <c r="BM1395" s="40"/>
      <c r="BN1395" s="40">
        <f t="shared" ca="1" si="678"/>
        <v>0.08</v>
      </c>
      <c r="BO1395" s="40">
        <f t="shared" ca="1" si="678"/>
        <v>0</v>
      </c>
      <c r="BP1395" s="40">
        <f t="shared" ca="1" si="678"/>
        <v>0.05</v>
      </c>
      <c r="BQ1395" s="40">
        <f t="shared" ca="1" si="678"/>
        <v>0.08</v>
      </c>
      <c r="BR1395" s="40">
        <f t="shared" ca="1" si="678"/>
        <v>0.05</v>
      </c>
      <c r="BS1395" s="40">
        <f t="shared" ca="1" si="678"/>
        <v>0.08</v>
      </c>
      <c r="BT1395" s="40">
        <f t="shared" ca="1" si="678"/>
        <v>0.08</v>
      </c>
      <c r="BU1395" s="40">
        <f t="shared" ca="1" si="678"/>
        <v>0.08</v>
      </c>
      <c r="BV1395" s="40">
        <f t="shared" ca="1" si="678"/>
        <v>0</v>
      </c>
      <c r="BW1395" s="40">
        <f t="shared" ca="1" si="678"/>
        <v>0.05</v>
      </c>
      <c r="BX1395" s="40">
        <f t="shared" ca="1" si="678"/>
        <v>0.08</v>
      </c>
      <c r="BY1395" s="40">
        <f t="shared" ca="1" si="678"/>
        <v>0.05</v>
      </c>
      <c r="BZ1395" s="40">
        <f t="shared" ca="1" si="678"/>
        <v>0.08</v>
      </c>
      <c r="CA1395" s="40">
        <f t="shared" ca="1" si="678"/>
        <v>0.08</v>
      </c>
      <c r="CB1395" s="40">
        <f t="shared" ca="1" si="678"/>
        <v>0.08</v>
      </c>
      <c r="CC1395" s="40">
        <f t="shared" ca="1" si="678"/>
        <v>0</v>
      </c>
      <c r="CD1395" s="40">
        <f t="shared" ca="1" si="679"/>
        <v>0.05</v>
      </c>
      <c r="CE1395" s="40">
        <f t="shared" ca="1" si="679"/>
        <v>0.08</v>
      </c>
      <c r="CF1395" s="40">
        <f t="shared" ca="1" si="679"/>
        <v>0.05</v>
      </c>
      <c r="CG1395" s="40">
        <f t="shared" ca="1" si="679"/>
        <v>0.08</v>
      </c>
      <c r="CH1395" s="40">
        <f t="shared" ca="1" si="679"/>
        <v>0.08</v>
      </c>
    </row>
    <row r="1396" spans="1:86">
      <c r="A1396" s="63">
        <v>3</v>
      </c>
      <c r="B1396" s="238" t="str">
        <f t="shared" si="674"/>
        <v>Scan 1 Sell Once Dry</v>
      </c>
      <c r="C1396" s="40">
        <f t="shared" ref="C1396:O1397" ca="1" si="684">OFFSET(C1396,-1,0)</f>
        <v>1</v>
      </c>
      <c r="D1396" s="40">
        <f t="shared" ca="1" si="684"/>
        <v>1</v>
      </c>
      <c r="E1396" s="40" t="b">
        <f t="shared" ca="1" si="684"/>
        <v>0</v>
      </c>
      <c r="F1396" s="40">
        <f t="shared" ca="1" si="684"/>
        <v>201</v>
      </c>
      <c r="G1396" s="40" t="str">
        <f t="shared" ca="1" si="684"/>
        <v>-</v>
      </c>
      <c r="H1396" s="40" t="str">
        <f t="shared" ca="1" si="684"/>
        <v>-</v>
      </c>
      <c r="I1396" s="40" t="str">
        <f t="shared" ca="1" si="684"/>
        <v>-</v>
      </c>
      <c r="J1396" s="40" t="str">
        <f t="shared" ca="1" si="684"/>
        <v>-</v>
      </c>
      <c r="K1396" s="40" t="str">
        <f t="shared" ca="1" si="684"/>
        <v>-</v>
      </c>
      <c r="L1396" s="40" t="str">
        <f t="shared" ca="1" si="684"/>
        <v>-</v>
      </c>
      <c r="M1396" s="40" t="str">
        <f t="shared" ca="1" si="684"/>
        <v>-</v>
      </c>
      <c r="N1396" s="40" t="str">
        <f t="shared" ca="1" si="684"/>
        <v>-</v>
      </c>
      <c r="O1396" s="40">
        <f t="shared" ca="1" si="684"/>
        <v>146</v>
      </c>
      <c r="P1396" s="40">
        <f t="shared" ca="1" si="677"/>
        <v>147</v>
      </c>
      <c r="Q1396" s="40">
        <f t="shared" ca="1" si="677"/>
        <v>147</v>
      </c>
      <c r="R1396" s="40">
        <f t="shared" ca="1" si="677"/>
        <v>147</v>
      </c>
      <c r="S1396" s="40">
        <f t="shared" ca="1" si="677"/>
        <v>147</v>
      </c>
      <c r="T1396" s="40">
        <f t="shared" ca="1" si="677"/>
        <v>147</v>
      </c>
      <c r="U1396" s="109">
        <f t="shared" si="681"/>
        <v>1.2500000000000001E-2</v>
      </c>
      <c r="V1396" s="109">
        <f t="shared" si="681"/>
        <v>6.25E-2</v>
      </c>
      <c r="W1396" s="109">
        <f t="shared" si="681"/>
        <v>6.25E-2</v>
      </c>
      <c r="X1396" s="109">
        <f t="shared" si="681"/>
        <v>6.25E-2</v>
      </c>
      <c r="Y1396" s="40">
        <f t="shared" ca="1" si="677"/>
        <v>0</v>
      </c>
      <c r="Z1396" s="40">
        <f t="shared" ca="1" si="677"/>
        <v>0</v>
      </c>
      <c r="AA1396" s="40">
        <f t="shared" ca="1" si="677"/>
        <v>1</v>
      </c>
      <c r="AB1396" s="212" t="b">
        <f t="shared" si="682"/>
        <v>1</v>
      </c>
      <c r="AC1396" s="212" t="str">
        <f t="shared" si="682"/>
        <v>-</v>
      </c>
      <c r="AD1396" s="212" t="str">
        <f t="shared" si="682"/>
        <v>-</v>
      </c>
      <c r="AE1396" s="212" t="str">
        <f t="shared" si="682"/>
        <v>-</v>
      </c>
      <c r="AF1396" s="40" t="str">
        <f t="shared" ca="1" si="677"/>
        <v>-</v>
      </c>
      <c r="AG1396" s="212" t="str">
        <f ca="1">INDEX(i_dryman,$A1396,AG$1085)</f>
        <v>-</v>
      </c>
      <c r="AH1396" s="40">
        <f t="shared" ca="1" si="677"/>
        <v>1</v>
      </c>
      <c r="AI1396" s="40">
        <f t="shared" ca="1" si="677"/>
        <v>0</v>
      </c>
      <c r="AJ1396" s="40">
        <f t="shared" ca="1" si="677"/>
        <v>1</v>
      </c>
      <c r="AK1396" s="40">
        <f t="shared" ref="AK1396:AL1398" ca="1" si="685">OFFSET(AK1396,-1,0)</f>
        <v>0</v>
      </c>
      <c r="AL1396" s="40">
        <f t="shared" ca="1" si="685"/>
        <v>1</v>
      </c>
      <c r="AM1396" s="40"/>
      <c r="AN1396" s="40"/>
      <c r="AO1396" s="40"/>
      <c r="AP1396" s="40"/>
      <c r="AQ1396" s="40"/>
      <c r="AR1396" s="40"/>
      <c r="AS1396" s="40"/>
      <c r="AT1396" s="40"/>
      <c r="AU1396" s="40"/>
      <c r="AV1396" s="40"/>
      <c r="AW1396" s="40"/>
      <c r="AX1396" s="40"/>
      <c r="AY1396" s="40"/>
      <c r="AZ1396" s="40"/>
      <c r="BA1396" s="40"/>
      <c r="BB1396" s="40"/>
      <c r="BC1396" s="40"/>
      <c r="BD1396" s="40"/>
      <c r="BE1396" s="40"/>
      <c r="BF1396" s="40"/>
      <c r="BG1396" s="40"/>
      <c r="BH1396" s="40"/>
      <c r="BI1396" s="40"/>
      <c r="BJ1396" s="40"/>
      <c r="BK1396" s="40"/>
      <c r="BL1396" s="40"/>
      <c r="BM1396" s="40"/>
      <c r="BN1396" s="40">
        <f t="shared" ca="1" si="678"/>
        <v>0.08</v>
      </c>
      <c r="BO1396" s="40">
        <f t="shared" ca="1" si="678"/>
        <v>0</v>
      </c>
      <c r="BP1396" s="40">
        <f t="shared" ca="1" si="678"/>
        <v>0.05</v>
      </c>
      <c r="BQ1396" s="40">
        <f t="shared" ca="1" si="678"/>
        <v>0.08</v>
      </c>
      <c r="BR1396" s="40">
        <f t="shared" ca="1" si="678"/>
        <v>0.05</v>
      </c>
      <c r="BS1396" s="40">
        <f t="shared" ca="1" si="678"/>
        <v>0.08</v>
      </c>
      <c r="BT1396" s="40">
        <f t="shared" ca="1" si="678"/>
        <v>0.08</v>
      </c>
      <c r="BU1396" s="40">
        <f t="shared" ca="1" si="678"/>
        <v>0.08</v>
      </c>
      <c r="BV1396" s="40">
        <f t="shared" ca="1" si="678"/>
        <v>0</v>
      </c>
      <c r="BW1396" s="40">
        <f t="shared" ca="1" si="678"/>
        <v>0.05</v>
      </c>
      <c r="BX1396" s="40">
        <f t="shared" ca="1" si="678"/>
        <v>0.08</v>
      </c>
      <c r="BY1396" s="40">
        <f t="shared" ca="1" si="678"/>
        <v>0.05</v>
      </c>
      <c r="BZ1396" s="40">
        <f t="shared" ca="1" si="678"/>
        <v>0.08</v>
      </c>
      <c r="CA1396" s="40">
        <f t="shared" ca="1" si="678"/>
        <v>0.08</v>
      </c>
      <c r="CB1396" s="40">
        <f t="shared" ca="1" si="678"/>
        <v>0.08</v>
      </c>
      <c r="CC1396" s="40">
        <f t="shared" ca="1" si="678"/>
        <v>0</v>
      </c>
      <c r="CD1396" s="40">
        <f t="shared" ca="1" si="679"/>
        <v>0.05</v>
      </c>
      <c r="CE1396" s="40">
        <f t="shared" ca="1" si="679"/>
        <v>0.08</v>
      </c>
      <c r="CF1396" s="40">
        <f t="shared" ca="1" si="679"/>
        <v>0.05</v>
      </c>
      <c r="CG1396" s="40">
        <f t="shared" ca="1" si="679"/>
        <v>0.08</v>
      </c>
      <c r="CH1396" s="40">
        <f t="shared" ca="1" si="679"/>
        <v>0.08</v>
      </c>
    </row>
    <row r="1397" spans="1:86">
      <c r="A1397" s="63">
        <v>4</v>
      </c>
      <c r="B1397" s="238" t="str">
        <f t="shared" si="674"/>
        <v>Scan 1 Sell Twice Dry</v>
      </c>
      <c r="C1397" s="40">
        <f t="shared" ca="1" si="684"/>
        <v>1</v>
      </c>
      <c r="D1397" s="40">
        <f t="shared" ca="1" si="684"/>
        <v>1</v>
      </c>
      <c r="E1397" s="40" t="b">
        <f t="shared" ca="1" si="684"/>
        <v>0</v>
      </c>
      <c r="F1397" s="40">
        <f t="shared" ca="1" si="684"/>
        <v>201</v>
      </c>
      <c r="G1397" s="40" t="str">
        <f t="shared" ca="1" si="684"/>
        <v>-</v>
      </c>
      <c r="H1397" s="40" t="str">
        <f t="shared" ca="1" si="684"/>
        <v>-</v>
      </c>
      <c r="I1397" s="40" t="str">
        <f t="shared" ca="1" si="684"/>
        <v>-</v>
      </c>
      <c r="J1397" s="40" t="str">
        <f t="shared" ca="1" si="684"/>
        <v>-</v>
      </c>
      <c r="K1397" s="40" t="str">
        <f t="shared" ca="1" si="684"/>
        <v>-</v>
      </c>
      <c r="L1397" s="40" t="str">
        <f t="shared" ca="1" si="684"/>
        <v>-</v>
      </c>
      <c r="M1397" s="40" t="str">
        <f t="shared" ca="1" si="684"/>
        <v>-</v>
      </c>
      <c r="N1397" s="40" t="str">
        <f t="shared" ca="1" si="684"/>
        <v>-</v>
      </c>
      <c r="O1397" s="40">
        <f t="shared" ca="1" si="684"/>
        <v>146</v>
      </c>
      <c r="P1397" s="40">
        <f t="shared" ref="P1397:R1398" ca="1" si="686">OFFSET(P1397,-1,0)</f>
        <v>147</v>
      </c>
      <c r="Q1397" s="40">
        <f t="shared" ca="1" si="686"/>
        <v>147</v>
      </c>
      <c r="R1397" s="40">
        <f t="shared" ca="1" si="686"/>
        <v>147</v>
      </c>
      <c r="S1397" s="40">
        <f t="shared" ca="1" si="677"/>
        <v>147</v>
      </c>
      <c r="T1397" s="40">
        <f t="shared" ca="1" si="677"/>
        <v>147</v>
      </c>
      <c r="U1397" s="109">
        <f t="shared" si="681"/>
        <v>0.01</v>
      </c>
      <c r="V1397" s="109">
        <f t="shared" si="681"/>
        <v>0</v>
      </c>
      <c r="W1397" s="109">
        <f t="shared" si="681"/>
        <v>0.05</v>
      </c>
      <c r="X1397" s="109">
        <f t="shared" si="681"/>
        <v>0.05</v>
      </c>
      <c r="Y1397" s="40">
        <f t="shared" ca="1" si="677"/>
        <v>0</v>
      </c>
      <c r="Z1397" s="40">
        <f t="shared" ca="1" si="677"/>
        <v>0</v>
      </c>
      <c r="AA1397" s="40">
        <f t="shared" ca="1" si="677"/>
        <v>1</v>
      </c>
      <c r="AB1397" s="212" t="str">
        <f t="shared" si="682"/>
        <v>-</v>
      </c>
      <c r="AC1397" s="212" t="str">
        <f t="shared" si="682"/>
        <v>-</v>
      </c>
      <c r="AD1397" s="212" t="b">
        <f t="shared" si="682"/>
        <v>1</v>
      </c>
      <c r="AE1397" s="212" t="str">
        <f t="shared" si="682"/>
        <v>-</v>
      </c>
      <c r="AF1397" s="40" t="str">
        <f t="shared" ca="1" si="677"/>
        <v>-</v>
      </c>
      <c r="AG1397" s="212" t="str">
        <f ca="1">INDEX(i_dryman,$A1397,AG$1085)</f>
        <v>-</v>
      </c>
      <c r="AH1397" s="40">
        <f t="shared" ca="1" si="677"/>
        <v>1</v>
      </c>
      <c r="AI1397" s="40">
        <f t="shared" ca="1" si="677"/>
        <v>0</v>
      </c>
      <c r="AJ1397" s="40">
        <f t="shared" ca="1" si="677"/>
        <v>1</v>
      </c>
      <c r="AK1397" s="40">
        <f t="shared" ca="1" si="685"/>
        <v>0</v>
      </c>
      <c r="AL1397" s="40">
        <f t="shared" ca="1" si="685"/>
        <v>1</v>
      </c>
      <c r="AM1397" s="77"/>
      <c r="AN1397" s="77"/>
      <c r="AO1397" s="77"/>
      <c r="AP1397" s="77"/>
      <c r="AQ1397" s="77"/>
      <c r="AR1397" s="77"/>
      <c r="AS1397" s="77"/>
      <c r="AT1397" s="77"/>
      <c r="AU1397" s="77"/>
      <c r="AV1397" s="77"/>
      <c r="AW1397" s="77"/>
      <c r="AX1397" s="77"/>
      <c r="AY1397" s="77"/>
      <c r="AZ1397" s="77"/>
      <c r="BA1397" s="77"/>
      <c r="BB1397" s="77"/>
      <c r="BC1397" s="77"/>
      <c r="BD1397" s="77"/>
      <c r="BE1397" s="77"/>
      <c r="BF1397" s="77"/>
      <c r="BG1397" s="77"/>
      <c r="BH1397" s="77"/>
      <c r="BI1397" s="77"/>
      <c r="BJ1397" s="77"/>
      <c r="BK1397" s="77"/>
      <c r="BL1397" s="77"/>
      <c r="BM1397" s="77"/>
      <c r="BN1397" s="40">
        <f t="shared" ref="BN1397:CC1398" ca="1" si="687">OFFSET(BN1397,-1,0)</f>
        <v>0.08</v>
      </c>
      <c r="BO1397" s="40">
        <f t="shared" ca="1" si="687"/>
        <v>0</v>
      </c>
      <c r="BP1397" s="40">
        <f t="shared" ca="1" si="687"/>
        <v>0.05</v>
      </c>
      <c r="BQ1397" s="40">
        <f t="shared" ca="1" si="687"/>
        <v>0.08</v>
      </c>
      <c r="BR1397" s="40">
        <f t="shared" ca="1" si="687"/>
        <v>0.05</v>
      </c>
      <c r="BS1397" s="40">
        <f t="shared" ca="1" si="687"/>
        <v>0.08</v>
      </c>
      <c r="BT1397" s="40">
        <f t="shared" ca="1" si="687"/>
        <v>0.08</v>
      </c>
      <c r="BU1397" s="40">
        <f t="shared" ca="1" si="687"/>
        <v>0.08</v>
      </c>
      <c r="BV1397" s="40">
        <f t="shared" ca="1" si="687"/>
        <v>0</v>
      </c>
      <c r="BW1397" s="40">
        <f t="shared" ca="1" si="687"/>
        <v>0.05</v>
      </c>
      <c r="BX1397" s="40">
        <f t="shared" ca="1" si="687"/>
        <v>0.08</v>
      </c>
      <c r="BY1397" s="40">
        <f t="shared" ca="1" si="687"/>
        <v>0.05</v>
      </c>
      <c r="BZ1397" s="40">
        <f t="shared" ca="1" si="687"/>
        <v>0.08</v>
      </c>
      <c r="CA1397" s="40">
        <f t="shared" ca="1" si="687"/>
        <v>0.08</v>
      </c>
      <c r="CB1397" s="40">
        <f t="shared" ca="1" si="687"/>
        <v>0.08</v>
      </c>
      <c r="CC1397" s="40">
        <f t="shared" ca="1" si="687"/>
        <v>0</v>
      </c>
      <c r="CD1397" s="40">
        <f t="shared" ca="1" si="679"/>
        <v>0.05</v>
      </c>
      <c r="CE1397" s="40">
        <f t="shared" ca="1" si="679"/>
        <v>0.08</v>
      </c>
      <c r="CF1397" s="40">
        <f t="shared" ca="1" si="679"/>
        <v>0.05</v>
      </c>
      <c r="CG1397" s="40">
        <f t="shared" ca="1" si="679"/>
        <v>0.08</v>
      </c>
      <c r="CH1397" s="40">
        <f t="shared" ca="1" si="679"/>
        <v>0.08</v>
      </c>
    </row>
    <row r="1398" spans="1:86">
      <c r="A1398" s="212">
        <f ca="1">INDEX(CHOOSE(d.Flock.2.1+1,i.DryManOpt_Mer,i.DryManOpt_BBT,i.DryManOpt_Mat),d.TOL.2.1+1,$AA1398+1)</f>
        <v>3</v>
      </c>
      <c r="B1398" s="238" t="str">
        <f t="shared" si="674"/>
        <v>Scan 1 Optimum</v>
      </c>
      <c r="C1398" s="40">
        <f ca="1">OFFSET(C1398,-1,0)</f>
        <v>1</v>
      </c>
      <c r="D1398" s="40">
        <f ca="1">OFFSET(D1398,-1,0)</f>
        <v>1</v>
      </c>
      <c r="E1398" s="40" t="b">
        <f t="shared" ref="E1398:N1398" ca="1" si="688">OFFSET(E1398,-1,0)</f>
        <v>0</v>
      </c>
      <c r="F1398" s="40">
        <f t="shared" ca="1" si="688"/>
        <v>201</v>
      </c>
      <c r="G1398" s="40" t="str">
        <f t="shared" ca="1" si="688"/>
        <v>-</v>
      </c>
      <c r="H1398" s="40" t="str">
        <f t="shared" ca="1" si="688"/>
        <v>-</v>
      </c>
      <c r="I1398" s="40" t="str">
        <f t="shared" ca="1" si="688"/>
        <v>-</v>
      </c>
      <c r="J1398" s="40" t="str">
        <f t="shared" ca="1" si="688"/>
        <v>-</v>
      </c>
      <c r="K1398" s="40" t="str">
        <f t="shared" ca="1" si="688"/>
        <v>-</v>
      </c>
      <c r="L1398" s="40" t="str">
        <f t="shared" ca="1" si="688"/>
        <v>-</v>
      </c>
      <c r="M1398" s="40" t="str">
        <f t="shared" ca="1" si="688"/>
        <v>-</v>
      </c>
      <c r="N1398" s="40" t="str">
        <f t="shared" ca="1" si="688"/>
        <v>-</v>
      </c>
      <c r="O1398" s="40">
        <f ca="1">OFFSET(O1398,-1,0)</f>
        <v>146</v>
      </c>
      <c r="P1398" s="40">
        <f t="shared" ca="1" si="686"/>
        <v>147</v>
      </c>
      <c r="Q1398" s="40">
        <f t="shared" ca="1" si="686"/>
        <v>147</v>
      </c>
      <c r="R1398" s="40">
        <f t="shared" ca="1" si="686"/>
        <v>147</v>
      </c>
      <c r="S1398" s="40">
        <f t="shared" ca="1" si="677"/>
        <v>147</v>
      </c>
      <c r="T1398" s="40">
        <f t="shared" ca="1" si="677"/>
        <v>147</v>
      </c>
      <c r="U1398" s="109">
        <f t="shared" ca="1" si="681"/>
        <v>1.2500000000000001E-2</v>
      </c>
      <c r="V1398" s="109">
        <f t="shared" ca="1" si="681"/>
        <v>6.25E-2</v>
      </c>
      <c r="W1398" s="109">
        <f t="shared" ca="1" si="681"/>
        <v>6.25E-2</v>
      </c>
      <c r="X1398" s="109">
        <f t="shared" ca="1" si="681"/>
        <v>6.25E-2</v>
      </c>
      <c r="Y1398" s="49">
        <f t="shared" ca="1" si="677"/>
        <v>0</v>
      </c>
      <c r="Z1398" s="49">
        <f t="shared" ca="1" si="677"/>
        <v>0</v>
      </c>
      <c r="AA1398" s="40">
        <f t="shared" ca="1" si="677"/>
        <v>1</v>
      </c>
      <c r="AB1398" s="212" t="b">
        <f t="shared" ca="1" si="682"/>
        <v>1</v>
      </c>
      <c r="AC1398" s="212" t="str">
        <f t="shared" ca="1" si="682"/>
        <v>-</v>
      </c>
      <c r="AD1398" s="212" t="str">
        <f t="shared" ca="1" si="682"/>
        <v>-</v>
      </c>
      <c r="AE1398" s="212" t="str">
        <f t="shared" ca="1" si="682"/>
        <v>-</v>
      </c>
      <c r="AF1398" s="40" t="str">
        <f t="shared" ca="1" si="677"/>
        <v>-</v>
      </c>
      <c r="AG1398" s="212" t="str">
        <f ca="1">INDEX(i_dryman,$A1398,AG$1085)</f>
        <v>-</v>
      </c>
      <c r="AH1398" s="40">
        <f t="shared" ca="1" si="677"/>
        <v>1</v>
      </c>
      <c r="AI1398" s="40">
        <f t="shared" ca="1" si="677"/>
        <v>0</v>
      </c>
      <c r="AJ1398" s="40">
        <f ca="1">OFFSET(AJ1398,-1,0)</f>
        <v>1</v>
      </c>
      <c r="AK1398" s="40">
        <f t="shared" ca="1" si="685"/>
        <v>0</v>
      </c>
      <c r="AL1398" s="40">
        <f t="shared" ca="1" si="685"/>
        <v>1</v>
      </c>
      <c r="AM1398" s="40"/>
      <c r="AN1398" s="40"/>
      <c r="AO1398" s="40"/>
      <c r="AP1398" s="40"/>
      <c r="AQ1398" s="40"/>
      <c r="AR1398" s="40"/>
      <c r="AS1398" s="40"/>
      <c r="AT1398" s="40"/>
      <c r="AU1398" s="40"/>
      <c r="AV1398" s="40"/>
      <c r="AW1398" s="40"/>
      <c r="AX1398" s="40"/>
      <c r="AY1398" s="40"/>
      <c r="AZ1398" s="40"/>
      <c r="BA1398" s="40"/>
      <c r="BB1398" s="40"/>
      <c r="BC1398" s="40"/>
      <c r="BD1398" s="40"/>
      <c r="BE1398" s="40"/>
      <c r="BF1398" s="40"/>
      <c r="BG1398" s="40"/>
      <c r="BH1398" s="40"/>
      <c r="BI1398" s="40"/>
      <c r="BJ1398" s="40"/>
      <c r="BK1398" s="40"/>
      <c r="BL1398" s="40"/>
      <c r="BM1398" s="40"/>
      <c r="BN1398" s="40">
        <f t="shared" ca="1" si="687"/>
        <v>0.08</v>
      </c>
      <c r="BO1398" s="40">
        <f t="shared" ca="1" si="687"/>
        <v>0</v>
      </c>
      <c r="BP1398" s="40">
        <f t="shared" ca="1" si="687"/>
        <v>0.05</v>
      </c>
      <c r="BQ1398" s="40">
        <f t="shared" ca="1" si="687"/>
        <v>0.08</v>
      </c>
      <c r="BR1398" s="40">
        <f t="shared" ca="1" si="687"/>
        <v>0.05</v>
      </c>
      <c r="BS1398" s="40">
        <f t="shared" ca="1" si="687"/>
        <v>0.08</v>
      </c>
      <c r="BT1398" s="40">
        <f t="shared" ca="1" si="687"/>
        <v>0.08</v>
      </c>
      <c r="BU1398" s="40">
        <f t="shared" ca="1" si="687"/>
        <v>0.08</v>
      </c>
      <c r="BV1398" s="40">
        <f t="shared" ca="1" si="687"/>
        <v>0</v>
      </c>
      <c r="BW1398" s="40">
        <f t="shared" ca="1" si="687"/>
        <v>0.05</v>
      </c>
      <c r="BX1398" s="40">
        <f t="shared" ca="1" si="687"/>
        <v>0.08</v>
      </c>
      <c r="BY1398" s="40">
        <f t="shared" ca="1" si="687"/>
        <v>0.05</v>
      </c>
      <c r="BZ1398" s="40">
        <f t="shared" ca="1" si="687"/>
        <v>0.08</v>
      </c>
      <c r="CA1398" s="40">
        <f t="shared" ca="1" si="687"/>
        <v>0.08</v>
      </c>
      <c r="CB1398" s="40">
        <f t="shared" ca="1" si="687"/>
        <v>0.08</v>
      </c>
      <c r="CC1398" s="40">
        <f t="shared" ca="1" si="687"/>
        <v>0</v>
      </c>
      <c r="CD1398" s="40">
        <f t="shared" ca="1" si="679"/>
        <v>0.05</v>
      </c>
      <c r="CE1398" s="40">
        <f t="shared" ca="1" si="679"/>
        <v>0.08</v>
      </c>
      <c r="CF1398" s="40">
        <f t="shared" ca="1" si="679"/>
        <v>0.05</v>
      </c>
      <c r="CG1398" s="40">
        <f t="shared" ca="1" si="679"/>
        <v>0.08</v>
      </c>
      <c r="CH1398" s="40">
        <f t="shared" ca="1" si="679"/>
        <v>0.08</v>
      </c>
    </row>
    <row r="1399" spans="1:86">
      <c r="A1399" s="60"/>
      <c r="B1399" s="229" t="str">
        <f t="shared" si="674"/>
        <v>Scan 1 FS wo LTW</v>
      </c>
      <c r="C1399" s="40">
        <f t="shared" ca="1" si="675"/>
        <v>1</v>
      </c>
      <c r="D1399" s="40">
        <f t="shared" ca="1" si="675"/>
        <v>1</v>
      </c>
      <c r="E1399" s="40" t="b">
        <f t="shared" ca="1" si="675"/>
        <v>0</v>
      </c>
      <c r="F1399" s="40">
        <f t="shared" ca="1" si="676"/>
        <v>201</v>
      </c>
      <c r="G1399" s="40" t="str">
        <f t="shared" ca="1" si="676"/>
        <v>-</v>
      </c>
      <c r="H1399" s="40" t="str">
        <f t="shared" ca="1" si="676"/>
        <v>-</v>
      </c>
      <c r="I1399" s="40" t="str">
        <f t="shared" ca="1" si="676"/>
        <v>-</v>
      </c>
      <c r="J1399" s="40" t="str">
        <f t="shared" ca="1" si="676"/>
        <v>-</v>
      </c>
      <c r="K1399" s="40" t="str">
        <f t="shared" ca="1" si="676"/>
        <v>-</v>
      </c>
      <c r="L1399" s="40" t="str">
        <f t="shared" ca="1" si="676"/>
        <v>-</v>
      </c>
      <c r="M1399" s="40" t="str">
        <f t="shared" ca="1" si="676"/>
        <v>-</v>
      </c>
      <c r="N1399" s="40" t="str">
        <f t="shared" ca="1" si="677"/>
        <v>-</v>
      </c>
      <c r="O1399" s="40">
        <f t="shared" ca="1" si="677"/>
        <v>146</v>
      </c>
      <c r="P1399" s="40">
        <f t="shared" ca="1" si="677"/>
        <v>147</v>
      </c>
      <c r="Q1399" s="40">
        <f t="shared" ca="1" si="677"/>
        <v>147</v>
      </c>
      <c r="R1399" s="40">
        <f t="shared" ca="1" si="677"/>
        <v>147</v>
      </c>
      <c r="S1399" s="40">
        <f t="shared" ca="1" si="677"/>
        <v>147</v>
      </c>
      <c r="T1399" s="40">
        <f t="shared" ca="1" si="677"/>
        <v>147</v>
      </c>
      <c r="U1399" s="40">
        <f t="shared" ca="1" si="677"/>
        <v>1.2500000000000001E-2</v>
      </c>
      <c r="V1399" s="40">
        <f t="shared" ca="1" si="677"/>
        <v>6.25E-2</v>
      </c>
      <c r="W1399" s="40">
        <f t="shared" ca="1" si="677"/>
        <v>6.25E-2</v>
      </c>
      <c r="X1399" s="40">
        <f t="shared" ca="1" si="677"/>
        <v>6.25E-2</v>
      </c>
      <c r="Y1399" s="40">
        <f t="shared" ca="1" si="677"/>
        <v>0</v>
      </c>
      <c r="Z1399" s="40">
        <f t="shared" ca="1" si="677"/>
        <v>0</v>
      </c>
      <c r="AA1399" s="40">
        <f t="shared" ca="1" si="677"/>
        <v>1</v>
      </c>
      <c r="AB1399" s="40" t="b">
        <f t="shared" ca="1" si="677"/>
        <v>1</v>
      </c>
      <c r="AC1399" s="40" t="str">
        <f t="shared" ca="1" si="677"/>
        <v>-</v>
      </c>
      <c r="AD1399" s="40" t="str">
        <f t="shared" ca="1" si="677"/>
        <v>-</v>
      </c>
      <c r="AE1399" s="40" t="str">
        <f t="shared" ca="1" si="677"/>
        <v>-</v>
      </c>
      <c r="AF1399" s="40" t="str">
        <f t="shared" ca="1" si="677"/>
        <v>-</v>
      </c>
      <c r="AG1399" s="40" t="str">
        <f t="shared" ca="1" si="677"/>
        <v>-</v>
      </c>
      <c r="AH1399" s="40">
        <f t="shared" ca="1" si="677"/>
        <v>1</v>
      </c>
      <c r="AI1399" s="40">
        <f t="shared" ca="1" si="677"/>
        <v>0</v>
      </c>
      <c r="AJ1399" s="40">
        <f ca="1">OFFSET(AJ1399,-1,0)</f>
        <v>1</v>
      </c>
      <c r="AK1399" s="40">
        <f t="shared" ca="1" si="683"/>
        <v>0</v>
      </c>
      <c r="AL1399" s="40">
        <f t="shared" ca="1" si="683"/>
        <v>1</v>
      </c>
      <c r="AM1399" s="40"/>
      <c r="AN1399" s="40"/>
      <c r="AO1399" s="40"/>
      <c r="AP1399" s="40"/>
      <c r="AQ1399" s="40"/>
      <c r="AR1399" s="40"/>
      <c r="AS1399" s="40"/>
      <c r="AT1399" s="40"/>
      <c r="AU1399" s="40"/>
      <c r="AV1399" s="40"/>
      <c r="AW1399" s="40"/>
      <c r="AX1399" s="40"/>
      <c r="AY1399" s="40"/>
      <c r="AZ1399" s="40"/>
      <c r="BA1399" s="40"/>
      <c r="BB1399" s="40"/>
      <c r="BC1399" s="40"/>
      <c r="BD1399" s="40"/>
      <c r="BE1399" s="40"/>
      <c r="BF1399" s="40"/>
      <c r="BG1399" s="40"/>
      <c r="BH1399" s="40"/>
      <c r="BI1399" s="40"/>
      <c r="BJ1399" s="40"/>
      <c r="BK1399" s="40"/>
      <c r="BL1399" s="40"/>
      <c r="BM1399" s="40"/>
      <c r="BN1399" s="63">
        <v>0</v>
      </c>
      <c r="BO1399" s="63">
        <v>0</v>
      </c>
      <c r="BP1399" s="63">
        <v>0</v>
      </c>
      <c r="BQ1399" s="63">
        <v>0</v>
      </c>
      <c r="BR1399" s="63">
        <v>0</v>
      </c>
      <c r="BS1399" s="63">
        <v>0</v>
      </c>
      <c r="BT1399" s="63">
        <v>0</v>
      </c>
      <c r="BU1399" s="63">
        <v>0</v>
      </c>
      <c r="BV1399" s="63">
        <v>0</v>
      </c>
      <c r="BW1399" s="63">
        <v>0</v>
      </c>
      <c r="BX1399" s="63">
        <v>0</v>
      </c>
      <c r="BY1399" s="63">
        <v>0</v>
      </c>
      <c r="BZ1399" s="63">
        <v>0</v>
      </c>
      <c r="CA1399" s="63">
        <v>0</v>
      </c>
      <c r="CB1399" s="63">
        <v>0</v>
      </c>
      <c r="CC1399" s="63">
        <v>0</v>
      </c>
      <c r="CD1399" s="63">
        <v>0</v>
      </c>
      <c r="CE1399" s="63">
        <v>0</v>
      </c>
      <c r="CF1399" s="63">
        <v>0</v>
      </c>
      <c r="CG1399" s="63">
        <v>0</v>
      </c>
      <c r="CH1399" s="63">
        <v>0</v>
      </c>
    </row>
    <row r="1400" spans="1:86">
      <c r="A1400" s="60"/>
      <c r="B1400" s="229" t="str">
        <f t="shared" si="674"/>
        <v>Scan 1 LTW removed</v>
      </c>
      <c r="C1400" s="63">
        <v>0</v>
      </c>
      <c r="D1400" s="63">
        <v>0</v>
      </c>
      <c r="E1400" s="40" t="b">
        <f t="shared" ca="1" si="675"/>
        <v>0</v>
      </c>
      <c r="F1400" s="40">
        <f t="shared" ca="1" si="676"/>
        <v>201</v>
      </c>
      <c r="G1400" s="40" t="str">
        <f t="shared" ca="1" si="676"/>
        <v>-</v>
      </c>
      <c r="H1400" s="40" t="str">
        <f t="shared" ca="1" si="676"/>
        <v>-</v>
      </c>
      <c r="I1400" s="40" t="str">
        <f t="shared" ca="1" si="676"/>
        <v>-</v>
      </c>
      <c r="J1400" s="40" t="str">
        <f t="shared" ca="1" si="676"/>
        <v>-</v>
      </c>
      <c r="K1400" s="40" t="str">
        <f t="shared" ca="1" si="676"/>
        <v>-</v>
      </c>
      <c r="L1400" s="40" t="str">
        <f t="shared" ca="1" si="676"/>
        <v>-</v>
      </c>
      <c r="M1400" s="40" t="str">
        <f t="shared" ca="1" si="676"/>
        <v>-</v>
      </c>
      <c r="N1400" s="40" t="str">
        <f t="shared" ca="1" si="677"/>
        <v>-</v>
      </c>
      <c r="O1400" s="40">
        <f t="shared" ca="1" si="677"/>
        <v>146</v>
      </c>
      <c r="P1400" s="40">
        <f t="shared" ca="1" si="677"/>
        <v>147</v>
      </c>
      <c r="Q1400" s="40">
        <f t="shared" ca="1" si="677"/>
        <v>147</v>
      </c>
      <c r="R1400" s="40">
        <f t="shared" ca="1" si="677"/>
        <v>147</v>
      </c>
      <c r="S1400" s="40">
        <f t="shared" ca="1" si="677"/>
        <v>147</v>
      </c>
      <c r="T1400" s="40">
        <f t="shared" ca="1" si="677"/>
        <v>147</v>
      </c>
      <c r="U1400" s="40">
        <f t="shared" ca="1" si="677"/>
        <v>1.2500000000000001E-2</v>
      </c>
      <c r="V1400" s="40">
        <f t="shared" ca="1" si="677"/>
        <v>6.25E-2</v>
      </c>
      <c r="W1400" s="40">
        <f t="shared" ca="1" si="677"/>
        <v>6.25E-2</v>
      </c>
      <c r="X1400" s="40">
        <f t="shared" ca="1" si="677"/>
        <v>6.25E-2</v>
      </c>
      <c r="Y1400" s="40">
        <f t="shared" ca="1" si="677"/>
        <v>0</v>
      </c>
      <c r="Z1400" s="40">
        <f t="shared" ca="1" si="677"/>
        <v>0</v>
      </c>
      <c r="AA1400" s="40">
        <f t="shared" ca="1" si="677"/>
        <v>1</v>
      </c>
      <c r="AB1400" s="40" t="b">
        <f t="shared" ca="1" si="677"/>
        <v>1</v>
      </c>
      <c r="AC1400" s="40" t="str">
        <f t="shared" ca="1" si="677"/>
        <v>-</v>
      </c>
      <c r="AD1400" s="40" t="str">
        <f t="shared" ca="1" si="677"/>
        <v>-</v>
      </c>
      <c r="AE1400" s="40" t="str">
        <f t="shared" ca="1" si="677"/>
        <v>-</v>
      </c>
      <c r="AF1400" s="40" t="str">
        <f t="shared" ca="1" si="677"/>
        <v>-</v>
      </c>
      <c r="AG1400" s="40" t="str">
        <f t="shared" ca="1" si="677"/>
        <v>-</v>
      </c>
      <c r="AH1400" s="40">
        <f t="shared" ca="1" si="677"/>
        <v>1</v>
      </c>
      <c r="AI1400" s="40">
        <f t="shared" ca="1" si="677"/>
        <v>0</v>
      </c>
      <c r="AJ1400" s="40">
        <f t="shared" ca="1" si="677"/>
        <v>1</v>
      </c>
      <c r="AK1400" s="40">
        <f t="shared" ca="1" si="683"/>
        <v>0</v>
      </c>
      <c r="AL1400" s="40">
        <f t="shared" ca="1" si="683"/>
        <v>1</v>
      </c>
      <c r="AM1400" s="40"/>
      <c r="AN1400" s="40"/>
      <c r="AO1400" s="40"/>
      <c r="AP1400" s="40"/>
      <c r="AQ1400" s="40"/>
      <c r="AR1400" s="40"/>
      <c r="AS1400" s="40"/>
      <c r="AT1400" s="40"/>
      <c r="AU1400" s="40"/>
      <c r="AV1400" s="40"/>
      <c r="AW1400" s="40"/>
      <c r="AX1400" s="40"/>
      <c r="AY1400" s="40"/>
      <c r="AZ1400" s="40"/>
      <c r="BA1400" s="40"/>
      <c r="BB1400" s="40"/>
      <c r="BC1400" s="40"/>
      <c r="BD1400" s="40"/>
      <c r="BE1400" s="40"/>
      <c r="BF1400" s="40"/>
      <c r="BG1400" s="40"/>
      <c r="BH1400" s="40"/>
      <c r="BI1400" s="40"/>
      <c r="BJ1400" s="40"/>
      <c r="BK1400" s="40"/>
      <c r="BL1400" s="40"/>
      <c r="BM1400" s="40"/>
      <c r="BN1400" s="40">
        <f t="shared" ca="1" si="678"/>
        <v>0</v>
      </c>
      <c r="BO1400" s="40">
        <f t="shared" ca="1" si="678"/>
        <v>0</v>
      </c>
      <c r="BP1400" s="40">
        <f t="shared" ca="1" si="678"/>
        <v>0</v>
      </c>
      <c r="BQ1400" s="40">
        <f t="shared" ca="1" si="678"/>
        <v>0</v>
      </c>
      <c r="BR1400" s="40">
        <f t="shared" ca="1" si="678"/>
        <v>0</v>
      </c>
      <c r="BS1400" s="40">
        <f t="shared" ca="1" si="678"/>
        <v>0</v>
      </c>
      <c r="BT1400" s="40">
        <f t="shared" ca="1" si="678"/>
        <v>0</v>
      </c>
      <c r="BU1400" s="40">
        <f t="shared" ca="1" si="678"/>
        <v>0</v>
      </c>
      <c r="BV1400" s="40">
        <f t="shared" ca="1" si="678"/>
        <v>0</v>
      </c>
      <c r="BW1400" s="40">
        <f t="shared" ca="1" si="678"/>
        <v>0</v>
      </c>
      <c r="BX1400" s="40">
        <f t="shared" ca="1" si="678"/>
        <v>0</v>
      </c>
      <c r="BY1400" s="40">
        <f t="shared" ca="1" si="678"/>
        <v>0</v>
      </c>
      <c r="BZ1400" s="40">
        <f t="shared" ca="1" si="678"/>
        <v>0</v>
      </c>
      <c r="CA1400" s="40">
        <f t="shared" ca="1" si="678"/>
        <v>0</v>
      </c>
      <c r="CB1400" s="40">
        <f t="shared" ca="1" si="678"/>
        <v>0</v>
      </c>
      <c r="CC1400" s="40">
        <f t="shared" ca="1" si="678"/>
        <v>0</v>
      </c>
      <c r="CD1400" s="40">
        <f t="shared" ca="1" si="679"/>
        <v>0</v>
      </c>
      <c r="CE1400" s="40">
        <f t="shared" ca="1" si="679"/>
        <v>0</v>
      </c>
      <c r="CF1400" s="40">
        <f t="shared" ca="1" si="679"/>
        <v>0</v>
      </c>
      <c r="CG1400" s="40">
        <f t="shared" ca="1" si="679"/>
        <v>0</v>
      </c>
      <c r="CH1400" s="40">
        <f t="shared" ca="1" si="679"/>
        <v>0</v>
      </c>
    </row>
    <row r="1401" spans="1:86">
      <c r="A1401" s="60"/>
      <c r="B1401" s="230" t="str">
        <f t="shared" si="674"/>
        <v>Scan 1 no costs</v>
      </c>
      <c r="C1401" s="63">
        <v>1</v>
      </c>
      <c r="D1401" s="63">
        <v>1</v>
      </c>
      <c r="E1401" s="77" t="b">
        <f t="shared" ca="1" si="675"/>
        <v>0</v>
      </c>
      <c r="F1401" s="77">
        <f t="shared" ca="1" si="676"/>
        <v>201</v>
      </c>
      <c r="G1401" s="77" t="str">
        <f t="shared" ca="1" si="676"/>
        <v>-</v>
      </c>
      <c r="H1401" s="77" t="str">
        <f t="shared" ca="1" si="676"/>
        <v>-</v>
      </c>
      <c r="I1401" s="77" t="str">
        <f t="shared" ca="1" si="676"/>
        <v>-</v>
      </c>
      <c r="J1401" s="77" t="str">
        <f t="shared" ca="1" si="676"/>
        <v>-</v>
      </c>
      <c r="K1401" s="77" t="str">
        <f t="shared" ca="1" si="676"/>
        <v>-</v>
      </c>
      <c r="L1401" s="77" t="str">
        <f t="shared" ca="1" si="676"/>
        <v>-</v>
      </c>
      <c r="M1401" s="77" t="str">
        <f t="shared" ca="1" si="676"/>
        <v>-</v>
      </c>
      <c r="N1401" s="77" t="str">
        <f t="shared" ca="1" si="677"/>
        <v>-</v>
      </c>
      <c r="O1401" s="77">
        <f t="shared" ca="1" si="677"/>
        <v>146</v>
      </c>
      <c r="P1401" s="77">
        <f t="shared" ca="1" si="677"/>
        <v>147</v>
      </c>
      <c r="Q1401" s="77">
        <f t="shared" ca="1" si="677"/>
        <v>147</v>
      </c>
      <c r="R1401" s="77">
        <f t="shared" ca="1" si="677"/>
        <v>147</v>
      </c>
      <c r="S1401" s="77">
        <f t="shared" ca="1" si="677"/>
        <v>147</v>
      </c>
      <c r="T1401" s="77">
        <f t="shared" ca="1" si="677"/>
        <v>147</v>
      </c>
      <c r="U1401" s="77">
        <f t="shared" ca="1" si="677"/>
        <v>1.2500000000000001E-2</v>
      </c>
      <c r="V1401" s="77">
        <f t="shared" ca="1" si="677"/>
        <v>6.25E-2</v>
      </c>
      <c r="W1401" s="77">
        <f t="shared" ca="1" si="677"/>
        <v>6.25E-2</v>
      </c>
      <c r="X1401" s="77">
        <f t="shared" ca="1" si="677"/>
        <v>6.25E-2</v>
      </c>
      <c r="Y1401" s="77">
        <f t="shared" ca="1" si="677"/>
        <v>0</v>
      </c>
      <c r="Z1401" s="77">
        <f t="shared" ca="1" si="677"/>
        <v>0</v>
      </c>
      <c r="AA1401" s="77">
        <f t="shared" ca="1" si="677"/>
        <v>1</v>
      </c>
      <c r="AB1401" s="77" t="b">
        <f t="shared" ca="1" si="677"/>
        <v>1</v>
      </c>
      <c r="AC1401" s="77" t="str">
        <f t="shared" ca="1" si="677"/>
        <v>-</v>
      </c>
      <c r="AD1401" s="77" t="str">
        <f t="shared" ca="1" si="677"/>
        <v>-</v>
      </c>
      <c r="AE1401" s="77" t="str">
        <f t="shared" ca="1" si="677"/>
        <v>-</v>
      </c>
      <c r="AF1401" s="77" t="str">
        <f t="shared" ca="1" si="677"/>
        <v>-</v>
      </c>
      <c r="AG1401" s="77" t="str">
        <f t="shared" ca="1" si="677"/>
        <v>-</v>
      </c>
      <c r="AH1401" s="63">
        <v>0</v>
      </c>
      <c r="AI1401" s="40">
        <f t="shared" ca="1" si="677"/>
        <v>0</v>
      </c>
      <c r="AJ1401" s="63">
        <v>0</v>
      </c>
      <c r="AK1401" s="40">
        <f t="shared" ca="1" si="683"/>
        <v>0</v>
      </c>
      <c r="AL1401" s="77">
        <f ca="1">OFFSET(AL1401,-1,0)</f>
        <v>1</v>
      </c>
      <c r="AM1401" s="77"/>
      <c r="AN1401" s="77"/>
      <c r="AO1401" s="77"/>
      <c r="AP1401" s="77"/>
      <c r="AQ1401" s="77"/>
      <c r="AR1401" s="77"/>
      <c r="AS1401" s="77"/>
      <c r="AT1401" s="77"/>
      <c r="AU1401" s="77"/>
      <c r="AV1401" s="77"/>
      <c r="AW1401" s="77"/>
      <c r="AX1401" s="77"/>
      <c r="AY1401" s="77"/>
      <c r="AZ1401" s="77"/>
      <c r="BA1401" s="77"/>
      <c r="BB1401" s="77"/>
      <c r="BC1401" s="77"/>
      <c r="BD1401" s="77"/>
      <c r="BE1401" s="77"/>
      <c r="BF1401" s="77"/>
      <c r="BG1401" s="77"/>
      <c r="BH1401" s="77"/>
      <c r="BI1401" s="77"/>
      <c r="BJ1401" s="77"/>
      <c r="BK1401" s="77"/>
      <c r="BL1401" s="77"/>
      <c r="BM1401" s="77"/>
      <c r="BN1401" s="200">
        <f t="shared" ref="BN1401:CH1401" ca="1" si="689">BN$1395</f>
        <v>0.08</v>
      </c>
      <c r="BO1401" s="200">
        <f t="shared" ca="1" si="689"/>
        <v>0</v>
      </c>
      <c r="BP1401" s="200">
        <f t="shared" ca="1" si="689"/>
        <v>0.05</v>
      </c>
      <c r="BQ1401" s="200">
        <f t="shared" ca="1" si="689"/>
        <v>0.08</v>
      </c>
      <c r="BR1401" s="200">
        <f t="shared" ca="1" si="689"/>
        <v>0.05</v>
      </c>
      <c r="BS1401" s="200">
        <f t="shared" ca="1" si="689"/>
        <v>0.08</v>
      </c>
      <c r="BT1401" s="200">
        <f t="shared" ca="1" si="689"/>
        <v>0.08</v>
      </c>
      <c r="BU1401" s="200">
        <f t="shared" ca="1" si="689"/>
        <v>0.08</v>
      </c>
      <c r="BV1401" s="200">
        <f t="shared" ca="1" si="689"/>
        <v>0</v>
      </c>
      <c r="BW1401" s="200">
        <f t="shared" ca="1" si="689"/>
        <v>0.05</v>
      </c>
      <c r="BX1401" s="200">
        <f t="shared" ca="1" si="689"/>
        <v>0.08</v>
      </c>
      <c r="BY1401" s="200">
        <f t="shared" ca="1" si="689"/>
        <v>0.05</v>
      </c>
      <c r="BZ1401" s="200">
        <f t="shared" ca="1" si="689"/>
        <v>0.08</v>
      </c>
      <c r="CA1401" s="200">
        <f t="shared" ca="1" si="689"/>
        <v>0.08</v>
      </c>
      <c r="CB1401" s="200">
        <f t="shared" ca="1" si="689"/>
        <v>0.08</v>
      </c>
      <c r="CC1401" s="200">
        <f t="shared" ca="1" si="689"/>
        <v>0</v>
      </c>
      <c r="CD1401" s="200">
        <f t="shared" ca="1" si="689"/>
        <v>0.05</v>
      </c>
      <c r="CE1401" s="200">
        <f t="shared" ca="1" si="689"/>
        <v>0.08</v>
      </c>
      <c r="CF1401" s="200">
        <f t="shared" ca="1" si="689"/>
        <v>0.05</v>
      </c>
      <c r="CG1401" s="200">
        <f t="shared" ca="1" si="689"/>
        <v>0.08</v>
      </c>
      <c r="CH1401" s="200">
        <f t="shared" ca="1" si="689"/>
        <v>0.08</v>
      </c>
    </row>
    <row r="1402" spans="1:86">
      <c r="A1402" s="60"/>
      <c r="B1402" s="231" t="str">
        <f t="shared" si="674"/>
        <v>Scan 1 All FS as Scan0</v>
      </c>
      <c r="C1402" s="40">
        <f t="shared" ca="1" si="675"/>
        <v>1</v>
      </c>
      <c r="D1402" s="40">
        <f t="shared" ca="1" si="675"/>
        <v>1</v>
      </c>
      <c r="E1402" s="40" t="b">
        <f t="shared" ca="1" si="675"/>
        <v>0</v>
      </c>
      <c r="F1402" s="40">
        <f t="shared" ca="1" si="676"/>
        <v>201</v>
      </c>
      <c r="G1402" s="40" t="str">
        <f t="shared" ca="1" si="676"/>
        <v>-</v>
      </c>
      <c r="H1402" s="40" t="str">
        <f t="shared" ca="1" si="676"/>
        <v>-</v>
      </c>
      <c r="I1402" s="40" t="str">
        <f t="shared" ca="1" si="676"/>
        <v>-</v>
      </c>
      <c r="J1402" s="40" t="str">
        <f t="shared" ca="1" si="676"/>
        <v>-</v>
      </c>
      <c r="K1402" s="40" t="str">
        <f t="shared" ca="1" si="676"/>
        <v>-</v>
      </c>
      <c r="L1402" s="40" t="str">
        <f t="shared" ca="1" si="676"/>
        <v>-</v>
      </c>
      <c r="M1402" s="40" t="str">
        <f t="shared" ca="1" si="676"/>
        <v>-</v>
      </c>
      <c r="N1402" s="40" t="str">
        <f t="shared" ca="1" si="677"/>
        <v>-</v>
      </c>
      <c r="O1402" s="215">
        <f ca="1">O$1391</f>
        <v>0</v>
      </c>
      <c r="P1402" s="215">
        <f ca="1">P$1391</f>
        <v>0</v>
      </c>
      <c r="Q1402" s="186">
        <f t="shared" ref="Q1402:T1405" ca="1" si="690">$P1402</f>
        <v>0</v>
      </c>
      <c r="R1402" s="186">
        <f t="shared" ca="1" si="690"/>
        <v>0</v>
      </c>
      <c r="S1402" s="186">
        <f t="shared" ca="1" si="690"/>
        <v>0</v>
      </c>
      <c r="T1402" s="186">
        <f t="shared" ca="1" si="690"/>
        <v>0</v>
      </c>
      <c r="U1402" s="40">
        <f t="shared" ca="1" si="677"/>
        <v>1.2500000000000001E-2</v>
      </c>
      <c r="V1402" s="40">
        <f t="shared" ca="1" si="677"/>
        <v>6.25E-2</v>
      </c>
      <c r="W1402" s="40">
        <f t="shared" ca="1" si="677"/>
        <v>6.25E-2</v>
      </c>
      <c r="X1402" s="40">
        <f t="shared" ca="1" si="677"/>
        <v>6.25E-2</v>
      </c>
      <c r="Y1402" s="40">
        <f t="shared" ca="1" si="677"/>
        <v>0</v>
      </c>
      <c r="Z1402" s="40">
        <f t="shared" ca="1" si="677"/>
        <v>0</v>
      </c>
      <c r="AA1402" s="40">
        <f t="shared" ca="1" si="677"/>
        <v>1</v>
      </c>
      <c r="AB1402" s="40" t="b">
        <f t="shared" ca="1" si="677"/>
        <v>1</v>
      </c>
      <c r="AC1402" s="40" t="str">
        <f t="shared" ca="1" si="677"/>
        <v>-</v>
      </c>
      <c r="AD1402" s="40" t="str">
        <f t="shared" ca="1" si="677"/>
        <v>-</v>
      </c>
      <c r="AE1402" s="40" t="str">
        <f t="shared" ca="1" si="677"/>
        <v>-</v>
      </c>
      <c r="AF1402" s="40" t="str">
        <f t="shared" ca="1" si="677"/>
        <v>-</v>
      </c>
      <c r="AG1402" s="40" t="str">
        <f t="shared" ca="1" si="677"/>
        <v>-</v>
      </c>
      <c r="AH1402" s="200">
        <f ca="1">AH$1395</f>
        <v>1</v>
      </c>
      <c r="AI1402" s="40">
        <f t="shared" ca="1" si="677"/>
        <v>0</v>
      </c>
      <c r="AJ1402" s="200">
        <f ca="1">AJ$1395</f>
        <v>1</v>
      </c>
      <c r="AK1402" s="40">
        <f t="shared" ca="1" si="683"/>
        <v>0</v>
      </c>
      <c r="AL1402" s="40">
        <f t="shared" ca="1" si="683"/>
        <v>1</v>
      </c>
      <c r="AM1402" s="40"/>
      <c r="AN1402" s="40"/>
      <c r="AO1402" s="40"/>
      <c r="AP1402" s="40"/>
      <c r="AQ1402" s="40"/>
      <c r="AR1402" s="40"/>
      <c r="AS1402" s="40"/>
      <c r="AT1402" s="40"/>
      <c r="AU1402" s="40"/>
      <c r="AV1402" s="40"/>
      <c r="AW1402" s="40"/>
      <c r="AX1402" s="40"/>
      <c r="AY1402" s="40"/>
      <c r="AZ1402" s="40"/>
      <c r="BA1402" s="40"/>
      <c r="BB1402" s="40"/>
      <c r="BC1402" s="40"/>
      <c r="BD1402" s="40"/>
      <c r="BE1402" s="40"/>
      <c r="BF1402" s="40"/>
      <c r="BG1402" s="40"/>
      <c r="BH1402" s="40"/>
      <c r="BI1402" s="40"/>
      <c r="BJ1402" s="40"/>
      <c r="BK1402" s="40"/>
      <c r="BL1402" s="40"/>
      <c r="BM1402" s="40"/>
      <c r="BN1402" s="215">
        <f ca="1">BN$1391</f>
        <v>0.08</v>
      </c>
      <c r="BO1402" s="77">
        <f t="shared" ca="1" si="678"/>
        <v>0</v>
      </c>
      <c r="BP1402" s="215">
        <f ca="1">BP$1391</f>
        <v>0.08</v>
      </c>
      <c r="BQ1402" s="215">
        <f ca="1">BQ$1391</f>
        <v>0.08</v>
      </c>
      <c r="BR1402" s="77">
        <f t="shared" ca="1" si="678"/>
        <v>0.05</v>
      </c>
      <c r="BS1402" s="77">
        <f t="shared" ca="1" si="678"/>
        <v>0.08</v>
      </c>
      <c r="BT1402" s="77">
        <f t="shared" ca="1" si="678"/>
        <v>0.08</v>
      </c>
      <c r="BU1402" s="215">
        <f ca="1">BU$1391</f>
        <v>0.08</v>
      </c>
      <c r="BV1402" s="77">
        <f t="shared" ca="1" si="678"/>
        <v>0</v>
      </c>
      <c r="BW1402" s="215">
        <f ca="1">BW$1391</f>
        <v>0.08</v>
      </c>
      <c r="BX1402" s="215">
        <f ca="1">BX$1391</f>
        <v>0.08</v>
      </c>
      <c r="BY1402" s="77">
        <f t="shared" ca="1" si="678"/>
        <v>0.05</v>
      </c>
      <c r="BZ1402" s="77">
        <f t="shared" ca="1" si="678"/>
        <v>0.08</v>
      </c>
      <c r="CA1402" s="77">
        <f t="shared" ca="1" si="678"/>
        <v>0.08</v>
      </c>
      <c r="CB1402" s="215">
        <f ca="1">CB$1391</f>
        <v>0.08</v>
      </c>
      <c r="CC1402" s="77">
        <f t="shared" ca="1" si="678"/>
        <v>0</v>
      </c>
      <c r="CD1402" s="215">
        <f ca="1">CD$1391</f>
        <v>0.08</v>
      </c>
      <c r="CE1402" s="215">
        <f ca="1">CE$1391</f>
        <v>0.08</v>
      </c>
      <c r="CF1402" s="77">
        <f ca="1">OFFSET(CF1402,-1,0)</f>
        <v>0.05</v>
      </c>
      <c r="CG1402" s="77">
        <f ca="1">OFFSET(CG1402,-1,0)</f>
        <v>0.08</v>
      </c>
      <c r="CH1402" s="77">
        <f ca="1">OFFSET(CH1402,-1,0)</f>
        <v>0.08</v>
      </c>
    </row>
    <row r="1403" spans="1:86">
      <c r="A1403" s="60"/>
      <c r="B1403" s="231" t="str">
        <f t="shared" si="674"/>
        <v>Scan 1 Dry FS as Scan0</v>
      </c>
      <c r="C1403" s="40">
        <f t="shared" ca="1" si="675"/>
        <v>1</v>
      </c>
      <c r="D1403" s="40">
        <f t="shared" ca="1" si="675"/>
        <v>1</v>
      </c>
      <c r="E1403" s="40" t="b">
        <f t="shared" ca="1" si="675"/>
        <v>0</v>
      </c>
      <c r="F1403" s="40">
        <f t="shared" ca="1" si="676"/>
        <v>201</v>
      </c>
      <c r="G1403" s="40" t="str">
        <f t="shared" ca="1" si="676"/>
        <v>-</v>
      </c>
      <c r="H1403" s="40" t="str">
        <f t="shared" ca="1" si="676"/>
        <v>-</v>
      </c>
      <c r="I1403" s="40" t="str">
        <f t="shared" ca="1" si="676"/>
        <v>-</v>
      </c>
      <c r="J1403" s="40" t="str">
        <f t="shared" ca="1" si="676"/>
        <v>-</v>
      </c>
      <c r="K1403" s="40" t="str">
        <f t="shared" ca="1" si="676"/>
        <v>-</v>
      </c>
      <c r="L1403" s="40" t="str">
        <f t="shared" ca="1" si="676"/>
        <v>-</v>
      </c>
      <c r="M1403" s="40" t="str">
        <f t="shared" ca="1" si="676"/>
        <v>-</v>
      </c>
      <c r="N1403" s="40" t="str">
        <f t="shared" ca="1" si="677"/>
        <v>-</v>
      </c>
      <c r="O1403" s="40">
        <f t="shared" ca="1" si="677"/>
        <v>0</v>
      </c>
      <c r="P1403" s="200">
        <f ca="1">P$1395</f>
        <v>147</v>
      </c>
      <c r="Q1403" s="186">
        <f t="shared" ca="1" si="690"/>
        <v>147</v>
      </c>
      <c r="R1403" s="186">
        <f t="shared" ca="1" si="690"/>
        <v>147</v>
      </c>
      <c r="S1403" s="186">
        <f t="shared" ca="1" si="690"/>
        <v>147</v>
      </c>
      <c r="T1403" s="186">
        <f t="shared" ca="1" si="690"/>
        <v>147</v>
      </c>
      <c r="U1403" s="40">
        <f t="shared" ca="1" si="677"/>
        <v>1.2500000000000001E-2</v>
      </c>
      <c r="V1403" s="40">
        <f t="shared" ca="1" si="677"/>
        <v>6.25E-2</v>
      </c>
      <c r="W1403" s="40">
        <f t="shared" ca="1" si="677"/>
        <v>6.25E-2</v>
      </c>
      <c r="X1403" s="40">
        <f t="shared" ca="1" si="677"/>
        <v>6.25E-2</v>
      </c>
      <c r="Y1403" s="40">
        <f t="shared" ca="1" si="677"/>
        <v>0</v>
      </c>
      <c r="Z1403" s="40">
        <f t="shared" ca="1" si="677"/>
        <v>0</v>
      </c>
      <c r="AA1403" s="40">
        <f t="shared" ca="1" si="677"/>
        <v>1</v>
      </c>
      <c r="AB1403" s="40" t="b">
        <f t="shared" ca="1" si="677"/>
        <v>1</v>
      </c>
      <c r="AC1403" s="40" t="str">
        <f t="shared" ca="1" si="677"/>
        <v>-</v>
      </c>
      <c r="AD1403" s="40" t="str">
        <f t="shared" ca="1" si="677"/>
        <v>-</v>
      </c>
      <c r="AE1403" s="40" t="str">
        <f t="shared" ca="1" si="677"/>
        <v>-</v>
      </c>
      <c r="AF1403" s="40" t="str">
        <f t="shared" ca="1" si="677"/>
        <v>-</v>
      </c>
      <c r="AG1403" s="40" t="str">
        <f t="shared" ca="1" si="677"/>
        <v>-</v>
      </c>
      <c r="AH1403" s="40">
        <f t="shared" ca="1" si="677"/>
        <v>1</v>
      </c>
      <c r="AI1403" s="40">
        <f t="shared" ca="1" si="677"/>
        <v>0</v>
      </c>
      <c r="AJ1403" s="40">
        <f t="shared" ca="1" si="677"/>
        <v>1</v>
      </c>
      <c r="AK1403" s="40">
        <f t="shared" ca="1" si="683"/>
        <v>0</v>
      </c>
      <c r="AL1403" s="40">
        <f t="shared" ca="1" si="683"/>
        <v>1</v>
      </c>
      <c r="AM1403" s="40"/>
      <c r="AN1403" s="40"/>
      <c r="AO1403" s="40"/>
      <c r="AP1403" s="40"/>
      <c r="AQ1403" s="40"/>
      <c r="AR1403" s="40"/>
      <c r="AS1403" s="40"/>
      <c r="AT1403" s="40"/>
      <c r="AU1403" s="40"/>
      <c r="AV1403" s="40"/>
      <c r="AW1403" s="40"/>
      <c r="AX1403" s="40"/>
      <c r="AY1403" s="40"/>
      <c r="AZ1403" s="40"/>
      <c r="BA1403" s="40"/>
      <c r="BB1403" s="40"/>
      <c r="BC1403" s="40"/>
      <c r="BD1403" s="40"/>
      <c r="BE1403" s="40"/>
      <c r="BF1403" s="40"/>
      <c r="BG1403" s="40"/>
      <c r="BH1403" s="40"/>
      <c r="BI1403" s="40"/>
      <c r="BJ1403" s="40"/>
      <c r="BK1403" s="40"/>
      <c r="BL1403" s="40"/>
      <c r="BM1403" s="40"/>
      <c r="BN1403" s="77">
        <f t="shared" ca="1" si="678"/>
        <v>0.08</v>
      </c>
      <c r="BO1403" s="77">
        <f t="shared" ca="1" si="678"/>
        <v>0</v>
      </c>
      <c r="BP1403" s="77">
        <f t="shared" ca="1" si="678"/>
        <v>0.08</v>
      </c>
      <c r="BQ1403" s="200">
        <f ca="1">BQ$1395</f>
        <v>0.08</v>
      </c>
      <c r="BR1403" s="77">
        <f t="shared" ca="1" si="678"/>
        <v>0.05</v>
      </c>
      <c r="BS1403" s="77">
        <f t="shared" ca="1" si="678"/>
        <v>0.08</v>
      </c>
      <c r="BT1403" s="77">
        <f t="shared" ca="1" si="678"/>
        <v>0.08</v>
      </c>
      <c r="BU1403" s="77">
        <f t="shared" ca="1" si="678"/>
        <v>0.08</v>
      </c>
      <c r="BV1403" s="77">
        <f t="shared" ca="1" si="678"/>
        <v>0</v>
      </c>
      <c r="BW1403" s="77">
        <f t="shared" ca="1" si="678"/>
        <v>0.08</v>
      </c>
      <c r="BX1403" s="200">
        <f ca="1">BX$1395</f>
        <v>0.08</v>
      </c>
      <c r="BY1403" s="77">
        <f t="shared" ca="1" si="678"/>
        <v>0.05</v>
      </c>
      <c r="BZ1403" s="77">
        <f t="shared" ca="1" si="678"/>
        <v>0.08</v>
      </c>
      <c r="CA1403" s="77">
        <f t="shared" ca="1" si="678"/>
        <v>0.08</v>
      </c>
      <c r="CB1403" s="77">
        <f t="shared" ca="1" si="678"/>
        <v>0.08</v>
      </c>
      <c r="CC1403" s="77">
        <f t="shared" ca="1" si="678"/>
        <v>0</v>
      </c>
      <c r="CD1403" s="77">
        <f t="shared" ref="CD1403:CH1404" ca="1" si="691">OFFSET(CD1403,-1,0)</f>
        <v>0.08</v>
      </c>
      <c r="CE1403" s="200">
        <f ca="1">CE$1395</f>
        <v>0.08</v>
      </c>
      <c r="CF1403" s="77">
        <f t="shared" ca="1" si="691"/>
        <v>0.05</v>
      </c>
      <c r="CG1403" s="77">
        <f t="shared" ca="1" si="691"/>
        <v>0.08</v>
      </c>
      <c r="CH1403" s="77">
        <f t="shared" ca="1" si="691"/>
        <v>0.08</v>
      </c>
    </row>
    <row r="1404" spans="1:86">
      <c r="A1404" s="60"/>
      <c r="B1404" s="231" t="str">
        <f t="shared" si="674"/>
        <v>Scan 1 Pregnant FS as Scan 0</v>
      </c>
      <c r="C1404" s="40">
        <f t="shared" ca="1" si="675"/>
        <v>1</v>
      </c>
      <c r="D1404" s="40">
        <f t="shared" ca="1" si="675"/>
        <v>1</v>
      </c>
      <c r="E1404" s="40" t="b">
        <f t="shared" ca="1" si="675"/>
        <v>0</v>
      </c>
      <c r="F1404" s="40">
        <f t="shared" ca="1" si="676"/>
        <v>201</v>
      </c>
      <c r="G1404" s="40" t="str">
        <f t="shared" ca="1" si="676"/>
        <v>-</v>
      </c>
      <c r="H1404" s="40" t="str">
        <f t="shared" ca="1" si="676"/>
        <v>-</v>
      </c>
      <c r="I1404" s="40" t="str">
        <f t="shared" ca="1" si="676"/>
        <v>-</v>
      </c>
      <c r="J1404" s="40" t="str">
        <f t="shared" ca="1" si="676"/>
        <v>-</v>
      </c>
      <c r="K1404" s="40" t="str">
        <f t="shared" ca="1" si="676"/>
        <v>-</v>
      </c>
      <c r="L1404" s="40" t="str">
        <f t="shared" ca="1" si="676"/>
        <v>-</v>
      </c>
      <c r="M1404" s="40" t="str">
        <f t="shared" ca="1" si="676"/>
        <v>-</v>
      </c>
      <c r="N1404" s="40" t="str">
        <f t="shared" ca="1" si="677"/>
        <v>-</v>
      </c>
      <c r="O1404" s="200">
        <f ca="1">O$1395</f>
        <v>146</v>
      </c>
      <c r="P1404" s="215">
        <f ca="1">P$1391</f>
        <v>0</v>
      </c>
      <c r="Q1404" s="186">
        <f t="shared" ca="1" si="690"/>
        <v>0</v>
      </c>
      <c r="R1404" s="186">
        <f t="shared" ca="1" si="690"/>
        <v>0</v>
      </c>
      <c r="S1404" s="186">
        <f t="shared" ca="1" si="690"/>
        <v>0</v>
      </c>
      <c r="T1404" s="186">
        <f t="shared" ca="1" si="690"/>
        <v>0</v>
      </c>
      <c r="U1404" s="40">
        <f t="shared" ca="1" si="677"/>
        <v>1.2500000000000001E-2</v>
      </c>
      <c r="V1404" s="40">
        <f t="shared" ca="1" si="677"/>
        <v>6.25E-2</v>
      </c>
      <c r="W1404" s="40">
        <f t="shared" ca="1" si="677"/>
        <v>6.25E-2</v>
      </c>
      <c r="X1404" s="40">
        <f t="shared" ca="1" si="677"/>
        <v>6.25E-2</v>
      </c>
      <c r="Y1404" s="40">
        <f t="shared" ca="1" si="677"/>
        <v>0</v>
      </c>
      <c r="Z1404" s="40">
        <f t="shared" ca="1" si="677"/>
        <v>0</v>
      </c>
      <c r="AA1404" s="40">
        <f t="shared" ca="1" si="677"/>
        <v>1</v>
      </c>
      <c r="AB1404" s="40" t="b">
        <f t="shared" ca="1" si="677"/>
        <v>1</v>
      </c>
      <c r="AC1404" s="40" t="str">
        <f t="shared" ca="1" si="677"/>
        <v>-</v>
      </c>
      <c r="AD1404" s="40" t="str">
        <f t="shared" ca="1" si="677"/>
        <v>-</v>
      </c>
      <c r="AE1404" s="40" t="str">
        <f t="shared" ca="1" si="677"/>
        <v>-</v>
      </c>
      <c r="AF1404" s="40" t="str">
        <f t="shared" ca="1" si="677"/>
        <v>-</v>
      </c>
      <c r="AG1404" s="40" t="str">
        <f t="shared" ca="1" si="677"/>
        <v>-</v>
      </c>
      <c r="AH1404" s="40">
        <f t="shared" ca="1" si="677"/>
        <v>1</v>
      </c>
      <c r="AI1404" s="40">
        <f t="shared" ca="1" si="677"/>
        <v>0</v>
      </c>
      <c r="AJ1404" s="40">
        <f t="shared" ca="1" si="677"/>
        <v>1</v>
      </c>
      <c r="AK1404" s="40">
        <f t="shared" ca="1" si="683"/>
        <v>0</v>
      </c>
      <c r="AL1404" s="40">
        <f t="shared" ca="1" si="683"/>
        <v>1</v>
      </c>
      <c r="AM1404" s="40"/>
      <c r="AN1404" s="40"/>
      <c r="AO1404" s="40"/>
      <c r="AP1404" s="40"/>
      <c r="AQ1404" s="40"/>
      <c r="AR1404" s="40"/>
      <c r="AS1404" s="40"/>
      <c r="AT1404" s="40"/>
      <c r="AU1404" s="40"/>
      <c r="AV1404" s="40"/>
      <c r="AW1404" s="40"/>
      <c r="AX1404" s="40"/>
      <c r="AY1404" s="40"/>
      <c r="AZ1404" s="40"/>
      <c r="BA1404" s="40"/>
      <c r="BB1404" s="40"/>
      <c r="BC1404" s="40"/>
      <c r="BD1404" s="40"/>
      <c r="BE1404" s="40"/>
      <c r="BF1404" s="40"/>
      <c r="BG1404" s="40"/>
      <c r="BH1404" s="40"/>
      <c r="BI1404" s="40"/>
      <c r="BJ1404" s="40"/>
      <c r="BK1404" s="40"/>
      <c r="BL1404" s="40"/>
      <c r="BM1404" s="40"/>
      <c r="BN1404" s="40">
        <f t="shared" ca="1" si="678"/>
        <v>0.08</v>
      </c>
      <c r="BO1404" s="40">
        <f t="shared" ca="1" si="678"/>
        <v>0</v>
      </c>
      <c r="BP1404" s="200">
        <f ca="1">BP$1395</f>
        <v>0.05</v>
      </c>
      <c r="BQ1404" s="215">
        <f ca="1">BQ$1391</f>
        <v>0.08</v>
      </c>
      <c r="BR1404" s="40">
        <f t="shared" ca="1" si="678"/>
        <v>0.05</v>
      </c>
      <c r="BS1404" s="40">
        <f t="shared" ca="1" si="678"/>
        <v>0.08</v>
      </c>
      <c r="BT1404" s="40">
        <f t="shared" ca="1" si="678"/>
        <v>0.08</v>
      </c>
      <c r="BU1404" s="40">
        <f t="shared" ca="1" si="678"/>
        <v>0.08</v>
      </c>
      <c r="BV1404" s="40">
        <f t="shared" ca="1" si="678"/>
        <v>0</v>
      </c>
      <c r="BW1404" s="200">
        <f ca="1">BW$1395</f>
        <v>0.05</v>
      </c>
      <c r="BX1404" s="215">
        <f ca="1">BX$1391</f>
        <v>0.08</v>
      </c>
      <c r="BY1404" s="40">
        <f t="shared" ca="1" si="678"/>
        <v>0.05</v>
      </c>
      <c r="BZ1404" s="40">
        <f t="shared" ca="1" si="678"/>
        <v>0.08</v>
      </c>
      <c r="CA1404" s="40">
        <f t="shared" ca="1" si="678"/>
        <v>0.08</v>
      </c>
      <c r="CB1404" s="40">
        <f t="shared" ca="1" si="678"/>
        <v>0.08</v>
      </c>
      <c r="CC1404" s="40">
        <f t="shared" ca="1" si="678"/>
        <v>0</v>
      </c>
      <c r="CD1404" s="200">
        <f ca="1">CD$1395</f>
        <v>0.05</v>
      </c>
      <c r="CE1404" s="215">
        <f ca="1">CE$1391</f>
        <v>0.08</v>
      </c>
      <c r="CF1404" s="40">
        <f t="shared" ca="1" si="691"/>
        <v>0.05</v>
      </c>
      <c r="CG1404" s="40">
        <f t="shared" ca="1" si="691"/>
        <v>0.08</v>
      </c>
      <c r="CH1404" s="40">
        <f t="shared" ca="1" si="691"/>
        <v>0.08</v>
      </c>
    </row>
    <row r="1405" spans="1:86">
      <c r="A1405" s="212">
        <f ca="1">INDEX(CHOOSE(d.Flock.2.1+1,i.DryManOther_Mer,i.DryManOther_BBT,i.DryManOther_Mat),d.TOL.2.1+1,$AA1405+1)</f>
        <v>3</v>
      </c>
      <c r="B1405" s="231" t="str">
        <f t="shared" si="674"/>
        <v>Scan 1 Best Selling Drys</v>
      </c>
      <c r="C1405" s="40">
        <f t="shared" ca="1" si="675"/>
        <v>1</v>
      </c>
      <c r="D1405" s="40">
        <f t="shared" ca="1" si="675"/>
        <v>1</v>
      </c>
      <c r="E1405" s="40" t="b">
        <f t="shared" ca="1" si="675"/>
        <v>0</v>
      </c>
      <c r="F1405" s="40">
        <f t="shared" ca="1" si="676"/>
        <v>201</v>
      </c>
      <c r="G1405" s="40" t="str">
        <f t="shared" ca="1" si="676"/>
        <v>-</v>
      </c>
      <c r="H1405" s="40" t="str">
        <f t="shared" ca="1" si="676"/>
        <v>-</v>
      </c>
      <c r="I1405" s="40" t="str">
        <f t="shared" ca="1" si="676"/>
        <v>-</v>
      </c>
      <c r="J1405" s="40" t="str">
        <f t="shared" ca="1" si="676"/>
        <v>-</v>
      </c>
      <c r="K1405" s="40" t="str">
        <f t="shared" ca="1" si="676"/>
        <v>-</v>
      </c>
      <c r="L1405" s="40" t="str">
        <f t="shared" ca="1" si="676"/>
        <v>-</v>
      </c>
      <c r="M1405" s="40" t="str">
        <f t="shared" ca="1" si="676"/>
        <v>-</v>
      </c>
      <c r="N1405" s="40" t="str">
        <f t="shared" ca="1" si="677"/>
        <v>-</v>
      </c>
      <c r="O1405" s="40">
        <f t="shared" ca="1" si="677"/>
        <v>146</v>
      </c>
      <c r="P1405" s="200">
        <f ca="1">P$1395</f>
        <v>147</v>
      </c>
      <c r="Q1405" s="186">
        <f t="shared" ca="1" si="690"/>
        <v>147</v>
      </c>
      <c r="R1405" s="186">
        <f t="shared" ca="1" si="690"/>
        <v>147</v>
      </c>
      <c r="S1405" s="186">
        <f t="shared" ca="1" si="690"/>
        <v>147</v>
      </c>
      <c r="T1405" s="186">
        <f t="shared" ca="1" si="690"/>
        <v>147</v>
      </c>
      <c r="U1405" s="109">
        <f ca="1">INDEX(i_dryman,$A1405,U$1085)</f>
        <v>1.2500000000000001E-2</v>
      </c>
      <c r="V1405" s="109">
        <f ca="1">INDEX(i_dryman,$A1405,V$1085)</f>
        <v>6.25E-2</v>
      </c>
      <c r="W1405" s="109">
        <f ca="1">INDEX(i_dryman,$A1405,W$1085)</f>
        <v>6.25E-2</v>
      </c>
      <c r="X1405" s="109">
        <f ca="1">INDEX(i_dryman,$A1405,X$1085)</f>
        <v>6.25E-2</v>
      </c>
      <c r="Y1405" s="40">
        <f t="shared" ca="1" si="677"/>
        <v>0</v>
      </c>
      <c r="Z1405" s="40">
        <f t="shared" ca="1" si="677"/>
        <v>0</v>
      </c>
      <c r="AA1405" s="40">
        <f t="shared" ca="1" si="677"/>
        <v>1</v>
      </c>
      <c r="AB1405" s="212" t="b">
        <f ca="1">INDEX(i_dryman,$A1405,AB$1085)</f>
        <v>1</v>
      </c>
      <c r="AC1405" s="212" t="str">
        <f ca="1">INDEX(i_dryman,$A1405,AC$1085)</f>
        <v>-</v>
      </c>
      <c r="AD1405" s="212" t="str">
        <f ca="1">INDEX(i_dryman,$A1405,AD$1085)</f>
        <v>-</v>
      </c>
      <c r="AE1405" s="212" t="str">
        <f ca="1">INDEX(i_dryman,$A1405,AE$1085)</f>
        <v>-</v>
      </c>
      <c r="AF1405" s="40" t="str">
        <f t="shared" ca="1" si="677"/>
        <v>-</v>
      </c>
      <c r="AG1405" s="212" t="str">
        <f ca="1">INDEX(i_dryman,$A1405,AG$1085)</f>
        <v>-</v>
      </c>
      <c r="AH1405" s="40">
        <f t="shared" ca="1" si="677"/>
        <v>1</v>
      </c>
      <c r="AI1405" s="40">
        <f t="shared" ca="1" si="677"/>
        <v>0</v>
      </c>
      <c r="AJ1405" s="40">
        <f t="shared" ca="1" si="677"/>
        <v>1</v>
      </c>
      <c r="AK1405" s="40">
        <f t="shared" ca="1" si="683"/>
        <v>0</v>
      </c>
      <c r="AL1405" s="40">
        <f t="shared" ca="1" si="683"/>
        <v>1</v>
      </c>
      <c r="AM1405" s="40"/>
      <c r="AN1405" s="40"/>
      <c r="AO1405" s="40"/>
      <c r="AP1405" s="40"/>
      <c r="AQ1405" s="40"/>
      <c r="AR1405" s="40"/>
      <c r="AS1405" s="40"/>
      <c r="AT1405" s="40"/>
      <c r="AU1405" s="40"/>
      <c r="AV1405" s="40"/>
      <c r="AW1405" s="40"/>
      <c r="AX1405" s="40"/>
      <c r="AY1405" s="40"/>
      <c r="AZ1405" s="40"/>
      <c r="BA1405" s="40"/>
      <c r="BB1405" s="40"/>
      <c r="BC1405" s="40"/>
      <c r="BD1405" s="40"/>
      <c r="BE1405" s="40"/>
      <c r="BF1405" s="40"/>
      <c r="BG1405" s="40"/>
      <c r="BH1405" s="40"/>
      <c r="BI1405" s="40"/>
      <c r="BJ1405" s="40"/>
      <c r="BK1405" s="40"/>
      <c r="BL1405" s="40"/>
      <c r="BM1405" s="40"/>
      <c r="BN1405" s="200">
        <f ca="1">BN$1395</f>
        <v>0.08</v>
      </c>
      <c r="BO1405" s="40">
        <f t="shared" ca="1" si="678"/>
        <v>0</v>
      </c>
      <c r="BP1405" s="40">
        <f t="shared" ca="1" si="678"/>
        <v>0.05</v>
      </c>
      <c r="BQ1405" s="200">
        <f ca="1">BQ$1395</f>
        <v>0.08</v>
      </c>
      <c r="BR1405" s="40">
        <f t="shared" ca="1" si="678"/>
        <v>0.05</v>
      </c>
      <c r="BS1405" s="40">
        <f t="shared" ca="1" si="678"/>
        <v>0.08</v>
      </c>
      <c r="BT1405" s="40">
        <f t="shared" ca="1" si="678"/>
        <v>0.08</v>
      </c>
      <c r="BU1405" s="200">
        <f ca="1">BU$1395</f>
        <v>0.08</v>
      </c>
      <c r="BV1405" s="40">
        <f t="shared" ca="1" si="678"/>
        <v>0</v>
      </c>
      <c r="BW1405" s="40">
        <f t="shared" ca="1" si="678"/>
        <v>0.05</v>
      </c>
      <c r="BX1405" s="200">
        <f ca="1">BX$1395</f>
        <v>0.08</v>
      </c>
      <c r="BY1405" s="40">
        <f t="shared" ca="1" si="678"/>
        <v>0.05</v>
      </c>
      <c r="BZ1405" s="40">
        <f t="shared" ca="1" si="678"/>
        <v>0.08</v>
      </c>
      <c r="CA1405" s="40">
        <f t="shared" ca="1" si="678"/>
        <v>0.08</v>
      </c>
      <c r="CB1405" s="200">
        <f ca="1">CB$1395</f>
        <v>0.08</v>
      </c>
      <c r="CC1405" s="40">
        <f t="shared" ca="1" si="678"/>
        <v>0</v>
      </c>
      <c r="CD1405" s="40">
        <f t="shared" ref="CD1405:CH1407" ca="1" si="692">OFFSET(CD1405,-1,0)</f>
        <v>0.05</v>
      </c>
      <c r="CE1405" s="200">
        <f ca="1">CE$1395</f>
        <v>0.08</v>
      </c>
      <c r="CF1405" s="40">
        <f t="shared" ca="1" si="692"/>
        <v>0.05</v>
      </c>
      <c r="CG1405" s="40">
        <f t="shared" ca="1" si="692"/>
        <v>0.08</v>
      </c>
      <c r="CH1405" s="40">
        <f t="shared" ca="1" si="692"/>
        <v>0.08</v>
      </c>
    </row>
    <row r="1406" spans="1:86">
      <c r="A1406" s="60"/>
      <c r="B1406" s="231" t="str">
        <f t="shared" si="674"/>
        <v>Scan 1 Best no premium</v>
      </c>
      <c r="C1406" s="40">
        <f t="shared" ca="1" si="675"/>
        <v>1</v>
      </c>
      <c r="D1406" s="40">
        <f t="shared" ca="1" si="675"/>
        <v>1</v>
      </c>
      <c r="E1406" s="40" t="b">
        <f t="shared" ca="1" si="675"/>
        <v>0</v>
      </c>
      <c r="F1406" s="40">
        <f t="shared" ca="1" si="676"/>
        <v>201</v>
      </c>
      <c r="G1406" s="40" t="str">
        <f t="shared" ca="1" si="676"/>
        <v>-</v>
      </c>
      <c r="H1406" s="40" t="str">
        <f t="shared" ca="1" si="676"/>
        <v>-</v>
      </c>
      <c r="I1406" s="40" t="str">
        <f t="shared" ca="1" si="676"/>
        <v>-</v>
      </c>
      <c r="J1406" s="40" t="str">
        <f t="shared" ca="1" si="676"/>
        <v>-</v>
      </c>
      <c r="K1406" s="40" t="str">
        <f t="shared" ca="1" si="676"/>
        <v>-</v>
      </c>
      <c r="L1406" s="40" t="str">
        <f t="shared" ca="1" si="676"/>
        <v>-</v>
      </c>
      <c r="M1406" s="40" t="str">
        <f t="shared" ca="1" si="676"/>
        <v>-</v>
      </c>
      <c r="N1406" s="40" t="str">
        <f t="shared" ca="1" si="677"/>
        <v>-</v>
      </c>
      <c r="O1406" s="40">
        <f t="shared" ca="1" si="677"/>
        <v>146</v>
      </c>
      <c r="P1406" s="40">
        <f t="shared" ca="1" si="677"/>
        <v>147</v>
      </c>
      <c r="Q1406" s="40">
        <f t="shared" ca="1" si="677"/>
        <v>147</v>
      </c>
      <c r="R1406" s="40">
        <f t="shared" ca="1" si="677"/>
        <v>147</v>
      </c>
      <c r="S1406" s="40">
        <f t="shared" ca="1" si="677"/>
        <v>147</v>
      </c>
      <c r="T1406" s="40">
        <f t="shared" ca="1" si="677"/>
        <v>147</v>
      </c>
      <c r="U1406" s="40">
        <f t="shared" ca="1" si="677"/>
        <v>1.2500000000000001E-2</v>
      </c>
      <c r="V1406" s="40">
        <f t="shared" ca="1" si="677"/>
        <v>6.25E-2</v>
      </c>
      <c r="W1406" s="40">
        <f t="shared" ca="1" si="677"/>
        <v>6.25E-2</v>
      </c>
      <c r="X1406" s="40">
        <f t="shared" ca="1" si="677"/>
        <v>6.25E-2</v>
      </c>
      <c r="Y1406" s="40">
        <f t="shared" ca="1" si="677"/>
        <v>0</v>
      </c>
      <c r="Z1406" s="40">
        <f t="shared" ca="1" si="677"/>
        <v>0</v>
      </c>
      <c r="AA1406" s="40">
        <f t="shared" ref="AA1406:AJ1407" ca="1" si="693">OFFSET(AA1406,-1,0)</f>
        <v>1</v>
      </c>
      <c r="AB1406" s="40" t="b">
        <f t="shared" ca="1" si="693"/>
        <v>1</v>
      </c>
      <c r="AC1406" s="40" t="str">
        <f t="shared" ca="1" si="693"/>
        <v>-</v>
      </c>
      <c r="AD1406" s="40" t="str">
        <f t="shared" ca="1" si="693"/>
        <v>-</v>
      </c>
      <c r="AE1406" s="40" t="str">
        <f t="shared" ca="1" si="693"/>
        <v>-</v>
      </c>
      <c r="AF1406" s="40" t="str">
        <f t="shared" ca="1" si="693"/>
        <v>-</v>
      </c>
      <c r="AG1406" s="40" t="str">
        <f t="shared" ca="1" si="693"/>
        <v>-</v>
      </c>
      <c r="AH1406" s="40">
        <f t="shared" ca="1" si="693"/>
        <v>1</v>
      </c>
      <c r="AI1406" s="40">
        <f t="shared" ca="1" si="693"/>
        <v>0</v>
      </c>
      <c r="AJ1406" s="40">
        <f t="shared" ca="1" si="693"/>
        <v>1</v>
      </c>
      <c r="AK1406" s="40">
        <f t="shared" ca="1" si="683"/>
        <v>0</v>
      </c>
      <c r="AL1406" s="81">
        <v>0</v>
      </c>
      <c r="AM1406" s="40"/>
      <c r="AN1406" s="40"/>
      <c r="AO1406" s="40"/>
      <c r="AP1406" s="40"/>
      <c r="AQ1406" s="40"/>
      <c r="AR1406" s="40"/>
      <c r="AS1406" s="40"/>
      <c r="AT1406" s="40"/>
      <c r="AU1406" s="40"/>
      <c r="AV1406" s="40"/>
      <c r="AW1406" s="40"/>
      <c r="AX1406" s="40"/>
      <c r="AY1406" s="40"/>
      <c r="AZ1406" s="40"/>
      <c r="BA1406" s="40"/>
      <c r="BB1406" s="40"/>
      <c r="BC1406" s="40"/>
      <c r="BD1406" s="40"/>
      <c r="BE1406" s="40"/>
      <c r="BF1406" s="40"/>
      <c r="BG1406" s="40"/>
      <c r="BH1406" s="40"/>
      <c r="BI1406" s="40"/>
      <c r="BJ1406" s="40"/>
      <c r="BK1406" s="40"/>
      <c r="BL1406" s="40"/>
      <c r="BM1406" s="40"/>
      <c r="BN1406" s="40">
        <f t="shared" ca="1" si="678"/>
        <v>0.08</v>
      </c>
      <c r="BO1406" s="40">
        <f t="shared" ca="1" si="678"/>
        <v>0</v>
      </c>
      <c r="BP1406" s="40">
        <f t="shared" ca="1" si="678"/>
        <v>0.05</v>
      </c>
      <c r="BQ1406" s="40">
        <f t="shared" ca="1" si="678"/>
        <v>0.08</v>
      </c>
      <c r="BR1406" s="40">
        <f t="shared" ca="1" si="678"/>
        <v>0.05</v>
      </c>
      <c r="BS1406" s="40">
        <f t="shared" ca="1" si="678"/>
        <v>0.08</v>
      </c>
      <c r="BT1406" s="40">
        <f t="shared" ca="1" si="678"/>
        <v>0.08</v>
      </c>
      <c r="BU1406" s="40">
        <f t="shared" ca="1" si="678"/>
        <v>0.08</v>
      </c>
      <c r="BV1406" s="40">
        <f t="shared" ca="1" si="678"/>
        <v>0</v>
      </c>
      <c r="BW1406" s="40">
        <f t="shared" ca="1" si="678"/>
        <v>0.05</v>
      </c>
      <c r="BX1406" s="40">
        <f t="shared" ca="1" si="678"/>
        <v>0.08</v>
      </c>
      <c r="BY1406" s="40">
        <f t="shared" ca="1" si="678"/>
        <v>0.05</v>
      </c>
      <c r="BZ1406" s="40">
        <f t="shared" ca="1" si="678"/>
        <v>0.08</v>
      </c>
      <c r="CA1406" s="40">
        <f t="shared" ca="1" si="678"/>
        <v>0.08</v>
      </c>
      <c r="CB1406" s="40">
        <f t="shared" ca="1" si="678"/>
        <v>0.08</v>
      </c>
      <c r="CC1406" s="40">
        <f t="shared" ca="1" si="678"/>
        <v>0</v>
      </c>
      <c r="CD1406" s="40">
        <f t="shared" ca="1" si="692"/>
        <v>0.05</v>
      </c>
      <c r="CE1406" s="40">
        <f t="shared" ca="1" si="692"/>
        <v>0.08</v>
      </c>
      <c r="CF1406" s="40">
        <f t="shared" ca="1" si="692"/>
        <v>0.05</v>
      </c>
      <c r="CG1406" s="40">
        <f t="shared" ca="1" si="692"/>
        <v>0.08</v>
      </c>
      <c r="CH1406" s="40">
        <f t="shared" ca="1" si="692"/>
        <v>0.08</v>
      </c>
    </row>
    <row r="1407" spans="1:86">
      <c r="A1407" s="60"/>
      <c r="B1407" s="229" t="str">
        <f t="shared" si="674"/>
        <v>Scan 1 Best no RR</v>
      </c>
      <c r="C1407" s="40">
        <f t="shared" ca="1" si="675"/>
        <v>1</v>
      </c>
      <c r="D1407" s="40">
        <f t="shared" ca="1" si="675"/>
        <v>1</v>
      </c>
      <c r="E1407" s="40" t="b">
        <f t="shared" ca="1" si="675"/>
        <v>0</v>
      </c>
      <c r="F1407" s="40">
        <f t="shared" ca="1" si="676"/>
        <v>201</v>
      </c>
      <c r="G1407" s="40" t="str">
        <f t="shared" ca="1" si="676"/>
        <v>-</v>
      </c>
      <c r="H1407" s="40" t="str">
        <f t="shared" ca="1" si="676"/>
        <v>-</v>
      </c>
      <c r="I1407" s="40" t="str">
        <f t="shared" ca="1" si="676"/>
        <v>-</v>
      </c>
      <c r="J1407" s="40" t="str">
        <f t="shared" ca="1" si="676"/>
        <v>-</v>
      </c>
      <c r="K1407" s="40" t="str">
        <f t="shared" ca="1" si="676"/>
        <v>-</v>
      </c>
      <c r="L1407" s="40" t="str">
        <f t="shared" ca="1" si="676"/>
        <v>-</v>
      </c>
      <c r="M1407" s="40" t="str">
        <f t="shared" ca="1" si="676"/>
        <v>-</v>
      </c>
      <c r="N1407" s="40" t="str">
        <f t="shared" ca="1" si="676"/>
        <v>-</v>
      </c>
      <c r="O1407" s="40">
        <f t="shared" ca="1" si="676"/>
        <v>146</v>
      </c>
      <c r="P1407" s="40">
        <f t="shared" ca="1" si="676"/>
        <v>147</v>
      </c>
      <c r="Q1407" s="40">
        <f t="shared" ca="1" si="676"/>
        <v>147</v>
      </c>
      <c r="R1407" s="40">
        <f t="shared" ca="1" si="676"/>
        <v>147</v>
      </c>
      <c r="S1407" s="40">
        <f t="shared" ca="1" si="676"/>
        <v>147</v>
      </c>
      <c r="T1407" s="40">
        <f t="shared" ca="1" si="676"/>
        <v>147</v>
      </c>
      <c r="U1407" s="63">
        <v>0</v>
      </c>
      <c r="V1407" s="63">
        <v>0</v>
      </c>
      <c r="W1407" s="63">
        <v>0</v>
      </c>
      <c r="X1407" s="63">
        <v>0</v>
      </c>
      <c r="Y1407" s="40">
        <f ca="1">OFFSET(Y1407,-1,0)</f>
        <v>0</v>
      </c>
      <c r="Z1407" s="40">
        <f ca="1">OFFSET(Z1407,-1,0)</f>
        <v>0</v>
      </c>
      <c r="AA1407" s="40">
        <f t="shared" ca="1" si="693"/>
        <v>1</v>
      </c>
      <c r="AB1407" s="40" t="b">
        <f t="shared" ca="1" si="693"/>
        <v>1</v>
      </c>
      <c r="AC1407" s="77" t="str">
        <f t="shared" ca="1" si="693"/>
        <v>-</v>
      </c>
      <c r="AD1407" s="40" t="str">
        <f t="shared" ca="1" si="693"/>
        <v>-</v>
      </c>
      <c r="AE1407" s="40" t="str">
        <f t="shared" ca="1" si="693"/>
        <v>-</v>
      </c>
      <c r="AF1407" s="40" t="str">
        <f t="shared" ca="1" si="693"/>
        <v>-</v>
      </c>
      <c r="AG1407" s="40" t="str">
        <f t="shared" ca="1" si="693"/>
        <v>-</v>
      </c>
      <c r="AH1407" s="40">
        <f t="shared" ca="1" si="693"/>
        <v>1</v>
      </c>
      <c r="AI1407" s="40">
        <f t="shared" ca="1" si="693"/>
        <v>0</v>
      </c>
      <c r="AJ1407" s="40">
        <f t="shared" ca="1" si="693"/>
        <v>1</v>
      </c>
      <c r="AK1407" s="40">
        <f t="shared" ca="1" si="683"/>
        <v>0</v>
      </c>
      <c r="AL1407" s="200">
        <f ca="1">AL$1395</f>
        <v>1</v>
      </c>
      <c r="AM1407" s="40"/>
      <c r="AN1407" s="40"/>
      <c r="AO1407" s="40"/>
      <c r="AP1407" s="40"/>
      <c r="AQ1407" s="40"/>
      <c r="AR1407" s="40"/>
      <c r="AS1407" s="40"/>
      <c r="AT1407" s="40"/>
      <c r="AU1407" s="40"/>
      <c r="AV1407" s="40"/>
      <c r="AW1407" s="40"/>
      <c r="AX1407" s="40"/>
      <c r="AY1407" s="40"/>
      <c r="AZ1407" s="40"/>
      <c r="BA1407" s="40"/>
      <c r="BB1407" s="40"/>
      <c r="BC1407" s="40"/>
      <c r="BD1407" s="40"/>
      <c r="BE1407" s="40"/>
      <c r="BF1407" s="40"/>
      <c r="BG1407" s="40"/>
      <c r="BH1407" s="40"/>
      <c r="BI1407" s="40"/>
      <c r="BJ1407" s="40"/>
      <c r="BK1407" s="40"/>
      <c r="BL1407" s="40"/>
      <c r="BM1407" s="40"/>
      <c r="BN1407" s="40">
        <f t="shared" ca="1" si="678"/>
        <v>0.08</v>
      </c>
      <c r="BO1407" s="40">
        <f t="shared" ca="1" si="678"/>
        <v>0</v>
      </c>
      <c r="BP1407" s="40">
        <f t="shared" ca="1" si="678"/>
        <v>0.05</v>
      </c>
      <c r="BQ1407" s="40">
        <f t="shared" ca="1" si="678"/>
        <v>0.08</v>
      </c>
      <c r="BR1407" s="40">
        <f t="shared" ca="1" si="678"/>
        <v>0.05</v>
      </c>
      <c r="BS1407" s="40">
        <f t="shared" ca="1" si="678"/>
        <v>0.08</v>
      </c>
      <c r="BT1407" s="40">
        <f t="shared" ca="1" si="678"/>
        <v>0.08</v>
      </c>
      <c r="BU1407" s="40">
        <f t="shared" ca="1" si="678"/>
        <v>0.08</v>
      </c>
      <c r="BV1407" s="40">
        <f t="shared" ca="1" si="678"/>
        <v>0</v>
      </c>
      <c r="BW1407" s="40">
        <f t="shared" ca="1" si="678"/>
        <v>0.05</v>
      </c>
      <c r="BX1407" s="40">
        <f t="shared" ca="1" si="678"/>
        <v>0.08</v>
      </c>
      <c r="BY1407" s="40">
        <f t="shared" ca="1" si="678"/>
        <v>0.05</v>
      </c>
      <c r="BZ1407" s="40">
        <f t="shared" ca="1" si="678"/>
        <v>0.08</v>
      </c>
      <c r="CA1407" s="40">
        <f t="shared" ca="1" si="678"/>
        <v>0.08</v>
      </c>
      <c r="CB1407" s="40">
        <f t="shared" ca="1" si="678"/>
        <v>0.08</v>
      </c>
      <c r="CC1407" s="40">
        <f t="shared" ca="1" si="678"/>
        <v>0</v>
      </c>
      <c r="CD1407" s="40">
        <f t="shared" ca="1" si="692"/>
        <v>0.05</v>
      </c>
      <c r="CE1407" s="40">
        <f t="shared" ca="1" si="692"/>
        <v>0.08</v>
      </c>
      <c r="CF1407" s="40">
        <f t="shared" ca="1" si="692"/>
        <v>0.05</v>
      </c>
      <c r="CG1407" s="40">
        <f t="shared" ca="1" si="692"/>
        <v>0.08</v>
      </c>
      <c r="CH1407" s="40">
        <f t="shared" ca="1" si="692"/>
        <v>0.08</v>
      </c>
    </row>
    <row r="1408" spans="1:86" ht="15.75">
      <c r="A1408" s="64">
        <f>CHOOSE(d.Flock.2.1+1,INDEX(i.OptLTWMerino,d.TOL.2.1+1,$AA1408+1),NA(),INDEX(i.OptLTWMaternal,d.TOL.2.1+1,$AA1408+1))</f>
        <v>129</v>
      </c>
      <c r="B1408" s="227" t="str">
        <f t="shared" si="674"/>
        <v>Scan 2 Retain Drys Create REV</v>
      </c>
      <c r="C1408" s="40">
        <f t="shared" ref="C1408:D1416" ca="1" si="694">OFFSET(C1408,-1,0)</f>
        <v>1</v>
      </c>
      <c r="D1408" s="40">
        <f t="shared" ca="1" si="694"/>
        <v>1</v>
      </c>
      <c r="E1408" s="63" t="b">
        <v>1</v>
      </c>
      <c r="F1408" s="226">
        <f>d.Flock.2.1*100+d.TOL.2.1*10+$AA1408</f>
        <v>202</v>
      </c>
      <c r="G1408" s="63" t="b">
        <v>1</v>
      </c>
      <c r="H1408" s="63" t="b">
        <v>1</v>
      </c>
      <c r="I1408" s="63" t="b">
        <v>1</v>
      </c>
      <c r="J1408" s="63" t="b">
        <v>1</v>
      </c>
      <c r="K1408" s="63" t="b">
        <v>1</v>
      </c>
      <c r="L1408" s="63" t="b">
        <v>1</v>
      </c>
      <c r="M1408" s="63" t="b">
        <v>1</v>
      </c>
      <c r="N1408" s="40" t="str">
        <f t="shared" ca="1" si="676"/>
        <v>-</v>
      </c>
      <c r="O1408" s="76">
        <f>4+24*d.TOL.2.1+IF(d.Flock.2.1=2,144,0)</f>
        <v>148</v>
      </c>
      <c r="P1408" s="76">
        <f>5+24*d.TOL.2.1+IF(d.Flock.2.1=2,144,0)</f>
        <v>149</v>
      </c>
      <c r="Q1408" s="76">
        <f>5+24*d.TOL.2.1+IF(d.Flock.2.1=2,144,0)</f>
        <v>149</v>
      </c>
      <c r="R1408" s="76">
        <f>6+24*d.TOL.2.1+IF(d.Flock.2.1=2,144,0)</f>
        <v>150</v>
      </c>
      <c r="S1408" s="187">
        <f>$R1408</f>
        <v>150</v>
      </c>
      <c r="T1408" s="187">
        <f>$R1408</f>
        <v>150</v>
      </c>
      <c r="U1408" s="235">
        <f>INDEX(i_dryman,2,U$1085)</f>
        <v>0</v>
      </c>
      <c r="V1408" s="235">
        <f>INDEX(i_dryman,2,V$1085)</f>
        <v>0</v>
      </c>
      <c r="W1408" s="235">
        <f>INDEX(i_dryman,2,W$1085)</f>
        <v>0</v>
      </c>
      <c r="X1408" s="235">
        <f>INDEX(i_dryman,2,X$1085)</f>
        <v>0</v>
      </c>
      <c r="Y1408" s="205">
        <f>INDEX(i_mortalityx,2+4*(d.Flock.2.1=2),Y$1085)</f>
        <v>1.15E-2</v>
      </c>
      <c r="Z1408" s="205">
        <f>INDEX(i_mortalityx,2+4*(d.Flock.2.1=2),Z$1085)</f>
        <v>-2.0416666666666666E-2</v>
      </c>
      <c r="AA1408" s="63">
        <v>2</v>
      </c>
      <c r="AB1408" s="236" t="str">
        <f>INDEX(i_dryman,2,AB$1085)</f>
        <v>-</v>
      </c>
      <c r="AC1408" s="236" t="b">
        <f>INDEX(i_dryman,2,AC$1085)</f>
        <v>1</v>
      </c>
      <c r="AD1408" s="236" t="str">
        <f>INDEX(i_dryman,2,AD$1085)</f>
        <v>-</v>
      </c>
      <c r="AE1408" s="236" t="str">
        <f>INDEX(i_dryman,2,AE$1085)</f>
        <v>-</v>
      </c>
      <c r="AF1408" s="40" t="str">
        <f ca="1">OFFSET(AF1408,-1,0)</f>
        <v>-</v>
      </c>
      <c r="AG1408" s="237" t="str">
        <f ca="1">INDEX(i_dryman,2,AG$1085)</f>
        <v>-</v>
      </c>
      <c r="AH1408" s="40">
        <f ca="1">OFFSET(AH1408,-1,0)</f>
        <v>1</v>
      </c>
      <c r="AI1408" s="40">
        <f ca="1">OFFSET(AI1408,-1,0)</f>
        <v>0</v>
      </c>
      <c r="AJ1408" s="40">
        <f ca="1">OFFSET(AJ1408,-1,0)</f>
        <v>1</v>
      </c>
      <c r="AK1408" s="40">
        <f t="shared" ca="1" si="683"/>
        <v>0</v>
      </c>
      <c r="AL1408" s="40">
        <f ca="1">OFFSET(AL1408,-1,0)</f>
        <v>1</v>
      </c>
      <c r="AM1408" s="40"/>
      <c r="AN1408" s="40"/>
      <c r="AO1408" s="40"/>
      <c r="AP1408" s="40"/>
      <c r="AQ1408" s="40"/>
      <c r="AR1408" s="40"/>
      <c r="AS1408" s="40"/>
      <c r="AT1408" s="40"/>
      <c r="AU1408" s="40"/>
      <c r="AV1408" s="40"/>
      <c r="AW1408" s="40"/>
      <c r="AX1408" s="40"/>
      <c r="AY1408" s="40"/>
      <c r="AZ1408" s="40"/>
      <c r="BA1408" s="40"/>
      <c r="BB1408" s="40"/>
      <c r="BC1408" s="40"/>
      <c r="BD1408" s="40"/>
      <c r="BE1408" s="40"/>
      <c r="BF1408" s="40"/>
      <c r="BG1408" s="40"/>
      <c r="BH1408" s="40"/>
      <c r="BI1408" s="40"/>
      <c r="BJ1408" s="40"/>
      <c r="BK1408" s="40"/>
      <c r="BL1408" s="40"/>
      <c r="BM1408" s="40"/>
      <c r="BN1408" s="147">
        <f t="shared" ref="BN1408:CH1408" si="695">IF($A1408=0,0,INDEX(CHOOSE(d.Flock.2.1+1,BN$51:BN$386,NA(),BN$451:BN$786),$A1408,1))</f>
        <v>-0.05</v>
      </c>
      <c r="BO1408" s="147">
        <f t="shared" si="695"/>
        <v>0</v>
      </c>
      <c r="BP1408" s="147">
        <f t="shared" ca="1" si="695"/>
        <v>0</v>
      </c>
      <c r="BQ1408" s="147">
        <f t="shared" ca="1" si="695"/>
        <v>0</v>
      </c>
      <c r="BR1408" s="147">
        <f t="shared" ca="1" si="695"/>
        <v>0.05</v>
      </c>
      <c r="BS1408" s="147">
        <f t="shared" ca="1" si="695"/>
        <v>-0.05</v>
      </c>
      <c r="BT1408" s="147">
        <f t="shared" ca="1" si="695"/>
        <v>-0.05</v>
      </c>
      <c r="BU1408" s="147">
        <f t="shared" si="695"/>
        <v>-0.05</v>
      </c>
      <c r="BV1408" s="147">
        <f t="shared" si="695"/>
        <v>0</v>
      </c>
      <c r="BW1408" s="147">
        <f t="shared" ca="1" si="695"/>
        <v>0</v>
      </c>
      <c r="BX1408" s="147">
        <f t="shared" ca="1" si="695"/>
        <v>0</v>
      </c>
      <c r="BY1408" s="147">
        <f t="shared" ca="1" si="695"/>
        <v>0.05</v>
      </c>
      <c r="BZ1408" s="147">
        <f t="shared" ca="1" si="695"/>
        <v>-0.05</v>
      </c>
      <c r="CA1408" s="147">
        <f t="shared" ca="1" si="695"/>
        <v>-0.05</v>
      </c>
      <c r="CB1408" s="147">
        <f t="shared" si="695"/>
        <v>-0.05</v>
      </c>
      <c r="CC1408" s="147">
        <f t="shared" si="695"/>
        <v>0</v>
      </c>
      <c r="CD1408" s="147">
        <f t="shared" ca="1" si="695"/>
        <v>0</v>
      </c>
      <c r="CE1408" s="147">
        <f t="shared" ca="1" si="695"/>
        <v>0</v>
      </c>
      <c r="CF1408" s="147">
        <f t="shared" ca="1" si="695"/>
        <v>0.05</v>
      </c>
      <c r="CG1408" s="147">
        <f t="shared" ca="1" si="695"/>
        <v>-0.05</v>
      </c>
      <c r="CH1408" s="147">
        <f t="shared" ca="1" si="695"/>
        <v>-0.05</v>
      </c>
    </row>
    <row r="1409" spans="1:86">
      <c r="A1409" s="63">
        <v>2</v>
      </c>
      <c r="B1409" s="228" t="str">
        <f t="shared" si="674"/>
        <v>Scan 2 Retain Drys wo Performers</v>
      </c>
      <c r="C1409" s="40">
        <f t="shared" ca="1" si="694"/>
        <v>1</v>
      </c>
      <c r="D1409" s="40">
        <f t="shared" ca="1" si="694"/>
        <v>1</v>
      </c>
      <c r="E1409" s="63" t="b">
        <v>0</v>
      </c>
      <c r="F1409" s="40">
        <f t="shared" ca="1" si="676"/>
        <v>202</v>
      </c>
      <c r="G1409" s="76" t="s">
        <v>37</v>
      </c>
      <c r="H1409" s="76" t="s">
        <v>37</v>
      </c>
      <c r="I1409" s="76" t="s">
        <v>37</v>
      </c>
      <c r="J1409" s="76" t="s">
        <v>37</v>
      </c>
      <c r="K1409" s="76" t="s">
        <v>37</v>
      </c>
      <c r="L1409" s="76" t="s">
        <v>37</v>
      </c>
      <c r="M1409" s="76" t="s">
        <v>37</v>
      </c>
      <c r="N1409" s="40" t="str">
        <f t="shared" ca="1" si="676"/>
        <v>-</v>
      </c>
      <c r="O1409" s="40">
        <f t="shared" ca="1" si="676"/>
        <v>148</v>
      </c>
      <c r="P1409" s="40">
        <f t="shared" ca="1" si="676"/>
        <v>149</v>
      </c>
      <c r="Q1409" s="40">
        <f t="shared" ca="1" si="676"/>
        <v>149</v>
      </c>
      <c r="R1409" s="40">
        <f t="shared" ca="1" si="676"/>
        <v>150</v>
      </c>
      <c r="S1409" s="40">
        <f t="shared" ca="1" si="676"/>
        <v>150</v>
      </c>
      <c r="T1409" s="40">
        <f t="shared" ca="1" si="676"/>
        <v>150</v>
      </c>
      <c r="U1409" s="109">
        <f t="shared" ref="U1409:X1415" si="696">INDEX(i_dryman,$A1409,U$1085)</f>
        <v>0</v>
      </c>
      <c r="V1409" s="109">
        <f t="shared" si="696"/>
        <v>0</v>
      </c>
      <c r="W1409" s="109">
        <f t="shared" si="696"/>
        <v>0</v>
      </c>
      <c r="X1409" s="109">
        <f t="shared" si="696"/>
        <v>0</v>
      </c>
      <c r="Y1409" s="49">
        <f t="shared" ref="Y1409:AL1415" ca="1" si="697">OFFSET(Y1409,-1,0)</f>
        <v>1.15E-2</v>
      </c>
      <c r="Z1409" s="49">
        <f t="shared" ca="1" si="697"/>
        <v>-2.0416666666666666E-2</v>
      </c>
      <c r="AA1409" s="40">
        <f t="shared" ca="1" si="697"/>
        <v>2</v>
      </c>
      <c r="AB1409" s="212" t="str">
        <f t="shared" ref="AB1409:AE1415" si="698">INDEX(i_dryman,$A1409,AB$1085)</f>
        <v>-</v>
      </c>
      <c r="AC1409" s="212" t="b">
        <f t="shared" si="698"/>
        <v>1</v>
      </c>
      <c r="AD1409" s="212" t="str">
        <f t="shared" si="698"/>
        <v>-</v>
      </c>
      <c r="AE1409" s="212" t="str">
        <f t="shared" si="698"/>
        <v>-</v>
      </c>
      <c r="AF1409" s="40" t="str">
        <f t="shared" ca="1" si="697"/>
        <v>-</v>
      </c>
      <c r="AG1409" s="212" t="str">
        <f t="shared" ref="AG1409:AG1415" ca="1" si="699">INDEX(i_dryman,$A1409,AG$1085)</f>
        <v>-</v>
      </c>
      <c r="AH1409" s="40">
        <f t="shared" ca="1" si="697"/>
        <v>1</v>
      </c>
      <c r="AI1409" s="40">
        <f t="shared" ca="1" si="697"/>
        <v>0</v>
      </c>
      <c r="AJ1409" s="40">
        <f ca="1">OFFSET(AJ1409,-1,0)</f>
        <v>1</v>
      </c>
      <c r="AK1409" s="40">
        <f t="shared" ca="1" si="683"/>
        <v>0</v>
      </c>
      <c r="AL1409" s="40">
        <f t="shared" ca="1" si="683"/>
        <v>1</v>
      </c>
      <c r="AM1409" s="40"/>
      <c r="AN1409" s="40"/>
      <c r="AO1409" s="40"/>
      <c r="AP1409" s="40"/>
      <c r="AQ1409" s="40"/>
      <c r="AR1409" s="40"/>
      <c r="AS1409" s="40"/>
      <c r="AT1409" s="40"/>
      <c r="AU1409" s="40"/>
      <c r="AV1409" s="40"/>
      <c r="AW1409" s="40"/>
      <c r="AX1409" s="40"/>
      <c r="AY1409" s="40"/>
      <c r="AZ1409" s="40"/>
      <c r="BA1409" s="40"/>
      <c r="BB1409" s="40"/>
      <c r="BC1409" s="40"/>
      <c r="BD1409" s="40"/>
      <c r="BE1409" s="40"/>
      <c r="BF1409" s="40"/>
      <c r="BG1409" s="40"/>
      <c r="BH1409" s="40"/>
      <c r="BI1409" s="40"/>
      <c r="BJ1409" s="40"/>
      <c r="BK1409" s="40"/>
      <c r="BL1409" s="40"/>
      <c r="BM1409" s="40"/>
      <c r="BN1409" s="40">
        <f t="shared" ref="BN1409:CC1417" ca="1" si="700">OFFSET(BN1409,-1,0)</f>
        <v>-0.05</v>
      </c>
      <c r="BO1409" s="40">
        <f t="shared" ca="1" si="700"/>
        <v>0</v>
      </c>
      <c r="BP1409" s="40">
        <f t="shared" ca="1" si="700"/>
        <v>0</v>
      </c>
      <c r="BQ1409" s="40">
        <f t="shared" ca="1" si="700"/>
        <v>0</v>
      </c>
      <c r="BR1409" s="40">
        <f t="shared" ca="1" si="700"/>
        <v>0.05</v>
      </c>
      <c r="BS1409" s="40">
        <f t="shared" ca="1" si="700"/>
        <v>-0.05</v>
      </c>
      <c r="BT1409" s="40">
        <f t="shared" ca="1" si="700"/>
        <v>-0.05</v>
      </c>
      <c r="BU1409" s="40">
        <f t="shared" ca="1" si="700"/>
        <v>-0.05</v>
      </c>
      <c r="BV1409" s="40">
        <f t="shared" ca="1" si="700"/>
        <v>0</v>
      </c>
      <c r="BW1409" s="40">
        <f t="shared" ca="1" si="700"/>
        <v>0</v>
      </c>
      <c r="BX1409" s="40">
        <f t="shared" ca="1" si="700"/>
        <v>0</v>
      </c>
      <c r="BY1409" s="40">
        <f t="shared" ca="1" si="700"/>
        <v>0.05</v>
      </c>
      <c r="BZ1409" s="40">
        <f t="shared" ca="1" si="700"/>
        <v>-0.05</v>
      </c>
      <c r="CA1409" s="40">
        <f t="shared" ca="1" si="700"/>
        <v>-0.05</v>
      </c>
      <c r="CB1409" s="40">
        <f t="shared" ca="1" si="700"/>
        <v>-0.05</v>
      </c>
      <c r="CC1409" s="40">
        <f t="shared" ca="1" si="700"/>
        <v>0</v>
      </c>
      <c r="CD1409" s="40">
        <f t="shared" ref="CD1409:CH1417" ca="1" si="701">OFFSET(CD1409,-1,0)</f>
        <v>0</v>
      </c>
      <c r="CE1409" s="40">
        <f t="shared" ca="1" si="701"/>
        <v>0</v>
      </c>
      <c r="CF1409" s="40">
        <f t="shared" ca="1" si="701"/>
        <v>0.05</v>
      </c>
      <c r="CG1409" s="40">
        <f t="shared" ca="1" si="701"/>
        <v>-0.05</v>
      </c>
      <c r="CH1409" s="40">
        <f t="shared" ca="1" si="701"/>
        <v>-0.05</v>
      </c>
    </row>
    <row r="1410" spans="1:86">
      <c r="A1410" s="63">
        <v>3</v>
      </c>
      <c r="B1410" s="228" t="str">
        <f t="shared" si="674"/>
        <v>Scan 2 Sell Once Drys wo Performers</v>
      </c>
      <c r="C1410" s="40">
        <f t="shared" ca="1" si="694"/>
        <v>1</v>
      </c>
      <c r="D1410" s="40">
        <f t="shared" ca="1" si="694"/>
        <v>1</v>
      </c>
      <c r="E1410" s="40" t="b">
        <f t="shared" ref="E1410:E1423" ca="1" si="702">OFFSET(E1410,-1,0)</f>
        <v>0</v>
      </c>
      <c r="F1410" s="40">
        <f t="shared" ca="1" si="676"/>
        <v>202</v>
      </c>
      <c r="G1410" s="40" t="str">
        <f t="shared" ca="1" si="676"/>
        <v>-</v>
      </c>
      <c r="H1410" s="40" t="str">
        <f t="shared" ca="1" si="676"/>
        <v>-</v>
      </c>
      <c r="I1410" s="40" t="str">
        <f t="shared" ca="1" si="676"/>
        <v>-</v>
      </c>
      <c r="J1410" s="40" t="str">
        <f t="shared" ca="1" si="676"/>
        <v>-</v>
      </c>
      <c r="K1410" s="40" t="str">
        <f t="shared" ca="1" si="676"/>
        <v>-</v>
      </c>
      <c r="L1410" s="40" t="str">
        <f t="shared" ca="1" si="676"/>
        <v>-</v>
      </c>
      <c r="M1410" s="40" t="str">
        <f t="shared" ca="1" si="676"/>
        <v>-</v>
      </c>
      <c r="N1410" s="40" t="str">
        <f t="shared" ca="1" si="676"/>
        <v>-</v>
      </c>
      <c r="O1410" s="40">
        <f t="shared" ca="1" si="676"/>
        <v>148</v>
      </c>
      <c r="P1410" s="40">
        <f t="shared" ca="1" si="676"/>
        <v>149</v>
      </c>
      <c r="Q1410" s="40">
        <f t="shared" ca="1" si="676"/>
        <v>149</v>
      </c>
      <c r="R1410" s="40">
        <f t="shared" ca="1" si="676"/>
        <v>150</v>
      </c>
      <c r="S1410" s="40">
        <f t="shared" ca="1" si="676"/>
        <v>150</v>
      </c>
      <c r="T1410" s="40">
        <f t="shared" ca="1" si="676"/>
        <v>150</v>
      </c>
      <c r="U1410" s="109">
        <f t="shared" si="696"/>
        <v>1.2500000000000001E-2</v>
      </c>
      <c r="V1410" s="109">
        <f t="shared" si="696"/>
        <v>6.25E-2</v>
      </c>
      <c r="W1410" s="109">
        <f t="shared" si="696"/>
        <v>6.25E-2</v>
      </c>
      <c r="X1410" s="109">
        <f t="shared" si="696"/>
        <v>6.25E-2</v>
      </c>
      <c r="Y1410" s="49">
        <f t="shared" ca="1" si="697"/>
        <v>1.15E-2</v>
      </c>
      <c r="Z1410" s="49">
        <f t="shared" ca="1" si="697"/>
        <v>-2.0416666666666666E-2</v>
      </c>
      <c r="AA1410" s="40">
        <f t="shared" ca="1" si="697"/>
        <v>2</v>
      </c>
      <c r="AB1410" s="212" t="b">
        <f t="shared" si="698"/>
        <v>1</v>
      </c>
      <c r="AC1410" s="212" t="str">
        <f t="shared" si="698"/>
        <v>-</v>
      </c>
      <c r="AD1410" s="212" t="str">
        <f t="shared" si="698"/>
        <v>-</v>
      </c>
      <c r="AE1410" s="212" t="str">
        <f t="shared" si="698"/>
        <v>-</v>
      </c>
      <c r="AF1410" s="40" t="str">
        <f t="shared" ca="1" si="697"/>
        <v>-</v>
      </c>
      <c r="AG1410" s="212" t="str">
        <f t="shared" ca="1" si="699"/>
        <v>-</v>
      </c>
      <c r="AH1410" s="40">
        <f t="shared" ca="1" si="697"/>
        <v>1</v>
      </c>
      <c r="AI1410" s="40">
        <f t="shared" ca="1" si="697"/>
        <v>0</v>
      </c>
      <c r="AJ1410" s="40">
        <f t="shared" ca="1" si="697"/>
        <v>1</v>
      </c>
      <c r="AK1410" s="40">
        <f t="shared" ca="1" si="683"/>
        <v>0</v>
      </c>
      <c r="AL1410" s="40">
        <f t="shared" ca="1" si="683"/>
        <v>1</v>
      </c>
      <c r="AM1410" s="40"/>
      <c r="AN1410" s="40"/>
      <c r="AO1410" s="40"/>
      <c r="AP1410" s="40"/>
      <c r="AQ1410" s="40"/>
      <c r="AR1410" s="40"/>
      <c r="AS1410" s="40"/>
      <c r="AT1410" s="40"/>
      <c r="AU1410" s="40"/>
      <c r="AV1410" s="40"/>
      <c r="AW1410" s="40"/>
      <c r="AX1410" s="40"/>
      <c r="AY1410" s="40"/>
      <c r="AZ1410" s="40"/>
      <c r="BA1410" s="40"/>
      <c r="BB1410" s="40"/>
      <c r="BC1410" s="40"/>
      <c r="BD1410" s="40"/>
      <c r="BE1410" s="40"/>
      <c r="BF1410" s="40"/>
      <c r="BG1410" s="40"/>
      <c r="BH1410" s="40"/>
      <c r="BI1410" s="40"/>
      <c r="BJ1410" s="40"/>
      <c r="BK1410" s="40"/>
      <c r="BL1410" s="40"/>
      <c r="BM1410" s="40"/>
      <c r="BN1410" s="40">
        <f t="shared" ca="1" si="700"/>
        <v>-0.05</v>
      </c>
      <c r="BO1410" s="40">
        <f t="shared" ca="1" si="700"/>
        <v>0</v>
      </c>
      <c r="BP1410" s="40">
        <f t="shared" ca="1" si="700"/>
        <v>0</v>
      </c>
      <c r="BQ1410" s="40">
        <f t="shared" ca="1" si="700"/>
        <v>0</v>
      </c>
      <c r="BR1410" s="40">
        <f t="shared" ca="1" si="700"/>
        <v>0.05</v>
      </c>
      <c r="BS1410" s="40">
        <f t="shared" ca="1" si="700"/>
        <v>-0.05</v>
      </c>
      <c r="BT1410" s="40">
        <f t="shared" ca="1" si="700"/>
        <v>-0.05</v>
      </c>
      <c r="BU1410" s="40">
        <f t="shared" ca="1" si="700"/>
        <v>-0.05</v>
      </c>
      <c r="BV1410" s="40">
        <f t="shared" ca="1" si="700"/>
        <v>0</v>
      </c>
      <c r="BW1410" s="40">
        <f t="shared" ca="1" si="700"/>
        <v>0</v>
      </c>
      <c r="BX1410" s="40">
        <f t="shared" ca="1" si="700"/>
        <v>0</v>
      </c>
      <c r="BY1410" s="40">
        <f t="shared" ca="1" si="700"/>
        <v>0.05</v>
      </c>
      <c r="BZ1410" s="40">
        <f t="shared" ca="1" si="700"/>
        <v>-0.05</v>
      </c>
      <c r="CA1410" s="40">
        <f t="shared" ca="1" si="700"/>
        <v>-0.05</v>
      </c>
      <c r="CB1410" s="40">
        <f t="shared" ca="1" si="700"/>
        <v>-0.05</v>
      </c>
      <c r="CC1410" s="40">
        <f t="shared" ca="1" si="700"/>
        <v>0</v>
      </c>
      <c r="CD1410" s="40">
        <f t="shared" ca="1" si="701"/>
        <v>0</v>
      </c>
      <c r="CE1410" s="40">
        <f t="shared" ca="1" si="701"/>
        <v>0</v>
      </c>
      <c r="CF1410" s="40">
        <f t="shared" ca="1" si="701"/>
        <v>0.05</v>
      </c>
      <c r="CG1410" s="40">
        <f t="shared" ca="1" si="701"/>
        <v>-0.05</v>
      </c>
      <c r="CH1410" s="40">
        <f t="shared" ca="1" si="701"/>
        <v>-0.05</v>
      </c>
    </row>
    <row r="1411" spans="1:86">
      <c r="A1411" s="63">
        <v>4</v>
      </c>
      <c r="B1411" s="228" t="str">
        <f t="shared" si="674"/>
        <v>Scan 2 Sell Twice Drys wo Performers</v>
      </c>
      <c r="C1411" s="40">
        <f t="shared" ca="1" si="694"/>
        <v>1</v>
      </c>
      <c r="D1411" s="40">
        <f t="shared" ca="1" si="694"/>
        <v>1</v>
      </c>
      <c r="E1411" s="40" t="b">
        <f t="shared" ca="1" si="702"/>
        <v>0</v>
      </c>
      <c r="F1411" s="40">
        <f t="shared" ca="1" si="676"/>
        <v>202</v>
      </c>
      <c r="G1411" s="40" t="str">
        <f t="shared" ca="1" si="676"/>
        <v>-</v>
      </c>
      <c r="H1411" s="40" t="str">
        <f t="shared" ca="1" si="676"/>
        <v>-</v>
      </c>
      <c r="I1411" s="40" t="str">
        <f t="shared" ca="1" si="676"/>
        <v>-</v>
      </c>
      <c r="J1411" s="40" t="str">
        <f t="shared" ca="1" si="676"/>
        <v>-</v>
      </c>
      <c r="K1411" s="40" t="str">
        <f t="shared" ca="1" si="676"/>
        <v>-</v>
      </c>
      <c r="L1411" s="40" t="str">
        <f t="shared" ca="1" si="676"/>
        <v>-</v>
      </c>
      <c r="M1411" s="40" t="str">
        <f t="shared" ca="1" si="676"/>
        <v>-</v>
      </c>
      <c r="N1411" s="40" t="str">
        <f t="shared" ca="1" si="676"/>
        <v>-</v>
      </c>
      <c r="O1411" s="40">
        <f t="shared" ca="1" si="676"/>
        <v>148</v>
      </c>
      <c r="P1411" s="40">
        <f t="shared" ca="1" si="676"/>
        <v>149</v>
      </c>
      <c r="Q1411" s="40">
        <f t="shared" ca="1" si="676"/>
        <v>149</v>
      </c>
      <c r="R1411" s="40">
        <f t="shared" ca="1" si="676"/>
        <v>150</v>
      </c>
      <c r="S1411" s="40">
        <f t="shared" ca="1" si="676"/>
        <v>150</v>
      </c>
      <c r="T1411" s="40">
        <f t="shared" ca="1" si="676"/>
        <v>150</v>
      </c>
      <c r="U1411" s="109">
        <f t="shared" si="696"/>
        <v>0.01</v>
      </c>
      <c r="V1411" s="109">
        <f t="shared" si="696"/>
        <v>0</v>
      </c>
      <c r="W1411" s="109">
        <f t="shared" si="696"/>
        <v>0.05</v>
      </c>
      <c r="X1411" s="109">
        <f t="shared" si="696"/>
        <v>0.05</v>
      </c>
      <c r="Y1411" s="49">
        <f t="shared" ca="1" si="697"/>
        <v>1.15E-2</v>
      </c>
      <c r="Z1411" s="49">
        <f t="shared" ca="1" si="697"/>
        <v>-2.0416666666666666E-2</v>
      </c>
      <c r="AA1411" s="40">
        <f t="shared" ca="1" si="697"/>
        <v>2</v>
      </c>
      <c r="AB1411" s="212" t="str">
        <f t="shared" si="698"/>
        <v>-</v>
      </c>
      <c r="AC1411" s="212" t="str">
        <f t="shared" si="698"/>
        <v>-</v>
      </c>
      <c r="AD1411" s="212" t="b">
        <f t="shared" si="698"/>
        <v>1</v>
      </c>
      <c r="AE1411" s="212" t="str">
        <f t="shared" si="698"/>
        <v>-</v>
      </c>
      <c r="AF1411" s="40" t="str">
        <f t="shared" ca="1" si="697"/>
        <v>-</v>
      </c>
      <c r="AG1411" s="212" t="str">
        <f t="shared" ca="1" si="699"/>
        <v>-</v>
      </c>
      <c r="AH1411" s="40">
        <f t="shared" ca="1" si="697"/>
        <v>1</v>
      </c>
      <c r="AI1411" s="40">
        <f t="shared" ca="1" si="697"/>
        <v>0</v>
      </c>
      <c r="AJ1411" s="40">
        <f t="shared" ca="1" si="697"/>
        <v>1</v>
      </c>
      <c r="AK1411" s="40">
        <f t="shared" ca="1" si="683"/>
        <v>0</v>
      </c>
      <c r="AL1411" s="40">
        <f t="shared" ca="1" si="683"/>
        <v>1</v>
      </c>
      <c r="AM1411" s="40"/>
      <c r="AN1411" s="40"/>
      <c r="AO1411" s="40"/>
      <c r="AP1411" s="40"/>
      <c r="AQ1411" s="40"/>
      <c r="AR1411" s="40"/>
      <c r="AS1411" s="40"/>
      <c r="AT1411" s="40"/>
      <c r="AU1411" s="40"/>
      <c r="AV1411" s="40"/>
      <c r="AW1411" s="40"/>
      <c r="AX1411" s="40"/>
      <c r="AY1411" s="40"/>
      <c r="AZ1411" s="40"/>
      <c r="BA1411" s="40"/>
      <c r="BB1411" s="40"/>
      <c r="BC1411" s="40"/>
      <c r="BD1411" s="40"/>
      <c r="BE1411" s="40"/>
      <c r="BF1411" s="40"/>
      <c r="BG1411" s="40"/>
      <c r="BH1411" s="40"/>
      <c r="BI1411" s="40"/>
      <c r="BJ1411" s="40"/>
      <c r="BK1411" s="40"/>
      <c r="BL1411" s="40"/>
      <c r="BM1411" s="40"/>
      <c r="BN1411" s="40">
        <f t="shared" ca="1" si="700"/>
        <v>-0.05</v>
      </c>
      <c r="BO1411" s="40">
        <f t="shared" ca="1" si="700"/>
        <v>0</v>
      </c>
      <c r="BP1411" s="40">
        <f t="shared" ca="1" si="700"/>
        <v>0</v>
      </c>
      <c r="BQ1411" s="40">
        <f t="shared" ca="1" si="700"/>
        <v>0</v>
      </c>
      <c r="BR1411" s="40">
        <f t="shared" ca="1" si="700"/>
        <v>0.05</v>
      </c>
      <c r="BS1411" s="40">
        <f t="shared" ca="1" si="700"/>
        <v>-0.05</v>
      </c>
      <c r="BT1411" s="40">
        <f t="shared" ca="1" si="700"/>
        <v>-0.05</v>
      </c>
      <c r="BU1411" s="40">
        <f t="shared" ca="1" si="700"/>
        <v>-0.05</v>
      </c>
      <c r="BV1411" s="40">
        <f t="shared" ca="1" si="700"/>
        <v>0</v>
      </c>
      <c r="BW1411" s="40">
        <f t="shared" ca="1" si="700"/>
        <v>0</v>
      </c>
      <c r="BX1411" s="40">
        <f t="shared" ca="1" si="700"/>
        <v>0</v>
      </c>
      <c r="BY1411" s="40">
        <f t="shared" ca="1" si="700"/>
        <v>0.05</v>
      </c>
      <c r="BZ1411" s="40">
        <f t="shared" ca="1" si="700"/>
        <v>-0.05</v>
      </c>
      <c r="CA1411" s="40">
        <f t="shared" ca="1" si="700"/>
        <v>-0.05</v>
      </c>
      <c r="CB1411" s="40">
        <f t="shared" ca="1" si="700"/>
        <v>-0.05</v>
      </c>
      <c r="CC1411" s="40">
        <f t="shared" ca="1" si="700"/>
        <v>0</v>
      </c>
      <c r="CD1411" s="40">
        <f t="shared" ca="1" si="701"/>
        <v>0</v>
      </c>
      <c r="CE1411" s="40">
        <f t="shared" ca="1" si="701"/>
        <v>0</v>
      </c>
      <c r="CF1411" s="40">
        <f t="shared" ca="1" si="701"/>
        <v>0.05</v>
      </c>
      <c r="CG1411" s="40">
        <f t="shared" ca="1" si="701"/>
        <v>-0.05</v>
      </c>
      <c r="CH1411" s="40">
        <f t="shared" ca="1" si="701"/>
        <v>-0.05</v>
      </c>
    </row>
    <row r="1412" spans="1:86">
      <c r="A1412" s="63">
        <v>6</v>
      </c>
      <c r="B1412" s="230" t="str">
        <f t="shared" si="674"/>
        <v>Scan 2 Retain Drys, with performers</v>
      </c>
      <c r="C1412" s="77">
        <f t="shared" ca="1" si="694"/>
        <v>1</v>
      </c>
      <c r="D1412" s="77">
        <f t="shared" ca="1" si="694"/>
        <v>1</v>
      </c>
      <c r="E1412" s="77" t="b">
        <f t="shared" ca="1" si="702"/>
        <v>0</v>
      </c>
      <c r="F1412" s="77">
        <f t="shared" ref="F1412:L1414" ca="1" si="703">OFFSET(F1412,-1,0)</f>
        <v>202</v>
      </c>
      <c r="G1412" s="77" t="str">
        <f t="shared" ca="1" si="703"/>
        <v>-</v>
      </c>
      <c r="H1412" s="77" t="str">
        <f t="shared" ca="1" si="703"/>
        <v>-</v>
      </c>
      <c r="I1412" s="77" t="str">
        <f t="shared" ca="1" si="703"/>
        <v>-</v>
      </c>
      <c r="J1412" s="77" t="str">
        <f t="shared" ca="1" si="703"/>
        <v>-</v>
      </c>
      <c r="K1412" s="77" t="str">
        <f t="shared" ca="1" si="703"/>
        <v>-</v>
      </c>
      <c r="L1412" s="77" t="str">
        <f t="shared" ca="1" si="703"/>
        <v>-</v>
      </c>
      <c r="M1412" s="77" t="str">
        <f t="shared" ca="1" si="676"/>
        <v>-</v>
      </c>
      <c r="N1412" s="77" t="str">
        <f t="shared" ca="1" si="676"/>
        <v>-</v>
      </c>
      <c r="O1412" s="77">
        <f t="shared" ca="1" si="676"/>
        <v>148</v>
      </c>
      <c r="P1412" s="77">
        <f t="shared" ca="1" si="676"/>
        <v>149</v>
      </c>
      <c r="Q1412" s="77">
        <f t="shared" ca="1" si="676"/>
        <v>149</v>
      </c>
      <c r="R1412" s="77">
        <f t="shared" ca="1" si="676"/>
        <v>150</v>
      </c>
      <c r="S1412" s="77">
        <f t="shared" ca="1" si="676"/>
        <v>150</v>
      </c>
      <c r="T1412" s="77">
        <f t="shared" ca="1" si="676"/>
        <v>150</v>
      </c>
      <c r="U1412" s="109">
        <f t="shared" si="696"/>
        <v>0.01</v>
      </c>
      <c r="V1412" s="109">
        <f t="shared" si="696"/>
        <v>0</v>
      </c>
      <c r="W1412" s="109">
        <f t="shared" si="696"/>
        <v>0</v>
      </c>
      <c r="X1412" s="109">
        <f t="shared" si="696"/>
        <v>0.06</v>
      </c>
      <c r="Y1412" s="49">
        <f t="shared" ca="1" si="697"/>
        <v>1.15E-2</v>
      </c>
      <c r="Z1412" s="49">
        <f t="shared" ca="1" si="697"/>
        <v>-2.0416666666666666E-2</v>
      </c>
      <c r="AA1412" s="77">
        <f t="shared" ca="1" si="697"/>
        <v>2</v>
      </c>
      <c r="AB1412" s="212" t="str">
        <f t="shared" si="698"/>
        <v>-</v>
      </c>
      <c r="AC1412" s="212" t="b">
        <f t="shared" si="698"/>
        <v>1</v>
      </c>
      <c r="AD1412" s="212" t="str">
        <f t="shared" si="698"/>
        <v>-</v>
      </c>
      <c r="AE1412" s="212" t="str">
        <f t="shared" si="698"/>
        <v>-</v>
      </c>
      <c r="AF1412" s="40" t="str">
        <f t="shared" ca="1" si="697"/>
        <v>-</v>
      </c>
      <c r="AG1412" s="212">
        <f t="shared" ca="1" si="699"/>
        <v>0.5</v>
      </c>
      <c r="AH1412" s="77">
        <f ca="1">OFFSET(AH1412,-1,0)</f>
        <v>1</v>
      </c>
      <c r="AI1412" s="77">
        <f t="shared" ca="1" si="697"/>
        <v>0</v>
      </c>
      <c r="AJ1412" s="77">
        <f t="shared" ca="1" si="697"/>
        <v>1</v>
      </c>
      <c r="AK1412" s="77">
        <f t="shared" ca="1" si="697"/>
        <v>0</v>
      </c>
      <c r="AL1412" s="77">
        <f t="shared" ca="1" si="697"/>
        <v>1</v>
      </c>
      <c r="AM1412" s="77"/>
      <c r="AN1412" s="77"/>
      <c r="AO1412" s="77"/>
      <c r="AP1412" s="77"/>
      <c r="AQ1412" s="77"/>
      <c r="AR1412" s="77"/>
      <c r="AS1412" s="77"/>
      <c r="AT1412" s="77"/>
      <c r="AU1412" s="77"/>
      <c r="AV1412" s="77"/>
      <c r="AW1412" s="77"/>
      <c r="AX1412" s="77"/>
      <c r="AY1412" s="77"/>
      <c r="AZ1412" s="77"/>
      <c r="BA1412" s="77"/>
      <c r="BB1412" s="77"/>
      <c r="BC1412" s="77"/>
      <c r="BD1412" s="77"/>
      <c r="BE1412" s="77"/>
      <c r="BF1412" s="77"/>
      <c r="BG1412" s="77"/>
      <c r="BH1412" s="77"/>
      <c r="BI1412" s="77"/>
      <c r="BJ1412" s="77"/>
      <c r="BK1412" s="77"/>
      <c r="BL1412" s="77"/>
      <c r="BM1412" s="77"/>
      <c r="BN1412" s="77">
        <f t="shared" ca="1" si="700"/>
        <v>-0.05</v>
      </c>
      <c r="BO1412" s="77">
        <f t="shared" ca="1" si="700"/>
        <v>0</v>
      </c>
      <c r="BP1412" s="77">
        <f t="shared" ca="1" si="700"/>
        <v>0</v>
      </c>
      <c r="BQ1412" s="77">
        <f t="shared" ca="1" si="700"/>
        <v>0</v>
      </c>
      <c r="BR1412" s="77">
        <f t="shared" ca="1" si="700"/>
        <v>0.05</v>
      </c>
      <c r="BS1412" s="77">
        <f t="shared" ca="1" si="700"/>
        <v>-0.05</v>
      </c>
      <c r="BT1412" s="77">
        <f t="shared" ca="1" si="700"/>
        <v>-0.05</v>
      </c>
      <c r="BU1412" s="77">
        <f t="shared" ca="1" si="700"/>
        <v>-0.05</v>
      </c>
      <c r="BV1412" s="77">
        <f t="shared" ca="1" si="700"/>
        <v>0</v>
      </c>
      <c r="BW1412" s="77">
        <f t="shared" ca="1" si="700"/>
        <v>0</v>
      </c>
      <c r="BX1412" s="77">
        <f t="shared" ca="1" si="700"/>
        <v>0</v>
      </c>
      <c r="BY1412" s="77">
        <f t="shared" ca="1" si="700"/>
        <v>0.05</v>
      </c>
      <c r="BZ1412" s="77">
        <f t="shared" ca="1" si="700"/>
        <v>-0.05</v>
      </c>
      <c r="CA1412" s="77">
        <f t="shared" ca="1" si="700"/>
        <v>-0.05</v>
      </c>
      <c r="CB1412" s="77">
        <f t="shared" ca="1" si="700"/>
        <v>-0.05</v>
      </c>
      <c r="CC1412" s="77">
        <f t="shared" ca="1" si="700"/>
        <v>0</v>
      </c>
      <c r="CD1412" s="77">
        <f t="shared" ca="1" si="701"/>
        <v>0</v>
      </c>
      <c r="CE1412" s="77">
        <f t="shared" ca="1" si="701"/>
        <v>0</v>
      </c>
      <c r="CF1412" s="77">
        <f t="shared" ca="1" si="701"/>
        <v>0.05</v>
      </c>
      <c r="CG1412" s="77">
        <f t="shared" ca="1" si="701"/>
        <v>-0.05</v>
      </c>
      <c r="CH1412" s="77">
        <f t="shared" ca="1" si="701"/>
        <v>-0.05</v>
      </c>
    </row>
    <row r="1413" spans="1:86">
      <c r="A1413" s="63">
        <v>7</v>
      </c>
      <c r="B1413" s="230" t="str">
        <f t="shared" si="674"/>
        <v>Scan 2 Sell Once Dry, with performers</v>
      </c>
      <c r="C1413" s="77">
        <f t="shared" ca="1" si="694"/>
        <v>1</v>
      </c>
      <c r="D1413" s="77">
        <f t="shared" ca="1" si="694"/>
        <v>1</v>
      </c>
      <c r="E1413" s="77" t="b">
        <f t="shared" ca="1" si="702"/>
        <v>0</v>
      </c>
      <c r="F1413" s="77">
        <f t="shared" ca="1" si="703"/>
        <v>202</v>
      </c>
      <c r="G1413" s="77" t="str">
        <f t="shared" ca="1" si="703"/>
        <v>-</v>
      </c>
      <c r="H1413" s="77" t="str">
        <f t="shared" ca="1" si="703"/>
        <v>-</v>
      </c>
      <c r="I1413" s="77" t="str">
        <f t="shared" ca="1" si="703"/>
        <v>-</v>
      </c>
      <c r="J1413" s="77" t="str">
        <f t="shared" ca="1" si="703"/>
        <v>-</v>
      </c>
      <c r="K1413" s="77" t="str">
        <f t="shared" ca="1" si="703"/>
        <v>-</v>
      </c>
      <c r="L1413" s="77" t="str">
        <f t="shared" ca="1" si="703"/>
        <v>-</v>
      </c>
      <c r="M1413" s="77" t="str">
        <f t="shared" ca="1" si="676"/>
        <v>-</v>
      </c>
      <c r="N1413" s="77" t="str">
        <f t="shared" ca="1" si="676"/>
        <v>-</v>
      </c>
      <c r="O1413" s="77">
        <f t="shared" ca="1" si="676"/>
        <v>148</v>
      </c>
      <c r="P1413" s="77">
        <f t="shared" ca="1" si="676"/>
        <v>149</v>
      </c>
      <c r="Q1413" s="77">
        <f t="shared" ca="1" si="676"/>
        <v>149</v>
      </c>
      <c r="R1413" s="77">
        <f t="shared" ca="1" si="676"/>
        <v>150</v>
      </c>
      <c r="S1413" s="77">
        <f t="shared" ca="1" si="676"/>
        <v>150</v>
      </c>
      <c r="T1413" s="77">
        <f t="shared" ca="1" si="676"/>
        <v>150</v>
      </c>
      <c r="U1413" s="109">
        <f t="shared" si="696"/>
        <v>2.2499999999999999E-2</v>
      </c>
      <c r="V1413" s="109">
        <f t="shared" si="696"/>
        <v>6.25E-2</v>
      </c>
      <c r="W1413" s="109">
        <f t="shared" si="696"/>
        <v>6.25E-2</v>
      </c>
      <c r="X1413" s="109">
        <f t="shared" si="696"/>
        <v>0.1225</v>
      </c>
      <c r="Y1413" s="206">
        <f t="shared" ca="1" si="697"/>
        <v>1.15E-2</v>
      </c>
      <c r="Z1413" s="206">
        <f t="shared" ca="1" si="697"/>
        <v>-2.0416666666666666E-2</v>
      </c>
      <c r="AA1413" s="77">
        <f t="shared" ca="1" si="697"/>
        <v>2</v>
      </c>
      <c r="AB1413" s="212" t="b">
        <f t="shared" si="698"/>
        <v>1</v>
      </c>
      <c r="AC1413" s="212" t="str">
        <f t="shared" si="698"/>
        <v>-</v>
      </c>
      <c r="AD1413" s="212" t="str">
        <f t="shared" si="698"/>
        <v>-</v>
      </c>
      <c r="AE1413" s="212" t="str">
        <f t="shared" si="698"/>
        <v>-</v>
      </c>
      <c r="AF1413" s="40" t="str">
        <f t="shared" ca="1" si="697"/>
        <v>-</v>
      </c>
      <c r="AG1413" s="212">
        <f t="shared" ca="1" si="699"/>
        <v>0.5</v>
      </c>
      <c r="AH1413" s="77">
        <f ca="1">OFFSET(AH1413,-1,0)</f>
        <v>1</v>
      </c>
      <c r="AI1413" s="77">
        <f t="shared" ca="1" si="697"/>
        <v>0</v>
      </c>
      <c r="AJ1413" s="77">
        <f t="shared" ca="1" si="697"/>
        <v>1</v>
      </c>
      <c r="AK1413" s="77">
        <f t="shared" ca="1" si="697"/>
        <v>0</v>
      </c>
      <c r="AL1413" s="77">
        <f t="shared" ca="1" si="697"/>
        <v>1</v>
      </c>
      <c r="AM1413" s="77"/>
      <c r="AN1413" s="77"/>
      <c r="AO1413" s="77"/>
      <c r="AP1413" s="77"/>
      <c r="AQ1413" s="77"/>
      <c r="AR1413" s="77"/>
      <c r="AS1413" s="77"/>
      <c r="AT1413" s="77"/>
      <c r="AU1413" s="77"/>
      <c r="AV1413" s="77"/>
      <c r="AW1413" s="77"/>
      <c r="AX1413" s="77"/>
      <c r="AY1413" s="77"/>
      <c r="AZ1413" s="77"/>
      <c r="BA1413" s="77"/>
      <c r="BB1413" s="77"/>
      <c r="BC1413" s="77"/>
      <c r="BD1413" s="77"/>
      <c r="BE1413" s="77"/>
      <c r="BF1413" s="77"/>
      <c r="BG1413" s="77"/>
      <c r="BH1413" s="77"/>
      <c r="BI1413" s="77"/>
      <c r="BJ1413" s="77"/>
      <c r="BK1413" s="77"/>
      <c r="BL1413" s="77"/>
      <c r="BM1413" s="77"/>
      <c r="BN1413" s="77">
        <f t="shared" ca="1" si="700"/>
        <v>-0.05</v>
      </c>
      <c r="BO1413" s="77">
        <f t="shared" ca="1" si="700"/>
        <v>0</v>
      </c>
      <c r="BP1413" s="77">
        <f t="shared" ca="1" si="700"/>
        <v>0</v>
      </c>
      <c r="BQ1413" s="77">
        <f t="shared" ca="1" si="700"/>
        <v>0</v>
      </c>
      <c r="BR1413" s="77">
        <f t="shared" ca="1" si="700"/>
        <v>0.05</v>
      </c>
      <c r="BS1413" s="77">
        <f t="shared" ca="1" si="700"/>
        <v>-0.05</v>
      </c>
      <c r="BT1413" s="77">
        <f t="shared" ca="1" si="700"/>
        <v>-0.05</v>
      </c>
      <c r="BU1413" s="77">
        <f t="shared" ca="1" si="700"/>
        <v>-0.05</v>
      </c>
      <c r="BV1413" s="77">
        <f t="shared" ca="1" si="700"/>
        <v>0</v>
      </c>
      <c r="BW1413" s="77">
        <f t="shared" ca="1" si="700"/>
        <v>0</v>
      </c>
      <c r="BX1413" s="77">
        <f t="shared" ca="1" si="700"/>
        <v>0</v>
      </c>
      <c r="BY1413" s="77">
        <f t="shared" ca="1" si="700"/>
        <v>0.05</v>
      </c>
      <c r="BZ1413" s="77">
        <f t="shared" ca="1" si="700"/>
        <v>-0.05</v>
      </c>
      <c r="CA1413" s="77">
        <f t="shared" ca="1" si="700"/>
        <v>-0.05</v>
      </c>
      <c r="CB1413" s="77">
        <f t="shared" ca="1" si="700"/>
        <v>-0.05</v>
      </c>
      <c r="CC1413" s="77">
        <f t="shared" ca="1" si="700"/>
        <v>0</v>
      </c>
      <c r="CD1413" s="77">
        <f t="shared" ca="1" si="701"/>
        <v>0</v>
      </c>
      <c r="CE1413" s="77">
        <f t="shared" ca="1" si="701"/>
        <v>0</v>
      </c>
      <c r="CF1413" s="77">
        <f t="shared" ca="1" si="701"/>
        <v>0.05</v>
      </c>
      <c r="CG1413" s="77">
        <f t="shared" ca="1" si="701"/>
        <v>-0.05</v>
      </c>
      <c r="CH1413" s="77">
        <f t="shared" ca="1" si="701"/>
        <v>-0.05</v>
      </c>
    </row>
    <row r="1414" spans="1:86">
      <c r="A1414" s="63">
        <v>8</v>
      </c>
      <c r="B1414" s="230" t="str">
        <f t="shared" si="674"/>
        <v>Scan 2 Sell Twice Dry, with performers</v>
      </c>
      <c r="C1414" s="77">
        <f t="shared" ca="1" si="694"/>
        <v>1</v>
      </c>
      <c r="D1414" s="77">
        <f t="shared" ca="1" si="694"/>
        <v>1</v>
      </c>
      <c r="E1414" s="77" t="b">
        <f t="shared" ca="1" si="702"/>
        <v>0</v>
      </c>
      <c r="F1414" s="77">
        <f t="shared" ca="1" si="703"/>
        <v>202</v>
      </c>
      <c r="G1414" s="77" t="str">
        <f t="shared" ca="1" si="703"/>
        <v>-</v>
      </c>
      <c r="H1414" s="77" t="str">
        <f t="shared" ca="1" si="703"/>
        <v>-</v>
      </c>
      <c r="I1414" s="77" t="str">
        <f t="shared" ca="1" si="703"/>
        <v>-</v>
      </c>
      <c r="J1414" s="77" t="str">
        <f t="shared" ca="1" si="703"/>
        <v>-</v>
      </c>
      <c r="K1414" s="77" t="str">
        <f t="shared" ca="1" si="703"/>
        <v>-</v>
      </c>
      <c r="L1414" s="77" t="str">
        <f t="shared" ca="1" si="703"/>
        <v>-</v>
      </c>
      <c r="M1414" s="77" t="str">
        <f t="shared" ca="1" si="676"/>
        <v>-</v>
      </c>
      <c r="N1414" s="77" t="str">
        <f t="shared" ca="1" si="676"/>
        <v>-</v>
      </c>
      <c r="O1414" s="77">
        <f t="shared" ca="1" si="676"/>
        <v>148</v>
      </c>
      <c r="P1414" s="77">
        <f t="shared" ca="1" si="676"/>
        <v>149</v>
      </c>
      <c r="Q1414" s="77">
        <f t="shared" ca="1" si="676"/>
        <v>149</v>
      </c>
      <c r="R1414" s="77">
        <f t="shared" ca="1" si="676"/>
        <v>150</v>
      </c>
      <c r="S1414" s="77">
        <f t="shared" ca="1" si="676"/>
        <v>150</v>
      </c>
      <c r="T1414" s="77">
        <f t="shared" ca="1" si="676"/>
        <v>150</v>
      </c>
      <c r="U1414" s="109">
        <f t="shared" si="696"/>
        <v>0.02</v>
      </c>
      <c r="V1414" s="109">
        <f t="shared" si="696"/>
        <v>0</v>
      </c>
      <c r="W1414" s="109">
        <f t="shared" si="696"/>
        <v>0.05</v>
      </c>
      <c r="X1414" s="109">
        <f t="shared" si="696"/>
        <v>0.11</v>
      </c>
      <c r="Y1414" s="206">
        <f t="shared" ca="1" si="697"/>
        <v>1.15E-2</v>
      </c>
      <c r="Z1414" s="206">
        <f t="shared" ca="1" si="697"/>
        <v>-2.0416666666666666E-2</v>
      </c>
      <c r="AA1414" s="77">
        <f t="shared" ca="1" si="697"/>
        <v>2</v>
      </c>
      <c r="AB1414" s="212" t="str">
        <f t="shared" si="698"/>
        <v>-</v>
      </c>
      <c r="AC1414" s="212" t="str">
        <f t="shared" si="698"/>
        <v>-</v>
      </c>
      <c r="AD1414" s="212" t="b">
        <f t="shared" si="698"/>
        <v>1</v>
      </c>
      <c r="AE1414" s="212" t="str">
        <f t="shared" si="698"/>
        <v>-</v>
      </c>
      <c r="AF1414" s="40" t="str">
        <f t="shared" ca="1" si="697"/>
        <v>-</v>
      </c>
      <c r="AG1414" s="212">
        <f t="shared" ca="1" si="699"/>
        <v>0.5</v>
      </c>
      <c r="AH1414" s="77">
        <f ca="1">OFFSET(AH1414,-1,0)</f>
        <v>1</v>
      </c>
      <c r="AI1414" s="77">
        <f t="shared" ca="1" si="697"/>
        <v>0</v>
      </c>
      <c r="AJ1414" s="77">
        <f t="shared" ca="1" si="697"/>
        <v>1</v>
      </c>
      <c r="AK1414" s="77">
        <f t="shared" ca="1" si="697"/>
        <v>0</v>
      </c>
      <c r="AL1414" s="77">
        <f t="shared" ca="1" si="697"/>
        <v>1</v>
      </c>
      <c r="AM1414" s="77"/>
      <c r="AN1414" s="77"/>
      <c r="AO1414" s="77"/>
      <c r="AP1414" s="77"/>
      <c r="AQ1414" s="77"/>
      <c r="AR1414" s="77"/>
      <c r="AS1414" s="77"/>
      <c r="AT1414" s="77"/>
      <c r="AU1414" s="77"/>
      <c r="AV1414" s="77"/>
      <c r="AW1414" s="77"/>
      <c r="AX1414" s="77"/>
      <c r="AY1414" s="77"/>
      <c r="AZ1414" s="77"/>
      <c r="BA1414" s="77"/>
      <c r="BB1414" s="77"/>
      <c r="BC1414" s="77"/>
      <c r="BD1414" s="77"/>
      <c r="BE1414" s="77"/>
      <c r="BF1414" s="77"/>
      <c r="BG1414" s="77"/>
      <c r="BH1414" s="77"/>
      <c r="BI1414" s="77"/>
      <c r="BJ1414" s="77"/>
      <c r="BK1414" s="77"/>
      <c r="BL1414" s="77"/>
      <c r="BM1414" s="77"/>
      <c r="BN1414" s="77">
        <f t="shared" ca="1" si="700"/>
        <v>-0.05</v>
      </c>
      <c r="BO1414" s="77">
        <f t="shared" ca="1" si="700"/>
        <v>0</v>
      </c>
      <c r="BP1414" s="77">
        <f t="shared" ca="1" si="700"/>
        <v>0</v>
      </c>
      <c r="BQ1414" s="77">
        <f t="shared" ca="1" si="700"/>
        <v>0</v>
      </c>
      <c r="BR1414" s="77">
        <f t="shared" ca="1" si="700"/>
        <v>0.05</v>
      </c>
      <c r="BS1414" s="77">
        <f t="shared" ca="1" si="700"/>
        <v>-0.05</v>
      </c>
      <c r="BT1414" s="77">
        <f t="shared" ca="1" si="700"/>
        <v>-0.05</v>
      </c>
      <c r="BU1414" s="77">
        <f t="shared" ca="1" si="700"/>
        <v>-0.05</v>
      </c>
      <c r="BV1414" s="77">
        <f t="shared" ca="1" si="700"/>
        <v>0</v>
      </c>
      <c r="BW1414" s="77">
        <f t="shared" ca="1" si="700"/>
        <v>0</v>
      </c>
      <c r="BX1414" s="77">
        <f t="shared" ca="1" si="700"/>
        <v>0</v>
      </c>
      <c r="BY1414" s="77">
        <f t="shared" ca="1" si="700"/>
        <v>0.05</v>
      </c>
      <c r="BZ1414" s="77">
        <f t="shared" ca="1" si="700"/>
        <v>-0.05</v>
      </c>
      <c r="CA1414" s="77">
        <f t="shared" ca="1" si="700"/>
        <v>-0.05</v>
      </c>
      <c r="CB1414" s="77">
        <f t="shared" ca="1" si="700"/>
        <v>-0.05</v>
      </c>
      <c r="CC1414" s="77">
        <f t="shared" ca="1" si="700"/>
        <v>0</v>
      </c>
      <c r="CD1414" s="77">
        <f t="shared" ca="1" si="701"/>
        <v>0</v>
      </c>
      <c r="CE1414" s="77">
        <f t="shared" ca="1" si="701"/>
        <v>0</v>
      </c>
      <c r="CF1414" s="77">
        <f t="shared" ca="1" si="701"/>
        <v>0.05</v>
      </c>
      <c r="CG1414" s="77">
        <f t="shared" ca="1" si="701"/>
        <v>-0.05</v>
      </c>
      <c r="CH1414" s="77">
        <f t="shared" ca="1" si="701"/>
        <v>-0.05</v>
      </c>
    </row>
    <row r="1415" spans="1:86">
      <c r="A1415" s="212">
        <f ca="1">INDEX(CHOOSE(d.Flock.2.1+1,i.DryManOpt_Mer,i.DryManOpt_BBT,i.DryManOpt_Mat),d.TOL.2.1+1,$AA1415+1)</f>
        <v>3</v>
      </c>
      <c r="B1415" s="228" t="str">
        <f t="shared" si="674"/>
        <v>Scan 2 Optimum</v>
      </c>
      <c r="C1415" s="40">
        <f t="shared" ca="1" si="694"/>
        <v>1</v>
      </c>
      <c r="D1415" s="40">
        <f t="shared" ca="1" si="694"/>
        <v>1</v>
      </c>
      <c r="E1415" s="40" t="b">
        <f t="shared" ca="1" si="702"/>
        <v>0</v>
      </c>
      <c r="F1415" s="40">
        <f t="shared" ca="1" si="676"/>
        <v>202</v>
      </c>
      <c r="G1415" s="40" t="str">
        <f t="shared" ca="1" si="676"/>
        <v>-</v>
      </c>
      <c r="H1415" s="40" t="str">
        <f t="shared" ca="1" si="676"/>
        <v>-</v>
      </c>
      <c r="I1415" s="40" t="str">
        <f t="shared" ca="1" si="676"/>
        <v>-</v>
      </c>
      <c r="J1415" s="40" t="str">
        <f t="shared" ca="1" si="676"/>
        <v>-</v>
      </c>
      <c r="K1415" s="40" t="str">
        <f t="shared" ca="1" si="676"/>
        <v>-</v>
      </c>
      <c r="L1415" s="40" t="str">
        <f t="shared" ca="1" si="676"/>
        <v>-</v>
      </c>
      <c r="M1415" s="40" t="str">
        <f t="shared" ca="1" si="676"/>
        <v>-</v>
      </c>
      <c r="N1415" s="40" t="str">
        <f t="shared" ca="1" si="676"/>
        <v>-</v>
      </c>
      <c r="O1415" s="40">
        <f t="shared" ca="1" si="676"/>
        <v>148</v>
      </c>
      <c r="P1415" s="40">
        <f t="shared" ca="1" si="676"/>
        <v>149</v>
      </c>
      <c r="Q1415" s="40">
        <f t="shared" ca="1" si="676"/>
        <v>149</v>
      </c>
      <c r="R1415" s="40">
        <f t="shared" ca="1" si="676"/>
        <v>150</v>
      </c>
      <c r="S1415" s="40">
        <f t="shared" ca="1" si="676"/>
        <v>150</v>
      </c>
      <c r="T1415" s="40">
        <f t="shared" ca="1" si="676"/>
        <v>150</v>
      </c>
      <c r="U1415" s="109">
        <f t="shared" ca="1" si="696"/>
        <v>1.2500000000000001E-2</v>
      </c>
      <c r="V1415" s="109">
        <f t="shared" ca="1" si="696"/>
        <v>6.25E-2</v>
      </c>
      <c r="W1415" s="109">
        <f t="shared" ca="1" si="696"/>
        <v>6.25E-2</v>
      </c>
      <c r="X1415" s="109">
        <f t="shared" ca="1" si="696"/>
        <v>6.25E-2</v>
      </c>
      <c r="Y1415" s="49">
        <f t="shared" ca="1" si="697"/>
        <v>1.15E-2</v>
      </c>
      <c r="Z1415" s="49">
        <f t="shared" ca="1" si="697"/>
        <v>-2.0416666666666666E-2</v>
      </c>
      <c r="AA1415" s="40">
        <f t="shared" ca="1" si="697"/>
        <v>2</v>
      </c>
      <c r="AB1415" s="212" t="b">
        <f t="shared" ca="1" si="698"/>
        <v>1</v>
      </c>
      <c r="AC1415" s="212" t="str">
        <f t="shared" ca="1" si="698"/>
        <v>-</v>
      </c>
      <c r="AD1415" s="212" t="str">
        <f t="shared" ca="1" si="698"/>
        <v>-</v>
      </c>
      <c r="AE1415" s="212" t="str">
        <f t="shared" ca="1" si="698"/>
        <v>-</v>
      </c>
      <c r="AF1415" s="40" t="str">
        <f t="shared" ca="1" si="697"/>
        <v>-</v>
      </c>
      <c r="AG1415" s="212" t="str">
        <f t="shared" ca="1" si="699"/>
        <v>-</v>
      </c>
      <c r="AH1415" s="40">
        <f t="shared" ca="1" si="697"/>
        <v>1</v>
      </c>
      <c r="AI1415" s="40">
        <f t="shared" ca="1" si="697"/>
        <v>0</v>
      </c>
      <c r="AJ1415" s="40">
        <f t="shared" ca="1" si="697"/>
        <v>1</v>
      </c>
      <c r="AK1415" s="40">
        <f t="shared" ca="1" si="683"/>
        <v>0</v>
      </c>
      <c r="AL1415" s="40">
        <f t="shared" ca="1" si="683"/>
        <v>1</v>
      </c>
      <c r="AM1415" s="40"/>
      <c r="AN1415" s="40"/>
      <c r="AO1415" s="40"/>
      <c r="AP1415" s="40"/>
      <c r="AQ1415" s="40"/>
      <c r="AR1415" s="40"/>
      <c r="AS1415" s="40"/>
      <c r="AT1415" s="40"/>
      <c r="AU1415" s="40"/>
      <c r="AV1415" s="40"/>
      <c r="AW1415" s="40"/>
      <c r="AX1415" s="40"/>
      <c r="AY1415" s="40"/>
      <c r="AZ1415" s="40"/>
      <c r="BA1415" s="40"/>
      <c r="BB1415" s="40"/>
      <c r="BC1415" s="40"/>
      <c r="BD1415" s="40"/>
      <c r="BE1415" s="40"/>
      <c r="BF1415" s="40"/>
      <c r="BG1415" s="40"/>
      <c r="BH1415" s="40"/>
      <c r="BI1415" s="40"/>
      <c r="BJ1415" s="40"/>
      <c r="BK1415" s="40"/>
      <c r="BL1415" s="40"/>
      <c r="BM1415" s="40"/>
      <c r="BN1415" s="40">
        <f t="shared" ca="1" si="700"/>
        <v>-0.05</v>
      </c>
      <c r="BO1415" s="40">
        <f t="shared" ca="1" si="700"/>
        <v>0</v>
      </c>
      <c r="BP1415" s="40">
        <f t="shared" ca="1" si="700"/>
        <v>0</v>
      </c>
      <c r="BQ1415" s="40">
        <f t="shared" ca="1" si="700"/>
        <v>0</v>
      </c>
      <c r="BR1415" s="40">
        <f t="shared" ca="1" si="700"/>
        <v>0.05</v>
      </c>
      <c r="BS1415" s="40">
        <f t="shared" ca="1" si="700"/>
        <v>-0.05</v>
      </c>
      <c r="BT1415" s="40">
        <f t="shared" ca="1" si="700"/>
        <v>-0.05</v>
      </c>
      <c r="BU1415" s="40">
        <f t="shared" ca="1" si="700"/>
        <v>-0.05</v>
      </c>
      <c r="BV1415" s="40">
        <f t="shared" ca="1" si="700"/>
        <v>0</v>
      </c>
      <c r="BW1415" s="40">
        <f t="shared" ca="1" si="700"/>
        <v>0</v>
      </c>
      <c r="BX1415" s="40">
        <f t="shared" ca="1" si="700"/>
        <v>0</v>
      </c>
      <c r="BY1415" s="40">
        <f t="shared" ca="1" si="700"/>
        <v>0.05</v>
      </c>
      <c r="BZ1415" s="40">
        <f t="shared" ca="1" si="700"/>
        <v>-0.05</v>
      </c>
      <c r="CA1415" s="40">
        <f t="shared" ca="1" si="700"/>
        <v>-0.05</v>
      </c>
      <c r="CB1415" s="40">
        <f t="shared" ca="1" si="700"/>
        <v>-0.05</v>
      </c>
      <c r="CC1415" s="40">
        <f t="shared" ca="1" si="700"/>
        <v>0</v>
      </c>
      <c r="CD1415" s="40">
        <f t="shared" ca="1" si="701"/>
        <v>0</v>
      </c>
      <c r="CE1415" s="40">
        <f t="shared" ca="1" si="701"/>
        <v>0</v>
      </c>
      <c r="CF1415" s="40">
        <f t="shared" ca="1" si="701"/>
        <v>0.05</v>
      </c>
      <c r="CG1415" s="40">
        <f t="shared" ca="1" si="701"/>
        <v>-0.05</v>
      </c>
      <c r="CH1415" s="40">
        <f t="shared" ca="1" si="701"/>
        <v>-0.05</v>
      </c>
    </row>
    <row r="1416" spans="1:86">
      <c r="A1416" s="60"/>
      <c r="B1416" s="229" t="str">
        <f t="shared" si="674"/>
        <v>Scan 2 FS wo LTW</v>
      </c>
      <c r="C1416" s="40">
        <f t="shared" ca="1" si="694"/>
        <v>1</v>
      </c>
      <c r="D1416" s="40">
        <f t="shared" ca="1" si="694"/>
        <v>1</v>
      </c>
      <c r="E1416" s="40" t="b">
        <f t="shared" ca="1" si="702"/>
        <v>0</v>
      </c>
      <c r="F1416" s="40">
        <f t="shared" ca="1" si="676"/>
        <v>202</v>
      </c>
      <c r="G1416" s="40" t="str">
        <f t="shared" ca="1" si="676"/>
        <v>-</v>
      </c>
      <c r="H1416" s="40" t="str">
        <f t="shared" ca="1" si="676"/>
        <v>-</v>
      </c>
      <c r="I1416" s="40" t="str">
        <f t="shared" ca="1" si="676"/>
        <v>-</v>
      </c>
      <c r="J1416" s="40" t="str">
        <f t="shared" ca="1" si="676"/>
        <v>-</v>
      </c>
      <c r="K1416" s="40" t="str">
        <f t="shared" ca="1" si="676"/>
        <v>-</v>
      </c>
      <c r="L1416" s="40" t="str">
        <f t="shared" ca="1" si="676"/>
        <v>-</v>
      </c>
      <c r="M1416" s="40" t="str">
        <f t="shared" ca="1" si="676"/>
        <v>-</v>
      </c>
      <c r="N1416" s="77" t="str">
        <f t="shared" ca="1" si="676"/>
        <v>-</v>
      </c>
      <c r="O1416" s="77">
        <f t="shared" ca="1" si="676"/>
        <v>148</v>
      </c>
      <c r="P1416" s="77">
        <f t="shared" ca="1" si="676"/>
        <v>149</v>
      </c>
      <c r="Q1416" s="77">
        <f t="shared" ca="1" si="676"/>
        <v>149</v>
      </c>
      <c r="R1416" s="77">
        <f t="shared" ca="1" si="676"/>
        <v>150</v>
      </c>
      <c r="S1416" s="77">
        <f t="shared" ca="1" si="676"/>
        <v>150</v>
      </c>
      <c r="T1416" s="77">
        <f t="shared" ca="1" si="676"/>
        <v>150</v>
      </c>
      <c r="U1416" s="77">
        <f t="shared" ca="1" si="676"/>
        <v>1.2500000000000001E-2</v>
      </c>
      <c r="V1416" s="77">
        <f t="shared" ref="V1416:AJ1420" ca="1" si="704">OFFSET(V1416,-1,0)</f>
        <v>6.25E-2</v>
      </c>
      <c r="W1416" s="77">
        <f t="shared" ca="1" si="704"/>
        <v>6.25E-2</v>
      </c>
      <c r="X1416" s="77">
        <f t="shared" ca="1" si="704"/>
        <v>6.25E-2</v>
      </c>
      <c r="Y1416" s="77">
        <f t="shared" ca="1" si="704"/>
        <v>1.15E-2</v>
      </c>
      <c r="Z1416" s="77">
        <f t="shared" ca="1" si="704"/>
        <v>-2.0416666666666666E-2</v>
      </c>
      <c r="AA1416" s="77">
        <f t="shared" ca="1" si="704"/>
        <v>2</v>
      </c>
      <c r="AB1416" s="77" t="b">
        <f t="shared" ca="1" si="704"/>
        <v>1</v>
      </c>
      <c r="AC1416" s="77" t="str">
        <f t="shared" ca="1" si="704"/>
        <v>-</v>
      </c>
      <c r="AD1416" s="77" t="str">
        <f t="shared" ca="1" si="704"/>
        <v>-</v>
      </c>
      <c r="AE1416" s="77" t="str">
        <f t="shared" ca="1" si="704"/>
        <v>-</v>
      </c>
      <c r="AF1416" s="77" t="str">
        <f t="shared" ca="1" si="704"/>
        <v>-</v>
      </c>
      <c r="AG1416" s="77" t="str">
        <f t="shared" ca="1" si="704"/>
        <v>-</v>
      </c>
      <c r="AH1416" s="77">
        <f t="shared" ca="1" si="704"/>
        <v>1</v>
      </c>
      <c r="AI1416" s="77">
        <f ca="1">OFFSET(AI1416,-1,0)</f>
        <v>0</v>
      </c>
      <c r="AJ1416" s="77">
        <f ca="1">OFFSET(AJ1416,-1,0)</f>
        <v>1</v>
      </c>
      <c r="AK1416" s="77">
        <f t="shared" ca="1" si="683"/>
        <v>0</v>
      </c>
      <c r="AL1416" s="40">
        <f t="shared" ca="1" si="683"/>
        <v>1</v>
      </c>
      <c r="AM1416" s="77"/>
      <c r="AN1416" s="77"/>
      <c r="AO1416" s="77"/>
      <c r="AP1416" s="77"/>
      <c r="AQ1416" s="77"/>
      <c r="AR1416" s="77"/>
      <c r="AS1416" s="77"/>
      <c r="AT1416" s="77"/>
      <c r="AU1416" s="77"/>
      <c r="AV1416" s="77"/>
      <c r="AW1416" s="77"/>
      <c r="AX1416" s="77"/>
      <c r="AY1416" s="77"/>
      <c r="AZ1416" s="77"/>
      <c r="BA1416" s="77"/>
      <c r="BB1416" s="77"/>
      <c r="BC1416" s="77"/>
      <c r="BD1416" s="77"/>
      <c r="BE1416" s="77"/>
      <c r="BF1416" s="77"/>
      <c r="BG1416" s="77"/>
      <c r="BH1416" s="77"/>
      <c r="BI1416" s="77"/>
      <c r="BJ1416" s="77"/>
      <c r="BK1416" s="77"/>
      <c r="BL1416" s="77"/>
      <c r="BM1416" s="77"/>
      <c r="BN1416" s="63">
        <v>0</v>
      </c>
      <c r="BO1416" s="63">
        <v>0</v>
      </c>
      <c r="BP1416" s="63">
        <v>0</v>
      </c>
      <c r="BQ1416" s="63">
        <v>0</v>
      </c>
      <c r="BR1416" s="63">
        <v>0</v>
      </c>
      <c r="BS1416" s="63">
        <v>0</v>
      </c>
      <c r="BT1416" s="63">
        <v>0</v>
      </c>
      <c r="BU1416" s="63">
        <v>0</v>
      </c>
      <c r="BV1416" s="63">
        <v>0</v>
      </c>
      <c r="BW1416" s="63">
        <v>0</v>
      </c>
      <c r="BX1416" s="63">
        <v>0</v>
      </c>
      <c r="BY1416" s="63">
        <v>0</v>
      </c>
      <c r="BZ1416" s="63">
        <v>0</v>
      </c>
      <c r="CA1416" s="63">
        <v>0</v>
      </c>
      <c r="CB1416" s="63">
        <v>0</v>
      </c>
      <c r="CC1416" s="63">
        <v>0</v>
      </c>
      <c r="CD1416" s="63">
        <v>0</v>
      </c>
      <c r="CE1416" s="63">
        <v>0</v>
      </c>
      <c r="CF1416" s="63">
        <v>0</v>
      </c>
      <c r="CG1416" s="63">
        <v>0</v>
      </c>
      <c r="CH1416" s="63">
        <v>0</v>
      </c>
    </row>
    <row r="1417" spans="1:86">
      <c r="A1417" s="60"/>
      <c r="B1417" s="229" t="str">
        <f t="shared" si="674"/>
        <v>Scan 2 LTW removed</v>
      </c>
      <c r="C1417" s="63">
        <v>0</v>
      </c>
      <c r="D1417" s="63">
        <v>0</v>
      </c>
      <c r="E1417" s="40" t="b">
        <f t="shared" ca="1" si="702"/>
        <v>0</v>
      </c>
      <c r="F1417" s="40">
        <f t="shared" ca="1" si="676"/>
        <v>202</v>
      </c>
      <c r="G1417" s="40" t="str">
        <f t="shared" ca="1" si="676"/>
        <v>-</v>
      </c>
      <c r="H1417" s="40" t="str">
        <f t="shared" ca="1" si="676"/>
        <v>-</v>
      </c>
      <c r="I1417" s="40" t="str">
        <f t="shared" ca="1" si="676"/>
        <v>-</v>
      </c>
      <c r="J1417" s="40" t="str">
        <f t="shared" ca="1" si="676"/>
        <v>-</v>
      </c>
      <c r="K1417" s="40" t="str">
        <f t="shared" ca="1" si="676"/>
        <v>-</v>
      </c>
      <c r="L1417" s="40" t="str">
        <f t="shared" ca="1" si="676"/>
        <v>-</v>
      </c>
      <c r="M1417" s="40" t="str">
        <f t="shared" ca="1" si="676"/>
        <v>-</v>
      </c>
      <c r="N1417" s="40" t="str">
        <f t="shared" ca="1" si="676"/>
        <v>-</v>
      </c>
      <c r="O1417" s="40">
        <f t="shared" ca="1" si="676"/>
        <v>148</v>
      </c>
      <c r="P1417" s="40">
        <f t="shared" ca="1" si="676"/>
        <v>149</v>
      </c>
      <c r="Q1417" s="40">
        <f t="shared" ca="1" si="676"/>
        <v>149</v>
      </c>
      <c r="R1417" s="40">
        <f t="shared" ca="1" si="676"/>
        <v>150</v>
      </c>
      <c r="S1417" s="40">
        <f t="shared" ca="1" si="676"/>
        <v>150</v>
      </c>
      <c r="T1417" s="40">
        <f t="shared" ca="1" si="676"/>
        <v>150</v>
      </c>
      <c r="U1417" s="40">
        <f t="shared" ca="1" si="676"/>
        <v>1.2500000000000001E-2</v>
      </c>
      <c r="V1417" s="40">
        <f t="shared" ca="1" si="704"/>
        <v>6.25E-2</v>
      </c>
      <c r="W1417" s="40">
        <f t="shared" ca="1" si="704"/>
        <v>6.25E-2</v>
      </c>
      <c r="X1417" s="40">
        <f t="shared" ca="1" si="704"/>
        <v>6.25E-2</v>
      </c>
      <c r="Y1417" s="49">
        <f t="shared" ca="1" si="704"/>
        <v>1.15E-2</v>
      </c>
      <c r="Z1417" s="49">
        <f t="shared" ca="1" si="704"/>
        <v>-2.0416666666666666E-2</v>
      </c>
      <c r="AA1417" s="40">
        <f t="shared" ca="1" si="704"/>
        <v>2</v>
      </c>
      <c r="AB1417" s="40" t="b">
        <f t="shared" ca="1" si="704"/>
        <v>1</v>
      </c>
      <c r="AC1417" s="40" t="str">
        <f ca="1">OFFSET(AC1417,-1,0)</f>
        <v>-</v>
      </c>
      <c r="AD1417" s="40" t="str">
        <f t="shared" ca="1" si="704"/>
        <v>-</v>
      </c>
      <c r="AE1417" s="40" t="str">
        <f t="shared" ca="1" si="704"/>
        <v>-</v>
      </c>
      <c r="AF1417" s="40" t="str">
        <f t="shared" ca="1" si="704"/>
        <v>-</v>
      </c>
      <c r="AG1417" s="40" t="str">
        <f t="shared" ca="1" si="704"/>
        <v>-</v>
      </c>
      <c r="AH1417" s="40">
        <f t="shared" ca="1" si="704"/>
        <v>1</v>
      </c>
      <c r="AI1417" s="40">
        <f t="shared" ca="1" si="704"/>
        <v>0</v>
      </c>
      <c r="AJ1417" s="40">
        <f t="shared" ca="1" si="704"/>
        <v>1</v>
      </c>
      <c r="AK1417" s="40">
        <f t="shared" ca="1" si="683"/>
        <v>0</v>
      </c>
      <c r="AL1417" s="40">
        <f t="shared" ca="1" si="683"/>
        <v>1</v>
      </c>
      <c r="AM1417" s="77"/>
      <c r="AN1417" s="77"/>
      <c r="AO1417" s="77"/>
      <c r="AP1417" s="77"/>
      <c r="AQ1417" s="77"/>
      <c r="AR1417" s="77"/>
      <c r="AS1417" s="77"/>
      <c r="AT1417" s="77"/>
      <c r="AU1417" s="77"/>
      <c r="AV1417" s="77"/>
      <c r="AW1417" s="77"/>
      <c r="AX1417" s="77"/>
      <c r="AY1417" s="77"/>
      <c r="AZ1417" s="77"/>
      <c r="BA1417" s="77"/>
      <c r="BB1417" s="77"/>
      <c r="BC1417" s="77"/>
      <c r="BD1417" s="77"/>
      <c r="BE1417" s="77"/>
      <c r="BF1417" s="77"/>
      <c r="BG1417" s="77"/>
      <c r="BH1417" s="77"/>
      <c r="BI1417" s="77"/>
      <c r="BJ1417" s="77"/>
      <c r="BK1417" s="77"/>
      <c r="BL1417" s="77"/>
      <c r="BM1417" s="77"/>
      <c r="BN1417" s="40">
        <f t="shared" ca="1" si="700"/>
        <v>0</v>
      </c>
      <c r="BO1417" s="40">
        <f t="shared" ca="1" si="700"/>
        <v>0</v>
      </c>
      <c r="BP1417" s="40">
        <f t="shared" ca="1" si="700"/>
        <v>0</v>
      </c>
      <c r="BQ1417" s="40">
        <f t="shared" ca="1" si="700"/>
        <v>0</v>
      </c>
      <c r="BR1417" s="40">
        <f t="shared" ca="1" si="700"/>
        <v>0</v>
      </c>
      <c r="BS1417" s="40">
        <f t="shared" ca="1" si="700"/>
        <v>0</v>
      </c>
      <c r="BT1417" s="40">
        <f t="shared" ca="1" si="700"/>
        <v>0</v>
      </c>
      <c r="BU1417" s="40">
        <f t="shared" ca="1" si="700"/>
        <v>0</v>
      </c>
      <c r="BV1417" s="40">
        <f t="shared" ca="1" si="700"/>
        <v>0</v>
      </c>
      <c r="BW1417" s="40">
        <f t="shared" ca="1" si="700"/>
        <v>0</v>
      </c>
      <c r="BX1417" s="40">
        <f t="shared" ca="1" si="700"/>
        <v>0</v>
      </c>
      <c r="BY1417" s="40">
        <f t="shared" ca="1" si="700"/>
        <v>0</v>
      </c>
      <c r="BZ1417" s="40">
        <f t="shared" ca="1" si="700"/>
        <v>0</v>
      </c>
      <c r="CA1417" s="40">
        <f t="shared" ca="1" si="700"/>
        <v>0</v>
      </c>
      <c r="CB1417" s="40">
        <f t="shared" ca="1" si="700"/>
        <v>0</v>
      </c>
      <c r="CC1417" s="40">
        <f t="shared" ca="1" si="700"/>
        <v>0</v>
      </c>
      <c r="CD1417" s="40">
        <f t="shared" ca="1" si="701"/>
        <v>0</v>
      </c>
      <c r="CE1417" s="40">
        <f t="shared" ca="1" si="701"/>
        <v>0</v>
      </c>
      <c r="CF1417" s="40">
        <f t="shared" ca="1" si="701"/>
        <v>0</v>
      </c>
      <c r="CG1417" s="40">
        <f t="shared" ca="1" si="701"/>
        <v>0</v>
      </c>
      <c r="CH1417" s="40">
        <f t="shared" ca="1" si="701"/>
        <v>0</v>
      </c>
    </row>
    <row r="1418" spans="1:86">
      <c r="A1418" s="60"/>
      <c r="B1418" s="230" t="str">
        <f t="shared" si="674"/>
        <v>Scan 2 no cost increase</v>
      </c>
      <c r="C1418" s="63">
        <v>1</v>
      </c>
      <c r="D1418" s="63">
        <v>1</v>
      </c>
      <c r="E1418" s="77" t="b">
        <f t="shared" ca="1" si="702"/>
        <v>0</v>
      </c>
      <c r="F1418" s="77">
        <f t="shared" ca="1" si="676"/>
        <v>202</v>
      </c>
      <c r="G1418" s="77" t="str">
        <f t="shared" ca="1" si="676"/>
        <v>-</v>
      </c>
      <c r="H1418" s="77" t="str">
        <f t="shared" ca="1" si="676"/>
        <v>-</v>
      </c>
      <c r="I1418" s="77" t="str">
        <f t="shared" ca="1" si="676"/>
        <v>-</v>
      </c>
      <c r="J1418" s="77" t="str">
        <f t="shared" ca="1" si="676"/>
        <v>-</v>
      </c>
      <c r="K1418" s="77" t="str">
        <f t="shared" ca="1" si="676"/>
        <v>-</v>
      </c>
      <c r="L1418" s="77" t="str">
        <f t="shared" ca="1" si="676"/>
        <v>-</v>
      </c>
      <c r="M1418" s="77" t="str">
        <f t="shared" ca="1" si="676"/>
        <v>-</v>
      </c>
      <c r="N1418" s="77" t="str">
        <f t="shared" ca="1" si="676"/>
        <v>-</v>
      </c>
      <c r="O1418" s="77">
        <f t="shared" ca="1" si="676"/>
        <v>148</v>
      </c>
      <c r="P1418" s="77">
        <f t="shared" ca="1" si="676"/>
        <v>149</v>
      </c>
      <c r="Q1418" s="77">
        <f t="shared" ca="1" si="676"/>
        <v>149</v>
      </c>
      <c r="R1418" s="77">
        <f t="shared" ca="1" si="676"/>
        <v>150</v>
      </c>
      <c r="S1418" s="77">
        <f t="shared" ca="1" si="676"/>
        <v>150</v>
      </c>
      <c r="T1418" s="77">
        <f t="shared" ca="1" si="676"/>
        <v>150</v>
      </c>
      <c r="U1418" s="77">
        <f t="shared" ca="1" si="676"/>
        <v>1.2500000000000001E-2</v>
      </c>
      <c r="V1418" s="77">
        <f t="shared" ca="1" si="704"/>
        <v>6.25E-2</v>
      </c>
      <c r="W1418" s="77">
        <f t="shared" ca="1" si="704"/>
        <v>6.25E-2</v>
      </c>
      <c r="X1418" s="77">
        <f t="shared" ca="1" si="704"/>
        <v>6.25E-2</v>
      </c>
      <c r="Y1418" s="206">
        <f t="shared" ca="1" si="704"/>
        <v>1.15E-2</v>
      </c>
      <c r="Z1418" s="206">
        <f t="shared" ca="1" si="704"/>
        <v>-2.0416666666666666E-2</v>
      </c>
      <c r="AA1418" s="77">
        <f t="shared" ca="1" si="704"/>
        <v>2</v>
      </c>
      <c r="AB1418" s="77" t="b">
        <f t="shared" ca="1" si="704"/>
        <v>1</v>
      </c>
      <c r="AC1418" s="77" t="str">
        <f t="shared" ca="1" si="704"/>
        <v>-</v>
      </c>
      <c r="AD1418" s="77" t="str">
        <f t="shared" ca="1" si="704"/>
        <v>-</v>
      </c>
      <c r="AE1418" s="77" t="str">
        <f t="shared" ca="1" si="704"/>
        <v>-</v>
      </c>
      <c r="AF1418" s="77" t="str">
        <f t="shared" ca="1" si="704"/>
        <v>-</v>
      </c>
      <c r="AG1418" s="77" t="str">
        <f t="shared" ca="1" si="704"/>
        <v>-</v>
      </c>
      <c r="AH1418" s="40">
        <f t="shared" ca="1" si="704"/>
        <v>1</v>
      </c>
      <c r="AI1418" s="75">
        <v>-0.25</v>
      </c>
      <c r="AJ1418" s="40">
        <f t="shared" ca="1" si="704"/>
        <v>1</v>
      </c>
      <c r="AK1418" s="75">
        <f>187.5-125</f>
        <v>62.5</v>
      </c>
      <c r="AL1418" s="77">
        <f t="shared" ref="AL1418:AL1423" ca="1" si="705">OFFSET(AL1418,-1,0)</f>
        <v>1</v>
      </c>
      <c r="AM1418" s="77"/>
      <c r="AN1418" s="77"/>
      <c r="AO1418" s="77"/>
      <c r="AP1418" s="77"/>
      <c r="AQ1418" s="77"/>
      <c r="AR1418" s="77"/>
      <c r="AS1418" s="77"/>
      <c r="AT1418" s="77"/>
      <c r="AU1418" s="77"/>
      <c r="AV1418" s="77"/>
      <c r="AW1418" s="77"/>
      <c r="AX1418" s="77"/>
      <c r="AY1418" s="77"/>
      <c r="AZ1418" s="77"/>
      <c r="BA1418" s="77"/>
      <c r="BB1418" s="77"/>
      <c r="BC1418" s="77"/>
      <c r="BD1418" s="77"/>
      <c r="BE1418" s="77"/>
      <c r="BF1418" s="77"/>
      <c r="BG1418" s="77"/>
      <c r="BH1418" s="77"/>
      <c r="BI1418" s="77"/>
      <c r="BJ1418" s="77"/>
      <c r="BK1418" s="77"/>
      <c r="BL1418" s="77"/>
      <c r="BM1418" s="77"/>
      <c r="BN1418" s="201">
        <f t="shared" ref="BN1418:CH1418" ca="1" si="706">BN$1409</f>
        <v>-0.05</v>
      </c>
      <c r="BO1418" s="201">
        <f t="shared" ca="1" si="706"/>
        <v>0</v>
      </c>
      <c r="BP1418" s="201">
        <f t="shared" ca="1" si="706"/>
        <v>0</v>
      </c>
      <c r="BQ1418" s="201">
        <f t="shared" ca="1" si="706"/>
        <v>0</v>
      </c>
      <c r="BR1418" s="201">
        <f t="shared" ca="1" si="706"/>
        <v>0.05</v>
      </c>
      <c r="BS1418" s="201">
        <f t="shared" ca="1" si="706"/>
        <v>-0.05</v>
      </c>
      <c r="BT1418" s="201">
        <f t="shared" ca="1" si="706"/>
        <v>-0.05</v>
      </c>
      <c r="BU1418" s="201">
        <f t="shared" ca="1" si="706"/>
        <v>-0.05</v>
      </c>
      <c r="BV1418" s="201">
        <f t="shared" ca="1" si="706"/>
        <v>0</v>
      </c>
      <c r="BW1418" s="201">
        <f t="shared" ca="1" si="706"/>
        <v>0</v>
      </c>
      <c r="BX1418" s="201">
        <f t="shared" ca="1" si="706"/>
        <v>0</v>
      </c>
      <c r="BY1418" s="201">
        <f t="shared" ca="1" si="706"/>
        <v>0.05</v>
      </c>
      <c r="BZ1418" s="201">
        <f t="shared" ca="1" si="706"/>
        <v>-0.05</v>
      </c>
      <c r="CA1418" s="201">
        <f t="shared" ca="1" si="706"/>
        <v>-0.05</v>
      </c>
      <c r="CB1418" s="201">
        <f t="shared" ca="1" si="706"/>
        <v>-0.05</v>
      </c>
      <c r="CC1418" s="201">
        <f t="shared" ca="1" si="706"/>
        <v>0</v>
      </c>
      <c r="CD1418" s="201">
        <f t="shared" ca="1" si="706"/>
        <v>0</v>
      </c>
      <c r="CE1418" s="201">
        <f t="shared" ca="1" si="706"/>
        <v>0</v>
      </c>
      <c r="CF1418" s="201">
        <f t="shared" ca="1" si="706"/>
        <v>0.05</v>
      </c>
      <c r="CG1418" s="201">
        <f t="shared" ca="1" si="706"/>
        <v>-0.05</v>
      </c>
      <c r="CH1418" s="201">
        <f t="shared" ca="1" si="706"/>
        <v>-0.05</v>
      </c>
    </row>
    <row r="1419" spans="1:86">
      <c r="A1419" s="60"/>
      <c r="B1419" s="231" t="str">
        <f t="shared" si="674"/>
        <v>Scan 2 All FS as Scan1</v>
      </c>
      <c r="C1419" s="40">
        <f t="shared" ref="C1419:R1432" ca="1" si="707">OFFSET(C1419,-1,0)</f>
        <v>1</v>
      </c>
      <c r="D1419" s="40">
        <f t="shared" ca="1" si="707"/>
        <v>1</v>
      </c>
      <c r="E1419" s="40" t="b">
        <f t="shared" ca="1" si="702"/>
        <v>0</v>
      </c>
      <c r="F1419" s="40">
        <f t="shared" ca="1" si="676"/>
        <v>202</v>
      </c>
      <c r="G1419" s="40" t="str">
        <f t="shared" ca="1" si="676"/>
        <v>-</v>
      </c>
      <c r="H1419" s="40" t="str">
        <f t="shared" ca="1" si="676"/>
        <v>-</v>
      </c>
      <c r="I1419" s="40" t="str">
        <f t="shared" ca="1" si="676"/>
        <v>-</v>
      </c>
      <c r="J1419" s="40" t="str">
        <f t="shared" ca="1" si="676"/>
        <v>-</v>
      </c>
      <c r="K1419" s="40" t="str">
        <f t="shared" ca="1" si="676"/>
        <v>-</v>
      </c>
      <c r="L1419" s="40" t="str">
        <f t="shared" ca="1" si="676"/>
        <v>-</v>
      </c>
      <c r="M1419" s="40" t="str">
        <f t="shared" ca="1" si="676"/>
        <v>-</v>
      </c>
      <c r="N1419" s="40" t="str">
        <f t="shared" ca="1" si="676"/>
        <v>-</v>
      </c>
      <c r="O1419" s="200">
        <f ca="1">O$1395</f>
        <v>146</v>
      </c>
      <c r="P1419" s="40">
        <f t="shared" ca="1" si="676"/>
        <v>149</v>
      </c>
      <c r="Q1419" s="200">
        <f ca="1">Q$1395</f>
        <v>147</v>
      </c>
      <c r="R1419" s="200">
        <f ca="1">R$1395</f>
        <v>147</v>
      </c>
      <c r="S1419" s="200">
        <f ca="1">S$1395</f>
        <v>147</v>
      </c>
      <c r="T1419" s="200">
        <f ca="1">T$1395</f>
        <v>147</v>
      </c>
      <c r="U1419" s="40">
        <f t="shared" ca="1" si="676"/>
        <v>1.2500000000000001E-2</v>
      </c>
      <c r="V1419" s="40">
        <f t="shared" ca="1" si="704"/>
        <v>6.25E-2</v>
      </c>
      <c r="W1419" s="40">
        <f t="shared" ca="1" si="704"/>
        <v>6.25E-2</v>
      </c>
      <c r="X1419" s="40">
        <f t="shared" ca="1" si="704"/>
        <v>6.25E-2</v>
      </c>
      <c r="Y1419" s="49">
        <f t="shared" ca="1" si="704"/>
        <v>1.15E-2</v>
      </c>
      <c r="Z1419" s="49">
        <f t="shared" ca="1" si="704"/>
        <v>-2.0416666666666666E-2</v>
      </c>
      <c r="AA1419" s="40">
        <f t="shared" ref="AA1419:AC1420" ca="1" si="708">OFFSET(AA1419,-1,0)</f>
        <v>2</v>
      </c>
      <c r="AB1419" s="40" t="b">
        <f t="shared" ca="1" si="708"/>
        <v>1</v>
      </c>
      <c r="AC1419" s="40" t="str">
        <f t="shared" ca="1" si="708"/>
        <v>-</v>
      </c>
      <c r="AD1419" s="40" t="str">
        <f t="shared" ca="1" si="704"/>
        <v>-</v>
      </c>
      <c r="AE1419" s="40" t="str">
        <f t="shared" ca="1" si="704"/>
        <v>-</v>
      </c>
      <c r="AF1419" s="40" t="str">
        <f t="shared" ca="1" si="704"/>
        <v>-</v>
      </c>
      <c r="AG1419" s="40" t="str">
        <f t="shared" ca="1" si="704"/>
        <v>-</v>
      </c>
      <c r="AH1419" s="40">
        <f ca="1">OFFSET(AH1419,-1,0)</f>
        <v>1</v>
      </c>
      <c r="AI1419" s="201">
        <f ca="1">AI$1409</f>
        <v>0</v>
      </c>
      <c r="AJ1419" s="40">
        <f t="shared" ca="1" si="704"/>
        <v>1</v>
      </c>
      <c r="AK1419" s="201">
        <f ca="1">AK$1409</f>
        <v>0</v>
      </c>
      <c r="AL1419" s="40">
        <f t="shared" ca="1" si="705"/>
        <v>1</v>
      </c>
      <c r="AM1419" s="40"/>
      <c r="AN1419" s="40"/>
      <c r="AO1419" s="40"/>
      <c r="AP1419" s="40"/>
      <c r="AQ1419" s="40"/>
      <c r="AR1419" s="40"/>
      <c r="AS1419" s="40"/>
      <c r="AT1419" s="40"/>
      <c r="AU1419" s="40"/>
      <c r="AV1419" s="40"/>
      <c r="AW1419" s="40"/>
      <c r="AX1419" s="40"/>
      <c r="AY1419" s="40"/>
      <c r="AZ1419" s="40"/>
      <c r="BA1419" s="40"/>
      <c r="BB1419" s="40"/>
      <c r="BC1419" s="40"/>
      <c r="BD1419" s="40"/>
      <c r="BE1419" s="40"/>
      <c r="BF1419" s="40"/>
      <c r="BG1419" s="40"/>
      <c r="BH1419" s="40"/>
      <c r="BI1419" s="40"/>
      <c r="BJ1419" s="40"/>
      <c r="BK1419" s="40"/>
      <c r="BL1419" s="40"/>
      <c r="BM1419" s="40"/>
      <c r="BN1419" s="200">
        <f ca="1">BN$1395</f>
        <v>0.08</v>
      </c>
      <c r="BO1419" s="40">
        <f ca="1">OFFSET(BO1419,-1,0)</f>
        <v>0</v>
      </c>
      <c r="BP1419" s="77">
        <f ca="1">OFFSET(BP1419,-1,0)</f>
        <v>0</v>
      </c>
      <c r="BQ1419" s="40">
        <f ca="1">OFFSET(BQ1419,-1,0)</f>
        <v>0</v>
      </c>
      <c r="BR1419" s="200">
        <f ca="1">BR$1395</f>
        <v>0.05</v>
      </c>
      <c r="BS1419" s="200">
        <f ca="1">BS$1395</f>
        <v>0.08</v>
      </c>
      <c r="BT1419" s="200">
        <f ca="1">BT$1395</f>
        <v>0.08</v>
      </c>
      <c r="BU1419" s="200">
        <f ca="1">BU$1395</f>
        <v>0.08</v>
      </c>
      <c r="BV1419" s="40">
        <f t="shared" ref="BV1419:BX1423" ca="1" si="709">OFFSET(BV1419,-1,0)</f>
        <v>0</v>
      </c>
      <c r="BW1419" s="77">
        <f t="shared" ca="1" si="709"/>
        <v>0</v>
      </c>
      <c r="BX1419" s="40">
        <f t="shared" ca="1" si="709"/>
        <v>0</v>
      </c>
      <c r="BY1419" s="200">
        <f ca="1">BY$1395</f>
        <v>0.05</v>
      </c>
      <c r="BZ1419" s="200">
        <f ca="1">BZ$1395</f>
        <v>0.08</v>
      </c>
      <c r="CA1419" s="200">
        <f ca="1">CA$1395</f>
        <v>0.08</v>
      </c>
      <c r="CB1419" s="200">
        <f ca="1">CB$1395</f>
        <v>0.08</v>
      </c>
      <c r="CC1419" s="40">
        <f t="shared" ref="CC1419:CE1423" ca="1" si="710">OFFSET(CC1419,-1,0)</f>
        <v>0</v>
      </c>
      <c r="CD1419" s="77">
        <f t="shared" ca="1" si="710"/>
        <v>0</v>
      </c>
      <c r="CE1419" s="40">
        <f t="shared" ca="1" si="710"/>
        <v>0</v>
      </c>
      <c r="CF1419" s="200">
        <f ca="1">CF$1395</f>
        <v>0.05</v>
      </c>
      <c r="CG1419" s="200">
        <f ca="1">CG$1395</f>
        <v>0.08</v>
      </c>
      <c r="CH1419" s="200">
        <f ca="1">CH$1395</f>
        <v>0.08</v>
      </c>
    </row>
    <row r="1420" spans="1:86">
      <c r="A1420" s="60"/>
      <c r="B1420" s="231" t="str">
        <f t="shared" si="674"/>
        <v>Scan 2 Dry FS as Scan1</v>
      </c>
      <c r="C1420" s="40">
        <f t="shared" ca="1" si="707"/>
        <v>1</v>
      </c>
      <c r="D1420" s="40">
        <f t="shared" ca="1" si="707"/>
        <v>1</v>
      </c>
      <c r="E1420" s="40" t="b">
        <f t="shared" ca="1" si="702"/>
        <v>0</v>
      </c>
      <c r="F1420" s="40">
        <f t="shared" ca="1" si="676"/>
        <v>202</v>
      </c>
      <c r="G1420" s="40" t="str">
        <f t="shared" ca="1" si="676"/>
        <v>-</v>
      </c>
      <c r="H1420" s="40" t="str">
        <f t="shared" ca="1" si="676"/>
        <v>-</v>
      </c>
      <c r="I1420" s="40" t="str">
        <f t="shared" ca="1" si="676"/>
        <v>-</v>
      </c>
      <c r="J1420" s="40" t="str">
        <f t="shared" ca="1" si="676"/>
        <v>-</v>
      </c>
      <c r="K1420" s="40" t="str">
        <f t="shared" ca="1" si="676"/>
        <v>-</v>
      </c>
      <c r="L1420" s="40" t="str">
        <f t="shared" ca="1" si="676"/>
        <v>-</v>
      </c>
      <c r="M1420" s="40" t="str">
        <f t="shared" ca="1" si="676"/>
        <v>-</v>
      </c>
      <c r="N1420" s="40" t="str">
        <f t="shared" ca="1" si="676"/>
        <v>-</v>
      </c>
      <c r="O1420" s="40">
        <f t="shared" ca="1" si="676"/>
        <v>146</v>
      </c>
      <c r="P1420" s="40">
        <f t="shared" ca="1" si="676"/>
        <v>149</v>
      </c>
      <c r="Q1420" s="201">
        <f ca="1">Q$1409</f>
        <v>149</v>
      </c>
      <c r="R1420" s="201">
        <f ca="1">R$1409</f>
        <v>150</v>
      </c>
      <c r="S1420" s="201">
        <f ca="1">S$1409</f>
        <v>150</v>
      </c>
      <c r="T1420" s="201">
        <f ca="1">T$1409</f>
        <v>150</v>
      </c>
      <c r="U1420" s="40">
        <f t="shared" ca="1" si="676"/>
        <v>1.2500000000000001E-2</v>
      </c>
      <c r="V1420" s="40">
        <f t="shared" ca="1" si="704"/>
        <v>6.25E-2</v>
      </c>
      <c r="W1420" s="40">
        <f t="shared" ca="1" si="704"/>
        <v>6.25E-2</v>
      </c>
      <c r="X1420" s="40">
        <f t="shared" ca="1" si="704"/>
        <v>6.25E-2</v>
      </c>
      <c r="Y1420" s="49">
        <f t="shared" ca="1" si="704"/>
        <v>1.15E-2</v>
      </c>
      <c r="Z1420" s="49">
        <f t="shared" ca="1" si="704"/>
        <v>-2.0416666666666666E-2</v>
      </c>
      <c r="AA1420" s="40">
        <f t="shared" ca="1" si="708"/>
        <v>2</v>
      </c>
      <c r="AB1420" s="40" t="b">
        <f t="shared" ca="1" si="708"/>
        <v>1</v>
      </c>
      <c r="AC1420" s="40" t="str">
        <f t="shared" ca="1" si="708"/>
        <v>-</v>
      </c>
      <c r="AD1420" s="40" t="str">
        <f t="shared" ca="1" si="704"/>
        <v>-</v>
      </c>
      <c r="AE1420" s="40" t="str">
        <f t="shared" ca="1" si="704"/>
        <v>-</v>
      </c>
      <c r="AF1420" s="40" t="str">
        <f t="shared" ca="1" si="704"/>
        <v>-</v>
      </c>
      <c r="AG1420" s="40" t="str">
        <f t="shared" ca="1" si="704"/>
        <v>-</v>
      </c>
      <c r="AH1420" s="40">
        <f ca="1">OFFSET(AH1420,-1,0)</f>
        <v>1</v>
      </c>
      <c r="AI1420" s="77">
        <f t="shared" ref="AI1420:AK1421" ca="1" si="711">OFFSET(AI1420,-1,0)</f>
        <v>0</v>
      </c>
      <c r="AJ1420" s="77">
        <f t="shared" ca="1" si="711"/>
        <v>1</v>
      </c>
      <c r="AK1420" s="77">
        <f t="shared" ca="1" si="711"/>
        <v>0</v>
      </c>
      <c r="AL1420" s="40">
        <f t="shared" ca="1" si="705"/>
        <v>1</v>
      </c>
      <c r="AM1420" s="40"/>
      <c r="AN1420" s="40"/>
      <c r="AO1420" s="40"/>
      <c r="AP1420" s="40"/>
      <c r="AQ1420" s="40"/>
      <c r="AR1420" s="40"/>
      <c r="AS1420" s="40"/>
      <c r="AT1420" s="40"/>
      <c r="AU1420" s="40"/>
      <c r="AV1420" s="40"/>
      <c r="AW1420" s="40"/>
      <c r="AX1420" s="40"/>
      <c r="AY1420" s="40"/>
      <c r="AZ1420" s="40"/>
      <c r="BA1420" s="40"/>
      <c r="BB1420" s="40"/>
      <c r="BC1420" s="40"/>
      <c r="BD1420" s="40"/>
      <c r="BE1420" s="40"/>
      <c r="BF1420" s="40"/>
      <c r="BG1420" s="40"/>
      <c r="BH1420" s="40"/>
      <c r="BI1420" s="40"/>
      <c r="BJ1420" s="40"/>
      <c r="BK1420" s="40"/>
      <c r="BL1420" s="40"/>
      <c r="BM1420" s="40"/>
      <c r="BN1420" s="40">
        <f t="shared" ref="BN1420:CC1432" ca="1" si="712">OFFSET(BN1420,-1,0)</f>
        <v>0.08</v>
      </c>
      <c r="BO1420" s="40">
        <f t="shared" ca="1" si="712"/>
        <v>0</v>
      </c>
      <c r="BP1420" s="77">
        <f ca="1">OFFSET(BP1420,-1,0)</f>
        <v>0</v>
      </c>
      <c r="BQ1420" s="40">
        <f t="shared" ca="1" si="712"/>
        <v>0</v>
      </c>
      <c r="BR1420" s="40">
        <f t="shared" ca="1" si="712"/>
        <v>0.05</v>
      </c>
      <c r="BS1420" s="201">
        <f ca="1">BS$1409</f>
        <v>-0.05</v>
      </c>
      <c r="BT1420" s="201">
        <f ca="1">BT$1409</f>
        <v>-0.05</v>
      </c>
      <c r="BU1420" s="40">
        <f ca="1">OFFSET(BU1420,-1,0)</f>
        <v>0.08</v>
      </c>
      <c r="BV1420" s="40">
        <f t="shared" ca="1" si="709"/>
        <v>0</v>
      </c>
      <c r="BW1420" s="77">
        <f t="shared" ca="1" si="709"/>
        <v>0</v>
      </c>
      <c r="BX1420" s="40">
        <f t="shared" ca="1" si="709"/>
        <v>0</v>
      </c>
      <c r="BY1420" s="40">
        <f ca="1">OFFSET(BY1420,-1,0)</f>
        <v>0.05</v>
      </c>
      <c r="BZ1420" s="201">
        <f ca="1">BZ$1409</f>
        <v>-0.05</v>
      </c>
      <c r="CA1420" s="201">
        <f ca="1">CA$1409</f>
        <v>-0.05</v>
      </c>
      <c r="CB1420" s="40">
        <f ca="1">OFFSET(CB1420,-1,0)</f>
        <v>0.08</v>
      </c>
      <c r="CC1420" s="40">
        <f t="shared" ca="1" si="710"/>
        <v>0</v>
      </c>
      <c r="CD1420" s="77">
        <f t="shared" ca="1" si="710"/>
        <v>0</v>
      </c>
      <c r="CE1420" s="40">
        <f t="shared" ca="1" si="710"/>
        <v>0</v>
      </c>
      <c r="CF1420" s="40">
        <f ca="1">OFFSET(CF1420,-1,0)</f>
        <v>0.05</v>
      </c>
      <c r="CG1420" s="201">
        <f ca="1">CG$1409</f>
        <v>-0.05</v>
      </c>
      <c r="CH1420" s="201">
        <f ca="1">CH$1409</f>
        <v>-0.05</v>
      </c>
    </row>
    <row r="1421" spans="1:86">
      <c r="A1421" s="60"/>
      <c r="B1421" s="231" t="str">
        <f t="shared" si="674"/>
        <v>Scan 2 Singles FS as Scan1</v>
      </c>
      <c r="C1421" s="77">
        <f t="shared" ca="1" si="707"/>
        <v>1</v>
      </c>
      <c r="D1421" s="77">
        <f t="shared" ca="1" si="707"/>
        <v>1</v>
      </c>
      <c r="E1421" s="77" t="b">
        <f t="shared" ca="1" si="702"/>
        <v>0</v>
      </c>
      <c r="F1421" s="77">
        <f t="shared" ref="F1421:N1422" ca="1" si="713">OFFSET(F1421,-1,0)</f>
        <v>202</v>
      </c>
      <c r="G1421" s="77" t="str">
        <f t="shared" ca="1" si="713"/>
        <v>-</v>
      </c>
      <c r="H1421" s="77" t="str">
        <f t="shared" ca="1" si="713"/>
        <v>-</v>
      </c>
      <c r="I1421" s="77" t="str">
        <f t="shared" ca="1" si="713"/>
        <v>-</v>
      </c>
      <c r="J1421" s="77" t="str">
        <f t="shared" ca="1" si="713"/>
        <v>-</v>
      </c>
      <c r="K1421" s="77" t="str">
        <f t="shared" ca="1" si="713"/>
        <v>-</v>
      </c>
      <c r="L1421" s="77" t="str">
        <f t="shared" ca="1" si="713"/>
        <v>-</v>
      </c>
      <c r="M1421" s="77" t="str">
        <f t="shared" ca="1" si="713"/>
        <v>-</v>
      </c>
      <c r="N1421" s="77" t="str">
        <f t="shared" ca="1" si="713"/>
        <v>-</v>
      </c>
      <c r="O1421" s="201">
        <f ca="1">O$1409</f>
        <v>148</v>
      </c>
      <c r="P1421" s="77">
        <f ca="1">OFFSET(P1421,-1,0)</f>
        <v>149</v>
      </c>
      <c r="Q1421" s="200">
        <f ca="1">Q$1395</f>
        <v>147</v>
      </c>
      <c r="R1421" s="77">
        <f ca="1">OFFSET(R1421,-1,0)</f>
        <v>150</v>
      </c>
      <c r="S1421" s="77">
        <f t="shared" ref="S1421:AJ1423" ca="1" si="714">OFFSET(S1421,-1,0)</f>
        <v>150</v>
      </c>
      <c r="T1421" s="77">
        <f t="shared" ca="1" si="714"/>
        <v>150</v>
      </c>
      <c r="U1421" s="77">
        <f t="shared" ca="1" si="714"/>
        <v>1.2500000000000001E-2</v>
      </c>
      <c r="V1421" s="77">
        <f t="shared" ca="1" si="714"/>
        <v>6.25E-2</v>
      </c>
      <c r="W1421" s="77">
        <f t="shared" ca="1" si="714"/>
        <v>6.25E-2</v>
      </c>
      <c r="X1421" s="77">
        <f t="shared" ca="1" si="714"/>
        <v>6.25E-2</v>
      </c>
      <c r="Y1421" s="206">
        <f t="shared" ca="1" si="714"/>
        <v>1.15E-2</v>
      </c>
      <c r="Z1421" s="206">
        <f t="shared" ca="1" si="714"/>
        <v>-2.0416666666666666E-2</v>
      </c>
      <c r="AA1421" s="77">
        <f t="shared" ca="1" si="714"/>
        <v>2</v>
      </c>
      <c r="AB1421" s="77" t="b">
        <f t="shared" ca="1" si="714"/>
        <v>1</v>
      </c>
      <c r="AC1421" s="77" t="str">
        <f t="shared" ca="1" si="714"/>
        <v>-</v>
      </c>
      <c r="AD1421" s="77" t="str">
        <f t="shared" ca="1" si="714"/>
        <v>-</v>
      </c>
      <c r="AE1421" s="77" t="str">
        <f t="shared" ca="1" si="714"/>
        <v>-</v>
      </c>
      <c r="AF1421" s="77" t="str">
        <f t="shared" ca="1" si="714"/>
        <v>-</v>
      </c>
      <c r="AG1421" s="77" t="str">
        <f t="shared" ca="1" si="714"/>
        <v>-</v>
      </c>
      <c r="AH1421" s="77">
        <f t="shared" ca="1" si="714"/>
        <v>1</v>
      </c>
      <c r="AI1421" s="77">
        <f t="shared" ca="1" si="711"/>
        <v>0</v>
      </c>
      <c r="AJ1421" s="77">
        <f t="shared" ca="1" si="711"/>
        <v>1</v>
      </c>
      <c r="AK1421" s="77">
        <f t="shared" ca="1" si="711"/>
        <v>0</v>
      </c>
      <c r="AL1421" s="77">
        <f t="shared" ca="1" si="705"/>
        <v>1</v>
      </c>
      <c r="AM1421" s="77"/>
      <c r="AN1421" s="77"/>
      <c r="AO1421" s="77"/>
      <c r="AP1421" s="77"/>
      <c r="AQ1421" s="77"/>
      <c r="AR1421" s="77"/>
      <c r="AS1421" s="77"/>
      <c r="AT1421" s="77"/>
      <c r="AU1421" s="77"/>
      <c r="AV1421" s="77"/>
      <c r="AW1421" s="77"/>
      <c r="AX1421" s="77"/>
      <c r="AY1421" s="77"/>
      <c r="AZ1421" s="77"/>
      <c r="BA1421" s="77"/>
      <c r="BB1421" s="77"/>
      <c r="BC1421" s="77"/>
      <c r="BD1421" s="77"/>
      <c r="BE1421" s="77"/>
      <c r="BF1421" s="77"/>
      <c r="BG1421" s="77"/>
      <c r="BH1421" s="77"/>
      <c r="BI1421" s="77"/>
      <c r="BJ1421" s="77"/>
      <c r="BK1421" s="77"/>
      <c r="BL1421" s="77"/>
      <c r="BM1421" s="77"/>
      <c r="BN1421" s="77">
        <f t="shared" ca="1" si="712"/>
        <v>0.08</v>
      </c>
      <c r="BO1421" s="77">
        <f t="shared" ca="1" si="712"/>
        <v>0</v>
      </c>
      <c r="BP1421" s="77">
        <f t="shared" ca="1" si="712"/>
        <v>0</v>
      </c>
      <c r="BQ1421" s="77">
        <f t="shared" ca="1" si="712"/>
        <v>0</v>
      </c>
      <c r="BR1421" s="201">
        <f ca="1">BR$1409</f>
        <v>0.05</v>
      </c>
      <c r="BS1421" s="200">
        <f ca="1">BS$1395</f>
        <v>0.08</v>
      </c>
      <c r="BT1421" s="77">
        <f t="shared" ca="1" si="712"/>
        <v>-0.05</v>
      </c>
      <c r="BU1421" s="77">
        <f ca="1">OFFSET(BU1421,-1,0)</f>
        <v>0.08</v>
      </c>
      <c r="BV1421" s="77">
        <f t="shared" ca="1" si="709"/>
        <v>0</v>
      </c>
      <c r="BW1421" s="77">
        <f t="shared" ca="1" si="709"/>
        <v>0</v>
      </c>
      <c r="BX1421" s="77">
        <f t="shared" ca="1" si="709"/>
        <v>0</v>
      </c>
      <c r="BY1421" s="201">
        <f ca="1">BY$1409</f>
        <v>0.05</v>
      </c>
      <c r="BZ1421" s="200">
        <f ca="1">BZ$1395</f>
        <v>0.08</v>
      </c>
      <c r="CA1421" s="77">
        <f ca="1">OFFSET(CA1421,-1,0)</f>
        <v>-0.05</v>
      </c>
      <c r="CB1421" s="77">
        <f ca="1">OFFSET(CB1421,-1,0)</f>
        <v>0.08</v>
      </c>
      <c r="CC1421" s="77">
        <f t="shared" ca="1" si="710"/>
        <v>0</v>
      </c>
      <c r="CD1421" s="77">
        <f t="shared" ca="1" si="710"/>
        <v>0</v>
      </c>
      <c r="CE1421" s="77">
        <f t="shared" ca="1" si="710"/>
        <v>0</v>
      </c>
      <c r="CF1421" s="201">
        <f ca="1">CF$1409</f>
        <v>0.05</v>
      </c>
      <c r="CG1421" s="200">
        <f ca="1">CG$1395</f>
        <v>0.08</v>
      </c>
      <c r="CH1421" s="77">
        <f ca="1">OFFSET(CH1421,-1,0)</f>
        <v>-0.05</v>
      </c>
    </row>
    <row r="1422" spans="1:86">
      <c r="A1422" s="60"/>
      <c r="B1422" s="231" t="str">
        <f t="shared" si="674"/>
        <v>Scan 2 Mult FS as Scan1</v>
      </c>
      <c r="C1422" s="77">
        <f t="shared" ca="1" si="707"/>
        <v>1</v>
      </c>
      <c r="D1422" s="77">
        <f t="shared" ca="1" si="707"/>
        <v>1</v>
      </c>
      <c r="E1422" s="77" t="b">
        <f t="shared" ca="1" si="702"/>
        <v>0</v>
      </c>
      <c r="F1422" s="77">
        <f t="shared" ca="1" si="713"/>
        <v>202</v>
      </c>
      <c r="G1422" s="77" t="str">
        <f t="shared" ca="1" si="713"/>
        <v>-</v>
      </c>
      <c r="H1422" s="77" t="str">
        <f t="shared" ca="1" si="713"/>
        <v>-</v>
      </c>
      <c r="I1422" s="77" t="str">
        <f t="shared" ca="1" si="713"/>
        <v>-</v>
      </c>
      <c r="J1422" s="77" t="str">
        <f t="shared" ca="1" si="713"/>
        <v>-</v>
      </c>
      <c r="K1422" s="77" t="str">
        <f t="shared" ca="1" si="713"/>
        <v>-</v>
      </c>
      <c r="L1422" s="77" t="str">
        <f t="shared" ca="1" si="713"/>
        <v>-</v>
      </c>
      <c r="M1422" s="77" t="str">
        <f t="shared" ca="1" si="713"/>
        <v>-</v>
      </c>
      <c r="N1422" s="77" t="str">
        <f t="shared" ca="1" si="713"/>
        <v>-</v>
      </c>
      <c r="O1422" s="77">
        <f ca="1">OFFSET(O1422,-1,0)</f>
        <v>148</v>
      </c>
      <c r="P1422" s="77">
        <f ca="1">OFFSET(P1422,-1,0)</f>
        <v>149</v>
      </c>
      <c r="Q1422" s="201">
        <f ca="1">Q$1409</f>
        <v>149</v>
      </c>
      <c r="R1422" s="200">
        <f ca="1">R$1395</f>
        <v>147</v>
      </c>
      <c r="S1422" s="200">
        <f ca="1">S$1395</f>
        <v>147</v>
      </c>
      <c r="T1422" s="200">
        <f ca="1">T$1395</f>
        <v>147</v>
      </c>
      <c r="U1422" s="77">
        <f t="shared" ca="1" si="714"/>
        <v>1.2500000000000001E-2</v>
      </c>
      <c r="V1422" s="77">
        <f t="shared" ca="1" si="714"/>
        <v>6.25E-2</v>
      </c>
      <c r="W1422" s="77">
        <f t="shared" ca="1" si="714"/>
        <v>6.25E-2</v>
      </c>
      <c r="X1422" s="77">
        <f t="shared" ca="1" si="714"/>
        <v>6.25E-2</v>
      </c>
      <c r="Y1422" s="206">
        <f t="shared" ca="1" si="714"/>
        <v>1.15E-2</v>
      </c>
      <c r="Z1422" s="206">
        <f t="shared" ca="1" si="714"/>
        <v>-2.0416666666666666E-2</v>
      </c>
      <c r="AA1422" s="77">
        <f t="shared" ca="1" si="714"/>
        <v>2</v>
      </c>
      <c r="AB1422" s="77" t="b">
        <f t="shared" ca="1" si="714"/>
        <v>1</v>
      </c>
      <c r="AC1422" s="77" t="str">
        <f t="shared" ca="1" si="714"/>
        <v>-</v>
      </c>
      <c r="AD1422" s="77" t="str">
        <f t="shared" ca="1" si="714"/>
        <v>-</v>
      </c>
      <c r="AE1422" s="77" t="str">
        <f t="shared" ca="1" si="714"/>
        <v>-</v>
      </c>
      <c r="AF1422" s="77" t="str">
        <f t="shared" ca="1" si="714"/>
        <v>-</v>
      </c>
      <c r="AG1422" s="77" t="str">
        <f t="shared" ca="1" si="714"/>
        <v>-</v>
      </c>
      <c r="AH1422" s="77">
        <f t="shared" ca="1" si="714"/>
        <v>1</v>
      </c>
      <c r="AI1422" s="77">
        <f t="shared" ca="1" si="714"/>
        <v>0</v>
      </c>
      <c r="AJ1422" s="77">
        <f t="shared" ca="1" si="714"/>
        <v>1</v>
      </c>
      <c r="AK1422" s="77">
        <f ca="1">OFFSET(AK1422,-1,0)</f>
        <v>0</v>
      </c>
      <c r="AL1422" s="77">
        <f t="shared" ca="1" si="705"/>
        <v>1</v>
      </c>
      <c r="AM1422" s="77"/>
      <c r="AN1422" s="77"/>
      <c r="AO1422" s="77"/>
      <c r="AP1422" s="77"/>
      <c r="AQ1422" s="77"/>
      <c r="AR1422" s="77"/>
      <c r="AS1422" s="77"/>
      <c r="AT1422" s="77"/>
      <c r="AU1422" s="77"/>
      <c r="AV1422" s="77"/>
      <c r="AW1422" s="77"/>
      <c r="AX1422" s="77"/>
      <c r="AY1422" s="77"/>
      <c r="AZ1422" s="77"/>
      <c r="BA1422" s="77"/>
      <c r="BB1422" s="77"/>
      <c r="BC1422" s="77"/>
      <c r="BD1422" s="77"/>
      <c r="BE1422" s="77"/>
      <c r="BF1422" s="77"/>
      <c r="BG1422" s="77"/>
      <c r="BH1422" s="77"/>
      <c r="BI1422" s="77"/>
      <c r="BJ1422" s="77"/>
      <c r="BK1422" s="77"/>
      <c r="BL1422" s="77"/>
      <c r="BM1422" s="77"/>
      <c r="BN1422" s="77">
        <f t="shared" ca="1" si="712"/>
        <v>0.08</v>
      </c>
      <c r="BO1422" s="77">
        <f t="shared" ca="1" si="712"/>
        <v>0</v>
      </c>
      <c r="BP1422" s="77">
        <f t="shared" ca="1" si="712"/>
        <v>0</v>
      </c>
      <c r="BQ1422" s="77">
        <f t="shared" ca="1" si="712"/>
        <v>0</v>
      </c>
      <c r="BR1422" s="77">
        <f t="shared" ca="1" si="712"/>
        <v>0.05</v>
      </c>
      <c r="BS1422" s="201">
        <f ca="1">BS$1409</f>
        <v>-0.05</v>
      </c>
      <c r="BT1422" s="200">
        <f ca="1">BT$1395</f>
        <v>0.08</v>
      </c>
      <c r="BU1422" s="77">
        <f ca="1">OFFSET(BU1422,-1,0)</f>
        <v>0.08</v>
      </c>
      <c r="BV1422" s="77">
        <f t="shared" ca="1" si="709"/>
        <v>0</v>
      </c>
      <c r="BW1422" s="77">
        <f t="shared" ca="1" si="709"/>
        <v>0</v>
      </c>
      <c r="BX1422" s="77">
        <f t="shared" ca="1" si="709"/>
        <v>0</v>
      </c>
      <c r="BY1422" s="77">
        <f ca="1">OFFSET(BY1422,-1,0)</f>
        <v>0.05</v>
      </c>
      <c r="BZ1422" s="201">
        <f ca="1">BZ$1409</f>
        <v>-0.05</v>
      </c>
      <c r="CA1422" s="200">
        <f ca="1">CA$1395</f>
        <v>0.08</v>
      </c>
      <c r="CB1422" s="77">
        <f ca="1">OFFSET(CB1422,-1,0)</f>
        <v>0.08</v>
      </c>
      <c r="CC1422" s="77">
        <f t="shared" ca="1" si="710"/>
        <v>0</v>
      </c>
      <c r="CD1422" s="77">
        <f t="shared" ca="1" si="710"/>
        <v>0</v>
      </c>
      <c r="CE1422" s="77">
        <f t="shared" ca="1" si="710"/>
        <v>0</v>
      </c>
      <c r="CF1422" s="77">
        <f t="shared" ref="CF1422:CF1428" ca="1" si="715">OFFSET(CF1422,-1,0)</f>
        <v>0.05</v>
      </c>
      <c r="CG1422" s="201">
        <f ca="1">CG$1409</f>
        <v>-0.05</v>
      </c>
      <c r="CH1422" s="200">
        <f ca="1">CH$1395</f>
        <v>0.08</v>
      </c>
    </row>
    <row r="1423" spans="1:86">
      <c r="A1423" s="60"/>
      <c r="B1423" s="231" t="str">
        <f t="shared" si="674"/>
        <v>Scan 2 Hold Base Mortality as Scan1</v>
      </c>
      <c r="C1423" s="77">
        <f t="shared" ca="1" si="707"/>
        <v>1</v>
      </c>
      <c r="D1423" s="77">
        <f t="shared" ca="1" si="707"/>
        <v>1</v>
      </c>
      <c r="E1423" s="77" t="b">
        <f t="shared" ca="1" si="702"/>
        <v>0</v>
      </c>
      <c r="F1423" s="200">
        <f ca="1">F$1395</f>
        <v>201</v>
      </c>
      <c r="G1423" s="77" t="str">
        <f ca="1">OFFSET(G1423,-1,0)</f>
        <v>-</v>
      </c>
      <c r="H1423" s="77" t="str">
        <f ca="1">OFFSET(H1423,-1,0)</f>
        <v>-</v>
      </c>
      <c r="I1423" s="77" t="str">
        <f ca="1">OFFSET(I1423,-1,0)</f>
        <v>-</v>
      </c>
      <c r="J1423" s="77" t="str">
        <f ca="1">OFFSET(J1423,-1,0)</f>
        <v>-</v>
      </c>
      <c r="K1423" s="77" t="str">
        <f ca="1">OFFSET(K1423,-1,0)</f>
        <v>-</v>
      </c>
      <c r="L1423" s="76" t="b">
        <v>1</v>
      </c>
      <c r="M1423" s="77" t="str">
        <f ca="1">OFFSET(M1423,-1,0)</f>
        <v>-</v>
      </c>
      <c r="N1423" s="77" t="str">
        <f ca="1">OFFSET(N1423,-1,0)</f>
        <v>-</v>
      </c>
      <c r="O1423" s="77">
        <f ca="1">OFFSET(O1423,-1,0)</f>
        <v>148</v>
      </c>
      <c r="P1423" s="77">
        <f ca="1">OFFSET(P1423,-1,0)</f>
        <v>149</v>
      </c>
      <c r="Q1423" s="77">
        <f ca="1">OFFSET(Q1423,-1,0)</f>
        <v>149</v>
      </c>
      <c r="R1423" s="201">
        <f ca="1">R$1409</f>
        <v>150</v>
      </c>
      <c r="S1423" s="201">
        <f ca="1">S$1409</f>
        <v>150</v>
      </c>
      <c r="T1423" s="201">
        <f ca="1">T$1409</f>
        <v>150</v>
      </c>
      <c r="U1423" s="77">
        <f t="shared" ca="1" si="714"/>
        <v>1.2500000000000001E-2</v>
      </c>
      <c r="V1423" s="77">
        <f t="shared" ca="1" si="714"/>
        <v>6.25E-2</v>
      </c>
      <c r="W1423" s="77">
        <f t="shared" ca="1" si="714"/>
        <v>6.25E-2</v>
      </c>
      <c r="X1423" s="77">
        <f t="shared" ca="1" si="714"/>
        <v>6.25E-2</v>
      </c>
      <c r="Y1423" s="206">
        <f t="shared" ca="1" si="714"/>
        <v>1.15E-2</v>
      </c>
      <c r="Z1423" s="206">
        <f t="shared" ca="1" si="714"/>
        <v>-2.0416666666666666E-2</v>
      </c>
      <c r="AA1423" s="77">
        <f t="shared" ca="1" si="714"/>
        <v>2</v>
      </c>
      <c r="AB1423" s="77" t="b">
        <f t="shared" ca="1" si="714"/>
        <v>1</v>
      </c>
      <c r="AC1423" s="77" t="str">
        <f t="shared" ca="1" si="714"/>
        <v>-</v>
      </c>
      <c r="AD1423" s="77" t="str">
        <f t="shared" ca="1" si="714"/>
        <v>-</v>
      </c>
      <c r="AE1423" s="77" t="str">
        <f t="shared" ca="1" si="714"/>
        <v>-</v>
      </c>
      <c r="AF1423" s="77" t="str">
        <f t="shared" ca="1" si="714"/>
        <v>-</v>
      </c>
      <c r="AG1423" s="77" t="str">
        <f t="shared" ca="1" si="714"/>
        <v>-</v>
      </c>
      <c r="AH1423" s="77">
        <f t="shared" ca="1" si="714"/>
        <v>1</v>
      </c>
      <c r="AI1423" s="77">
        <f t="shared" ca="1" si="714"/>
        <v>0</v>
      </c>
      <c r="AJ1423" s="77">
        <f t="shared" ca="1" si="714"/>
        <v>1</v>
      </c>
      <c r="AK1423" s="77">
        <f ca="1">OFFSET(AK1423,-1,0)</f>
        <v>0</v>
      </c>
      <c r="AL1423" s="77">
        <f t="shared" ca="1" si="705"/>
        <v>1</v>
      </c>
      <c r="AM1423" s="77"/>
      <c r="AN1423" s="77"/>
      <c r="AO1423" s="77"/>
      <c r="AP1423" s="77"/>
      <c r="AQ1423" s="77"/>
      <c r="AR1423" s="77"/>
      <c r="AS1423" s="77"/>
      <c r="AT1423" s="77"/>
      <c r="AU1423" s="77"/>
      <c r="AV1423" s="77"/>
      <c r="AW1423" s="77"/>
      <c r="AX1423" s="77"/>
      <c r="AY1423" s="77"/>
      <c r="AZ1423" s="77"/>
      <c r="BA1423" s="77"/>
      <c r="BB1423" s="77"/>
      <c r="BC1423" s="77"/>
      <c r="BD1423" s="77"/>
      <c r="BE1423" s="77"/>
      <c r="BF1423" s="77"/>
      <c r="BG1423" s="77"/>
      <c r="BH1423" s="77"/>
      <c r="BI1423" s="77"/>
      <c r="BJ1423" s="77"/>
      <c r="BK1423" s="77"/>
      <c r="BL1423" s="77"/>
      <c r="BM1423" s="77"/>
      <c r="BN1423" s="201">
        <f ca="1">BN$1409</f>
        <v>-0.05</v>
      </c>
      <c r="BO1423" s="77">
        <f t="shared" ca="1" si="712"/>
        <v>0</v>
      </c>
      <c r="BP1423" s="77">
        <f t="shared" ca="1" si="712"/>
        <v>0</v>
      </c>
      <c r="BQ1423" s="77">
        <f t="shared" ca="1" si="712"/>
        <v>0</v>
      </c>
      <c r="BR1423" s="77">
        <f t="shared" ca="1" si="712"/>
        <v>0.05</v>
      </c>
      <c r="BS1423" s="77">
        <f t="shared" ca="1" si="712"/>
        <v>-0.05</v>
      </c>
      <c r="BT1423" s="201">
        <f ca="1">BT$1409</f>
        <v>-0.05</v>
      </c>
      <c r="BU1423" s="201">
        <f ca="1">BU$1409</f>
        <v>-0.05</v>
      </c>
      <c r="BV1423" s="77">
        <f t="shared" ca="1" si="709"/>
        <v>0</v>
      </c>
      <c r="BW1423" s="77">
        <f t="shared" ca="1" si="709"/>
        <v>0</v>
      </c>
      <c r="BX1423" s="77">
        <f t="shared" ca="1" si="709"/>
        <v>0</v>
      </c>
      <c r="BY1423" s="77">
        <f ca="1">OFFSET(BY1423,-1,0)</f>
        <v>0.05</v>
      </c>
      <c r="BZ1423" s="77">
        <f ca="1">OFFSET(BZ1423,-1,0)</f>
        <v>-0.05</v>
      </c>
      <c r="CA1423" s="201">
        <f ca="1">CA$1409</f>
        <v>-0.05</v>
      </c>
      <c r="CB1423" s="201">
        <f ca="1">CB$1409</f>
        <v>-0.05</v>
      </c>
      <c r="CC1423" s="77">
        <f t="shared" ca="1" si="710"/>
        <v>0</v>
      </c>
      <c r="CD1423" s="77">
        <f t="shared" ca="1" si="710"/>
        <v>0</v>
      </c>
      <c r="CE1423" s="77">
        <f t="shared" ca="1" si="710"/>
        <v>0</v>
      </c>
      <c r="CF1423" s="77">
        <f t="shared" ca="1" si="715"/>
        <v>0.05</v>
      </c>
      <c r="CG1423" s="77">
        <f t="shared" ref="CG1423:CG1428" ca="1" si="716">OFFSET(CG1423,-1,0)</f>
        <v>-0.05</v>
      </c>
      <c r="CH1423" s="201">
        <f ca="1">CH$1409</f>
        <v>-0.05</v>
      </c>
    </row>
    <row r="1424" spans="1:86">
      <c r="A1424" s="60"/>
      <c r="B1424" s="231" t="str">
        <f t="shared" si="674"/>
        <v>Scan 2 Hold LW &amp; sale value as Scan1</v>
      </c>
      <c r="C1424" s="77">
        <f t="shared" ca="1" si="707"/>
        <v>1</v>
      </c>
      <c r="D1424" s="77">
        <f t="shared" ca="1" si="707"/>
        <v>1</v>
      </c>
      <c r="E1424" s="77" t="b">
        <f t="shared" ca="1" si="707"/>
        <v>0</v>
      </c>
      <c r="F1424" s="77">
        <f t="shared" ca="1" si="707"/>
        <v>201</v>
      </c>
      <c r="G1424" s="77" t="str">
        <f t="shared" ca="1" si="707"/>
        <v>-</v>
      </c>
      <c r="H1424" s="77" t="str">
        <f t="shared" ca="1" si="707"/>
        <v>-</v>
      </c>
      <c r="I1424" s="77" t="str">
        <f t="shared" ca="1" si="707"/>
        <v>-</v>
      </c>
      <c r="J1424" s="77" t="str">
        <f t="shared" ca="1" si="707"/>
        <v>-</v>
      </c>
      <c r="K1424" s="77" t="str">
        <f t="shared" ca="1" si="707"/>
        <v>-</v>
      </c>
      <c r="L1424" s="201" t="str">
        <f>L$1409</f>
        <v>-</v>
      </c>
      <c r="M1424" s="76" t="b">
        <v>1</v>
      </c>
      <c r="N1424" s="77" t="str">
        <f t="shared" ca="1" si="707"/>
        <v>-</v>
      </c>
      <c r="O1424" s="77">
        <f t="shared" ca="1" si="707"/>
        <v>148</v>
      </c>
      <c r="P1424" s="77">
        <f t="shared" ca="1" si="707"/>
        <v>149</v>
      </c>
      <c r="Q1424" s="77">
        <f t="shared" ca="1" si="707"/>
        <v>149</v>
      </c>
      <c r="R1424" s="77">
        <f t="shared" ca="1" si="707"/>
        <v>150</v>
      </c>
      <c r="S1424" s="77">
        <f t="shared" ref="S1424:AL1432" ca="1" si="717">OFFSET(S1424,-1,0)</f>
        <v>150</v>
      </c>
      <c r="T1424" s="77">
        <f t="shared" ca="1" si="717"/>
        <v>150</v>
      </c>
      <c r="U1424" s="77">
        <f t="shared" ca="1" si="717"/>
        <v>1.2500000000000001E-2</v>
      </c>
      <c r="V1424" s="77">
        <f t="shared" ca="1" si="717"/>
        <v>6.25E-2</v>
      </c>
      <c r="W1424" s="77">
        <f t="shared" ca="1" si="717"/>
        <v>6.25E-2</v>
      </c>
      <c r="X1424" s="77">
        <f t="shared" ca="1" si="717"/>
        <v>6.25E-2</v>
      </c>
      <c r="Y1424" s="206">
        <f t="shared" ca="1" si="717"/>
        <v>1.15E-2</v>
      </c>
      <c r="Z1424" s="206">
        <f t="shared" ca="1" si="717"/>
        <v>-2.0416666666666666E-2</v>
      </c>
      <c r="AA1424" s="77">
        <f t="shared" ca="1" si="717"/>
        <v>2</v>
      </c>
      <c r="AB1424" s="77" t="b">
        <f t="shared" ca="1" si="717"/>
        <v>1</v>
      </c>
      <c r="AC1424" s="77" t="str">
        <f t="shared" ca="1" si="717"/>
        <v>-</v>
      </c>
      <c r="AD1424" s="77" t="str">
        <f t="shared" ca="1" si="717"/>
        <v>-</v>
      </c>
      <c r="AE1424" s="77" t="str">
        <f t="shared" ca="1" si="717"/>
        <v>-</v>
      </c>
      <c r="AF1424" s="77" t="str">
        <f t="shared" ca="1" si="717"/>
        <v>-</v>
      </c>
      <c r="AG1424" s="77" t="str">
        <f t="shared" ca="1" si="717"/>
        <v>-</v>
      </c>
      <c r="AH1424" s="77">
        <f t="shared" ca="1" si="717"/>
        <v>1</v>
      </c>
      <c r="AI1424" s="77">
        <f t="shared" ca="1" si="717"/>
        <v>0</v>
      </c>
      <c r="AJ1424" s="77">
        <f t="shared" ca="1" si="717"/>
        <v>1</v>
      </c>
      <c r="AK1424" s="77">
        <f t="shared" ca="1" si="717"/>
        <v>0</v>
      </c>
      <c r="AL1424" s="77">
        <f t="shared" ca="1" si="717"/>
        <v>1</v>
      </c>
      <c r="AM1424" s="77"/>
      <c r="AN1424" s="77"/>
      <c r="AO1424" s="77"/>
      <c r="AP1424" s="77"/>
      <c r="AQ1424" s="77"/>
      <c r="AR1424" s="77"/>
      <c r="AS1424" s="77"/>
      <c r="AT1424" s="77"/>
      <c r="AU1424" s="77"/>
      <c r="AV1424" s="77"/>
      <c r="AW1424" s="77"/>
      <c r="AX1424" s="77"/>
      <c r="AY1424" s="77"/>
      <c r="AZ1424" s="77"/>
      <c r="BA1424" s="77"/>
      <c r="BB1424" s="77"/>
      <c r="BC1424" s="77"/>
      <c r="BD1424" s="77"/>
      <c r="BE1424" s="77"/>
      <c r="BF1424" s="77"/>
      <c r="BG1424" s="77"/>
      <c r="BH1424" s="77"/>
      <c r="BI1424" s="77"/>
      <c r="BJ1424" s="77"/>
      <c r="BK1424" s="77"/>
      <c r="BL1424" s="77"/>
      <c r="BM1424" s="77"/>
      <c r="BN1424" s="77">
        <f t="shared" ca="1" si="712"/>
        <v>-0.05</v>
      </c>
      <c r="BO1424" s="77">
        <f t="shared" ca="1" si="712"/>
        <v>0</v>
      </c>
      <c r="BP1424" s="77">
        <f t="shared" ca="1" si="712"/>
        <v>0</v>
      </c>
      <c r="BQ1424" s="77">
        <f t="shared" ca="1" si="712"/>
        <v>0</v>
      </c>
      <c r="BR1424" s="77">
        <f t="shared" ca="1" si="712"/>
        <v>0.05</v>
      </c>
      <c r="BS1424" s="77">
        <f t="shared" ca="1" si="712"/>
        <v>-0.05</v>
      </c>
      <c r="BT1424" s="77">
        <f t="shared" ca="1" si="712"/>
        <v>-0.05</v>
      </c>
      <c r="BU1424" s="77">
        <f t="shared" ca="1" si="712"/>
        <v>-0.05</v>
      </c>
      <c r="BV1424" s="77">
        <f t="shared" ca="1" si="712"/>
        <v>0</v>
      </c>
      <c r="BW1424" s="77">
        <f t="shared" ca="1" si="712"/>
        <v>0</v>
      </c>
      <c r="BX1424" s="77">
        <f t="shared" ca="1" si="712"/>
        <v>0</v>
      </c>
      <c r="BY1424" s="77">
        <f t="shared" ca="1" si="712"/>
        <v>0.05</v>
      </c>
      <c r="BZ1424" s="77">
        <f t="shared" ca="1" si="712"/>
        <v>-0.05</v>
      </c>
      <c r="CA1424" s="77">
        <f t="shared" ca="1" si="712"/>
        <v>-0.05</v>
      </c>
      <c r="CB1424" s="77">
        <f t="shared" ca="1" si="712"/>
        <v>-0.05</v>
      </c>
      <c r="CC1424" s="77">
        <f t="shared" ca="1" si="712"/>
        <v>0</v>
      </c>
      <c r="CD1424" s="77">
        <f t="shared" ref="CD1424:CE1428" ca="1" si="718">OFFSET(CD1424,-1,0)</f>
        <v>0</v>
      </c>
      <c r="CE1424" s="77">
        <f t="shared" ca="1" si="718"/>
        <v>0</v>
      </c>
      <c r="CF1424" s="77">
        <f t="shared" ca="1" si="715"/>
        <v>0.05</v>
      </c>
      <c r="CG1424" s="77">
        <f t="shared" ca="1" si="716"/>
        <v>-0.05</v>
      </c>
      <c r="CH1424" s="77">
        <f ca="1">OFFSET(CH1424,-1,0)</f>
        <v>-0.05</v>
      </c>
    </row>
    <row r="1425" spans="1:86">
      <c r="A1425" s="60"/>
      <c r="B1425" s="232" t="str">
        <f t="shared" si="674"/>
        <v>Scan 2 Hold Flc Value as Scan1</v>
      </c>
      <c r="C1425" s="77">
        <f t="shared" ca="1" si="707"/>
        <v>1</v>
      </c>
      <c r="D1425" s="77">
        <f t="shared" ca="1" si="707"/>
        <v>1</v>
      </c>
      <c r="E1425" s="77" t="b">
        <f t="shared" ca="1" si="707"/>
        <v>0</v>
      </c>
      <c r="F1425" s="77">
        <f t="shared" ca="1" si="707"/>
        <v>201</v>
      </c>
      <c r="G1425" s="76" t="b">
        <v>1</v>
      </c>
      <c r="H1425" s="76" t="b">
        <v>1</v>
      </c>
      <c r="I1425" s="77" t="str">
        <f t="shared" ca="1" si="707"/>
        <v>-</v>
      </c>
      <c r="J1425" s="77" t="str">
        <f t="shared" ca="1" si="707"/>
        <v>-</v>
      </c>
      <c r="K1425" s="77" t="str">
        <f t="shared" ca="1" si="707"/>
        <v>-</v>
      </c>
      <c r="L1425" s="77" t="str">
        <f t="shared" ca="1" si="707"/>
        <v>-</v>
      </c>
      <c r="M1425" s="201" t="str">
        <f>M$1409</f>
        <v>-</v>
      </c>
      <c r="N1425" s="77" t="str">
        <f t="shared" ca="1" si="707"/>
        <v>-</v>
      </c>
      <c r="O1425" s="77">
        <f t="shared" ca="1" si="707"/>
        <v>148</v>
      </c>
      <c r="P1425" s="77">
        <f t="shared" ca="1" si="707"/>
        <v>149</v>
      </c>
      <c r="Q1425" s="77">
        <f t="shared" ca="1" si="707"/>
        <v>149</v>
      </c>
      <c r="R1425" s="77">
        <f t="shared" ca="1" si="707"/>
        <v>150</v>
      </c>
      <c r="S1425" s="77">
        <f t="shared" ca="1" si="717"/>
        <v>150</v>
      </c>
      <c r="T1425" s="77">
        <f t="shared" ca="1" si="717"/>
        <v>150</v>
      </c>
      <c r="U1425" s="77">
        <f t="shared" ca="1" si="717"/>
        <v>1.2500000000000001E-2</v>
      </c>
      <c r="V1425" s="77">
        <f t="shared" ca="1" si="717"/>
        <v>6.25E-2</v>
      </c>
      <c r="W1425" s="77">
        <f t="shared" ca="1" si="717"/>
        <v>6.25E-2</v>
      </c>
      <c r="X1425" s="77">
        <f t="shared" ca="1" si="717"/>
        <v>6.25E-2</v>
      </c>
      <c r="Y1425" s="206">
        <f t="shared" ca="1" si="717"/>
        <v>1.15E-2</v>
      </c>
      <c r="Z1425" s="206">
        <f t="shared" ca="1" si="717"/>
        <v>-2.0416666666666666E-2</v>
      </c>
      <c r="AA1425" s="77">
        <f t="shared" ca="1" si="717"/>
        <v>2</v>
      </c>
      <c r="AB1425" s="77" t="b">
        <f t="shared" ca="1" si="717"/>
        <v>1</v>
      </c>
      <c r="AC1425" s="77" t="str">
        <f t="shared" ca="1" si="717"/>
        <v>-</v>
      </c>
      <c r="AD1425" s="77" t="str">
        <f t="shared" ca="1" si="717"/>
        <v>-</v>
      </c>
      <c r="AE1425" s="77" t="str">
        <f t="shared" ca="1" si="717"/>
        <v>-</v>
      </c>
      <c r="AF1425" s="77" t="str">
        <f t="shared" ca="1" si="717"/>
        <v>-</v>
      </c>
      <c r="AG1425" s="77" t="str">
        <f t="shared" ca="1" si="717"/>
        <v>-</v>
      </c>
      <c r="AH1425" s="77">
        <f t="shared" ca="1" si="717"/>
        <v>1</v>
      </c>
      <c r="AI1425" s="77">
        <f t="shared" ca="1" si="717"/>
        <v>0</v>
      </c>
      <c r="AJ1425" s="77">
        <f t="shared" ca="1" si="717"/>
        <v>1</v>
      </c>
      <c r="AK1425" s="77">
        <f t="shared" ca="1" si="717"/>
        <v>0</v>
      </c>
      <c r="AL1425" s="77">
        <f t="shared" ca="1" si="717"/>
        <v>1</v>
      </c>
      <c r="AM1425" s="77"/>
      <c r="AN1425" s="77"/>
      <c r="AO1425" s="77"/>
      <c r="AP1425" s="77"/>
      <c r="AQ1425" s="77"/>
      <c r="AR1425" s="77"/>
      <c r="AS1425" s="77"/>
      <c r="AT1425" s="77"/>
      <c r="AU1425" s="77"/>
      <c r="AV1425" s="77"/>
      <c r="AW1425" s="77"/>
      <c r="AX1425" s="77"/>
      <c r="AY1425" s="77"/>
      <c r="AZ1425" s="77"/>
      <c r="BA1425" s="77"/>
      <c r="BB1425" s="77"/>
      <c r="BC1425" s="77"/>
      <c r="BD1425" s="77"/>
      <c r="BE1425" s="77"/>
      <c r="BF1425" s="77"/>
      <c r="BG1425" s="77"/>
      <c r="BH1425" s="77"/>
      <c r="BI1425" s="77"/>
      <c r="BJ1425" s="77"/>
      <c r="BK1425" s="77"/>
      <c r="BL1425" s="77"/>
      <c r="BM1425" s="77"/>
      <c r="BN1425" s="77">
        <f t="shared" ca="1" si="712"/>
        <v>-0.05</v>
      </c>
      <c r="BO1425" s="77">
        <f t="shared" ca="1" si="712"/>
        <v>0</v>
      </c>
      <c r="BP1425" s="77">
        <f t="shared" ca="1" si="712"/>
        <v>0</v>
      </c>
      <c r="BQ1425" s="77">
        <f t="shared" ca="1" si="712"/>
        <v>0</v>
      </c>
      <c r="BR1425" s="77">
        <f t="shared" ca="1" si="712"/>
        <v>0.05</v>
      </c>
      <c r="BS1425" s="77">
        <f t="shared" ca="1" si="712"/>
        <v>-0.05</v>
      </c>
      <c r="BT1425" s="77">
        <f t="shared" ca="1" si="712"/>
        <v>-0.05</v>
      </c>
      <c r="BU1425" s="77">
        <f t="shared" ca="1" si="712"/>
        <v>-0.05</v>
      </c>
      <c r="BV1425" s="77">
        <f t="shared" ca="1" si="712"/>
        <v>0</v>
      </c>
      <c r="BW1425" s="77">
        <f t="shared" ca="1" si="712"/>
        <v>0</v>
      </c>
      <c r="BX1425" s="77">
        <f t="shared" ca="1" si="712"/>
        <v>0</v>
      </c>
      <c r="BY1425" s="77">
        <f t="shared" ca="1" si="712"/>
        <v>0.05</v>
      </c>
      <c r="BZ1425" s="77">
        <f t="shared" ca="1" si="712"/>
        <v>-0.05</v>
      </c>
      <c r="CA1425" s="77">
        <f t="shared" ca="1" si="712"/>
        <v>-0.05</v>
      </c>
      <c r="CB1425" s="77">
        <f t="shared" ca="1" si="712"/>
        <v>-0.05</v>
      </c>
      <c r="CC1425" s="77">
        <f t="shared" ca="1" si="712"/>
        <v>0</v>
      </c>
      <c r="CD1425" s="77">
        <f t="shared" ca="1" si="718"/>
        <v>0</v>
      </c>
      <c r="CE1425" s="77">
        <f t="shared" ca="1" si="718"/>
        <v>0</v>
      </c>
      <c r="CF1425" s="77">
        <f t="shared" ca="1" si="715"/>
        <v>0.05</v>
      </c>
      <c r="CG1425" s="77">
        <f t="shared" ca="1" si="716"/>
        <v>-0.05</v>
      </c>
      <c r="CH1425" s="77">
        <f ca="1">OFFSET(CH1425,-1,0)</f>
        <v>-0.05</v>
      </c>
    </row>
    <row r="1426" spans="1:86">
      <c r="A1426" s="60"/>
      <c r="B1426" s="232" t="str">
        <f t="shared" si="674"/>
        <v>Scan 2 Hold Lamb Surv as Scan1</v>
      </c>
      <c r="C1426" s="77">
        <f t="shared" ca="1" si="707"/>
        <v>1</v>
      </c>
      <c r="D1426" s="77">
        <f t="shared" ca="1" si="707"/>
        <v>1</v>
      </c>
      <c r="E1426" s="77" t="b">
        <f t="shared" ca="1" si="707"/>
        <v>0</v>
      </c>
      <c r="F1426" s="77">
        <f t="shared" ca="1" si="707"/>
        <v>201</v>
      </c>
      <c r="G1426" s="201" t="str">
        <f>G$1409</f>
        <v>-</v>
      </c>
      <c r="H1426" s="201" t="str">
        <f>H$1409</f>
        <v>-</v>
      </c>
      <c r="I1426" s="77" t="str">
        <f t="shared" ca="1" si="707"/>
        <v>-</v>
      </c>
      <c r="J1426" s="77" t="str">
        <f t="shared" ca="1" si="707"/>
        <v>-</v>
      </c>
      <c r="K1426" s="76" t="b">
        <v>1</v>
      </c>
      <c r="L1426" s="77" t="str">
        <f t="shared" ca="1" si="707"/>
        <v>-</v>
      </c>
      <c r="M1426" s="77" t="str">
        <f t="shared" ca="1" si="707"/>
        <v>-</v>
      </c>
      <c r="N1426" s="77" t="str">
        <f t="shared" ca="1" si="707"/>
        <v>-</v>
      </c>
      <c r="O1426" s="77">
        <f t="shared" ca="1" si="707"/>
        <v>148</v>
      </c>
      <c r="P1426" s="77">
        <f t="shared" ca="1" si="707"/>
        <v>149</v>
      </c>
      <c r="Q1426" s="77">
        <f t="shared" ca="1" si="707"/>
        <v>149</v>
      </c>
      <c r="R1426" s="77">
        <f t="shared" ca="1" si="707"/>
        <v>150</v>
      </c>
      <c r="S1426" s="77">
        <f t="shared" ca="1" si="717"/>
        <v>150</v>
      </c>
      <c r="T1426" s="77">
        <f t="shared" ca="1" si="717"/>
        <v>150</v>
      </c>
      <c r="U1426" s="77">
        <f t="shared" ca="1" si="717"/>
        <v>1.2500000000000001E-2</v>
      </c>
      <c r="V1426" s="77">
        <f t="shared" ca="1" si="717"/>
        <v>6.25E-2</v>
      </c>
      <c r="W1426" s="77">
        <f t="shared" ca="1" si="717"/>
        <v>6.25E-2</v>
      </c>
      <c r="X1426" s="77">
        <f t="shared" ca="1" si="717"/>
        <v>6.25E-2</v>
      </c>
      <c r="Y1426" s="206">
        <f t="shared" ca="1" si="717"/>
        <v>1.15E-2</v>
      </c>
      <c r="Z1426" s="206">
        <f t="shared" ca="1" si="717"/>
        <v>-2.0416666666666666E-2</v>
      </c>
      <c r="AA1426" s="77">
        <f t="shared" ca="1" si="717"/>
        <v>2</v>
      </c>
      <c r="AB1426" s="77" t="b">
        <f t="shared" ca="1" si="717"/>
        <v>1</v>
      </c>
      <c r="AC1426" s="77" t="str">
        <f t="shared" ca="1" si="717"/>
        <v>-</v>
      </c>
      <c r="AD1426" s="77" t="str">
        <f t="shared" ca="1" si="717"/>
        <v>-</v>
      </c>
      <c r="AE1426" s="77" t="str">
        <f t="shared" ca="1" si="717"/>
        <v>-</v>
      </c>
      <c r="AF1426" s="77" t="str">
        <f t="shared" ca="1" si="717"/>
        <v>-</v>
      </c>
      <c r="AG1426" s="77" t="str">
        <f t="shared" ca="1" si="717"/>
        <v>-</v>
      </c>
      <c r="AH1426" s="77">
        <f t="shared" ca="1" si="717"/>
        <v>1</v>
      </c>
      <c r="AI1426" s="77">
        <f t="shared" ca="1" si="717"/>
        <v>0</v>
      </c>
      <c r="AJ1426" s="77">
        <f t="shared" ca="1" si="717"/>
        <v>1</v>
      </c>
      <c r="AK1426" s="77">
        <f t="shared" ca="1" si="717"/>
        <v>0</v>
      </c>
      <c r="AL1426" s="77">
        <f t="shared" ca="1" si="717"/>
        <v>1</v>
      </c>
      <c r="AM1426" s="77"/>
      <c r="AN1426" s="77"/>
      <c r="AO1426" s="77"/>
      <c r="AP1426" s="77"/>
      <c r="AQ1426" s="77"/>
      <c r="AR1426" s="77"/>
      <c r="AS1426" s="77"/>
      <c r="AT1426" s="77"/>
      <c r="AU1426" s="77"/>
      <c r="AV1426" s="77"/>
      <c r="AW1426" s="77"/>
      <c r="AX1426" s="77"/>
      <c r="AY1426" s="77"/>
      <c r="AZ1426" s="77"/>
      <c r="BA1426" s="77"/>
      <c r="BB1426" s="77"/>
      <c r="BC1426" s="77"/>
      <c r="BD1426" s="77"/>
      <c r="BE1426" s="77"/>
      <c r="BF1426" s="77"/>
      <c r="BG1426" s="77"/>
      <c r="BH1426" s="77"/>
      <c r="BI1426" s="77"/>
      <c r="BJ1426" s="77"/>
      <c r="BK1426" s="77"/>
      <c r="BL1426" s="77"/>
      <c r="BM1426" s="77"/>
      <c r="BN1426" s="77">
        <f t="shared" ca="1" si="712"/>
        <v>-0.05</v>
      </c>
      <c r="BO1426" s="77">
        <f t="shared" ca="1" si="712"/>
        <v>0</v>
      </c>
      <c r="BP1426" s="77">
        <f t="shared" ca="1" si="712"/>
        <v>0</v>
      </c>
      <c r="BQ1426" s="77">
        <f t="shared" ca="1" si="712"/>
        <v>0</v>
      </c>
      <c r="BR1426" s="77">
        <f t="shared" ca="1" si="712"/>
        <v>0.05</v>
      </c>
      <c r="BS1426" s="77">
        <f t="shared" ca="1" si="712"/>
        <v>-0.05</v>
      </c>
      <c r="BT1426" s="77">
        <f t="shared" ca="1" si="712"/>
        <v>-0.05</v>
      </c>
      <c r="BU1426" s="77">
        <f t="shared" ca="1" si="712"/>
        <v>-0.05</v>
      </c>
      <c r="BV1426" s="77">
        <f t="shared" ca="1" si="712"/>
        <v>0</v>
      </c>
      <c r="BW1426" s="77">
        <f t="shared" ca="1" si="712"/>
        <v>0</v>
      </c>
      <c r="BX1426" s="77">
        <f t="shared" ca="1" si="712"/>
        <v>0</v>
      </c>
      <c r="BY1426" s="77">
        <f t="shared" ca="1" si="712"/>
        <v>0.05</v>
      </c>
      <c r="BZ1426" s="77">
        <f t="shared" ca="1" si="712"/>
        <v>-0.05</v>
      </c>
      <c r="CA1426" s="77">
        <f t="shared" ca="1" si="712"/>
        <v>-0.05</v>
      </c>
      <c r="CB1426" s="77">
        <f t="shared" ca="1" si="712"/>
        <v>-0.05</v>
      </c>
      <c r="CC1426" s="77">
        <f t="shared" ca="1" si="712"/>
        <v>0</v>
      </c>
      <c r="CD1426" s="77">
        <f t="shared" ca="1" si="718"/>
        <v>0</v>
      </c>
      <c r="CE1426" s="77">
        <f t="shared" ca="1" si="718"/>
        <v>0</v>
      </c>
      <c r="CF1426" s="77">
        <f t="shared" ca="1" si="715"/>
        <v>0.05</v>
      </c>
      <c r="CG1426" s="77">
        <f t="shared" ca="1" si="716"/>
        <v>-0.05</v>
      </c>
      <c r="CH1426" s="77">
        <f ca="1">OFFSET(CH1426,-1,0)</f>
        <v>-0.05</v>
      </c>
    </row>
    <row r="1427" spans="1:86">
      <c r="A1427" s="60"/>
      <c r="B1427" s="232" t="str">
        <f t="shared" si="674"/>
        <v>Scan 2 Hold RR as Scan1</v>
      </c>
      <c r="C1427" s="77">
        <f t="shared" ca="1" si="707"/>
        <v>1</v>
      </c>
      <c r="D1427" s="77">
        <f t="shared" ca="1" si="707"/>
        <v>1</v>
      </c>
      <c r="E1427" s="77" t="b">
        <f t="shared" ca="1" si="707"/>
        <v>0</v>
      </c>
      <c r="F1427" s="77">
        <f t="shared" ca="1" si="707"/>
        <v>201</v>
      </c>
      <c r="G1427" s="77" t="str">
        <f t="shared" ca="1" si="707"/>
        <v>-</v>
      </c>
      <c r="H1427" s="77" t="str">
        <f t="shared" ca="1" si="707"/>
        <v>-</v>
      </c>
      <c r="I1427" s="76" t="b">
        <v>1</v>
      </c>
      <c r="J1427" s="76" t="b">
        <v>1</v>
      </c>
      <c r="K1427" s="201" t="str">
        <f>K$1409</f>
        <v>-</v>
      </c>
      <c r="L1427" s="77" t="str">
        <f t="shared" ca="1" si="707"/>
        <v>-</v>
      </c>
      <c r="M1427" s="77" t="str">
        <f t="shared" ca="1" si="707"/>
        <v>-</v>
      </c>
      <c r="N1427" s="77" t="str">
        <f t="shared" ca="1" si="707"/>
        <v>-</v>
      </c>
      <c r="O1427" s="77">
        <f t="shared" ca="1" si="707"/>
        <v>148</v>
      </c>
      <c r="P1427" s="77">
        <f t="shared" ca="1" si="707"/>
        <v>149</v>
      </c>
      <c r="Q1427" s="77">
        <f t="shared" ca="1" si="707"/>
        <v>149</v>
      </c>
      <c r="R1427" s="77">
        <f t="shared" ca="1" si="707"/>
        <v>150</v>
      </c>
      <c r="S1427" s="77">
        <f t="shared" ca="1" si="717"/>
        <v>150</v>
      </c>
      <c r="T1427" s="77">
        <f t="shared" ca="1" si="717"/>
        <v>150</v>
      </c>
      <c r="U1427" s="77">
        <f t="shared" ca="1" si="717"/>
        <v>1.2500000000000001E-2</v>
      </c>
      <c r="V1427" s="77">
        <f t="shared" ca="1" si="717"/>
        <v>6.25E-2</v>
      </c>
      <c r="W1427" s="77">
        <f t="shared" ca="1" si="717"/>
        <v>6.25E-2</v>
      </c>
      <c r="X1427" s="77">
        <f t="shared" ca="1" si="717"/>
        <v>6.25E-2</v>
      </c>
      <c r="Y1427" s="206">
        <f t="shared" ca="1" si="717"/>
        <v>1.15E-2</v>
      </c>
      <c r="Z1427" s="206">
        <f t="shared" ca="1" si="717"/>
        <v>-2.0416666666666666E-2</v>
      </c>
      <c r="AA1427" s="77">
        <f t="shared" ca="1" si="717"/>
        <v>2</v>
      </c>
      <c r="AB1427" s="77" t="b">
        <f t="shared" ca="1" si="717"/>
        <v>1</v>
      </c>
      <c r="AC1427" s="77" t="str">
        <f t="shared" ca="1" si="717"/>
        <v>-</v>
      </c>
      <c r="AD1427" s="77" t="str">
        <f t="shared" ca="1" si="717"/>
        <v>-</v>
      </c>
      <c r="AE1427" s="77" t="str">
        <f t="shared" ca="1" si="717"/>
        <v>-</v>
      </c>
      <c r="AF1427" s="77" t="str">
        <f t="shared" ca="1" si="717"/>
        <v>-</v>
      </c>
      <c r="AG1427" s="77" t="str">
        <f t="shared" ca="1" si="717"/>
        <v>-</v>
      </c>
      <c r="AH1427" s="77">
        <f t="shared" ca="1" si="717"/>
        <v>1</v>
      </c>
      <c r="AI1427" s="77">
        <f t="shared" ca="1" si="717"/>
        <v>0</v>
      </c>
      <c r="AJ1427" s="77">
        <f t="shared" ca="1" si="717"/>
        <v>1</v>
      </c>
      <c r="AK1427" s="77">
        <f t="shared" ca="1" si="717"/>
        <v>0</v>
      </c>
      <c r="AL1427" s="77">
        <f t="shared" ca="1" si="717"/>
        <v>1</v>
      </c>
      <c r="AM1427" s="77"/>
      <c r="AN1427" s="77"/>
      <c r="AO1427" s="77"/>
      <c r="AP1427" s="77"/>
      <c r="AQ1427" s="77"/>
      <c r="AR1427" s="77"/>
      <c r="AS1427" s="77"/>
      <c r="AT1427" s="77"/>
      <c r="AU1427" s="77"/>
      <c r="AV1427" s="77"/>
      <c r="AW1427" s="77"/>
      <c r="AX1427" s="77"/>
      <c r="AY1427" s="77"/>
      <c r="AZ1427" s="77"/>
      <c r="BA1427" s="77"/>
      <c r="BB1427" s="77"/>
      <c r="BC1427" s="77"/>
      <c r="BD1427" s="77"/>
      <c r="BE1427" s="77"/>
      <c r="BF1427" s="77"/>
      <c r="BG1427" s="77"/>
      <c r="BH1427" s="77"/>
      <c r="BI1427" s="77"/>
      <c r="BJ1427" s="77"/>
      <c r="BK1427" s="77"/>
      <c r="BL1427" s="77"/>
      <c r="BM1427" s="77"/>
      <c r="BN1427" s="77">
        <f t="shared" ca="1" si="712"/>
        <v>-0.05</v>
      </c>
      <c r="BO1427" s="77">
        <f t="shared" ca="1" si="712"/>
        <v>0</v>
      </c>
      <c r="BP1427" s="77">
        <f t="shared" ca="1" si="712"/>
        <v>0</v>
      </c>
      <c r="BQ1427" s="77">
        <f t="shared" ca="1" si="712"/>
        <v>0</v>
      </c>
      <c r="BR1427" s="77">
        <f t="shared" ca="1" si="712"/>
        <v>0.05</v>
      </c>
      <c r="BS1427" s="77">
        <f t="shared" ca="1" si="712"/>
        <v>-0.05</v>
      </c>
      <c r="BT1427" s="77">
        <f t="shared" ca="1" si="712"/>
        <v>-0.05</v>
      </c>
      <c r="BU1427" s="77">
        <f t="shared" ca="1" si="712"/>
        <v>-0.05</v>
      </c>
      <c r="BV1427" s="77">
        <f t="shared" ca="1" si="712"/>
        <v>0</v>
      </c>
      <c r="BW1427" s="77">
        <f t="shared" ca="1" si="712"/>
        <v>0</v>
      </c>
      <c r="BX1427" s="77">
        <f t="shared" ca="1" si="712"/>
        <v>0</v>
      </c>
      <c r="BY1427" s="77">
        <f t="shared" ca="1" si="712"/>
        <v>0.05</v>
      </c>
      <c r="BZ1427" s="77">
        <f t="shared" ca="1" si="712"/>
        <v>-0.05</v>
      </c>
      <c r="CA1427" s="77">
        <f t="shared" ca="1" si="712"/>
        <v>-0.05</v>
      </c>
      <c r="CB1427" s="77">
        <f t="shared" ca="1" si="712"/>
        <v>-0.05</v>
      </c>
      <c r="CC1427" s="77">
        <f t="shared" ca="1" si="712"/>
        <v>0</v>
      </c>
      <c r="CD1427" s="77">
        <f t="shared" ca="1" si="718"/>
        <v>0</v>
      </c>
      <c r="CE1427" s="77">
        <f t="shared" ca="1" si="718"/>
        <v>0</v>
      </c>
      <c r="CF1427" s="77">
        <f t="shared" ca="1" si="715"/>
        <v>0.05</v>
      </c>
      <c r="CG1427" s="77">
        <f t="shared" ca="1" si="716"/>
        <v>-0.05</v>
      </c>
      <c r="CH1427" s="77">
        <f ca="1">OFFSET(CH1427,-1,0)</f>
        <v>-0.05</v>
      </c>
    </row>
    <row r="1428" spans="1:86">
      <c r="A1428" s="60"/>
      <c r="B1428" s="232" t="str">
        <f t="shared" si="674"/>
        <v>Scan 2 Hold All prodn as Scan1</v>
      </c>
      <c r="C1428" s="77">
        <f t="shared" ca="1" si="707"/>
        <v>1</v>
      </c>
      <c r="D1428" s="77">
        <f t="shared" ca="1" si="707"/>
        <v>1</v>
      </c>
      <c r="E1428" s="77" t="b">
        <f t="shared" ca="1" si="707"/>
        <v>0</v>
      </c>
      <c r="F1428" s="77">
        <f t="shared" ca="1" si="707"/>
        <v>201</v>
      </c>
      <c r="G1428" s="76" t="b">
        <v>1</v>
      </c>
      <c r="H1428" s="76" t="b">
        <v>1</v>
      </c>
      <c r="I1428" s="76" t="b">
        <v>1</v>
      </c>
      <c r="J1428" s="76" t="b">
        <v>1</v>
      </c>
      <c r="K1428" s="76" t="b">
        <v>1</v>
      </c>
      <c r="L1428" s="76" t="b">
        <v>1</v>
      </c>
      <c r="M1428" s="76" t="b">
        <v>1</v>
      </c>
      <c r="N1428" s="77" t="str">
        <f t="shared" ca="1" si="707"/>
        <v>-</v>
      </c>
      <c r="O1428" s="77">
        <f t="shared" ca="1" si="707"/>
        <v>148</v>
      </c>
      <c r="P1428" s="77">
        <f t="shared" ca="1" si="707"/>
        <v>149</v>
      </c>
      <c r="Q1428" s="77">
        <f t="shared" ca="1" si="707"/>
        <v>149</v>
      </c>
      <c r="R1428" s="77">
        <f t="shared" ca="1" si="707"/>
        <v>150</v>
      </c>
      <c r="S1428" s="77">
        <f t="shared" ca="1" si="717"/>
        <v>150</v>
      </c>
      <c r="T1428" s="77">
        <f t="shared" ca="1" si="717"/>
        <v>150</v>
      </c>
      <c r="U1428" s="77">
        <f t="shared" ca="1" si="717"/>
        <v>1.2500000000000001E-2</v>
      </c>
      <c r="V1428" s="77">
        <f t="shared" ca="1" si="717"/>
        <v>6.25E-2</v>
      </c>
      <c r="W1428" s="77">
        <f t="shared" ca="1" si="717"/>
        <v>6.25E-2</v>
      </c>
      <c r="X1428" s="77">
        <f t="shared" ca="1" si="717"/>
        <v>6.25E-2</v>
      </c>
      <c r="Y1428" s="206">
        <f t="shared" ca="1" si="717"/>
        <v>1.15E-2</v>
      </c>
      <c r="Z1428" s="206">
        <f t="shared" ca="1" si="717"/>
        <v>-2.0416666666666666E-2</v>
      </c>
      <c r="AA1428" s="77">
        <f t="shared" ca="1" si="717"/>
        <v>2</v>
      </c>
      <c r="AB1428" s="77" t="b">
        <f t="shared" ca="1" si="717"/>
        <v>1</v>
      </c>
      <c r="AC1428" s="77" t="str">
        <f t="shared" ca="1" si="717"/>
        <v>-</v>
      </c>
      <c r="AD1428" s="77" t="str">
        <f t="shared" ca="1" si="717"/>
        <v>-</v>
      </c>
      <c r="AE1428" s="77" t="str">
        <f t="shared" ca="1" si="717"/>
        <v>-</v>
      </c>
      <c r="AF1428" s="77" t="str">
        <f t="shared" ca="1" si="717"/>
        <v>-</v>
      </c>
      <c r="AG1428" s="77" t="str">
        <f t="shared" ca="1" si="717"/>
        <v>-</v>
      </c>
      <c r="AH1428" s="77">
        <f t="shared" ca="1" si="717"/>
        <v>1</v>
      </c>
      <c r="AI1428" s="77">
        <f t="shared" ca="1" si="717"/>
        <v>0</v>
      </c>
      <c r="AJ1428" s="77">
        <f t="shared" ca="1" si="717"/>
        <v>1</v>
      </c>
      <c r="AK1428" s="77">
        <f t="shared" ca="1" si="717"/>
        <v>0</v>
      </c>
      <c r="AL1428" s="77">
        <f t="shared" ca="1" si="717"/>
        <v>1</v>
      </c>
      <c r="AM1428" s="77"/>
      <c r="AN1428" s="77"/>
      <c r="AO1428" s="77"/>
      <c r="AP1428" s="77"/>
      <c r="AQ1428" s="77"/>
      <c r="AR1428" s="77"/>
      <c r="AS1428" s="77"/>
      <c r="AT1428" s="77"/>
      <c r="AU1428" s="77"/>
      <c r="AV1428" s="77"/>
      <c r="AW1428" s="77"/>
      <c r="AX1428" s="77"/>
      <c r="AY1428" s="77"/>
      <c r="AZ1428" s="77"/>
      <c r="BA1428" s="77"/>
      <c r="BB1428" s="77"/>
      <c r="BC1428" s="77"/>
      <c r="BD1428" s="77"/>
      <c r="BE1428" s="77"/>
      <c r="BF1428" s="77"/>
      <c r="BG1428" s="77"/>
      <c r="BH1428" s="77"/>
      <c r="BI1428" s="77"/>
      <c r="BJ1428" s="77"/>
      <c r="BK1428" s="77"/>
      <c r="BL1428" s="77"/>
      <c r="BM1428" s="77"/>
      <c r="BN1428" s="77">
        <f t="shared" ca="1" si="712"/>
        <v>-0.05</v>
      </c>
      <c r="BO1428" s="77">
        <f t="shared" ca="1" si="712"/>
        <v>0</v>
      </c>
      <c r="BP1428" s="77">
        <f t="shared" ca="1" si="712"/>
        <v>0</v>
      </c>
      <c r="BQ1428" s="77">
        <f t="shared" ca="1" si="712"/>
        <v>0</v>
      </c>
      <c r="BR1428" s="77">
        <f t="shared" ca="1" si="712"/>
        <v>0.05</v>
      </c>
      <c r="BS1428" s="77">
        <f t="shared" ca="1" si="712"/>
        <v>-0.05</v>
      </c>
      <c r="BT1428" s="77">
        <f t="shared" ca="1" si="712"/>
        <v>-0.05</v>
      </c>
      <c r="BU1428" s="77">
        <f t="shared" ca="1" si="712"/>
        <v>-0.05</v>
      </c>
      <c r="BV1428" s="77">
        <f t="shared" ca="1" si="712"/>
        <v>0</v>
      </c>
      <c r="BW1428" s="77">
        <f t="shared" ca="1" si="712"/>
        <v>0</v>
      </c>
      <c r="BX1428" s="77">
        <f t="shared" ca="1" si="712"/>
        <v>0</v>
      </c>
      <c r="BY1428" s="77">
        <f t="shared" ca="1" si="712"/>
        <v>0.05</v>
      </c>
      <c r="BZ1428" s="77">
        <f t="shared" ca="1" si="712"/>
        <v>-0.05</v>
      </c>
      <c r="CA1428" s="77">
        <f t="shared" ca="1" si="712"/>
        <v>-0.05</v>
      </c>
      <c r="CB1428" s="77">
        <f t="shared" ca="1" si="712"/>
        <v>-0.05</v>
      </c>
      <c r="CC1428" s="77">
        <f t="shared" ca="1" si="712"/>
        <v>0</v>
      </c>
      <c r="CD1428" s="77">
        <f t="shared" ca="1" si="718"/>
        <v>0</v>
      </c>
      <c r="CE1428" s="77">
        <f t="shared" ca="1" si="718"/>
        <v>0</v>
      </c>
      <c r="CF1428" s="77">
        <f t="shared" ca="1" si="715"/>
        <v>0.05</v>
      </c>
      <c r="CG1428" s="77">
        <f t="shared" ca="1" si="716"/>
        <v>-0.05</v>
      </c>
      <c r="CH1428" s="77">
        <f ca="1">OFFSET(CH1428,-1,0)</f>
        <v>-0.05</v>
      </c>
    </row>
    <row r="1429" spans="1:86">
      <c r="A1429" s="60"/>
      <c r="B1429" s="232" t="str">
        <f t="shared" si="674"/>
        <v>Scan 2 Differential progeny management</v>
      </c>
      <c r="C1429" s="77">
        <f t="shared" ca="1" si="707"/>
        <v>1</v>
      </c>
      <c r="D1429" s="77">
        <f t="shared" ca="1" si="707"/>
        <v>1</v>
      </c>
      <c r="E1429" s="77" t="b">
        <f t="shared" ca="1" si="707"/>
        <v>0</v>
      </c>
      <c r="F1429" s="77">
        <f t="shared" ca="1" si="707"/>
        <v>201</v>
      </c>
      <c r="G1429" s="201" t="str">
        <f t="shared" ref="G1429:M1429" si="719">G$1409</f>
        <v>-</v>
      </c>
      <c r="H1429" s="201" t="str">
        <f t="shared" si="719"/>
        <v>-</v>
      </c>
      <c r="I1429" s="201" t="str">
        <f t="shared" si="719"/>
        <v>-</v>
      </c>
      <c r="J1429" s="201" t="str">
        <f t="shared" si="719"/>
        <v>-</v>
      </c>
      <c r="K1429" s="201" t="str">
        <f t="shared" si="719"/>
        <v>-</v>
      </c>
      <c r="L1429" s="201" t="str">
        <f t="shared" si="719"/>
        <v>-</v>
      </c>
      <c r="M1429" s="201" t="str">
        <f t="shared" si="719"/>
        <v>-</v>
      </c>
      <c r="N1429" s="77" t="str">
        <f t="shared" ca="1" si="707"/>
        <v>-</v>
      </c>
      <c r="O1429" s="200">
        <f t="shared" ref="O1429:T1429" ca="1" si="720">O$1395</f>
        <v>146</v>
      </c>
      <c r="P1429" s="200">
        <f t="shared" ca="1" si="720"/>
        <v>147</v>
      </c>
      <c r="Q1429" s="200">
        <f t="shared" ca="1" si="720"/>
        <v>147</v>
      </c>
      <c r="R1429" s="200">
        <f t="shared" ca="1" si="720"/>
        <v>147</v>
      </c>
      <c r="S1429" s="200">
        <f t="shared" ca="1" si="720"/>
        <v>147</v>
      </c>
      <c r="T1429" s="200">
        <f t="shared" ca="1" si="720"/>
        <v>147</v>
      </c>
      <c r="U1429" s="77">
        <f t="shared" ca="1" si="717"/>
        <v>1.2500000000000001E-2</v>
      </c>
      <c r="V1429" s="77">
        <f t="shared" ca="1" si="717"/>
        <v>6.25E-2</v>
      </c>
      <c r="W1429" s="77">
        <f t="shared" ca="1" si="717"/>
        <v>6.25E-2</v>
      </c>
      <c r="X1429" s="77">
        <f t="shared" ca="1" si="717"/>
        <v>6.25E-2</v>
      </c>
      <c r="Y1429" s="206">
        <f t="shared" ca="1" si="717"/>
        <v>1.15E-2</v>
      </c>
      <c r="Z1429" s="206">
        <f t="shared" ca="1" si="717"/>
        <v>-2.0416666666666666E-2</v>
      </c>
      <c r="AA1429" s="77">
        <f t="shared" ca="1" si="717"/>
        <v>2</v>
      </c>
      <c r="AB1429" s="77" t="b">
        <f t="shared" ca="1" si="717"/>
        <v>1</v>
      </c>
      <c r="AC1429" s="77" t="str">
        <f t="shared" ca="1" si="717"/>
        <v>-</v>
      </c>
      <c r="AD1429" s="77" t="str">
        <f t="shared" ca="1" si="717"/>
        <v>-</v>
      </c>
      <c r="AE1429" s="77" t="str">
        <f t="shared" ca="1" si="717"/>
        <v>-</v>
      </c>
      <c r="AF1429" s="77" t="str">
        <f t="shared" ca="1" si="717"/>
        <v>-</v>
      </c>
      <c r="AG1429" s="77" t="str">
        <f t="shared" ca="1" si="717"/>
        <v>-</v>
      </c>
      <c r="AH1429" s="77">
        <f t="shared" ca="1" si="717"/>
        <v>1</v>
      </c>
      <c r="AI1429" s="77">
        <f t="shared" ca="1" si="717"/>
        <v>0</v>
      </c>
      <c r="AJ1429" s="77">
        <f t="shared" ca="1" si="717"/>
        <v>1</v>
      </c>
      <c r="AK1429" s="77">
        <f t="shared" ca="1" si="717"/>
        <v>0</v>
      </c>
      <c r="AL1429" s="77">
        <f t="shared" ca="1" si="717"/>
        <v>1</v>
      </c>
      <c r="AM1429" s="77"/>
      <c r="AN1429" s="77"/>
      <c r="AO1429" s="77"/>
      <c r="AP1429" s="77"/>
      <c r="AQ1429" s="77"/>
      <c r="AR1429" s="77"/>
      <c r="AS1429" s="77"/>
      <c r="AT1429" s="77"/>
      <c r="AU1429" s="77"/>
      <c r="AV1429" s="77"/>
      <c r="AW1429" s="77"/>
      <c r="AX1429" s="77"/>
      <c r="AY1429" s="77"/>
      <c r="AZ1429" s="77"/>
      <c r="BA1429" s="77"/>
      <c r="BB1429" s="77"/>
      <c r="BC1429" s="77"/>
      <c r="BD1429" s="77"/>
      <c r="BE1429" s="77"/>
      <c r="BF1429" s="77"/>
      <c r="BG1429" s="77"/>
      <c r="BH1429" s="77"/>
      <c r="BI1429" s="77"/>
      <c r="BJ1429" s="77"/>
      <c r="BK1429" s="77"/>
      <c r="BL1429" s="77"/>
      <c r="BM1429" s="77"/>
      <c r="BN1429" s="200">
        <f t="shared" ref="BN1429:CH1429" ca="1" si="721">BN$1395</f>
        <v>0.08</v>
      </c>
      <c r="BO1429" s="200">
        <f t="shared" ca="1" si="721"/>
        <v>0</v>
      </c>
      <c r="BP1429" s="200">
        <f t="shared" ca="1" si="721"/>
        <v>0.05</v>
      </c>
      <c r="BQ1429" s="200">
        <f t="shared" ca="1" si="721"/>
        <v>0.08</v>
      </c>
      <c r="BR1429" s="200">
        <f t="shared" ca="1" si="721"/>
        <v>0.05</v>
      </c>
      <c r="BS1429" s="200">
        <f t="shared" ca="1" si="721"/>
        <v>0.08</v>
      </c>
      <c r="BT1429" s="200">
        <f t="shared" ca="1" si="721"/>
        <v>0.08</v>
      </c>
      <c r="BU1429" s="200">
        <f t="shared" ca="1" si="721"/>
        <v>0.08</v>
      </c>
      <c r="BV1429" s="200">
        <f t="shared" ca="1" si="721"/>
        <v>0</v>
      </c>
      <c r="BW1429" s="200">
        <f t="shared" ca="1" si="721"/>
        <v>0.05</v>
      </c>
      <c r="BX1429" s="200">
        <f t="shared" ca="1" si="721"/>
        <v>0.08</v>
      </c>
      <c r="BY1429" s="200">
        <f t="shared" ca="1" si="721"/>
        <v>0.05</v>
      </c>
      <c r="BZ1429" s="200">
        <f t="shared" ca="1" si="721"/>
        <v>0.08</v>
      </c>
      <c r="CA1429" s="200">
        <f t="shared" ca="1" si="721"/>
        <v>0.08</v>
      </c>
      <c r="CB1429" s="200">
        <f t="shared" ca="1" si="721"/>
        <v>0.08</v>
      </c>
      <c r="CC1429" s="200">
        <f t="shared" ca="1" si="721"/>
        <v>0</v>
      </c>
      <c r="CD1429" s="200">
        <f t="shared" ca="1" si="721"/>
        <v>0.05</v>
      </c>
      <c r="CE1429" s="200">
        <f t="shared" ca="1" si="721"/>
        <v>0.08</v>
      </c>
      <c r="CF1429" s="200">
        <f t="shared" ca="1" si="721"/>
        <v>0.05</v>
      </c>
      <c r="CG1429" s="200">
        <f t="shared" ca="1" si="721"/>
        <v>0.08</v>
      </c>
      <c r="CH1429" s="200">
        <f t="shared" ca="1" si="721"/>
        <v>0.08</v>
      </c>
    </row>
    <row r="1430" spans="1:86">
      <c r="A1430" s="60"/>
      <c r="B1430" s="231" t="str">
        <f t="shared" si="674"/>
        <v>Scan 2 No paddock allocation benefits</v>
      </c>
      <c r="C1430" s="77">
        <f t="shared" ca="1" si="707"/>
        <v>1</v>
      </c>
      <c r="D1430" s="77">
        <f t="shared" ca="1" si="707"/>
        <v>1</v>
      </c>
      <c r="E1430" s="77" t="b">
        <f t="shared" ca="1" si="707"/>
        <v>0</v>
      </c>
      <c r="F1430" s="201">
        <f ca="1">F$1409</f>
        <v>202</v>
      </c>
      <c r="G1430" s="77" t="str">
        <f t="shared" ca="1" si="707"/>
        <v>-</v>
      </c>
      <c r="H1430" s="77" t="str">
        <f t="shared" ca="1" si="707"/>
        <v>-</v>
      </c>
      <c r="I1430" s="77" t="str">
        <f t="shared" ca="1" si="707"/>
        <v>-</v>
      </c>
      <c r="J1430" s="77" t="str">
        <f t="shared" ca="1" si="707"/>
        <v>-</v>
      </c>
      <c r="K1430" s="77" t="str">
        <f t="shared" ca="1" si="707"/>
        <v>-</v>
      </c>
      <c r="L1430" s="77" t="str">
        <f t="shared" ca="1" si="707"/>
        <v>-</v>
      </c>
      <c r="M1430" s="77" t="str">
        <f t="shared" ca="1" si="707"/>
        <v>-</v>
      </c>
      <c r="N1430" s="77" t="str">
        <f t="shared" ca="1" si="707"/>
        <v>-</v>
      </c>
      <c r="O1430" s="201">
        <f t="shared" ref="O1430:T1430" ca="1" si="722">O$1409</f>
        <v>148</v>
      </c>
      <c r="P1430" s="201">
        <f t="shared" ca="1" si="722"/>
        <v>149</v>
      </c>
      <c r="Q1430" s="201">
        <f t="shared" ca="1" si="722"/>
        <v>149</v>
      </c>
      <c r="R1430" s="201">
        <f t="shared" ca="1" si="722"/>
        <v>150</v>
      </c>
      <c r="S1430" s="201">
        <f t="shared" ca="1" si="722"/>
        <v>150</v>
      </c>
      <c r="T1430" s="201">
        <f t="shared" ca="1" si="722"/>
        <v>150</v>
      </c>
      <c r="U1430" s="77">
        <f t="shared" ca="1" si="717"/>
        <v>1.2500000000000001E-2</v>
      </c>
      <c r="V1430" s="77">
        <f t="shared" ca="1" si="717"/>
        <v>6.25E-2</v>
      </c>
      <c r="W1430" s="77">
        <f t="shared" ca="1" si="717"/>
        <v>6.25E-2</v>
      </c>
      <c r="X1430" s="77">
        <f t="shared" ca="1" si="717"/>
        <v>6.25E-2</v>
      </c>
      <c r="Y1430" s="73">
        <v>0</v>
      </c>
      <c r="Z1430" s="73">
        <v>0</v>
      </c>
      <c r="AA1430" s="77">
        <f t="shared" ca="1" si="717"/>
        <v>2</v>
      </c>
      <c r="AB1430" s="77" t="b">
        <f t="shared" ca="1" si="717"/>
        <v>1</v>
      </c>
      <c r="AC1430" s="77" t="str">
        <f t="shared" ca="1" si="717"/>
        <v>-</v>
      </c>
      <c r="AD1430" s="77" t="str">
        <f t="shared" ca="1" si="717"/>
        <v>-</v>
      </c>
      <c r="AE1430" s="77" t="str">
        <f t="shared" ca="1" si="717"/>
        <v>-</v>
      </c>
      <c r="AF1430" s="77" t="str">
        <f t="shared" ca="1" si="717"/>
        <v>-</v>
      </c>
      <c r="AG1430" s="77" t="str">
        <f t="shared" ca="1" si="717"/>
        <v>-</v>
      </c>
      <c r="AH1430" s="77">
        <f t="shared" ca="1" si="717"/>
        <v>1</v>
      </c>
      <c r="AI1430" s="77">
        <f t="shared" ca="1" si="717"/>
        <v>0</v>
      </c>
      <c r="AJ1430" s="77">
        <f t="shared" ca="1" si="717"/>
        <v>1</v>
      </c>
      <c r="AK1430" s="77">
        <f t="shared" ca="1" si="717"/>
        <v>0</v>
      </c>
      <c r="AL1430" s="77">
        <f t="shared" ca="1" si="717"/>
        <v>1</v>
      </c>
      <c r="AM1430" s="77"/>
      <c r="AN1430" s="77"/>
      <c r="AO1430" s="77"/>
      <c r="AP1430" s="77"/>
      <c r="AQ1430" s="77"/>
      <c r="AR1430" s="77"/>
      <c r="AS1430" s="77"/>
      <c r="AT1430" s="77"/>
      <c r="AU1430" s="77"/>
      <c r="AV1430" s="77"/>
      <c r="AW1430" s="77"/>
      <c r="AX1430" s="77"/>
      <c r="AY1430" s="77"/>
      <c r="AZ1430" s="77"/>
      <c r="BA1430" s="77"/>
      <c r="BB1430" s="77"/>
      <c r="BC1430" s="77"/>
      <c r="BD1430" s="77"/>
      <c r="BE1430" s="77"/>
      <c r="BF1430" s="77"/>
      <c r="BG1430" s="77"/>
      <c r="BH1430" s="77"/>
      <c r="BI1430" s="77"/>
      <c r="BJ1430" s="77"/>
      <c r="BK1430" s="77"/>
      <c r="BL1430" s="77"/>
      <c r="BM1430" s="77"/>
      <c r="BN1430" s="201">
        <f t="shared" ref="BN1430:CH1430" ca="1" si="723">BN$1409</f>
        <v>-0.05</v>
      </c>
      <c r="BO1430" s="201">
        <f t="shared" ca="1" si="723"/>
        <v>0</v>
      </c>
      <c r="BP1430" s="201">
        <f t="shared" ca="1" si="723"/>
        <v>0</v>
      </c>
      <c r="BQ1430" s="201">
        <f t="shared" ca="1" si="723"/>
        <v>0</v>
      </c>
      <c r="BR1430" s="201">
        <f t="shared" ca="1" si="723"/>
        <v>0.05</v>
      </c>
      <c r="BS1430" s="201">
        <f t="shared" ca="1" si="723"/>
        <v>-0.05</v>
      </c>
      <c r="BT1430" s="201">
        <f t="shared" ca="1" si="723"/>
        <v>-0.05</v>
      </c>
      <c r="BU1430" s="201">
        <f t="shared" ca="1" si="723"/>
        <v>-0.05</v>
      </c>
      <c r="BV1430" s="201">
        <f t="shared" ca="1" si="723"/>
        <v>0</v>
      </c>
      <c r="BW1430" s="201">
        <f t="shared" ca="1" si="723"/>
        <v>0</v>
      </c>
      <c r="BX1430" s="201">
        <f t="shared" ca="1" si="723"/>
        <v>0</v>
      </c>
      <c r="BY1430" s="201">
        <f t="shared" ca="1" si="723"/>
        <v>0.05</v>
      </c>
      <c r="BZ1430" s="201">
        <f t="shared" ca="1" si="723"/>
        <v>-0.05</v>
      </c>
      <c r="CA1430" s="201">
        <f t="shared" ca="1" si="723"/>
        <v>-0.05</v>
      </c>
      <c r="CB1430" s="201">
        <f t="shared" ca="1" si="723"/>
        <v>-0.05</v>
      </c>
      <c r="CC1430" s="201">
        <f t="shared" ca="1" si="723"/>
        <v>0</v>
      </c>
      <c r="CD1430" s="201">
        <f t="shared" ca="1" si="723"/>
        <v>0</v>
      </c>
      <c r="CE1430" s="201">
        <f t="shared" ca="1" si="723"/>
        <v>0</v>
      </c>
      <c r="CF1430" s="201">
        <f t="shared" ca="1" si="723"/>
        <v>0.05</v>
      </c>
      <c r="CG1430" s="201">
        <f t="shared" ca="1" si="723"/>
        <v>-0.05</v>
      </c>
      <c r="CH1430" s="201">
        <f t="shared" ca="1" si="723"/>
        <v>-0.05</v>
      </c>
    </row>
    <row r="1431" spans="1:86">
      <c r="A1431" s="212">
        <f ca="1">MOD(INDEX(CHOOSE(d.Flock.2.1+1,i.DryManOpt_Mer,i.DryManOpt_BBT,i.DryManOpt_Mat),d.TOL.2.1+1,$AA1431+1)-1,4)+1+4</f>
        <v>7</v>
      </c>
      <c r="B1431" s="230" t="str">
        <f t="shared" si="674"/>
        <v>Scan 2 Best with performers</v>
      </c>
      <c r="C1431" s="77">
        <f t="shared" ca="1" si="707"/>
        <v>1</v>
      </c>
      <c r="D1431" s="77">
        <f t="shared" ca="1" si="707"/>
        <v>1</v>
      </c>
      <c r="E1431" s="77" t="b">
        <f t="shared" ca="1" si="707"/>
        <v>0</v>
      </c>
      <c r="F1431" s="77">
        <f t="shared" ca="1" si="707"/>
        <v>202</v>
      </c>
      <c r="G1431" s="77" t="str">
        <f t="shared" ca="1" si="707"/>
        <v>-</v>
      </c>
      <c r="H1431" s="77" t="str">
        <f t="shared" ca="1" si="707"/>
        <v>-</v>
      </c>
      <c r="I1431" s="77" t="str">
        <f t="shared" ca="1" si="707"/>
        <v>-</v>
      </c>
      <c r="J1431" s="77" t="str">
        <f t="shared" ca="1" si="707"/>
        <v>-</v>
      </c>
      <c r="K1431" s="77" t="str">
        <f t="shared" ca="1" si="707"/>
        <v>-</v>
      </c>
      <c r="L1431" s="77" t="str">
        <f t="shared" ca="1" si="707"/>
        <v>-</v>
      </c>
      <c r="M1431" s="77" t="str">
        <f t="shared" ca="1" si="707"/>
        <v>-</v>
      </c>
      <c r="N1431" s="77" t="str">
        <f t="shared" ca="1" si="707"/>
        <v>-</v>
      </c>
      <c r="O1431" s="77">
        <f t="shared" ca="1" si="707"/>
        <v>148</v>
      </c>
      <c r="P1431" s="77">
        <f t="shared" ca="1" si="707"/>
        <v>149</v>
      </c>
      <c r="Q1431" s="77">
        <f t="shared" ca="1" si="707"/>
        <v>149</v>
      </c>
      <c r="R1431" s="77">
        <f t="shared" ca="1" si="707"/>
        <v>150</v>
      </c>
      <c r="S1431" s="77">
        <f ca="1">OFFSET(S1431,-1,0)</f>
        <v>150</v>
      </c>
      <c r="T1431" s="77">
        <f ca="1">OFFSET(T1431,-1,0)</f>
        <v>150</v>
      </c>
      <c r="U1431" s="109">
        <f t="shared" ref="U1431:X1432" ca="1" si="724">INDEX(i_dryman,$A1431,U$1085)</f>
        <v>2.2499999999999999E-2</v>
      </c>
      <c r="V1431" s="109">
        <f t="shared" ca="1" si="724"/>
        <v>6.25E-2</v>
      </c>
      <c r="W1431" s="109">
        <f t="shared" ca="1" si="724"/>
        <v>6.25E-2</v>
      </c>
      <c r="X1431" s="109">
        <f t="shared" ca="1" si="724"/>
        <v>0.1225</v>
      </c>
      <c r="Y1431" s="207">
        <f ca="1">Y$1409</f>
        <v>1.15E-2</v>
      </c>
      <c r="Z1431" s="207">
        <f ca="1">Z$1409</f>
        <v>-2.0416666666666666E-2</v>
      </c>
      <c r="AA1431" s="77">
        <f t="shared" ca="1" si="717"/>
        <v>2</v>
      </c>
      <c r="AB1431" s="212" t="b">
        <f ca="1">INDEX(i_dryman,$A1431,AB$1085)</f>
        <v>1</v>
      </c>
      <c r="AC1431" s="212" t="str">
        <f ca="1">INDEX(i_dryman,$A1431,AC$1085)</f>
        <v>-</v>
      </c>
      <c r="AD1431" s="212" t="str">
        <f ca="1">INDEX(i_dryman,$A1431,AD$1085)</f>
        <v>-</v>
      </c>
      <c r="AE1431" s="212" t="str">
        <f ca="1">INDEX(i_dryman,$A1431,AE$1085)</f>
        <v>-</v>
      </c>
      <c r="AF1431" s="40" t="str">
        <f t="shared" ca="1" si="717"/>
        <v>-</v>
      </c>
      <c r="AG1431" s="212">
        <f ca="1">INDEX(i_dryman,$A1431,AG$1085)</f>
        <v>0.5</v>
      </c>
      <c r="AH1431" s="77">
        <f t="shared" ca="1" si="717"/>
        <v>1</v>
      </c>
      <c r="AI1431" s="77">
        <f t="shared" ca="1" si="717"/>
        <v>0</v>
      </c>
      <c r="AJ1431" s="77">
        <f t="shared" ca="1" si="717"/>
        <v>1</v>
      </c>
      <c r="AK1431" s="77">
        <f t="shared" ca="1" si="717"/>
        <v>0</v>
      </c>
      <c r="AL1431" s="77">
        <f t="shared" ca="1" si="717"/>
        <v>1</v>
      </c>
      <c r="AM1431" s="77"/>
      <c r="AN1431" s="77"/>
      <c r="AO1431" s="77"/>
      <c r="AP1431" s="77"/>
      <c r="AQ1431" s="77"/>
      <c r="AR1431" s="77"/>
      <c r="AS1431" s="77"/>
      <c r="AT1431" s="77"/>
      <c r="AU1431" s="77"/>
      <c r="AV1431" s="77"/>
      <c r="AW1431" s="77"/>
      <c r="AX1431" s="77"/>
      <c r="AY1431" s="77"/>
      <c r="AZ1431" s="77"/>
      <c r="BA1431" s="77"/>
      <c r="BB1431" s="77"/>
      <c r="BC1431" s="77"/>
      <c r="BD1431" s="77"/>
      <c r="BE1431" s="77"/>
      <c r="BF1431" s="77"/>
      <c r="BG1431" s="77"/>
      <c r="BH1431" s="77"/>
      <c r="BI1431" s="77"/>
      <c r="BJ1431" s="77"/>
      <c r="BK1431" s="77"/>
      <c r="BL1431" s="77"/>
      <c r="BM1431" s="77"/>
      <c r="BN1431" s="77">
        <f t="shared" ca="1" si="712"/>
        <v>-0.05</v>
      </c>
      <c r="BO1431" s="77">
        <f t="shared" ca="1" si="712"/>
        <v>0</v>
      </c>
      <c r="BP1431" s="77">
        <f t="shared" ca="1" si="712"/>
        <v>0</v>
      </c>
      <c r="BQ1431" s="77">
        <f t="shared" ca="1" si="712"/>
        <v>0</v>
      </c>
      <c r="BR1431" s="77">
        <f t="shared" ca="1" si="712"/>
        <v>0.05</v>
      </c>
      <c r="BS1431" s="77">
        <f t="shared" ca="1" si="712"/>
        <v>-0.05</v>
      </c>
      <c r="BT1431" s="77">
        <f t="shared" ca="1" si="712"/>
        <v>-0.05</v>
      </c>
      <c r="BU1431" s="77">
        <f t="shared" ca="1" si="712"/>
        <v>-0.05</v>
      </c>
      <c r="BV1431" s="77">
        <f t="shared" ca="1" si="712"/>
        <v>0</v>
      </c>
      <c r="BW1431" s="77">
        <f t="shared" ca="1" si="712"/>
        <v>0</v>
      </c>
      <c r="BX1431" s="77">
        <f t="shared" ca="1" si="712"/>
        <v>0</v>
      </c>
      <c r="BY1431" s="77">
        <f t="shared" ca="1" si="712"/>
        <v>0.05</v>
      </c>
      <c r="BZ1431" s="77">
        <f t="shared" ca="1" si="712"/>
        <v>-0.05</v>
      </c>
      <c r="CA1431" s="77">
        <f t="shared" ca="1" si="712"/>
        <v>-0.05</v>
      </c>
      <c r="CB1431" s="77">
        <f t="shared" ca="1" si="712"/>
        <v>-0.05</v>
      </c>
      <c r="CC1431" s="77">
        <f t="shared" ca="1" si="712"/>
        <v>0</v>
      </c>
      <c r="CD1431" s="77">
        <f t="shared" ref="CD1431:CH1432" ca="1" si="725">OFFSET(CD1431,-1,0)</f>
        <v>0</v>
      </c>
      <c r="CE1431" s="77">
        <f t="shared" ca="1" si="725"/>
        <v>0</v>
      </c>
      <c r="CF1431" s="77">
        <f t="shared" ca="1" si="725"/>
        <v>0.05</v>
      </c>
      <c r="CG1431" s="77">
        <f t="shared" ca="1" si="725"/>
        <v>-0.05</v>
      </c>
      <c r="CH1431" s="77">
        <f t="shared" ca="1" si="725"/>
        <v>-0.05</v>
      </c>
    </row>
    <row r="1432" spans="1:86">
      <c r="A1432" s="80">
        <f ca="1">A1431-4</f>
        <v>3</v>
      </c>
      <c r="B1432" s="233" t="str">
        <f t="shared" si="674"/>
        <v>Scan 2 Performers no RR increase</v>
      </c>
      <c r="C1432" s="80">
        <f ca="1">OFFSET(C1432,-1,0)</f>
        <v>1</v>
      </c>
      <c r="D1432" s="80">
        <f ca="1">OFFSET(D1432,-1,0)</f>
        <v>1</v>
      </c>
      <c r="E1432" s="80" t="b">
        <f t="shared" ca="1" si="707"/>
        <v>0</v>
      </c>
      <c r="F1432" s="80">
        <f t="shared" ca="1" si="707"/>
        <v>202</v>
      </c>
      <c r="G1432" s="80" t="str">
        <f t="shared" ca="1" si="707"/>
        <v>-</v>
      </c>
      <c r="H1432" s="80" t="str">
        <f t="shared" ca="1" si="707"/>
        <v>-</v>
      </c>
      <c r="I1432" s="80" t="str">
        <f t="shared" ca="1" si="707"/>
        <v>-</v>
      </c>
      <c r="J1432" s="80" t="str">
        <f t="shared" ca="1" si="707"/>
        <v>-</v>
      </c>
      <c r="K1432" s="80" t="str">
        <f ca="1">OFFSET(K1432,-1,0)</f>
        <v>-</v>
      </c>
      <c r="L1432" s="80" t="str">
        <f ca="1">OFFSET(L1432,-1,0)</f>
        <v>-</v>
      </c>
      <c r="M1432" s="80" t="str">
        <f t="shared" ca="1" si="707"/>
        <v>-</v>
      </c>
      <c r="N1432" s="80" t="str">
        <f t="shared" ca="1" si="707"/>
        <v>-</v>
      </c>
      <c r="O1432" s="80">
        <f t="shared" ca="1" si="707"/>
        <v>148</v>
      </c>
      <c r="P1432" s="80">
        <f t="shared" ca="1" si="707"/>
        <v>149</v>
      </c>
      <c r="Q1432" s="80">
        <f t="shared" ca="1" si="707"/>
        <v>149</v>
      </c>
      <c r="R1432" s="80">
        <f t="shared" ca="1" si="707"/>
        <v>150</v>
      </c>
      <c r="S1432" s="80">
        <f ca="1">OFFSET(S1432,-1,0)</f>
        <v>150</v>
      </c>
      <c r="T1432" s="213">
        <f ca="1">OFFSET(T1432,-1,0)</f>
        <v>150</v>
      </c>
      <c r="U1432" s="109">
        <f t="shared" ca="1" si="724"/>
        <v>1.2500000000000001E-2</v>
      </c>
      <c r="V1432" s="109">
        <f t="shared" ca="1" si="724"/>
        <v>6.25E-2</v>
      </c>
      <c r="W1432" s="109">
        <f t="shared" ca="1" si="724"/>
        <v>6.25E-2</v>
      </c>
      <c r="X1432" s="109">
        <f t="shared" ca="1" si="724"/>
        <v>6.25E-2</v>
      </c>
      <c r="Y1432" s="214">
        <f t="shared" ca="1" si="717"/>
        <v>1.15E-2</v>
      </c>
      <c r="Z1432" s="208">
        <f t="shared" ca="1" si="717"/>
        <v>-2.0416666666666666E-2</v>
      </c>
      <c r="AA1432" s="80">
        <f t="shared" ca="1" si="717"/>
        <v>2</v>
      </c>
      <c r="AB1432" s="80" t="b">
        <f t="shared" ca="1" si="717"/>
        <v>1</v>
      </c>
      <c r="AC1432" s="80" t="str">
        <f t="shared" ca="1" si="717"/>
        <v>-</v>
      </c>
      <c r="AD1432" s="80" t="str">
        <f t="shared" ca="1" si="717"/>
        <v>-</v>
      </c>
      <c r="AE1432" s="80" t="str">
        <f t="shared" ca="1" si="717"/>
        <v>-</v>
      </c>
      <c r="AF1432" s="80" t="str">
        <f t="shared" ca="1" si="717"/>
        <v>-</v>
      </c>
      <c r="AG1432" s="80">
        <f t="shared" ca="1" si="717"/>
        <v>0.5</v>
      </c>
      <c r="AH1432" s="80">
        <f ca="1">OFFSET(AH1432,-1,0)</f>
        <v>1</v>
      </c>
      <c r="AI1432" s="80">
        <f t="shared" ca="1" si="717"/>
        <v>0</v>
      </c>
      <c r="AJ1432" s="80">
        <f t="shared" ca="1" si="717"/>
        <v>1</v>
      </c>
      <c r="AK1432" s="80">
        <f t="shared" ca="1" si="717"/>
        <v>0</v>
      </c>
      <c r="AL1432" s="80">
        <f t="shared" ca="1" si="717"/>
        <v>1</v>
      </c>
      <c r="AM1432" s="80"/>
      <c r="AN1432" s="80"/>
      <c r="AO1432" s="80"/>
      <c r="AP1432" s="80"/>
      <c r="AQ1432" s="80"/>
      <c r="AR1432" s="80"/>
      <c r="AS1432" s="80"/>
      <c r="AT1432" s="80"/>
      <c r="AU1432" s="80"/>
      <c r="AV1432" s="80"/>
      <c r="AW1432" s="80"/>
      <c r="AX1432" s="80"/>
      <c r="AY1432" s="80"/>
      <c r="AZ1432" s="80"/>
      <c r="BA1432" s="80"/>
      <c r="BB1432" s="80"/>
      <c r="BC1432" s="80"/>
      <c r="BD1432" s="80"/>
      <c r="BE1432" s="80"/>
      <c r="BF1432" s="80"/>
      <c r="BG1432" s="80"/>
      <c r="BH1432" s="80"/>
      <c r="BI1432" s="80"/>
      <c r="BJ1432" s="80"/>
      <c r="BK1432" s="80"/>
      <c r="BL1432" s="80"/>
      <c r="BM1432" s="80"/>
      <c r="BN1432" s="80">
        <f t="shared" ca="1" si="712"/>
        <v>-0.05</v>
      </c>
      <c r="BO1432" s="80">
        <f t="shared" ca="1" si="712"/>
        <v>0</v>
      </c>
      <c r="BP1432" s="80">
        <f t="shared" ca="1" si="712"/>
        <v>0</v>
      </c>
      <c r="BQ1432" s="80">
        <f t="shared" ca="1" si="712"/>
        <v>0</v>
      </c>
      <c r="BR1432" s="80">
        <f t="shared" ca="1" si="712"/>
        <v>0.05</v>
      </c>
      <c r="BS1432" s="80">
        <f t="shared" ca="1" si="712"/>
        <v>-0.05</v>
      </c>
      <c r="BT1432" s="80">
        <f t="shared" ca="1" si="712"/>
        <v>-0.05</v>
      </c>
      <c r="BU1432" s="80">
        <f t="shared" ca="1" si="712"/>
        <v>-0.05</v>
      </c>
      <c r="BV1432" s="80">
        <f t="shared" ca="1" si="712"/>
        <v>0</v>
      </c>
      <c r="BW1432" s="80">
        <f t="shared" ca="1" si="712"/>
        <v>0</v>
      </c>
      <c r="BX1432" s="80">
        <f t="shared" ca="1" si="712"/>
        <v>0</v>
      </c>
      <c r="BY1432" s="80">
        <f t="shared" ca="1" si="712"/>
        <v>0.05</v>
      </c>
      <c r="BZ1432" s="80">
        <f t="shared" ca="1" si="712"/>
        <v>-0.05</v>
      </c>
      <c r="CA1432" s="80">
        <f t="shared" ca="1" si="712"/>
        <v>-0.05</v>
      </c>
      <c r="CB1432" s="80">
        <f t="shared" ca="1" si="712"/>
        <v>-0.05</v>
      </c>
      <c r="CC1432" s="80">
        <f t="shared" ca="1" si="712"/>
        <v>0</v>
      </c>
      <c r="CD1432" s="80">
        <f t="shared" ca="1" si="725"/>
        <v>0</v>
      </c>
      <c r="CE1432" s="80">
        <f t="shared" ca="1" si="725"/>
        <v>0</v>
      </c>
      <c r="CF1432" s="80">
        <f t="shared" ca="1" si="725"/>
        <v>0.05</v>
      </c>
      <c r="CG1432" s="80">
        <f t="shared" ca="1" si="725"/>
        <v>-0.05</v>
      </c>
      <c r="CH1432" s="80">
        <f t="shared" ca="1" si="725"/>
        <v>-0.05</v>
      </c>
    </row>
    <row r="1435" spans="1:86" ht="1.5" customHeight="1"/>
    <row r="1436" spans="1:86" ht="1.5" customHeight="1"/>
    <row r="1437" spans="1:86" ht="1.5" customHeight="1"/>
    <row r="1438" spans="1:86" ht="1.5" customHeight="1"/>
    <row r="1439" spans="1:86" ht="1.5" customHeight="1"/>
    <row r="1440" spans="1:86"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spans="2:170" ht="1.5" customHeight="1"/>
    <row r="1474" spans="2:170" ht="1.5" customHeight="1"/>
    <row r="1475" spans="2:170" ht="1.5" customHeight="1"/>
    <row r="1476" spans="2:170" ht="1.5" customHeight="1"/>
    <row r="1477" spans="2:170" ht="1.5" customHeight="1"/>
    <row r="1478" spans="2:170" ht="1.5" customHeight="1"/>
    <row r="1479" spans="2:170" ht="1.5" customHeight="1"/>
    <row r="1480" spans="2:170" ht="1.5" customHeight="1"/>
    <row r="1481" spans="2:170" ht="1.5" customHeight="1"/>
    <row r="1482" spans="2:170" ht="1.5" customHeight="1"/>
    <row r="1483" spans="2:170" ht="1.5" customHeight="1"/>
    <row r="1484" spans="2:170">
      <c r="B1484" s="19" t="s">
        <v>571</v>
      </c>
    </row>
    <row r="1485" spans="2:170">
      <c r="B1485" s="70"/>
      <c r="U1485" s="36">
        <v>6</v>
      </c>
      <c r="V1485" s="36">
        <v>7</v>
      </c>
      <c r="W1485" s="36">
        <v>8</v>
      </c>
      <c r="X1485" s="36">
        <v>9</v>
      </c>
      <c r="Y1485" s="36">
        <v>1</v>
      </c>
      <c r="Z1485" s="36">
        <v>2</v>
      </c>
      <c r="AB1485" s="36">
        <v>1</v>
      </c>
      <c r="AC1485" s="36">
        <v>2</v>
      </c>
      <c r="AD1485" s="36">
        <v>3</v>
      </c>
      <c r="AE1485" s="36">
        <v>4</v>
      </c>
      <c r="AG1485" s="36">
        <v>5</v>
      </c>
    </row>
    <row r="1486" spans="2:170">
      <c r="B1486" s="61"/>
      <c r="C1486" s="26">
        <v>1</v>
      </c>
      <c r="D1486" s="26">
        <f ca="1">OFFSET(D1486,0,-1)+1</f>
        <v>2</v>
      </c>
      <c r="E1486" s="26">
        <f t="shared" ref="E1486:BP1486" ca="1" si="726">OFFSET(E1486,0,-1)+1</f>
        <v>3</v>
      </c>
      <c r="F1486" s="26">
        <f t="shared" ca="1" si="726"/>
        <v>4</v>
      </c>
      <c r="G1486" s="26">
        <f t="shared" ca="1" si="726"/>
        <v>5</v>
      </c>
      <c r="H1486" s="26">
        <f t="shared" ca="1" si="726"/>
        <v>6</v>
      </c>
      <c r="I1486" s="26">
        <f t="shared" ca="1" si="726"/>
        <v>7</v>
      </c>
      <c r="J1486" s="26">
        <f t="shared" ca="1" si="726"/>
        <v>8</v>
      </c>
      <c r="K1486" s="26">
        <f t="shared" ca="1" si="726"/>
        <v>9</v>
      </c>
      <c r="L1486" s="26">
        <f t="shared" ca="1" si="726"/>
        <v>10</v>
      </c>
      <c r="M1486" s="26">
        <f t="shared" ca="1" si="726"/>
        <v>11</v>
      </c>
      <c r="N1486" s="26">
        <f t="shared" ca="1" si="726"/>
        <v>12</v>
      </c>
      <c r="O1486" s="26">
        <f t="shared" ca="1" si="726"/>
        <v>13</v>
      </c>
      <c r="P1486" s="26">
        <f t="shared" ca="1" si="726"/>
        <v>14</v>
      </c>
      <c r="Q1486" s="26">
        <f t="shared" ca="1" si="726"/>
        <v>15</v>
      </c>
      <c r="R1486" s="26">
        <f t="shared" ca="1" si="726"/>
        <v>16</v>
      </c>
      <c r="S1486" s="26">
        <f t="shared" ca="1" si="726"/>
        <v>17</v>
      </c>
      <c r="T1486" s="26">
        <f t="shared" ca="1" si="726"/>
        <v>18</v>
      </c>
      <c r="U1486" s="26">
        <f t="shared" ca="1" si="726"/>
        <v>19</v>
      </c>
      <c r="V1486" s="26">
        <f t="shared" ca="1" si="726"/>
        <v>20</v>
      </c>
      <c r="W1486" s="26">
        <f t="shared" ca="1" si="726"/>
        <v>21</v>
      </c>
      <c r="X1486" s="26">
        <f t="shared" ca="1" si="726"/>
        <v>22</v>
      </c>
      <c r="Y1486" s="26">
        <f t="shared" ca="1" si="726"/>
        <v>23</v>
      </c>
      <c r="Z1486" s="26">
        <f t="shared" ca="1" si="726"/>
        <v>24</v>
      </c>
      <c r="AA1486" s="26">
        <f t="shared" ca="1" si="726"/>
        <v>25</v>
      </c>
      <c r="AB1486" s="26">
        <f t="shared" ca="1" si="726"/>
        <v>26</v>
      </c>
      <c r="AC1486" s="26">
        <f t="shared" ca="1" si="726"/>
        <v>27</v>
      </c>
      <c r="AD1486" s="26">
        <f t="shared" ca="1" si="726"/>
        <v>28</v>
      </c>
      <c r="AE1486" s="26">
        <f t="shared" ca="1" si="726"/>
        <v>29</v>
      </c>
      <c r="AF1486" s="26">
        <f t="shared" ca="1" si="726"/>
        <v>30</v>
      </c>
      <c r="AG1486" s="26">
        <f t="shared" ca="1" si="726"/>
        <v>31</v>
      </c>
      <c r="AH1486" s="26">
        <f t="shared" ca="1" si="726"/>
        <v>32</v>
      </c>
      <c r="AI1486" s="26">
        <f t="shared" ca="1" si="726"/>
        <v>33</v>
      </c>
      <c r="AJ1486" s="26">
        <f t="shared" ca="1" si="726"/>
        <v>34</v>
      </c>
      <c r="AK1486" s="26">
        <f t="shared" ca="1" si="726"/>
        <v>35</v>
      </c>
      <c r="AL1486" s="26">
        <f t="shared" ca="1" si="726"/>
        <v>36</v>
      </c>
      <c r="AM1486" s="26">
        <f t="shared" ca="1" si="726"/>
        <v>37</v>
      </c>
      <c r="AN1486" s="26">
        <f t="shared" ca="1" si="726"/>
        <v>38</v>
      </c>
      <c r="AO1486" s="26">
        <f t="shared" ca="1" si="726"/>
        <v>39</v>
      </c>
      <c r="AP1486" s="26">
        <f t="shared" ca="1" si="726"/>
        <v>40</v>
      </c>
      <c r="AQ1486" s="26">
        <f t="shared" ca="1" si="726"/>
        <v>41</v>
      </c>
      <c r="AR1486" s="26">
        <f t="shared" ca="1" si="726"/>
        <v>42</v>
      </c>
      <c r="AS1486" s="26">
        <f t="shared" ca="1" si="726"/>
        <v>43</v>
      </c>
      <c r="AT1486" s="26">
        <f t="shared" ca="1" si="726"/>
        <v>44</v>
      </c>
      <c r="AU1486" s="26">
        <f t="shared" ca="1" si="726"/>
        <v>45</v>
      </c>
      <c r="AV1486" s="26">
        <f t="shared" ca="1" si="726"/>
        <v>46</v>
      </c>
      <c r="AW1486" s="26">
        <f t="shared" ca="1" si="726"/>
        <v>47</v>
      </c>
      <c r="AX1486" s="26">
        <f t="shared" ca="1" si="726"/>
        <v>48</v>
      </c>
      <c r="AY1486" s="26">
        <f t="shared" ca="1" si="726"/>
        <v>49</v>
      </c>
      <c r="AZ1486" s="26">
        <f t="shared" ca="1" si="726"/>
        <v>50</v>
      </c>
      <c r="BA1486" s="26">
        <f t="shared" ca="1" si="726"/>
        <v>51</v>
      </c>
      <c r="BB1486" s="26">
        <f t="shared" ca="1" si="726"/>
        <v>52</v>
      </c>
      <c r="BC1486" s="26">
        <f t="shared" ca="1" si="726"/>
        <v>53</v>
      </c>
      <c r="BD1486" s="26">
        <f t="shared" ca="1" si="726"/>
        <v>54</v>
      </c>
      <c r="BE1486" s="26">
        <f t="shared" ca="1" si="726"/>
        <v>55</v>
      </c>
      <c r="BF1486" s="26">
        <f t="shared" ca="1" si="726"/>
        <v>56</v>
      </c>
      <c r="BG1486" s="26">
        <f t="shared" ca="1" si="726"/>
        <v>57</v>
      </c>
      <c r="BH1486" s="26">
        <f t="shared" ca="1" si="726"/>
        <v>58</v>
      </c>
      <c r="BI1486" s="26">
        <f t="shared" ca="1" si="726"/>
        <v>59</v>
      </c>
      <c r="BJ1486" s="26">
        <f t="shared" ca="1" si="726"/>
        <v>60</v>
      </c>
      <c r="BK1486" s="26">
        <f t="shared" ca="1" si="726"/>
        <v>61</v>
      </c>
      <c r="BL1486" s="26">
        <f t="shared" ca="1" si="726"/>
        <v>62</v>
      </c>
      <c r="BM1486" s="26">
        <f t="shared" ca="1" si="726"/>
        <v>63</v>
      </c>
      <c r="BN1486" s="26">
        <f t="shared" ca="1" si="726"/>
        <v>64</v>
      </c>
      <c r="BO1486" s="26">
        <f t="shared" ca="1" si="726"/>
        <v>65</v>
      </c>
      <c r="BP1486" s="26">
        <f t="shared" ca="1" si="726"/>
        <v>66</v>
      </c>
      <c r="BQ1486" s="26">
        <f t="shared" ref="BQ1486:EB1486" ca="1" si="727">OFFSET(BQ1486,0,-1)+1</f>
        <v>67</v>
      </c>
      <c r="BR1486" s="26">
        <f t="shared" ca="1" si="727"/>
        <v>68</v>
      </c>
      <c r="BS1486" s="26">
        <f t="shared" ca="1" si="727"/>
        <v>69</v>
      </c>
      <c r="BT1486" s="26">
        <f t="shared" ca="1" si="727"/>
        <v>70</v>
      </c>
      <c r="BU1486" s="26">
        <f t="shared" ca="1" si="727"/>
        <v>71</v>
      </c>
      <c r="BV1486" s="26">
        <f t="shared" ca="1" si="727"/>
        <v>72</v>
      </c>
      <c r="BW1486" s="26">
        <f t="shared" ca="1" si="727"/>
        <v>73</v>
      </c>
      <c r="BX1486" s="26">
        <f t="shared" ca="1" si="727"/>
        <v>74</v>
      </c>
      <c r="BY1486" s="26">
        <f t="shared" ca="1" si="727"/>
        <v>75</v>
      </c>
      <c r="BZ1486" s="26">
        <f t="shared" ca="1" si="727"/>
        <v>76</v>
      </c>
      <c r="CA1486" s="26">
        <f t="shared" ca="1" si="727"/>
        <v>77</v>
      </c>
      <c r="CB1486" s="26">
        <f t="shared" ca="1" si="727"/>
        <v>78</v>
      </c>
      <c r="CC1486" s="26">
        <f t="shared" ca="1" si="727"/>
        <v>79</v>
      </c>
      <c r="CD1486" s="26">
        <f t="shared" ca="1" si="727"/>
        <v>80</v>
      </c>
      <c r="CE1486" s="26">
        <f t="shared" ca="1" si="727"/>
        <v>81</v>
      </c>
      <c r="CF1486" s="26">
        <f t="shared" ca="1" si="727"/>
        <v>82</v>
      </c>
      <c r="CG1486" s="26">
        <f t="shared" ca="1" si="727"/>
        <v>83</v>
      </c>
      <c r="CH1486" s="26">
        <f t="shared" ca="1" si="727"/>
        <v>84</v>
      </c>
      <c r="CI1486" s="26">
        <f t="shared" ca="1" si="727"/>
        <v>85</v>
      </c>
      <c r="CJ1486" s="26">
        <f t="shared" ca="1" si="727"/>
        <v>86</v>
      </c>
      <c r="CK1486" s="26">
        <f t="shared" ca="1" si="727"/>
        <v>87</v>
      </c>
      <c r="CL1486" s="26">
        <f t="shared" ca="1" si="727"/>
        <v>88</v>
      </c>
      <c r="CM1486" s="26">
        <f t="shared" ca="1" si="727"/>
        <v>89</v>
      </c>
      <c r="CN1486" s="26">
        <f t="shared" ca="1" si="727"/>
        <v>90</v>
      </c>
      <c r="CO1486" s="26">
        <f t="shared" ca="1" si="727"/>
        <v>91</v>
      </c>
      <c r="CP1486" s="26">
        <f t="shared" ca="1" si="727"/>
        <v>92</v>
      </c>
      <c r="CQ1486" s="26">
        <f t="shared" ca="1" si="727"/>
        <v>93</v>
      </c>
      <c r="CR1486" s="26">
        <f t="shared" ca="1" si="727"/>
        <v>94</v>
      </c>
      <c r="CS1486" s="26">
        <f t="shared" ca="1" si="727"/>
        <v>95</v>
      </c>
      <c r="CT1486" s="26">
        <f t="shared" ca="1" si="727"/>
        <v>96</v>
      </c>
      <c r="CU1486" s="26">
        <f t="shared" ca="1" si="727"/>
        <v>97</v>
      </c>
      <c r="CV1486" s="26">
        <f t="shared" ca="1" si="727"/>
        <v>98</v>
      </c>
      <c r="CW1486" s="26">
        <f t="shared" ca="1" si="727"/>
        <v>99</v>
      </c>
      <c r="CX1486" s="26">
        <f t="shared" ca="1" si="727"/>
        <v>100</v>
      </c>
      <c r="CY1486" s="26">
        <f t="shared" ca="1" si="727"/>
        <v>101</v>
      </c>
      <c r="CZ1486" s="26">
        <f t="shared" ca="1" si="727"/>
        <v>102</v>
      </c>
      <c r="DA1486" s="26">
        <f t="shared" ca="1" si="727"/>
        <v>103</v>
      </c>
      <c r="DB1486" s="26">
        <f t="shared" ca="1" si="727"/>
        <v>104</v>
      </c>
      <c r="DC1486" s="26">
        <f t="shared" ca="1" si="727"/>
        <v>105</v>
      </c>
      <c r="DD1486" s="26">
        <f t="shared" ca="1" si="727"/>
        <v>106</v>
      </c>
      <c r="DE1486" s="26">
        <f t="shared" ca="1" si="727"/>
        <v>107</v>
      </c>
      <c r="DF1486" s="26">
        <f t="shared" ca="1" si="727"/>
        <v>108</v>
      </c>
      <c r="DG1486" s="26">
        <f t="shared" ca="1" si="727"/>
        <v>109</v>
      </c>
      <c r="DH1486" s="26">
        <f t="shared" ca="1" si="727"/>
        <v>110</v>
      </c>
      <c r="DI1486" s="26">
        <f t="shared" ca="1" si="727"/>
        <v>111</v>
      </c>
      <c r="DJ1486" s="26">
        <f t="shared" ca="1" si="727"/>
        <v>112</v>
      </c>
      <c r="DK1486" s="26">
        <f t="shared" ca="1" si="727"/>
        <v>113</v>
      </c>
      <c r="DL1486" s="26">
        <f t="shared" ca="1" si="727"/>
        <v>114</v>
      </c>
      <c r="DM1486" s="26">
        <f t="shared" ca="1" si="727"/>
        <v>115</v>
      </c>
      <c r="DN1486" s="26">
        <f t="shared" ca="1" si="727"/>
        <v>116</v>
      </c>
      <c r="DO1486" s="26">
        <f t="shared" ca="1" si="727"/>
        <v>117</v>
      </c>
      <c r="DP1486" s="26">
        <f t="shared" ca="1" si="727"/>
        <v>118</v>
      </c>
      <c r="DQ1486" s="26">
        <f t="shared" ca="1" si="727"/>
        <v>119</v>
      </c>
      <c r="DR1486" s="26">
        <f t="shared" ca="1" si="727"/>
        <v>120</v>
      </c>
      <c r="DS1486" s="26">
        <f t="shared" ca="1" si="727"/>
        <v>121</v>
      </c>
      <c r="DT1486" s="26">
        <f t="shared" ca="1" si="727"/>
        <v>122</v>
      </c>
      <c r="DU1486" s="26">
        <f t="shared" ca="1" si="727"/>
        <v>123</v>
      </c>
      <c r="DV1486" s="26">
        <f t="shared" ca="1" si="727"/>
        <v>124</v>
      </c>
      <c r="DW1486" s="26">
        <f t="shared" ca="1" si="727"/>
        <v>125</v>
      </c>
      <c r="DX1486" s="26">
        <f t="shared" ca="1" si="727"/>
        <v>126</v>
      </c>
      <c r="DY1486" s="26">
        <f t="shared" ca="1" si="727"/>
        <v>127</v>
      </c>
      <c r="DZ1486" s="26">
        <f t="shared" ca="1" si="727"/>
        <v>128</v>
      </c>
      <c r="EA1486" s="26">
        <f t="shared" ca="1" si="727"/>
        <v>129</v>
      </c>
      <c r="EB1486" s="26">
        <f t="shared" ca="1" si="727"/>
        <v>130</v>
      </c>
      <c r="EC1486" s="26">
        <f t="shared" ref="EC1486:FN1486" ca="1" si="728">OFFSET(EC1486,0,-1)+1</f>
        <v>131</v>
      </c>
      <c r="ED1486" s="26">
        <f t="shared" ca="1" si="728"/>
        <v>132</v>
      </c>
      <c r="EE1486" s="26">
        <f t="shared" ca="1" si="728"/>
        <v>133</v>
      </c>
      <c r="EF1486" s="26">
        <f t="shared" ca="1" si="728"/>
        <v>134</v>
      </c>
      <c r="EG1486" s="26">
        <f t="shared" ca="1" si="728"/>
        <v>135</v>
      </c>
      <c r="EH1486" s="26">
        <f t="shared" ca="1" si="728"/>
        <v>136</v>
      </c>
      <c r="EI1486" s="26">
        <f t="shared" ca="1" si="728"/>
        <v>137</v>
      </c>
      <c r="EJ1486" s="26">
        <f t="shared" ca="1" si="728"/>
        <v>138</v>
      </c>
      <c r="EK1486" s="26">
        <f t="shared" ca="1" si="728"/>
        <v>139</v>
      </c>
      <c r="EL1486" s="26">
        <f t="shared" ca="1" si="728"/>
        <v>140</v>
      </c>
      <c r="EM1486" s="26">
        <f t="shared" ca="1" si="728"/>
        <v>141</v>
      </c>
      <c r="EN1486" s="26">
        <f t="shared" ca="1" si="728"/>
        <v>142</v>
      </c>
      <c r="EO1486" s="26">
        <f t="shared" ca="1" si="728"/>
        <v>143</v>
      </c>
      <c r="EP1486" s="26">
        <f t="shared" ca="1" si="728"/>
        <v>144</v>
      </c>
      <c r="EQ1486" s="26">
        <f t="shared" ca="1" si="728"/>
        <v>145</v>
      </c>
      <c r="ER1486" s="26">
        <f t="shared" ca="1" si="728"/>
        <v>146</v>
      </c>
      <c r="ES1486" s="26">
        <f t="shared" ca="1" si="728"/>
        <v>147</v>
      </c>
      <c r="ET1486" s="26">
        <f t="shared" ca="1" si="728"/>
        <v>148</v>
      </c>
      <c r="EU1486" s="26">
        <f t="shared" ca="1" si="728"/>
        <v>149</v>
      </c>
      <c r="EV1486" s="26">
        <f t="shared" ca="1" si="728"/>
        <v>150</v>
      </c>
      <c r="EW1486" s="26">
        <f t="shared" ca="1" si="728"/>
        <v>151</v>
      </c>
      <c r="EX1486" s="26">
        <f t="shared" ca="1" si="728"/>
        <v>152</v>
      </c>
      <c r="EY1486" s="26">
        <f t="shared" ca="1" si="728"/>
        <v>153</v>
      </c>
      <c r="EZ1486" s="26">
        <f t="shared" ca="1" si="728"/>
        <v>154</v>
      </c>
      <c r="FA1486" s="26">
        <f t="shared" ca="1" si="728"/>
        <v>155</v>
      </c>
      <c r="FB1486" s="26">
        <f t="shared" ca="1" si="728"/>
        <v>156</v>
      </c>
      <c r="FC1486" s="26">
        <f t="shared" ca="1" si="728"/>
        <v>157</v>
      </c>
      <c r="FD1486" s="26">
        <f t="shared" ca="1" si="728"/>
        <v>158</v>
      </c>
      <c r="FE1486" s="26">
        <f t="shared" ca="1" si="728"/>
        <v>159</v>
      </c>
      <c r="FF1486" s="26">
        <f t="shared" ca="1" si="728"/>
        <v>160</v>
      </c>
      <c r="FG1486" s="26">
        <f t="shared" ca="1" si="728"/>
        <v>161</v>
      </c>
      <c r="FH1486" s="26">
        <f t="shared" ca="1" si="728"/>
        <v>162</v>
      </c>
      <c r="FI1486" s="26">
        <f t="shared" ca="1" si="728"/>
        <v>163</v>
      </c>
      <c r="FJ1486" s="26">
        <f t="shared" ca="1" si="728"/>
        <v>164</v>
      </c>
      <c r="FK1486" s="26">
        <f t="shared" ca="1" si="728"/>
        <v>165</v>
      </c>
      <c r="FL1486" s="26">
        <f t="shared" ca="1" si="728"/>
        <v>166</v>
      </c>
      <c r="FM1486" s="26">
        <f t="shared" ca="1" si="728"/>
        <v>167</v>
      </c>
      <c r="FN1486" s="26">
        <f t="shared" ca="1" si="728"/>
        <v>168</v>
      </c>
    </row>
    <row r="1487" spans="2:170">
      <c r="B1487" s="45"/>
      <c r="C1487" s="26" t="s">
        <v>0</v>
      </c>
      <c r="D1487" s="26" t="s">
        <v>0</v>
      </c>
      <c r="E1487" s="26" t="s">
        <v>10</v>
      </c>
      <c r="F1487" s="26" t="s">
        <v>10</v>
      </c>
      <c r="G1487" s="26" t="s">
        <v>10</v>
      </c>
      <c r="H1487" s="26" t="s">
        <v>10</v>
      </c>
      <c r="I1487" s="26" t="s">
        <v>10</v>
      </c>
      <c r="J1487" s="26" t="s">
        <v>10</v>
      </c>
      <c r="K1487" s="26" t="s">
        <v>10</v>
      </c>
      <c r="L1487" s="26" t="s">
        <v>10</v>
      </c>
      <c r="M1487" s="26" t="s">
        <v>10</v>
      </c>
      <c r="N1487" s="26" t="s">
        <v>10</v>
      </c>
      <c r="O1487" s="26" t="s">
        <v>10</v>
      </c>
      <c r="P1487" s="26" t="s">
        <v>10</v>
      </c>
      <c r="Q1487" s="26" t="s">
        <v>10</v>
      </c>
      <c r="R1487" s="26" t="s">
        <v>10</v>
      </c>
      <c r="S1487" s="26" t="s">
        <v>10</v>
      </c>
      <c r="T1487" s="26" t="s">
        <v>10</v>
      </c>
      <c r="U1487" s="26" t="s">
        <v>9</v>
      </c>
      <c r="V1487" s="26" t="s">
        <v>9</v>
      </c>
      <c r="W1487" s="26" t="s">
        <v>9</v>
      </c>
      <c r="X1487" s="26" t="s">
        <v>9</v>
      </c>
      <c r="Y1487" s="26" t="s">
        <v>9</v>
      </c>
      <c r="Z1487" s="26" t="s">
        <v>9</v>
      </c>
      <c r="AA1487" s="26" t="s">
        <v>10</v>
      </c>
      <c r="AB1487" s="26" t="s">
        <v>10</v>
      </c>
      <c r="AC1487" s="26" t="s">
        <v>10</v>
      </c>
      <c r="AD1487" s="26" t="s">
        <v>10</v>
      </c>
      <c r="AE1487" s="26" t="s">
        <v>10</v>
      </c>
      <c r="AF1487" s="26" t="s">
        <v>10</v>
      </c>
      <c r="AG1487" s="26" t="s">
        <v>10</v>
      </c>
      <c r="AH1487" s="26" t="s">
        <v>0</v>
      </c>
      <c r="AI1487" s="26" t="s">
        <v>9</v>
      </c>
      <c r="AJ1487" s="26" t="s">
        <v>0</v>
      </c>
      <c r="AK1487" s="26" t="s">
        <v>9</v>
      </c>
      <c r="AL1487" s="26" t="s">
        <v>0</v>
      </c>
      <c r="AM1487" s="26"/>
      <c r="AN1487" s="26"/>
      <c r="AO1487" s="26"/>
      <c r="AP1487" s="26"/>
      <c r="AQ1487" s="26"/>
      <c r="AR1487" s="26"/>
      <c r="AS1487" s="26"/>
      <c r="AT1487" s="26"/>
      <c r="AU1487" s="26"/>
      <c r="AV1487" s="26"/>
      <c r="AW1487" s="26"/>
      <c r="AX1487" s="26"/>
      <c r="AY1487" s="26"/>
      <c r="AZ1487" s="26"/>
      <c r="BA1487" s="26"/>
      <c r="BB1487" s="26"/>
      <c r="BC1487" s="26"/>
      <c r="BD1487" s="26"/>
      <c r="BE1487" s="26"/>
      <c r="BF1487" s="26"/>
      <c r="BG1487" s="26"/>
      <c r="BH1487" s="26"/>
      <c r="BI1487" s="26"/>
      <c r="BJ1487" s="26"/>
      <c r="BK1487" s="26"/>
      <c r="BL1487" s="26"/>
      <c r="BM1487" s="26"/>
      <c r="BN1487" s="26" t="s">
        <v>9</v>
      </c>
      <c r="BO1487" s="26" t="s">
        <v>9</v>
      </c>
      <c r="BP1487" s="26" t="s">
        <v>9</v>
      </c>
      <c r="BQ1487" s="26" t="s">
        <v>9</v>
      </c>
      <c r="BR1487" s="26" t="s">
        <v>9</v>
      </c>
      <c r="BS1487" s="26" t="s">
        <v>9</v>
      </c>
      <c r="BT1487" s="26" t="s">
        <v>9</v>
      </c>
      <c r="BU1487" s="26" t="s">
        <v>9</v>
      </c>
      <c r="BV1487" s="26" t="s">
        <v>9</v>
      </c>
      <c r="BW1487" s="26" t="s">
        <v>9</v>
      </c>
      <c r="BX1487" s="26" t="s">
        <v>9</v>
      </c>
      <c r="BY1487" s="26" t="s">
        <v>9</v>
      </c>
      <c r="BZ1487" s="26" t="s">
        <v>9</v>
      </c>
      <c r="CA1487" s="26" t="s">
        <v>9</v>
      </c>
      <c r="CB1487" s="26" t="s">
        <v>9</v>
      </c>
      <c r="CC1487" s="26" t="s">
        <v>9</v>
      </c>
      <c r="CD1487" s="26" t="s">
        <v>9</v>
      </c>
      <c r="CE1487" s="26" t="s">
        <v>9</v>
      </c>
      <c r="CF1487" s="26" t="s">
        <v>9</v>
      </c>
      <c r="CG1487" s="26" t="s">
        <v>9</v>
      </c>
      <c r="CH1487" s="26" t="s">
        <v>9</v>
      </c>
    </row>
    <row r="1488" spans="2:170" ht="94.5" customHeight="1">
      <c r="B1488" s="45"/>
      <c r="C1488" s="39" t="s">
        <v>384</v>
      </c>
      <c r="D1488" s="39" t="s">
        <v>385</v>
      </c>
      <c r="E1488" s="39" t="s">
        <v>242</v>
      </c>
      <c r="F1488" s="39" t="s">
        <v>243</v>
      </c>
      <c r="G1488" s="39" t="s">
        <v>244</v>
      </c>
      <c r="H1488" s="39" t="s">
        <v>244</v>
      </c>
      <c r="I1488" s="39" t="s">
        <v>244</v>
      </c>
      <c r="J1488" s="39" t="s">
        <v>244</v>
      </c>
      <c r="K1488" s="39" t="s">
        <v>244</v>
      </c>
      <c r="L1488" s="39" t="s">
        <v>244</v>
      </c>
      <c r="M1488" s="39" t="s">
        <v>244</v>
      </c>
      <c r="N1488" s="39" t="s">
        <v>594</v>
      </c>
      <c r="O1488" s="39" t="s">
        <v>594</v>
      </c>
      <c r="P1488" s="39" t="s">
        <v>594</v>
      </c>
      <c r="Q1488" s="39" t="s">
        <v>594</v>
      </c>
      <c r="R1488" s="39" t="s">
        <v>594</v>
      </c>
      <c r="S1488" s="39" t="s">
        <v>594</v>
      </c>
      <c r="T1488" s="39" t="s">
        <v>594</v>
      </c>
      <c r="U1488" s="39" t="s">
        <v>396</v>
      </c>
      <c r="V1488" s="39" t="s">
        <v>479</v>
      </c>
      <c r="W1488" s="39" t="s">
        <v>479</v>
      </c>
      <c r="X1488" s="39" t="s">
        <v>479</v>
      </c>
      <c r="Y1488" s="39" t="s">
        <v>387</v>
      </c>
      <c r="Z1488" s="39" t="s">
        <v>387</v>
      </c>
      <c r="AA1488" s="39" t="s">
        <v>19</v>
      </c>
      <c r="AB1488" s="39" t="s">
        <v>300</v>
      </c>
      <c r="AC1488" s="39" t="s">
        <v>299</v>
      </c>
      <c r="AD1488" s="39" t="s">
        <v>376</v>
      </c>
      <c r="AE1488" s="39" t="s">
        <v>377</v>
      </c>
      <c r="AF1488" s="39" t="s">
        <v>729</v>
      </c>
      <c r="AG1488" s="39" t="s">
        <v>444</v>
      </c>
      <c r="AH1488" s="39" t="s">
        <v>218</v>
      </c>
      <c r="AI1488" s="39" t="s">
        <v>218</v>
      </c>
      <c r="AJ1488" s="39" t="s">
        <v>217</v>
      </c>
      <c r="AK1488" s="39" t="s">
        <v>217</v>
      </c>
      <c r="AL1488" s="39" t="s">
        <v>476</v>
      </c>
      <c r="AM1488" s="39"/>
      <c r="AN1488" s="146" t="s">
        <v>665</v>
      </c>
      <c r="AO1488" s="39"/>
      <c r="AP1488" s="39"/>
      <c r="AQ1488" s="39"/>
      <c r="AR1488" s="39"/>
      <c r="AS1488" s="39"/>
      <c r="AT1488" s="39"/>
      <c r="AU1488" s="39"/>
      <c r="AV1488" s="39"/>
      <c r="AW1488" s="39"/>
      <c r="AX1488" s="39"/>
      <c r="AY1488" s="39"/>
      <c r="AZ1488" s="39"/>
      <c r="BA1488" s="39"/>
      <c r="BB1488" s="39"/>
      <c r="BC1488" s="39"/>
      <c r="BD1488" s="39"/>
      <c r="BE1488" s="39"/>
      <c r="BF1488" s="39"/>
      <c r="BG1488" s="39"/>
      <c r="BH1488" s="39"/>
      <c r="BI1488" s="39"/>
      <c r="BJ1488" s="39"/>
      <c r="BK1488" s="39"/>
      <c r="BL1488" s="39"/>
      <c r="BM1488" s="39"/>
      <c r="BN1488" s="39" t="str">
        <f>BN$42</f>
        <v>feedsupply_r1jp</v>
      </c>
      <c r="BO1488" s="39" t="str">
        <f t="shared" ref="BO1488:CH1488" si="729">BO$42</f>
        <v>feedsupply_r1jp</v>
      </c>
      <c r="BP1488" s="39" t="str">
        <f t="shared" si="729"/>
        <v>feedsupply_adj_r2p</v>
      </c>
      <c r="BQ1488" s="39" t="str">
        <f t="shared" si="729"/>
        <v>feedsupply_adj_r2p</v>
      </c>
      <c r="BR1488" s="39" t="str">
        <f t="shared" si="729"/>
        <v>feedsupply_adj_r2p</v>
      </c>
      <c r="BS1488" s="39" t="str">
        <f t="shared" si="729"/>
        <v>feedsupply_adj_r2p</v>
      </c>
      <c r="BT1488" s="39" t="str">
        <f t="shared" si="729"/>
        <v>feedsupply_adj_r2p</v>
      </c>
      <c r="BU1488" s="39" t="str">
        <f t="shared" si="729"/>
        <v>feedsupply_r1jp</v>
      </c>
      <c r="BV1488" s="39" t="str">
        <f t="shared" si="729"/>
        <v>feedsupply_r1jp</v>
      </c>
      <c r="BW1488" s="39" t="str">
        <f t="shared" si="729"/>
        <v>feedsupply_adj_r2p</v>
      </c>
      <c r="BX1488" s="39" t="str">
        <f t="shared" si="729"/>
        <v>feedsupply_adj_r2p</v>
      </c>
      <c r="BY1488" s="39" t="str">
        <f t="shared" si="729"/>
        <v>feedsupply_adj_r2p</v>
      </c>
      <c r="BZ1488" s="39" t="str">
        <f t="shared" si="729"/>
        <v>feedsupply_adj_r2p</v>
      </c>
      <c r="CA1488" s="39" t="str">
        <f t="shared" si="729"/>
        <v>feedsupply_adj_r2p</v>
      </c>
      <c r="CB1488" s="39" t="str">
        <f t="shared" si="729"/>
        <v>feedsupply_r1jp</v>
      </c>
      <c r="CC1488" s="39" t="str">
        <f t="shared" si="729"/>
        <v>feedsupply_r1jp</v>
      </c>
      <c r="CD1488" s="39" t="str">
        <f t="shared" si="729"/>
        <v>feedsupply_adj_r2p</v>
      </c>
      <c r="CE1488" s="39" t="str">
        <f t="shared" si="729"/>
        <v>feedsupply_adj_r2p</v>
      </c>
      <c r="CF1488" s="39" t="str">
        <f t="shared" si="729"/>
        <v>feedsupply_adj_r2p</v>
      </c>
      <c r="CG1488" s="39" t="str">
        <f t="shared" si="729"/>
        <v>feedsupply_adj_r2p</v>
      </c>
      <c r="CH1488" s="39" t="str">
        <f t="shared" si="729"/>
        <v>feedsupply_adj_r2p</v>
      </c>
    </row>
    <row r="1489" spans="1:86" ht="26.25">
      <c r="B1489" s="164" t="s">
        <v>923</v>
      </c>
      <c r="C1489" s="163">
        <v>2</v>
      </c>
      <c r="D1489" s="163">
        <v>1</v>
      </c>
      <c r="E1489" s="40"/>
      <c r="F1489" s="40"/>
      <c r="G1489" s="40" t="s">
        <v>471</v>
      </c>
      <c r="H1489" s="40" t="s">
        <v>472</v>
      </c>
      <c r="I1489" t="s">
        <v>874</v>
      </c>
      <c r="J1489" t="s">
        <v>875</v>
      </c>
      <c r="K1489" s="40" t="s">
        <v>473</v>
      </c>
      <c r="L1489" s="40" t="s">
        <v>710</v>
      </c>
      <c r="M1489" s="40" t="s">
        <v>474</v>
      </c>
      <c r="N1489" s="40" t="s">
        <v>742</v>
      </c>
      <c r="O1489" s="40" t="s">
        <v>488</v>
      </c>
      <c r="P1489" s="40" t="s">
        <v>487</v>
      </c>
      <c r="Q1489" s="40" t="s">
        <v>434</v>
      </c>
      <c r="R1489" s="40" t="s">
        <v>486</v>
      </c>
      <c r="S1489" s="40" t="s">
        <v>778</v>
      </c>
      <c r="T1489" s="40" t="s">
        <v>779</v>
      </c>
      <c r="U1489" s="40"/>
      <c r="V1489" s="40" t="s">
        <v>267</v>
      </c>
      <c r="W1489" s="40" t="s">
        <v>480</v>
      </c>
      <c r="X1489" s="40" t="s">
        <v>481</v>
      </c>
      <c r="Y1489" s="40" t="s">
        <v>434</v>
      </c>
      <c r="Z1489" s="40" t="s">
        <v>433</v>
      </c>
      <c r="AA1489" s="40"/>
      <c r="AB1489" s="40"/>
      <c r="AC1489" s="40"/>
      <c r="AD1489" s="40"/>
      <c r="AE1489" s="40"/>
      <c r="AF1489" s="40"/>
      <c r="AG1489" s="40"/>
      <c r="AH1489" s="40" t="s">
        <v>477</v>
      </c>
      <c r="AI1489" s="69" t="s">
        <v>483</v>
      </c>
      <c r="AJ1489" s="40" t="s">
        <v>475</v>
      </c>
      <c r="AK1489" s="40" t="s">
        <v>484</v>
      </c>
      <c r="AL1489" s="40"/>
      <c r="AM1489" s="40"/>
      <c r="AN1489" s="40"/>
      <c r="AO1489" s="40"/>
      <c r="AP1489" s="40"/>
      <c r="AQ1489" s="40"/>
      <c r="AR1489" s="40"/>
      <c r="AS1489" s="40"/>
      <c r="AT1489" s="40"/>
      <c r="AU1489" s="40"/>
      <c r="AV1489" s="40"/>
      <c r="AW1489" s="40"/>
      <c r="AX1489" s="40"/>
      <c r="AY1489" s="40"/>
      <c r="AZ1489" s="40"/>
      <c r="BA1489" s="40"/>
      <c r="BB1489" s="40"/>
      <c r="BC1489" s="40"/>
      <c r="BD1489" s="40"/>
      <c r="BE1489" s="40"/>
      <c r="BF1489" s="40"/>
      <c r="BG1489" s="40"/>
      <c r="BH1489" s="40"/>
      <c r="BI1489" s="40"/>
      <c r="BJ1489" s="40"/>
      <c r="BK1489" s="40"/>
      <c r="BL1489" s="40"/>
      <c r="BM1489" s="40"/>
      <c r="BN1489" s="45" t="s">
        <v>450</v>
      </c>
      <c r="BO1489" s="45" t="s">
        <v>877</v>
      </c>
      <c r="BP1489" s="45" t="s">
        <v>878</v>
      </c>
      <c r="BQ1489" s="45" t="s">
        <v>879</v>
      </c>
      <c r="BR1489" s="45" t="s">
        <v>880</v>
      </c>
      <c r="BS1489" s="45" t="s">
        <v>881</v>
      </c>
      <c r="BT1489" s="45" t="s">
        <v>882</v>
      </c>
      <c r="BU1489" s="45" t="s">
        <v>450</v>
      </c>
      <c r="BV1489" s="45" t="s">
        <v>877</v>
      </c>
      <c r="BW1489" s="45" t="s">
        <v>878</v>
      </c>
      <c r="BX1489" s="45" t="s">
        <v>879</v>
      </c>
      <c r="BY1489" s="45" t="s">
        <v>880</v>
      </c>
      <c r="BZ1489" s="45" t="s">
        <v>881</v>
      </c>
      <c r="CA1489" s="45" t="s">
        <v>882</v>
      </c>
      <c r="CB1489" s="45" t="s">
        <v>450</v>
      </c>
      <c r="CC1489" s="45" t="s">
        <v>877</v>
      </c>
      <c r="CD1489" s="45" t="s">
        <v>878</v>
      </c>
      <c r="CE1489" s="45" t="s">
        <v>879</v>
      </c>
      <c r="CF1489" s="45" t="s">
        <v>880</v>
      </c>
      <c r="CG1489" s="45" t="s">
        <v>881</v>
      </c>
      <c r="CH1489" s="45" t="s">
        <v>882</v>
      </c>
    </row>
    <row r="1490" spans="1:86" ht="15.75">
      <c r="A1490" s="64">
        <f>CHOOSE(d.Flock.2.2+1,INDEX(i.OptLTWMerino,d.TOL.2.2+1,$AA1490+1),NA(),INDEX(i.OptLTWMaternal,d.TOL.2.2+1,$AA1490+1))</f>
        <v>13</v>
      </c>
      <c r="B1490" s="227" t="str">
        <f>$B1390</f>
        <v>Scan0 Create REV</v>
      </c>
      <c r="C1490" s="63">
        <v>1</v>
      </c>
      <c r="D1490" s="63">
        <v>1</v>
      </c>
      <c r="E1490" s="63" t="b">
        <v>1</v>
      </c>
      <c r="F1490" s="226">
        <f>d.Flock.2.2*100+d.TOL.2.2*10+$AA1490</f>
        <v>210</v>
      </c>
      <c r="G1490" s="63" t="b">
        <v>1</v>
      </c>
      <c r="H1490" s="63" t="b">
        <v>1</v>
      </c>
      <c r="I1490" s="63" t="b">
        <v>1</v>
      </c>
      <c r="J1490" s="63" t="b">
        <v>1</v>
      </c>
      <c r="K1490" s="63" t="b">
        <v>1</v>
      </c>
      <c r="L1490" s="63" t="b">
        <v>1</v>
      </c>
      <c r="M1490" s="63" t="b">
        <v>1</v>
      </c>
      <c r="N1490" s="76" t="s">
        <v>37</v>
      </c>
      <c r="O1490" s="76">
        <v>0</v>
      </c>
      <c r="P1490" s="76">
        <v>0</v>
      </c>
      <c r="Q1490" s="76">
        <v>0</v>
      </c>
      <c r="R1490" s="76">
        <v>0</v>
      </c>
      <c r="S1490" s="76">
        <v>0</v>
      </c>
      <c r="T1490" s="76">
        <v>0</v>
      </c>
      <c r="U1490" s="63">
        <v>0</v>
      </c>
      <c r="V1490" s="63">
        <v>0</v>
      </c>
      <c r="W1490" s="63">
        <v>0</v>
      </c>
      <c r="X1490" s="63">
        <v>0</v>
      </c>
      <c r="Y1490" s="63">
        <v>0</v>
      </c>
      <c r="Z1490" s="63">
        <v>0</v>
      </c>
      <c r="AA1490" s="63">
        <v>0</v>
      </c>
      <c r="AB1490" s="67" t="s">
        <v>37</v>
      </c>
      <c r="AC1490" s="67" t="s">
        <v>37</v>
      </c>
      <c r="AD1490" s="67" t="s">
        <v>37</v>
      </c>
      <c r="AE1490" s="67" t="s">
        <v>37</v>
      </c>
      <c r="AF1490" s="67" t="s">
        <v>37</v>
      </c>
      <c r="AG1490" s="67" t="s">
        <v>37</v>
      </c>
      <c r="AH1490" s="63">
        <v>1</v>
      </c>
      <c r="AI1490" s="63">
        <v>0</v>
      </c>
      <c r="AJ1490" s="63">
        <v>1</v>
      </c>
      <c r="AK1490" s="63">
        <v>0</v>
      </c>
      <c r="AL1490" s="63">
        <v>1</v>
      </c>
      <c r="AM1490" s="63"/>
      <c r="AN1490" s="63"/>
      <c r="AO1490" s="63"/>
      <c r="AP1490" s="63"/>
      <c r="AQ1490" s="63"/>
      <c r="AR1490" s="63"/>
      <c r="AS1490" s="63"/>
      <c r="AT1490" s="63"/>
      <c r="AU1490" s="63"/>
      <c r="AV1490" s="63"/>
      <c r="AW1490" s="63"/>
      <c r="AX1490" s="63"/>
      <c r="AY1490" s="63"/>
      <c r="AZ1490" s="63"/>
      <c r="BA1490" s="63"/>
      <c r="BB1490" s="63"/>
      <c r="BC1490" s="63"/>
      <c r="BD1490" s="63"/>
      <c r="BE1490" s="63"/>
      <c r="BF1490" s="63"/>
      <c r="BG1490" s="63"/>
      <c r="BH1490" s="63"/>
      <c r="BI1490" s="63"/>
      <c r="BJ1490" s="63"/>
      <c r="BK1490" s="63"/>
      <c r="BL1490" s="63"/>
      <c r="BM1490" s="63"/>
      <c r="BN1490" s="147">
        <f t="shared" ref="BN1490:CH1490" ca="1" si="730">IF($A1490=0,0,INDEX(CHOOSE(d.Flock.2.2+1,BN$51:BN$386,NA(),BN$451:BN$786),$A1490,1))</f>
        <v>0.08</v>
      </c>
      <c r="BO1490" s="147">
        <f t="shared" ca="1" si="730"/>
        <v>-0.05</v>
      </c>
      <c r="BP1490" s="147">
        <f t="shared" ca="1" si="730"/>
        <v>-0.05</v>
      </c>
      <c r="BQ1490" s="147">
        <f t="shared" ca="1" si="730"/>
        <v>-0.05</v>
      </c>
      <c r="BR1490" s="147">
        <f t="shared" ca="1" si="730"/>
        <v>-0.05</v>
      </c>
      <c r="BS1490" s="147">
        <f t="shared" ca="1" si="730"/>
        <v>-0.05</v>
      </c>
      <c r="BT1490" s="147">
        <f t="shared" ca="1" si="730"/>
        <v>-0.05</v>
      </c>
      <c r="BU1490" s="147">
        <f t="shared" ca="1" si="730"/>
        <v>0.08</v>
      </c>
      <c r="BV1490" s="147">
        <f t="shared" ca="1" si="730"/>
        <v>-0.05</v>
      </c>
      <c r="BW1490" s="147">
        <f t="shared" ca="1" si="730"/>
        <v>-0.05</v>
      </c>
      <c r="BX1490" s="147">
        <f t="shared" ca="1" si="730"/>
        <v>-0.05</v>
      </c>
      <c r="BY1490" s="147">
        <f t="shared" ca="1" si="730"/>
        <v>-0.05</v>
      </c>
      <c r="BZ1490" s="147">
        <f t="shared" ca="1" si="730"/>
        <v>-0.05</v>
      </c>
      <c r="CA1490" s="147">
        <f t="shared" ca="1" si="730"/>
        <v>-0.05</v>
      </c>
      <c r="CB1490" s="147">
        <f t="shared" ca="1" si="730"/>
        <v>0.08</v>
      </c>
      <c r="CC1490" s="147">
        <f t="shared" ca="1" si="730"/>
        <v>-0.05</v>
      </c>
      <c r="CD1490" s="147">
        <f t="shared" ca="1" si="730"/>
        <v>-0.05</v>
      </c>
      <c r="CE1490" s="147">
        <f t="shared" ca="1" si="730"/>
        <v>-0.05</v>
      </c>
      <c r="CF1490" s="147">
        <f t="shared" ca="1" si="730"/>
        <v>-0.05</v>
      </c>
      <c r="CG1490" s="147">
        <f t="shared" ca="1" si="730"/>
        <v>-0.05</v>
      </c>
      <c r="CH1490" s="147">
        <f t="shared" ca="1" si="730"/>
        <v>-0.05</v>
      </c>
    </row>
    <row r="1491" spans="1:86">
      <c r="A1491" s="60"/>
      <c r="B1491" s="228" t="str">
        <f t="shared" ref="B1491:B1532" si="731">$B1391</f>
        <v>Scan 0 Standard</v>
      </c>
      <c r="C1491" s="40">
        <f t="shared" ref="C1491:E1507" ca="1" si="732">OFFSET(C1491,-1,0)</f>
        <v>1</v>
      </c>
      <c r="D1491" s="40">
        <f t="shared" ca="1" si="732"/>
        <v>1</v>
      </c>
      <c r="E1491" s="63" t="b">
        <v>0</v>
      </c>
      <c r="F1491" s="40">
        <f t="shared" ref="F1491:U1520" ca="1" si="733">OFFSET(F1491,-1,0)</f>
        <v>210</v>
      </c>
      <c r="G1491" s="76" t="s">
        <v>37</v>
      </c>
      <c r="H1491" s="76" t="s">
        <v>37</v>
      </c>
      <c r="I1491" s="76" t="s">
        <v>37</v>
      </c>
      <c r="J1491" s="76" t="s">
        <v>37</v>
      </c>
      <c r="K1491" s="76" t="s">
        <v>37</v>
      </c>
      <c r="L1491" s="76" t="s">
        <v>37</v>
      </c>
      <c r="M1491" s="76" t="s">
        <v>37</v>
      </c>
      <c r="N1491" s="40" t="str">
        <f t="shared" ref="N1491:AL1506" ca="1" si="734">OFFSET(N1491,-1,0)</f>
        <v>-</v>
      </c>
      <c r="O1491" s="40">
        <f t="shared" ca="1" si="734"/>
        <v>0</v>
      </c>
      <c r="P1491" s="40">
        <f t="shared" ca="1" si="734"/>
        <v>0</v>
      </c>
      <c r="Q1491" s="40">
        <f t="shared" ca="1" si="734"/>
        <v>0</v>
      </c>
      <c r="R1491" s="40">
        <f t="shared" ca="1" si="734"/>
        <v>0</v>
      </c>
      <c r="S1491" s="40">
        <f t="shared" ca="1" si="734"/>
        <v>0</v>
      </c>
      <c r="T1491" s="40">
        <f t="shared" ca="1" si="734"/>
        <v>0</v>
      </c>
      <c r="U1491" s="40">
        <f t="shared" ca="1" si="734"/>
        <v>0</v>
      </c>
      <c r="V1491" s="40">
        <f t="shared" ca="1" si="734"/>
        <v>0</v>
      </c>
      <c r="W1491" s="40">
        <f t="shared" ca="1" si="734"/>
        <v>0</v>
      </c>
      <c r="X1491" s="40">
        <f t="shared" ca="1" si="734"/>
        <v>0</v>
      </c>
      <c r="Y1491" s="40">
        <f t="shared" ca="1" si="734"/>
        <v>0</v>
      </c>
      <c r="Z1491" s="40">
        <f t="shared" ca="1" si="734"/>
        <v>0</v>
      </c>
      <c r="AA1491" s="40">
        <f t="shared" ca="1" si="734"/>
        <v>0</v>
      </c>
      <c r="AB1491" s="40" t="str">
        <f t="shared" ca="1" si="734"/>
        <v>-</v>
      </c>
      <c r="AC1491" s="40" t="str">
        <f t="shared" ca="1" si="734"/>
        <v>-</v>
      </c>
      <c r="AD1491" s="40" t="str">
        <f t="shared" ca="1" si="734"/>
        <v>-</v>
      </c>
      <c r="AE1491" s="40" t="str">
        <f t="shared" ca="1" si="734"/>
        <v>-</v>
      </c>
      <c r="AF1491" s="40" t="str">
        <f t="shared" ca="1" si="734"/>
        <v>-</v>
      </c>
      <c r="AG1491" s="40" t="str">
        <f t="shared" ca="1" si="734"/>
        <v>-</v>
      </c>
      <c r="AH1491" s="40">
        <f t="shared" ca="1" si="734"/>
        <v>1</v>
      </c>
      <c r="AI1491" s="40">
        <f t="shared" ca="1" si="734"/>
        <v>0</v>
      </c>
      <c r="AJ1491" s="40">
        <f ca="1">OFFSET(AJ1491,-1,0)</f>
        <v>1</v>
      </c>
      <c r="AK1491" s="40">
        <f ca="1">OFFSET(AK1491,-1,0)</f>
        <v>0</v>
      </c>
      <c r="AL1491" s="40">
        <f ca="1">OFFSET(AL1491,-1,0)</f>
        <v>1</v>
      </c>
      <c r="AM1491" s="40"/>
      <c r="AN1491" s="40"/>
      <c r="AO1491" s="40"/>
      <c r="AP1491" s="40"/>
      <c r="AQ1491" s="40"/>
      <c r="AR1491" s="40"/>
      <c r="AS1491" s="40"/>
      <c r="AT1491" s="40"/>
      <c r="AU1491" s="40"/>
      <c r="AV1491" s="40"/>
      <c r="AW1491" s="40"/>
      <c r="AX1491" s="40"/>
      <c r="AY1491" s="40"/>
      <c r="AZ1491" s="40"/>
      <c r="BA1491" s="40"/>
      <c r="BB1491" s="40"/>
      <c r="BC1491" s="40"/>
      <c r="BD1491" s="40"/>
      <c r="BE1491" s="40"/>
      <c r="BF1491" s="40"/>
      <c r="BG1491" s="40"/>
      <c r="BH1491" s="40"/>
      <c r="BI1491" s="40"/>
      <c r="BJ1491" s="40"/>
      <c r="BK1491" s="40"/>
      <c r="BL1491" s="40"/>
      <c r="BM1491" s="40"/>
      <c r="BN1491" s="40">
        <f t="shared" ref="BN1491:CC1507" ca="1" si="735">OFFSET(BN1491,-1,0)</f>
        <v>0.08</v>
      </c>
      <c r="BO1491" s="40">
        <f t="shared" ca="1" si="735"/>
        <v>-0.05</v>
      </c>
      <c r="BP1491" s="40">
        <f t="shared" ca="1" si="735"/>
        <v>-0.05</v>
      </c>
      <c r="BQ1491" s="40">
        <f t="shared" ca="1" si="735"/>
        <v>-0.05</v>
      </c>
      <c r="BR1491" s="40">
        <f t="shared" ca="1" si="735"/>
        <v>-0.05</v>
      </c>
      <c r="BS1491" s="40">
        <f t="shared" ca="1" si="735"/>
        <v>-0.05</v>
      </c>
      <c r="BT1491" s="40">
        <f t="shared" ca="1" si="735"/>
        <v>-0.05</v>
      </c>
      <c r="BU1491" s="40">
        <f t="shared" ca="1" si="735"/>
        <v>0.08</v>
      </c>
      <c r="BV1491" s="40">
        <f t="shared" ca="1" si="735"/>
        <v>-0.05</v>
      </c>
      <c r="BW1491" s="40">
        <f t="shared" ca="1" si="735"/>
        <v>-0.05</v>
      </c>
      <c r="BX1491" s="40">
        <f t="shared" ca="1" si="735"/>
        <v>-0.05</v>
      </c>
      <c r="BY1491" s="40">
        <f t="shared" ca="1" si="735"/>
        <v>-0.05</v>
      </c>
      <c r="BZ1491" s="40">
        <f t="shared" ca="1" si="735"/>
        <v>-0.05</v>
      </c>
      <c r="CA1491" s="40">
        <f t="shared" ca="1" si="735"/>
        <v>-0.05</v>
      </c>
      <c r="CB1491" s="40">
        <f t="shared" ca="1" si="735"/>
        <v>0.08</v>
      </c>
      <c r="CC1491" s="40">
        <f t="shared" ca="1" si="735"/>
        <v>-0.05</v>
      </c>
      <c r="CD1491" s="40">
        <f t="shared" ref="CD1491:CH1500" ca="1" si="736">OFFSET(CD1491,-1,0)</f>
        <v>-0.05</v>
      </c>
      <c r="CE1491" s="40">
        <f t="shared" ca="1" si="736"/>
        <v>-0.05</v>
      </c>
      <c r="CF1491" s="40">
        <f t="shared" ca="1" si="736"/>
        <v>-0.05</v>
      </c>
      <c r="CG1491" s="40">
        <f t="shared" ca="1" si="736"/>
        <v>-0.05</v>
      </c>
      <c r="CH1491" s="40">
        <f t="shared" ca="1" si="736"/>
        <v>-0.05</v>
      </c>
    </row>
    <row r="1492" spans="1:86">
      <c r="A1492" s="60"/>
      <c r="B1492" s="229" t="str">
        <f t="shared" si="731"/>
        <v>Scan 0 FS wo LTW</v>
      </c>
      <c r="C1492" s="40">
        <f t="shared" ca="1" si="732"/>
        <v>1</v>
      </c>
      <c r="D1492" s="40">
        <f t="shared" ca="1" si="732"/>
        <v>1</v>
      </c>
      <c r="E1492" s="40" t="b">
        <f t="shared" ca="1" si="732"/>
        <v>0</v>
      </c>
      <c r="F1492" s="40">
        <f t="shared" ca="1" si="733"/>
        <v>210</v>
      </c>
      <c r="G1492" s="40" t="str">
        <f t="shared" ca="1" si="733"/>
        <v>-</v>
      </c>
      <c r="H1492" s="40" t="str">
        <f t="shared" ca="1" si="733"/>
        <v>-</v>
      </c>
      <c r="I1492" s="40" t="str">
        <f t="shared" ca="1" si="733"/>
        <v>-</v>
      </c>
      <c r="J1492" s="40" t="str">
        <f t="shared" ca="1" si="733"/>
        <v>-</v>
      </c>
      <c r="K1492" s="40" t="str">
        <f t="shared" ca="1" si="733"/>
        <v>-</v>
      </c>
      <c r="L1492" s="40" t="str">
        <f t="shared" ca="1" si="733"/>
        <v>-</v>
      </c>
      <c r="M1492" s="40" t="str">
        <f t="shared" ca="1" si="733"/>
        <v>-</v>
      </c>
      <c r="N1492" s="40" t="str">
        <f t="shared" ca="1" si="734"/>
        <v>-</v>
      </c>
      <c r="O1492" s="40">
        <f t="shared" ca="1" si="734"/>
        <v>0</v>
      </c>
      <c r="P1492" s="40">
        <f t="shared" ca="1" si="734"/>
        <v>0</v>
      </c>
      <c r="Q1492" s="40">
        <f t="shared" ca="1" si="734"/>
        <v>0</v>
      </c>
      <c r="R1492" s="40">
        <f t="shared" ca="1" si="734"/>
        <v>0</v>
      </c>
      <c r="S1492" s="40">
        <f t="shared" ca="1" si="734"/>
        <v>0</v>
      </c>
      <c r="T1492" s="40">
        <f t="shared" ca="1" si="734"/>
        <v>0</v>
      </c>
      <c r="U1492" s="40">
        <f t="shared" ca="1" si="734"/>
        <v>0</v>
      </c>
      <c r="V1492" s="40">
        <f t="shared" ca="1" si="734"/>
        <v>0</v>
      </c>
      <c r="W1492" s="40">
        <f t="shared" ca="1" si="734"/>
        <v>0</v>
      </c>
      <c r="X1492" s="40">
        <f t="shared" ca="1" si="734"/>
        <v>0</v>
      </c>
      <c r="Y1492" s="40">
        <f t="shared" ca="1" si="734"/>
        <v>0</v>
      </c>
      <c r="Z1492" s="40">
        <f t="shared" ca="1" si="734"/>
        <v>0</v>
      </c>
      <c r="AA1492" s="40">
        <f t="shared" ca="1" si="734"/>
        <v>0</v>
      </c>
      <c r="AB1492" s="40" t="str">
        <f t="shared" ca="1" si="734"/>
        <v>-</v>
      </c>
      <c r="AC1492" s="40" t="str">
        <f t="shared" ca="1" si="734"/>
        <v>-</v>
      </c>
      <c r="AD1492" s="40" t="str">
        <f t="shared" ca="1" si="734"/>
        <v>-</v>
      </c>
      <c r="AE1492" s="40" t="str">
        <f t="shared" ca="1" si="734"/>
        <v>-</v>
      </c>
      <c r="AF1492" s="40" t="str">
        <f t="shared" ca="1" si="734"/>
        <v>-</v>
      </c>
      <c r="AG1492" s="40" t="str">
        <f t="shared" ca="1" si="734"/>
        <v>-</v>
      </c>
      <c r="AH1492" s="40">
        <f t="shared" ca="1" si="734"/>
        <v>1</v>
      </c>
      <c r="AI1492" s="40">
        <f t="shared" ca="1" si="734"/>
        <v>0</v>
      </c>
      <c r="AJ1492" s="40">
        <f t="shared" ca="1" si="734"/>
        <v>1</v>
      </c>
      <c r="AK1492" s="40">
        <f t="shared" ca="1" si="734"/>
        <v>0</v>
      </c>
      <c r="AL1492" s="40">
        <f t="shared" ca="1" si="734"/>
        <v>1</v>
      </c>
      <c r="AM1492" s="40"/>
      <c r="AN1492" s="40"/>
      <c r="AO1492" s="40"/>
      <c r="AP1492" s="40"/>
      <c r="AQ1492" s="40"/>
      <c r="AR1492" s="40"/>
      <c r="AS1492" s="40"/>
      <c r="AT1492" s="40"/>
      <c r="AU1492" s="40"/>
      <c r="AV1492" s="40"/>
      <c r="AW1492" s="40"/>
      <c r="AX1492" s="40"/>
      <c r="AY1492" s="40"/>
      <c r="AZ1492" s="40"/>
      <c r="BA1492" s="40"/>
      <c r="BB1492" s="40"/>
      <c r="BC1492" s="40"/>
      <c r="BD1492" s="40"/>
      <c r="BE1492" s="40"/>
      <c r="BF1492" s="40"/>
      <c r="BG1492" s="40"/>
      <c r="BH1492" s="40"/>
      <c r="BI1492" s="40"/>
      <c r="BJ1492" s="40"/>
      <c r="BK1492" s="40"/>
      <c r="BL1492" s="40"/>
      <c r="BM1492" s="40"/>
      <c r="BN1492" s="63">
        <v>0</v>
      </c>
      <c r="BO1492" s="63">
        <v>0</v>
      </c>
      <c r="BP1492" s="63">
        <v>0</v>
      </c>
      <c r="BQ1492" s="63">
        <v>0</v>
      </c>
      <c r="BR1492" s="63">
        <v>0</v>
      </c>
      <c r="BS1492" s="63">
        <v>0</v>
      </c>
      <c r="BT1492" s="63">
        <v>0</v>
      </c>
      <c r="BU1492" s="63">
        <v>0</v>
      </c>
      <c r="BV1492" s="63">
        <v>0</v>
      </c>
      <c r="BW1492" s="63">
        <v>0</v>
      </c>
      <c r="BX1492" s="63">
        <v>0</v>
      </c>
      <c r="BY1492" s="63">
        <v>0</v>
      </c>
      <c r="BZ1492" s="63">
        <v>0</v>
      </c>
      <c r="CA1492" s="63">
        <v>0</v>
      </c>
      <c r="CB1492" s="63">
        <v>0</v>
      </c>
      <c r="CC1492" s="63">
        <v>0</v>
      </c>
      <c r="CD1492" s="63">
        <v>0</v>
      </c>
      <c r="CE1492" s="63">
        <v>0</v>
      </c>
      <c r="CF1492" s="63">
        <v>0</v>
      </c>
      <c r="CG1492" s="63">
        <v>0</v>
      </c>
      <c r="CH1492" s="63">
        <v>0</v>
      </c>
    </row>
    <row r="1493" spans="1:86">
      <c r="A1493" s="60"/>
      <c r="B1493" s="229" t="str">
        <f t="shared" si="731"/>
        <v>Scan 0 FS LTW removed</v>
      </c>
      <c r="C1493" s="63">
        <v>0</v>
      </c>
      <c r="D1493" s="63">
        <v>0</v>
      </c>
      <c r="E1493" s="40" t="b">
        <f t="shared" ca="1" si="732"/>
        <v>0</v>
      </c>
      <c r="F1493" s="40">
        <f t="shared" ca="1" si="733"/>
        <v>210</v>
      </c>
      <c r="G1493" s="40" t="str">
        <f t="shared" ca="1" si="733"/>
        <v>-</v>
      </c>
      <c r="H1493" s="40" t="str">
        <f t="shared" ca="1" si="733"/>
        <v>-</v>
      </c>
      <c r="I1493" s="40" t="str">
        <f t="shared" ca="1" si="733"/>
        <v>-</v>
      </c>
      <c r="J1493" s="40" t="str">
        <f t="shared" ca="1" si="733"/>
        <v>-</v>
      </c>
      <c r="K1493" s="40" t="str">
        <f t="shared" ca="1" si="733"/>
        <v>-</v>
      </c>
      <c r="L1493" s="40" t="str">
        <f t="shared" ca="1" si="733"/>
        <v>-</v>
      </c>
      <c r="M1493" s="40" t="str">
        <f t="shared" ca="1" si="733"/>
        <v>-</v>
      </c>
      <c r="N1493" s="40" t="str">
        <f t="shared" ca="1" si="734"/>
        <v>-</v>
      </c>
      <c r="O1493" s="40">
        <f t="shared" ca="1" si="734"/>
        <v>0</v>
      </c>
      <c r="P1493" s="40">
        <f t="shared" ca="1" si="734"/>
        <v>0</v>
      </c>
      <c r="Q1493" s="40">
        <f t="shared" ca="1" si="734"/>
        <v>0</v>
      </c>
      <c r="R1493" s="40">
        <f t="shared" ca="1" si="734"/>
        <v>0</v>
      </c>
      <c r="S1493" s="40">
        <f t="shared" ca="1" si="734"/>
        <v>0</v>
      </c>
      <c r="T1493" s="40">
        <f t="shared" ca="1" si="734"/>
        <v>0</v>
      </c>
      <c r="U1493" s="40">
        <f t="shared" ca="1" si="734"/>
        <v>0</v>
      </c>
      <c r="V1493" s="40">
        <f t="shared" ca="1" si="734"/>
        <v>0</v>
      </c>
      <c r="W1493" s="40">
        <f t="shared" ca="1" si="734"/>
        <v>0</v>
      </c>
      <c r="X1493" s="40">
        <f t="shared" ca="1" si="734"/>
        <v>0</v>
      </c>
      <c r="Y1493" s="40">
        <f t="shared" ca="1" si="734"/>
        <v>0</v>
      </c>
      <c r="Z1493" s="40">
        <f t="shared" ca="1" si="734"/>
        <v>0</v>
      </c>
      <c r="AA1493" s="40">
        <f t="shared" ca="1" si="734"/>
        <v>0</v>
      </c>
      <c r="AB1493" s="40" t="str">
        <f t="shared" ca="1" si="734"/>
        <v>-</v>
      </c>
      <c r="AC1493" s="40" t="str">
        <f t="shared" ca="1" si="734"/>
        <v>-</v>
      </c>
      <c r="AD1493" s="40" t="str">
        <f t="shared" ca="1" si="734"/>
        <v>-</v>
      </c>
      <c r="AE1493" s="40" t="str">
        <f t="shared" ca="1" si="734"/>
        <v>-</v>
      </c>
      <c r="AF1493" s="40" t="str">
        <f t="shared" ca="1" si="734"/>
        <v>-</v>
      </c>
      <c r="AG1493" s="40" t="str">
        <f t="shared" ca="1" si="734"/>
        <v>-</v>
      </c>
      <c r="AH1493" s="40">
        <f t="shared" ca="1" si="734"/>
        <v>1</v>
      </c>
      <c r="AI1493" s="40">
        <f t="shared" ca="1" si="734"/>
        <v>0</v>
      </c>
      <c r="AJ1493" s="40">
        <f t="shared" ca="1" si="734"/>
        <v>1</v>
      </c>
      <c r="AK1493" s="40">
        <f t="shared" ca="1" si="734"/>
        <v>0</v>
      </c>
      <c r="AL1493" s="40">
        <f t="shared" ca="1" si="734"/>
        <v>1</v>
      </c>
      <c r="AM1493" s="40"/>
      <c r="AN1493" s="40"/>
      <c r="AO1493" s="40"/>
      <c r="AP1493" s="40"/>
      <c r="AQ1493" s="40"/>
      <c r="AR1493" s="40"/>
      <c r="AS1493" s="40"/>
      <c r="AT1493" s="40"/>
      <c r="AU1493" s="40"/>
      <c r="AV1493" s="40"/>
      <c r="AW1493" s="40"/>
      <c r="AX1493" s="40"/>
      <c r="AY1493" s="40"/>
      <c r="AZ1493" s="40"/>
      <c r="BA1493" s="40"/>
      <c r="BB1493" s="40"/>
      <c r="BC1493" s="40"/>
      <c r="BD1493" s="40"/>
      <c r="BE1493" s="40"/>
      <c r="BF1493" s="40"/>
      <c r="BG1493" s="40"/>
      <c r="BH1493" s="40"/>
      <c r="BI1493" s="40"/>
      <c r="BJ1493" s="40"/>
      <c r="BK1493" s="40"/>
      <c r="BL1493" s="40"/>
      <c r="BM1493" s="40"/>
      <c r="BN1493" s="40">
        <f t="shared" ca="1" si="735"/>
        <v>0</v>
      </c>
      <c r="BO1493" s="40">
        <f t="shared" ca="1" si="735"/>
        <v>0</v>
      </c>
      <c r="BP1493" s="40">
        <f t="shared" ca="1" si="735"/>
        <v>0</v>
      </c>
      <c r="BQ1493" s="40">
        <f t="shared" ca="1" si="735"/>
        <v>0</v>
      </c>
      <c r="BR1493" s="40">
        <f t="shared" ca="1" si="735"/>
        <v>0</v>
      </c>
      <c r="BS1493" s="40">
        <f t="shared" ca="1" si="735"/>
        <v>0</v>
      </c>
      <c r="BT1493" s="40">
        <f t="shared" ca="1" si="735"/>
        <v>0</v>
      </c>
      <c r="BU1493" s="40">
        <f t="shared" ca="1" si="735"/>
        <v>0</v>
      </c>
      <c r="BV1493" s="40">
        <f t="shared" ca="1" si="735"/>
        <v>0</v>
      </c>
      <c r="BW1493" s="40">
        <f t="shared" ca="1" si="735"/>
        <v>0</v>
      </c>
      <c r="BX1493" s="40">
        <f t="shared" ca="1" si="735"/>
        <v>0</v>
      </c>
      <c r="BY1493" s="40">
        <f t="shared" ca="1" si="735"/>
        <v>0</v>
      </c>
      <c r="BZ1493" s="40">
        <f t="shared" ca="1" si="735"/>
        <v>0</v>
      </c>
      <c r="CA1493" s="40">
        <f t="shared" ca="1" si="735"/>
        <v>0</v>
      </c>
      <c r="CB1493" s="40">
        <f t="shared" ca="1" si="735"/>
        <v>0</v>
      </c>
      <c r="CC1493" s="40">
        <f t="shared" ca="1" si="735"/>
        <v>0</v>
      </c>
      <c r="CD1493" s="40">
        <f t="shared" ca="1" si="736"/>
        <v>0</v>
      </c>
      <c r="CE1493" s="40">
        <f t="shared" ca="1" si="736"/>
        <v>0</v>
      </c>
      <c r="CF1493" s="40">
        <f t="shared" ca="1" si="736"/>
        <v>0</v>
      </c>
      <c r="CG1493" s="40">
        <f t="shared" ca="1" si="736"/>
        <v>0</v>
      </c>
      <c r="CH1493" s="40">
        <f t="shared" ca="1" si="736"/>
        <v>0</v>
      </c>
    </row>
    <row r="1494" spans="1:86" ht="15.75">
      <c r="A1494" s="64">
        <f>CHOOSE(d.Flock.2.2+1,INDEX(i.OptLTWMerino,d.TOL.2.2+1,$AA1494+1),NA(),INDEX(i.OptLTWMaternal,d.TOL.2.2+1,$AA1494+1))</f>
        <v>29</v>
      </c>
      <c r="B1494" s="227" t="str">
        <f t="shared" si="731"/>
        <v>Scan1 Retain drys Create REV</v>
      </c>
      <c r="C1494" s="63">
        <v>1</v>
      </c>
      <c r="D1494" s="63">
        <v>1</v>
      </c>
      <c r="E1494" s="63" t="b">
        <v>1</v>
      </c>
      <c r="F1494" s="226">
        <f>d.Flock.2.2*100+d.TOL.2.2*10+$AA1494</f>
        <v>211</v>
      </c>
      <c r="G1494" s="63" t="b">
        <v>1</v>
      </c>
      <c r="H1494" s="63" t="b">
        <v>1</v>
      </c>
      <c r="I1494" s="63" t="b">
        <v>1</v>
      </c>
      <c r="J1494" s="63" t="b">
        <v>1</v>
      </c>
      <c r="K1494" s="63" t="b">
        <v>1</v>
      </c>
      <c r="L1494" s="63" t="b">
        <v>1</v>
      </c>
      <c r="M1494" s="63" t="b">
        <v>1</v>
      </c>
      <c r="N1494" s="40" t="str">
        <f t="shared" ca="1" si="734"/>
        <v>-</v>
      </c>
      <c r="O1494" s="100">
        <f>2+24*d.TOL.2.2+IF(d.Flock.2.2=2,144,0)</f>
        <v>170</v>
      </c>
      <c r="P1494" s="100">
        <f>3+24*d.TOL.2.2+IF(d.Flock.2.2=2,144,0)</f>
        <v>171</v>
      </c>
      <c r="Q1494" s="186">
        <f>$P1494</f>
        <v>171</v>
      </c>
      <c r="R1494" s="186">
        <f>$P1494</f>
        <v>171</v>
      </c>
      <c r="S1494" s="186">
        <f>$P1494</f>
        <v>171</v>
      </c>
      <c r="T1494" s="186">
        <f>$P1494</f>
        <v>171</v>
      </c>
      <c r="U1494" s="235">
        <f>INDEX(i_dryman,2,U$1085)</f>
        <v>0</v>
      </c>
      <c r="V1494" s="235">
        <f>INDEX(i_dryman,2,V$1085)</f>
        <v>0</v>
      </c>
      <c r="W1494" s="235">
        <f>INDEX(i_dryman,2,W$1085)</f>
        <v>0</v>
      </c>
      <c r="X1494" s="235">
        <f>INDEX(i_dryman,2,X$1085)</f>
        <v>0</v>
      </c>
      <c r="Y1494" s="40">
        <f t="shared" ca="1" si="734"/>
        <v>0</v>
      </c>
      <c r="Z1494" s="40">
        <f t="shared" ca="1" si="734"/>
        <v>0</v>
      </c>
      <c r="AA1494" s="63">
        <v>1</v>
      </c>
      <c r="AB1494" s="236" t="str">
        <f>INDEX(i_dryman,2,AB$1085)</f>
        <v>-</v>
      </c>
      <c r="AC1494" s="236" t="b">
        <f>INDEX(i_dryman,2,AC$1085)</f>
        <v>1</v>
      </c>
      <c r="AD1494" s="236" t="str">
        <f>INDEX(i_dryman,2,AD$1085)</f>
        <v>-</v>
      </c>
      <c r="AE1494" s="236" t="str">
        <f>INDEX(i_dryman,2,AE$1085)</f>
        <v>-</v>
      </c>
      <c r="AF1494" s="40" t="str">
        <f ca="1">OFFSET(AF1494,-1,0)</f>
        <v>-</v>
      </c>
      <c r="AG1494" s="237" t="str">
        <f ca="1">INDEX(i_dryman,2,AG$1085)</f>
        <v>-</v>
      </c>
      <c r="AH1494" s="40">
        <f t="shared" ca="1" si="734"/>
        <v>1</v>
      </c>
      <c r="AI1494" s="40">
        <f ca="1">OFFSET(AI1494,-1,0)</f>
        <v>0</v>
      </c>
      <c r="AJ1494" s="40">
        <f ca="1">OFFSET(AJ1494,-1,0)</f>
        <v>1</v>
      </c>
      <c r="AK1494" s="40">
        <f ca="1">OFFSET(AK1494,-1,0)</f>
        <v>0</v>
      </c>
      <c r="AL1494" s="40">
        <f ca="1">OFFSET(AL1494,-1,0)</f>
        <v>1</v>
      </c>
      <c r="AM1494" s="40"/>
      <c r="AN1494" s="40"/>
      <c r="AO1494" s="40"/>
      <c r="AP1494" s="40"/>
      <c r="AQ1494" s="40"/>
      <c r="AR1494" s="40"/>
      <c r="AS1494" s="40"/>
      <c r="AT1494" s="40"/>
      <c r="AU1494" s="40"/>
      <c r="AV1494" s="40"/>
      <c r="AW1494" s="40"/>
      <c r="AX1494" s="40"/>
      <c r="AY1494" s="40"/>
      <c r="AZ1494" s="40"/>
      <c r="BA1494" s="40"/>
      <c r="BB1494" s="40"/>
      <c r="BC1494" s="40"/>
      <c r="BD1494" s="40"/>
      <c r="BE1494" s="40"/>
      <c r="BF1494" s="40"/>
      <c r="BG1494" s="40"/>
      <c r="BH1494" s="40"/>
      <c r="BI1494" s="40"/>
      <c r="BJ1494" s="40"/>
      <c r="BK1494" s="40"/>
      <c r="BL1494" s="40"/>
      <c r="BM1494" s="40"/>
      <c r="BN1494" s="147">
        <f t="shared" ref="BN1494:CH1494" si="737">IF($A1494=0,0,INDEX(CHOOSE(d.Flock.2.2+1,BN$51:BN$386,NA(),BN$451:BN$786),$A1494,1))</f>
        <v>-0.05</v>
      </c>
      <c r="BO1494" s="147">
        <f t="shared" si="737"/>
        <v>0</v>
      </c>
      <c r="BP1494" s="147">
        <f t="shared" ca="1" si="737"/>
        <v>0.05</v>
      </c>
      <c r="BQ1494" s="147">
        <f t="shared" ca="1" si="737"/>
        <v>-0.05</v>
      </c>
      <c r="BR1494" s="147">
        <f t="shared" ca="1" si="737"/>
        <v>0.05</v>
      </c>
      <c r="BS1494" s="147">
        <f t="shared" ca="1" si="737"/>
        <v>-0.05</v>
      </c>
      <c r="BT1494" s="147">
        <f t="shared" ca="1" si="737"/>
        <v>-0.05</v>
      </c>
      <c r="BU1494" s="147">
        <f t="shared" si="737"/>
        <v>-0.05</v>
      </c>
      <c r="BV1494" s="147">
        <f t="shared" si="737"/>
        <v>0</v>
      </c>
      <c r="BW1494" s="147">
        <f t="shared" ca="1" si="737"/>
        <v>0.05</v>
      </c>
      <c r="BX1494" s="147">
        <f t="shared" ca="1" si="737"/>
        <v>-0.05</v>
      </c>
      <c r="BY1494" s="147">
        <f t="shared" ca="1" si="737"/>
        <v>0.05</v>
      </c>
      <c r="BZ1494" s="147">
        <f t="shared" ca="1" si="737"/>
        <v>-0.05</v>
      </c>
      <c r="CA1494" s="147">
        <f t="shared" ca="1" si="737"/>
        <v>-0.05</v>
      </c>
      <c r="CB1494" s="147">
        <f t="shared" si="737"/>
        <v>-0.05</v>
      </c>
      <c r="CC1494" s="147">
        <f t="shared" si="737"/>
        <v>0</v>
      </c>
      <c r="CD1494" s="147">
        <f t="shared" ca="1" si="737"/>
        <v>0.05</v>
      </c>
      <c r="CE1494" s="147">
        <f t="shared" ca="1" si="737"/>
        <v>-0.05</v>
      </c>
      <c r="CF1494" s="147">
        <f t="shared" ca="1" si="737"/>
        <v>0.05</v>
      </c>
      <c r="CG1494" s="147">
        <f t="shared" ca="1" si="737"/>
        <v>-0.05</v>
      </c>
      <c r="CH1494" s="147">
        <f t="shared" ca="1" si="737"/>
        <v>-0.05</v>
      </c>
    </row>
    <row r="1495" spans="1:86">
      <c r="A1495" s="63">
        <v>2</v>
      </c>
      <c r="B1495" s="228" t="str">
        <f t="shared" si="731"/>
        <v>Scan 1 Retain drys</v>
      </c>
      <c r="C1495" s="40">
        <f t="shared" ca="1" si="732"/>
        <v>1</v>
      </c>
      <c r="D1495" s="40">
        <f t="shared" ca="1" si="732"/>
        <v>1</v>
      </c>
      <c r="E1495" s="63" t="b">
        <v>0</v>
      </c>
      <c r="F1495" s="40">
        <f t="shared" ca="1" si="733"/>
        <v>211</v>
      </c>
      <c r="G1495" s="76" t="s">
        <v>37</v>
      </c>
      <c r="H1495" s="76" t="s">
        <v>37</v>
      </c>
      <c r="I1495" s="76" t="s">
        <v>37</v>
      </c>
      <c r="J1495" s="76" t="s">
        <v>37</v>
      </c>
      <c r="K1495" s="76" t="s">
        <v>37</v>
      </c>
      <c r="L1495" s="76" t="s">
        <v>37</v>
      </c>
      <c r="M1495" s="76" t="s">
        <v>37</v>
      </c>
      <c r="N1495" s="40" t="str">
        <f t="shared" ca="1" si="734"/>
        <v>-</v>
      </c>
      <c r="O1495" s="40">
        <f t="shared" ca="1" si="734"/>
        <v>170</v>
      </c>
      <c r="P1495" s="40">
        <f t="shared" ca="1" si="734"/>
        <v>171</v>
      </c>
      <c r="Q1495" s="40">
        <f t="shared" ca="1" si="734"/>
        <v>171</v>
      </c>
      <c r="R1495" s="40">
        <f t="shared" ca="1" si="734"/>
        <v>171</v>
      </c>
      <c r="S1495" s="40">
        <f t="shared" ca="1" si="734"/>
        <v>171</v>
      </c>
      <c r="T1495" s="40">
        <f t="shared" ca="1" si="734"/>
        <v>171</v>
      </c>
      <c r="U1495" s="109">
        <f t="shared" ref="U1495:X1498" si="738">INDEX(i_dryman,$A1495,U$1085)</f>
        <v>0</v>
      </c>
      <c r="V1495" s="109">
        <f t="shared" si="738"/>
        <v>0</v>
      </c>
      <c r="W1495" s="109">
        <f t="shared" si="738"/>
        <v>0</v>
      </c>
      <c r="X1495" s="109">
        <f t="shared" si="738"/>
        <v>0</v>
      </c>
      <c r="Y1495" s="40">
        <f t="shared" ca="1" si="734"/>
        <v>0</v>
      </c>
      <c r="Z1495" s="40">
        <f t="shared" ca="1" si="734"/>
        <v>0</v>
      </c>
      <c r="AA1495" s="40">
        <f t="shared" ca="1" si="734"/>
        <v>1</v>
      </c>
      <c r="AB1495" s="212" t="str">
        <f t="shared" ref="AB1495:AE1498" si="739">INDEX(i_dryman,$A1495,AB$1085)</f>
        <v>-</v>
      </c>
      <c r="AC1495" s="212" t="b">
        <f t="shared" si="739"/>
        <v>1</v>
      </c>
      <c r="AD1495" s="212" t="str">
        <f t="shared" si="739"/>
        <v>-</v>
      </c>
      <c r="AE1495" s="212" t="str">
        <f t="shared" si="739"/>
        <v>-</v>
      </c>
      <c r="AF1495" s="40" t="str">
        <f ca="1">OFFSET(AF1495,-1,0)</f>
        <v>-</v>
      </c>
      <c r="AG1495" s="212" t="str">
        <f ca="1">INDEX(i_dryman,$A1495,AG$1085)</f>
        <v>-</v>
      </c>
      <c r="AH1495" s="40">
        <f t="shared" ca="1" si="734"/>
        <v>1</v>
      </c>
      <c r="AI1495" s="40">
        <f t="shared" ca="1" si="734"/>
        <v>0</v>
      </c>
      <c r="AJ1495" s="40">
        <f ca="1">OFFSET(AJ1495,-1,0)</f>
        <v>1</v>
      </c>
      <c r="AK1495" s="40">
        <f t="shared" ref="AK1495:AL1517" ca="1" si="740">OFFSET(AK1495,-1,0)</f>
        <v>0</v>
      </c>
      <c r="AL1495" s="40">
        <f t="shared" ca="1" si="740"/>
        <v>1</v>
      </c>
      <c r="AM1495" s="40"/>
      <c r="AN1495" s="40"/>
      <c r="AO1495" s="40"/>
      <c r="AP1495" s="40"/>
      <c r="AQ1495" s="40"/>
      <c r="AR1495" s="40"/>
      <c r="AS1495" s="40"/>
      <c r="AT1495" s="40"/>
      <c r="AU1495" s="40"/>
      <c r="AV1495" s="40"/>
      <c r="AW1495" s="40"/>
      <c r="AX1495" s="40"/>
      <c r="AY1495" s="40"/>
      <c r="AZ1495" s="40"/>
      <c r="BA1495" s="40"/>
      <c r="BB1495" s="40"/>
      <c r="BC1495" s="40"/>
      <c r="BD1495" s="40"/>
      <c r="BE1495" s="40"/>
      <c r="BF1495" s="40"/>
      <c r="BG1495" s="40"/>
      <c r="BH1495" s="40"/>
      <c r="BI1495" s="40"/>
      <c r="BJ1495" s="40"/>
      <c r="BK1495" s="40"/>
      <c r="BL1495" s="40"/>
      <c r="BM1495" s="40"/>
      <c r="BN1495" s="40">
        <f t="shared" ca="1" si="735"/>
        <v>-0.05</v>
      </c>
      <c r="BO1495" s="40">
        <f t="shared" ca="1" si="735"/>
        <v>0</v>
      </c>
      <c r="BP1495" s="40">
        <f t="shared" ca="1" si="735"/>
        <v>0.05</v>
      </c>
      <c r="BQ1495" s="40">
        <f t="shared" ca="1" si="735"/>
        <v>-0.05</v>
      </c>
      <c r="BR1495" s="40">
        <f t="shared" ca="1" si="735"/>
        <v>0.05</v>
      </c>
      <c r="BS1495" s="40">
        <f t="shared" ca="1" si="735"/>
        <v>-0.05</v>
      </c>
      <c r="BT1495" s="40">
        <f t="shared" ca="1" si="735"/>
        <v>-0.05</v>
      </c>
      <c r="BU1495" s="40">
        <f t="shared" ca="1" si="735"/>
        <v>-0.05</v>
      </c>
      <c r="BV1495" s="40">
        <f t="shared" ca="1" si="735"/>
        <v>0</v>
      </c>
      <c r="BW1495" s="40">
        <f t="shared" ca="1" si="735"/>
        <v>0.05</v>
      </c>
      <c r="BX1495" s="40">
        <f t="shared" ca="1" si="735"/>
        <v>-0.05</v>
      </c>
      <c r="BY1495" s="40">
        <f t="shared" ca="1" si="735"/>
        <v>0.05</v>
      </c>
      <c r="BZ1495" s="40">
        <f t="shared" ca="1" si="735"/>
        <v>-0.05</v>
      </c>
      <c r="CA1495" s="40">
        <f t="shared" ca="1" si="735"/>
        <v>-0.05</v>
      </c>
      <c r="CB1495" s="40">
        <f t="shared" ca="1" si="735"/>
        <v>-0.05</v>
      </c>
      <c r="CC1495" s="40">
        <f t="shared" ca="1" si="735"/>
        <v>0</v>
      </c>
      <c r="CD1495" s="40">
        <f t="shared" ca="1" si="736"/>
        <v>0.05</v>
      </c>
      <c r="CE1495" s="40">
        <f t="shared" ca="1" si="736"/>
        <v>-0.05</v>
      </c>
      <c r="CF1495" s="40">
        <f t="shared" ca="1" si="736"/>
        <v>0.05</v>
      </c>
      <c r="CG1495" s="40">
        <f t="shared" ca="1" si="736"/>
        <v>-0.05</v>
      </c>
      <c r="CH1495" s="40">
        <f t="shared" ca="1" si="736"/>
        <v>-0.05</v>
      </c>
    </row>
    <row r="1496" spans="1:86">
      <c r="A1496" s="63">
        <v>3</v>
      </c>
      <c r="B1496" s="238" t="str">
        <f t="shared" si="731"/>
        <v>Scan 1 Sell Once Dry</v>
      </c>
      <c r="C1496" s="40">
        <f t="shared" ref="C1496:O1497" ca="1" si="741">OFFSET(C1496,-1,0)</f>
        <v>1</v>
      </c>
      <c r="D1496" s="40">
        <f t="shared" ca="1" si="741"/>
        <v>1</v>
      </c>
      <c r="E1496" s="40" t="b">
        <f t="shared" ca="1" si="741"/>
        <v>0</v>
      </c>
      <c r="F1496" s="40">
        <f t="shared" ca="1" si="741"/>
        <v>211</v>
      </c>
      <c r="G1496" s="40" t="str">
        <f t="shared" ca="1" si="741"/>
        <v>-</v>
      </c>
      <c r="H1496" s="40" t="str">
        <f t="shared" ca="1" si="741"/>
        <v>-</v>
      </c>
      <c r="I1496" s="40" t="str">
        <f t="shared" ca="1" si="741"/>
        <v>-</v>
      </c>
      <c r="J1496" s="40" t="str">
        <f t="shared" ca="1" si="741"/>
        <v>-</v>
      </c>
      <c r="K1496" s="40" t="str">
        <f t="shared" ca="1" si="741"/>
        <v>-</v>
      </c>
      <c r="L1496" s="40" t="str">
        <f t="shared" ca="1" si="741"/>
        <v>-</v>
      </c>
      <c r="M1496" s="40" t="str">
        <f t="shared" ca="1" si="741"/>
        <v>-</v>
      </c>
      <c r="N1496" s="40" t="str">
        <f t="shared" ca="1" si="741"/>
        <v>-</v>
      </c>
      <c r="O1496" s="40">
        <f t="shared" ca="1" si="741"/>
        <v>170</v>
      </c>
      <c r="P1496" s="40">
        <f t="shared" ca="1" si="734"/>
        <v>171</v>
      </c>
      <c r="Q1496" s="40">
        <f t="shared" ca="1" si="734"/>
        <v>171</v>
      </c>
      <c r="R1496" s="40">
        <f t="shared" ca="1" si="734"/>
        <v>171</v>
      </c>
      <c r="S1496" s="40">
        <f t="shared" ca="1" si="734"/>
        <v>171</v>
      </c>
      <c r="T1496" s="40">
        <f t="shared" ca="1" si="734"/>
        <v>171</v>
      </c>
      <c r="U1496" s="109">
        <f t="shared" si="738"/>
        <v>1.2500000000000001E-2</v>
      </c>
      <c r="V1496" s="109">
        <f t="shared" si="738"/>
        <v>6.25E-2</v>
      </c>
      <c r="W1496" s="109">
        <f t="shared" si="738"/>
        <v>6.25E-2</v>
      </c>
      <c r="X1496" s="109">
        <f t="shared" si="738"/>
        <v>6.25E-2</v>
      </c>
      <c r="Y1496" s="40">
        <f t="shared" ca="1" si="734"/>
        <v>0</v>
      </c>
      <c r="Z1496" s="40">
        <f t="shared" ca="1" si="734"/>
        <v>0</v>
      </c>
      <c r="AA1496" s="40">
        <f t="shared" ca="1" si="734"/>
        <v>1</v>
      </c>
      <c r="AB1496" s="212" t="b">
        <f t="shared" si="739"/>
        <v>1</v>
      </c>
      <c r="AC1496" s="212" t="str">
        <f t="shared" si="739"/>
        <v>-</v>
      </c>
      <c r="AD1496" s="212" t="str">
        <f t="shared" si="739"/>
        <v>-</v>
      </c>
      <c r="AE1496" s="212" t="str">
        <f t="shared" si="739"/>
        <v>-</v>
      </c>
      <c r="AF1496" s="40" t="str">
        <f t="shared" ca="1" si="734"/>
        <v>-</v>
      </c>
      <c r="AG1496" s="212" t="str">
        <f ca="1">INDEX(i_dryman,$A1496,AG$1085)</f>
        <v>-</v>
      </c>
      <c r="AH1496" s="40">
        <f t="shared" ca="1" si="734"/>
        <v>1</v>
      </c>
      <c r="AI1496" s="40">
        <f t="shared" ca="1" si="734"/>
        <v>0</v>
      </c>
      <c r="AJ1496" s="40">
        <f t="shared" ca="1" si="734"/>
        <v>1</v>
      </c>
      <c r="AK1496" s="40">
        <f t="shared" ref="AK1496:AL1498" ca="1" si="742">OFFSET(AK1496,-1,0)</f>
        <v>0</v>
      </c>
      <c r="AL1496" s="40">
        <f t="shared" ca="1" si="742"/>
        <v>1</v>
      </c>
      <c r="AM1496" s="40"/>
      <c r="AN1496" s="40"/>
      <c r="AO1496" s="40"/>
      <c r="AP1496" s="40"/>
      <c r="AQ1496" s="40"/>
      <c r="AR1496" s="40"/>
      <c r="AS1496" s="40"/>
      <c r="AT1496" s="40"/>
      <c r="AU1496" s="40"/>
      <c r="AV1496" s="40"/>
      <c r="AW1496" s="40"/>
      <c r="AX1496" s="40"/>
      <c r="AY1496" s="40"/>
      <c r="AZ1496" s="40"/>
      <c r="BA1496" s="40"/>
      <c r="BB1496" s="40"/>
      <c r="BC1496" s="40"/>
      <c r="BD1496" s="40"/>
      <c r="BE1496" s="40"/>
      <c r="BF1496" s="40"/>
      <c r="BG1496" s="40"/>
      <c r="BH1496" s="40"/>
      <c r="BI1496" s="40"/>
      <c r="BJ1496" s="40"/>
      <c r="BK1496" s="40"/>
      <c r="BL1496" s="40"/>
      <c r="BM1496" s="40"/>
      <c r="BN1496" s="40">
        <f t="shared" ca="1" si="735"/>
        <v>-0.05</v>
      </c>
      <c r="BO1496" s="40">
        <f t="shared" ca="1" si="735"/>
        <v>0</v>
      </c>
      <c r="BP1496" s="40">
        <f t="shared" ca="1" si="735"/>
        <v>0.05</v>
      </c>
      <c r="BQ1496" s="40">
        <f t="shared" ca="1" si="735"/>
        <v>-0.05</v>
      </c>
      <c r="BR1496" s="40">
        <f t="shared" ca="1" si="735"/>
        <v>0.05</v>
      </c>
      <c r="BS1496" s="40">
        <f t="shared" ca="1" si="735"/>
        <v>-0.05</v>
      </c>
      <c r="BT1496" s="40">
        <f t="shared" ca="1" si="735"/>
        <v>-0.05</v>
      </c>
      <c r="BU1496" s="40">
        <f t="shared" ca="1" si="735"/>
        <v>-0.05</v>
      </c>
      <c r="BV1496" s="40">
        <f t="shared" ca="1" si="735"/>
        <v>0</v>
      </c>
      <c r="BW1496" s="40">
        <f t="shared" ca="1" si="735"/>
        <v>0.05</v>
      </c>
      <c r="BX1496" s="40">
        <f t="shared" ca="1" si="735"/>
        <v>-0.05</v>
      </c>
      <c r="BY1496" s="40">
        <f t="shared" ca="1" si="735"/>
        <v>0.05</v>
      </c>
      <c r="BZ1496" s="40">
        <f t="shared" ca="1" si="735"/>
        <v>-0.05</v>
      </c>
      <c r="CA1496" s="40">
        <f t="shared" ca="1" si="735"/>
        <v>-0.05</v>
      </c>
      <c r="CB1496" s="40">
        <f t="shared" ca="1" si="735"/>
        <v>-0.05</v>
      </c>
      <c r="CC1496" s="40">
        <f t="shared" ca="1" si="735"/>
        <v>0</v>
      </c>
      <c r="CD1496" s="40">
        <f t="shared" ca="1" si="736"/>
        <v>0.05</v>
      </c>
      <c r="CE1496" s="40">
        <f t="shared" ca="1" si="736"/>
        <v>-0.05</v>
      </c>
      <c r="CF1496" s="40">
        <f t="shared" ca="1" si="736"/>
        <v>0.05</v>
      </c>
      <c r="CG1496" s="40">
        <f t="shared" ca="1" si="736"/>
        <v>-0.05</v>
      </c>
      <c r="CH1496" s="40">
        <f t="shared" ca="1" si="736"/>
        <v>-0.05</v>
      </c>
    </row>
    <row r="1497" spans="1:86">
      <c r="A1497" s="63">
        <v>4</v>
      </c>
      <c r="B1497" s="238" t="str">
        <f t="shared" si="731"/>
        <v>Scan 1 Sell Twice Dry</v>
      </c>
      <c r="C1497" s="40">
        <f t="shared" ca="1" si="741"/>
        <v>1</v>
      </c>
      <c r="D1497" s="40">
        <f t="shared" ca="1" si="741"/>
        <v>1</v>
      </c>
      <c r="E1497" s="40" t="b">
        <f t="shared" ca="1" si="741"/>
        <v>0</v>
      </c>
      <c r="F1497" s="40">
        <f t="shared" ca="1" si="741"/>
        <v>211</v>
      </c>
      <c r="G1497" s="40" t="str">
        <f t="shared" ca="1" si="741"/>
        <v>-</v>
      </c>
      <c r="H1497" s="40" t="str">
        <f t="shared" ca="1" si="741"/>
        <v>-</v>
      </c>
      <c r="I1497" s="40" t="str">
        <f t="shared" ca="1" si="741"/>
        <v>-</v>
      </c>
      <c r="J1497" s="40" t="str">
        <f t="shared" ca="1" si="741"/>
        <v>-</v>
      </c>
      <c r="K1497" s="40" t="str">
        <f t="shared" ca="1" si="741"/>
        <v>-</v>
      </c>
      <c r="L1497" s="40" t="str">
        <f t="shared" ca="1" si="741"/>
        <v>-</v>
      </c>
      <c r="M1497" s="40" t="str">
        <f t="shared" ca="1" si="741"/>
        <v>-</v>
      </c>
      <c r="N1497" s="40" t="str">
        <f t="shared" ca="1" si="741"/>
        <v>-</v>
      </c>
      <c r="O1497" s="40">
        <f t="shared" ca="1" si="741"/>
        <v>170</v>
      </c>
      <c r="P1497" s="40">
        <f t="shared" ref="P1497:R1498" ca="1" si="743">OFFSET(P1497,-1,0)</f>
        <v>171</v>
      </c>
      <c r="Q1497" s="40">
        <f t="shared" ca="1" si="743"/>
        <v>171</v>
      </c>
      <c r="R1497" s="40">
        <f t="shared" ca="1" si="743"/>
        <v>171</v>
      </c>
      <c r="S1497" s="40">
        <f t="shared" ca="1" si="734"/>
        <v>171</v>
      </c>
      <c r="T1497" s="40">
        <f t="shared" ca="1" si="734"/>
        <v>171</v>
      </c>
      <c r="U1497" s="109">
        <f t="shared" si="738"/>
        <v>0.01</v>
      </c>
      <c r="V1497" s="109">
        <f t="shared" si="738"/>
        <v>0</v>
      </c>
      <c r="W1497" s="109">
        <f t="shared" si="738"/>
        <v>0.05</v>
      </c>
      <c r="X1497" s="109">
        <f t="shared" si="738"/>
        <v>0.05</v>
      </c>
      <c r="Y1497" s="40">
        <f t="shared" ca="1" si="734"/>
        <v>0</v>
      </c>
      <c r="Z1497" s="40">
        <f t="shared" ca="1" si="734"/>
        <v>0</v>
      </c>
      <c r="AA1497" s="40">
        <f t="shared" ca="1" si="734"/>
        <v>1</v>
      </c>
      <c r="AB1497" s="212" t="str">
        <f t="shared" si="739"/>
        <v>-</v>
      </c>
      <c r="AC1497" s="212" t="str">
        <f t="shared" si="739"/>
        <v>-</v>
      </c>
      <c r="AD1497" s="212" t="b">
        <f t="shared" si="739"/>
        <v>1</v>
      </c>
      <c r="AE1497" s="212" t="str">
        <f t="shared" si="739"/>
        <v>-</v>
      </c>
      <c r="AF1497" s="40" t="str">
        <f t="shared" ca="1" si="734"/>
        <v>-</v>
      </c>
      <c r="AG1497" s="212" t="str">
        <f ca="1">INDEX(i_dryman,$A1497,AG$1085)</f>
        <v>-</v>
      </c>
      <c r="AH1497" s="40">
        <f t="shared" ca="1" si="734"/>
        <v>1</v>
      </c>
      <c r="AI1497" s="40">
        <f t="shared" ca="1" si="734"/>
        <v>0</v>
      </c>
      <c r="AJ1497" s="40">
        <f t="shared" ca="1" si="734"/>
        <v>1</v>
      </c>
      <c r="AK1497" s="40">
        <f t="shared" ca="1" si="742"/>
        <v>0</v>
      </c>
      <c r="AL1497" s="40">
        <f t="shared" ca="1" si="742"/>
        <v>1</v>
      </c>
      <c r="AM1497" s="77"/>
      <c r="AN1497" s="77"/>
      <c r="AO1497" s="77"/>
      <c r="AP1497" s="77"/>
      <c r="AQ1497" s="77"/>
      <c r="AR1497" s="77"/>
      <c r="AS1497" s="77"/>
      <c r="AT1497" s="77"/>
      <c r="AU1497" s="77"/>
      <c r="AV1497" s="77"/>
      <c r="AW1497" s="77"/>
      <c r="AX1497" s="77"/>
      <c r="AY1497" s="77"/>
      <c r="AZ1497" s="77"/>
      <c r="BA1497" s="77"/>
      <c r="BB1497" s="77"/>
      <c r="BC1497" s="77"/>
      <c r="BD1497" s="77"/>
      <c r="BE1497" s="77"/>
      <c r="BF1497" s="77"/>
      <c r="BG1497" s="77"/>
      <c r="BH1497" s="77"/>
      <c r="BI1497" s="77"/>
      <c r="BJ1497" s="77"/>
      <c r="BK1497" s="77"/>
      <c r="BL1497" s="77"/>
      <c r="BM1497" s="77"/>
      <c r="BN1497" s="40">
        <f t="shared" ref="BN1497:CC1498" ca="1" si="744">OFFSET(BN1497,-1,0)</f>
        <v>-0.05</v>
      </c>
      <c r="BO1497" s="40">
        <f t="shared" ca="1" si="744"/>
        <v>0</v>
      </c>
      <c r="BP1497" s="40">
        <f t="shared" ca="1" si="744"/>
        <v>0.05</v>
      </c>
      <c r="BQ1497" s="40">
        <f t="shared" ca="1" si="744"/>
        <v>-0.05</v>
      </c>
      <c r="BR1497" s="40">
        <f t="shared" ca="1" si="744"/>
        <v>0.05</v>
      </c>
      <c r="BS1497" s="40">
        <f t="shared" ca="1" si="744"/>
        <v>-0.05</v>
      </c>
      <c r="BT1497" s="40">
        <f t="shared" ca="1" si="744"/>
        <v>-0.05</v>
      </c>
      <c r="BU1497" s="40">
        <f t="shared" ca="1" si="744"/>
        <v>-0.05</v>
      </c>
      <c r="BV1497" s="40">
        <f t="shared" ca="1" si="744"/>
        <v>0</v>
      </c>
      <c r="BW1497" s="40">
        <f t="shared" ca="1" si="744"/>
        <v>0.05</v>
      </c>
      <c r="BX1497" s="40">
        <f t="shared" ca="1" si="744"/>
        <v>-0.05</v>
      </c>
      <c r="BY1497" s="40">
        <f t="shared" ca="1" si="744"/>
        <v>0.05</v>
      </c>
      <c r="BZ1497" s="40">
        <f t="shared" ca="1" si="744"/>
        <v>-0.05</v>
      </c>
      <c r="CA1497" s="40">
        <f t="shared" ca="1" si="744"/>
        <v>-0.05</v>
      </c>
      <c r="CB1497" s="40">
        <f t="shared" ca="1" si="744"/>
        <v>-0.05</v>
      </c>
      <c r="CC1497" s="40">
        <f t="shared" ca="1" si="744"/>
        <v>0</v>
      </c>
      <c r="CD1497" s="40">
        <f t="shared" ca="1" si="736"/>
        <v>0.05</v>
      </c>
      <c r="CE1497" s="40">
        <f t="shared" ca="1" si="736"/>
        <v>-0.05</v>
      </c>
      <c r="CF1497" s="40">
        <f t="shared" ca="1" si="736"/>
        <v>0.05</v>
      </c>
      <c r="CG1497" s="40">
        <f t="shared" ca="1" si="736"/>
        <v>-0.05</v>
      </c>
      <c r="CH1497" s="40">
        <f t="shared" ca="1" si="736"/>
        <v>-0.05</v>
      </c>
    </row>
    <row r="1498" spans="1:86">
      <c r="A1498" s="212">
        <f ca="1">INDEX(CHOOSE(d.Flock.2.2+1,i.DryManOpt_Mer,i.DryManOpt_BBT,i.DryManOpt_Mat),d.TOL.2.2+1,$AA1498+1)</f>
        <v>3</v>
      </c>
      <c r="B1498" s="238" t="str">
        <f t="shared" si="731"/>
        <v>Scan 1 Optimum</v>
      </c>
      <c r="C1498" s="40">
        <f ca="1">OFFSET(C1498,-1,0)</f>
        <v>1</v>
      </c>
      <c r="D1498" s="40">
        <f ca="1">OFFSET(D1498,-1,0)</f>
        <v>1</v>
      </c>
      <c r="E1498" s="40" t="b">
        <f t="shared" ref="E1498:N1498" ca="1" si="745">OFFSET(E1498,-1,0)</f>
        <v>0</v>
      </c>
      <c r="F1498" s="40">
        <f t="shared" ca="1" si="745"/>
        <v>211</v>
      </c>
      <c r="G1498" s="40" t="str">
        <f t="shared" ca="1" si="745"/>
        <v>-</v>
      </c>
      <c r="H1498" s="40" t="str">
        <f t="shared" ca="1" si="745"/>
        <v>-</v>
      </c>
      <c r="I1498" s="40" t="str">
        <f t="shared" ca="1" si="745"/>
        <v>-</v>
      </c>
      <c r="J1498" s="40" t="str">
        <f t="shared" ca="1" si="745"/>
        <v>-</v>
      </c>
      <c r="K1498" s="40" t="str">
        <f t="shared" ca="1" si="745"/>
        <v>-</v>
      </c>
      <c r="L1498" s="40" t="str">
        <f t="shared" ca="1" si="745"/>
        <v>-</v>
      </c>
      <c r="M1498" s="40" t="str">
        <f t="shared" ca="1" si="745"/>
        <v>-</v>
      </c>
      <c r="N1498" s="40" t="str">
        <f t="shared" ca="1" si="745"/>
        <v>-</v>
      </c>
      <c r="O1498" s="40">
        <f ca="1">OFFSET(O1498,-1,0)</f>
        <v>170</v>
      </c>
      <c r="P1498" s="40">
        <f t="shared" ca="1" si="743"/>
        <v>171</v>
      </c>
      <c r="Q1498" s="40">
        <f t="shared" ca="1" si="743"/>
        <v>171</v>
      </c>
      <c r="R1498" s="40">
        <f t="shared" ca="1" si="743"/>
        <v>171</v>
      </c>
      <c r="S1498" s="40">
        <f t="shared" ca="1" si="734"/>
        <v>171</v>
      </c>
      <c r="T1498" s="40">
        <f t="shared" ca="1" si="734"/>
        <v>171</v>
      </c>
      <c r="U1498" s="109">
        <f t="shared" ca="1" si="738"/>
        <v>1.2500000000000001E-2</v>
      </c>
      <c r="V1498" s="109">
        <f t="shared" ca="1" si="738"/>
        <v>6.25E-2</v>
      </c>
      <c r="W1498" s="109">
        <f t="shared" ca="1" si="738"/>
        <v>6.25E-2</v>
      </c>
      <c r="X1498" s="109">
        <f t="shared" ca="1" si="738"/>
        <v>6.25E-2</v>
      </c>
      <c r="Y1498" s="49">
        <f t="shared" ca="1" si="734"/>
        <v>0</v>
      </c>
      <c r="Z1498" s="49">
        <f t="shared" ca="1" si="734"/>
        <v>0</v>
      </c>
      <c r="AA1498" s="40">
        <f t="shared" ca="1" si="734"/>
        <v>1</v>
      </c>
      <c r="AB1498" s="212" t="b">
        <f t="shared" ca="1" si="739"/>
        <v>1</v>
      </c>
      <c r="AC1498" s="212" t="str">
        <f t="shared" ca="1" si="739"/>
        <v>-</v>
      </c>
      <c r="AD1498" s="212" t="str">
        <f t="shared" ca="1" si="739"/>
        <v>-</v>
      </c>
      <c r="AE1498" s="212" t="str">
        <f t="shared" ca="1" si="739"/>
        <v>-</v>
      </c>
      <c r="AF1498" s="40" t="str">
        <f t="shared" ca="1" si="734"/>
        <v>-</v>
      </c>
      <c r="AG1498" s="212" t="str">
        <f ca="1">INDEX(i_dryman,$A1498,AG$1085)</f>
        <v>-</v>
      </c>
      <c r="AH1498" s="40">
        <f t="shared" ca="1" si="734"/>
        <v>1</v>
      </c>
      <c r="AI1498" s="40">
        <f t="shared" ca="1" si="734"/>
        <v>0</v>
      </c>
      <c r="AJ1498" s="40">
        <f ca="1">OFFSET(AJ1498,-1,0)</f>
        <v>1</v>
      </c>
      <c r="AK1498" s="40">
        <f t="shared" ca="1" si="742"/>
        <v>0</v>
      </c>
      <c r="AL1498" s="40">
        <f t="shared" ca="1" si="742"/>
        <v>1</v>
      </c>
      <c r="AM1498" s="40"/>
      <c r="AN1498" s="40"/>
      <c r="AO1498" s="40"/>
      <c r="AP1498" s="40"/>
      <c r="AQ1498" s="40"/>
      <c r="AR1498" s="40"/>
      <c r="AS1498" s="40"/>
      <c r="AT1498" s="40"/>
      <c r="AU1498" s="40"/>
      <c r="AV1498" s="40"/>
      <c r="AW1498" s="40"/>
      <c r="AX1498" s="40"/>
      <c r="AY1498" s="40"/>
      <c r="AZ1498" s="40"/>
      <c r="BA1498" s="40"/>
      <c r="BB1498" s="40"/>
      <c r="BC1498" s="40"/>
      <c r="BD1498" s="40"/>
      <c r="BE1498" s="40"/>
      <c r="BF1498" s="40"/>
      <c r="BG1498" s="40"/>
      <c r="BH1498" s="40"/>
      <c r="BI1498" s="40"/>
      <c r="BJ1498" s="40"/>
      <c r="BK1498" s="40"/>
      <c r="BL1498" s="40"/>
      <c r="BM1498" s="40"/>
      <c r="BN1498" s="40">
        <f t="shared" ca="1" si="744"/>
        <v>-0.05</v>
      </c>
      <c r="BO1498" s="40">
        <f t="shared" ca="1" si="744"/>
        <v>0</v>
      </c>
      <c r="BP1498" s="40">
        <f t="shared" ca="1" si="744"/>
        <v>0.05</v>
      </c>
      <c r="BQ1498" s="40">
        <f t="shared" ca="1" si="744"/>
        <v>-0.05</v>
      </c>
      <c r="BR1498" s="40">
        <f t="shared" ca="1" si="744"/>
        <v>0.05</v>
      </c>
      <c r="BS1498" s="40">
        <f t="shared" ca="1" si="744"/>
        <v>-0.05</v>
      </c>
      <c r="BT1498" s="40">
        <f t="shared" ca="1" si="744"/>
        <v>-0.05</v>
      </c>
      <c r="BU1498" s="40">
        <f t="shared" ca="1" si="744"/>
        <v>-0.05</v>
      </c>
      <c r="BV1498" s="40">
        <f t="shared" ca="1" si="744"/>
        <v>0</v>
      </c>
      <c r="BW1498" s="40">
        <f t="shared" ca="1" si="744"/>
        <v>0.05</v>
      </c>
      <c r="BX1498" s="40">
        <f t="shared" ca="1" si="744"/>
        <v>-0.05</v>
      </c>
      <c r="BY1498" s="40">
        <f t="shared" ca="1" si="744"/>
        <v>0.05</v>
      </c>
      <c r="BZ1498" s="40">
        <f t="shared" ca="1" si="744"/>
        <v>-0.05</v>
      </c>
      <c r="CA1498" s="40">
        <f t="shared" ca="1" si="744"/>
        <v>-0.05</v>
      </c>
      <c r="CB1498" s="40">
        <f t="shared" ca="1" si="744"/>
        <v>-0.05</v>
      </c>
      <c r="CC1498" s="40">
        <f t="shared" ca="1" si="744"/>
        <v>0</v>
      </c>
      <c r="CD1498" s="40">
        <f t="shared" ca="1" si="736"/>
        <v>0.05</v>
      </c>
      <c r="CE1498" s="40">
        <f t="shared" ca="1" si="736"/>
        <v>-0.05</v>
      </c>
      <c r="CF1498" s="40">
        <f t="shared" ca="1" si="736"/>
        <v>0.05</v>
      </c>
      <c r="CG1498" s="40">
        <f t="shared" ca="1" si="736"/>
        <v>-0.05</v>
      </c>
      <c r="CH1498" s="40">
        <f t="shared" ca="1" si="736"/>
        <v>-0.05</v>
      </c>
    </row>
    <row r="1499" spans="1:86">
      <c r="A1499" s="60"/>
      <c r="B1499" s="229" t="str">
        <f t="shared" si="731"/>
        <v>Scan 1 FS wo LTW</v>
      </c>
      <c r="C1499" s="40">
        <f t="shared" ca="1" si="732"/>
        <v>1</v>
      </c>
      <c r="D1499" s="40">
        <f t="shared" ca="1" si="732"/>
        <v>1</v>
      </c>
      <c r="E1499" s="40" t="b">
        <f t="shared" ca="1" si="732"/>
        <v>0</v>
      </c>
      <c r="F1499" s="40">
        <f t="shared" ca="1" si="733"/>
        <v>211</v>
      </c>
      <c r="G1499" s="40" t="str">
        <f t="shared" ca="1" si="733"/>
        <v>-</v>
      </c>
      <c r="H1499" s="40" t="str">
        <f t="shared" ca="1" si="733"/>
        <v>-</v>
      </c>
      <c r="I1499" s="40" t="str">
        <f t="shared" ca="1" si="733"/>
        <v>-</v>
      </c>
      <c r="J1499" s="40" t="str">
        <f t="shared" ca="1" si="733"/>
        <v>-</v>
      </c>
      <c r="K1499" s="40" t="str">
        <f t="shared" ca="1" si="733"/>
        <v>-</v>
      </c>
      <c r="L1499" s="40" t="str">
        <f t="shared" ca="1" si="733"/>
        <v>-</v>
      </c>
      <c r="M1499" s="40" t="str">
        <f t="shared" ca="1" si="733"/>
        <v>-</v>
      </c>
      <c r="N1499" s="40" t="str">
        <f t="shared" ca="1" si="734"/>
        <v>-</v>
      </c>
      <c r="O1499" s="40">
        <f t="shared" ca="1" si="734"/>
        <v>170</v>
      </c>
      <c r="P1499" s="40">
        <f t="shared" ca="1" si="734"/>
        <v>171</v>
      </c>
      <c r="Q1499" s="40">
        <f t="shared" ca="1" si="734"/>
        <v>171</v>
      </c>
      <c r="R1499" s="40">
        <f t="shared" ca="1" si="734"/>
        <v>171</v>
      </c>
      <c r="S1499" s="40">
        <f t="shared" ca="1" si="734"/>
        <v>171</v>
      </c>
      <c r="T1499" s="40">
        <f t="shared" ca="1" si="734"/>
        <v>171</v>
      </c>
      <c r="U1499" s="40">
        <f t="shared" ca="1" si="734"/>
        <v>1.2500000000000001E-2</v>
      </c>
      <c r="V1499" s="40">
        <f t="shared" ca="1" si="734"/>
        <v>6.25E-2</v>
      </c>
      <c r="W1499" s="40">
        <f t="shared" ca="1" si="734"/>
        <v>6.25E-2</v>
      </c>
      <c r="X1499" s="40">
        <f t="shared" ca="1" si="734"/>
        <v>6.25E-2</v>
      </c>
      <c r="Y1499" s="40">
        <f t="shared" ca="1" si="734"/>
        <v>0</v>
      </c>
      <c r="Z1499" s="40">
        <f t="shared" ca="1" si="734"/>
        <v>0</v>
      </c>
      <c r="AA1499" s="40">
        <f t="shared" ca="1" si="734"/>
        <v>1</v>
      </c>
      <c r="AB1499" s="40" t="b">
        <f t="shared" ca="1" si="734"/>
        <v>1</v>
      </c>
      <c r="AC1499" s="40" t="str">
        <f t="shared" ca="1" si="734"/>
        <v>-</v>
      </c>
      <c r="AD1499" s="40" t="str">
        <f t="shared" ca="1" si="734"/>
        <v>-</v>
      </c>
      <c r="AE1499" s="40" t="str">
        <f t="shared" ca="1" si="734"/>
        <v>-</v>
      </c>
      <c r="AF1499" s="40" t="str">
        <f t="shared" ca="1" si="734"/>
        <v>-</v>
      </c>
      <c r="AG1499" s="40" t="str">
        <f t="shared" ca="1" si="734"/>
        <v>-</v>
      </c>
      <c r="AH1499" s="40">
        <f t="shared" ca="1" si="734"/>
        <v>1</v>
      </c>
      <c r="AI1499" s="40">
        <f t="shared" ca="1" si="734"/>
        <v>0</v>
      </c>
      <c r="AJ1499" s="40">
        <f ca="1">OFFSET(AJ1499,-1,0)</f>
        <v>1</v>
      </c>
      <c r="AK1499" s="40">
        <f t="shared" ca="1" si="740"/>
        <v>0</v>
      </c>
      <c r="AL1499" s="40">
        <f t="shared" ca="1" si="740"/>
        <v>1</v>
      </c>
      <c r="AM1499" s="40"/>
      <c r="AN1499" s="40"/>
      <c r="AO1499" s="40"/>
      <c r="AP1499" s="40"/>
      <c r="AQ1499" s="40"/>
      <c r="AR1499" s="40"/>
      <c r="AS1499" s="40"/>
      <c r="AT1499" s="40"/>
      <c r="AU1499" s="40"/>
      <c r="AV1499" s="40"/>
      <c r="AW1499" s="40"/>
      <c r="AX1499" s="40"/>
      <c r="AY1499" s="40"/>
      <c r="AZ1499" s="40"/>
      <c r="BA1499" s="40"/>
      <c r="BB1499" s="40"/>
      <c r="BC1499" s="40"/>
      <c r="BD1499" s="40"/>
      <c r="BE1499" s="40"/>
      <c r="BF1499" s="40"/>
      <c r="BG1499" s="40"/>
      <c r="BH1499" s="40"/>
      <c r="BI1499" s="40"/>
      <c r="BJ1499" s="40"/>
      <c r="BK1499" s="40"/>
      <c r="BL1499" s="40"/>
      <c r="BM1499" s="40"/>
      <c r="BN1499" s="63">
        <v>0</v>
      </c>
      <c r="BO1499" s="63">
        <v>0</v>
      </c>
      <c r="BP1499" s="63">
        <v>0</v>
      </c>
      <c r="BQ1499" s="63">
        <v>0</v>
      </c>
      <c r="BR1499" s="63">
        <v>0</v>
      </c>
      <c r="BS1499" s="63">
        <v>0</v>
      </c>
      <c r="BT1499" s="63">
        <v>0</v>
      </c>
      <c r="BU1499" s="63">
        <v>0</v>
      </c>
      <c r="BV1499" s="63">
        <v>0</v>
      </c>
      <c r="BW1499" s="63">
        <v>0</v>
      </c>
      <c r="BX1499" s="63">
        <v>0</v>
      </c>
      <c r="BY1499" s="63">
        <v>0</v>
      </c>
      <c r="BZ1499" s="63">
        <v>0</v>
      </c>
      <c r="CA1499" s="63">
        <v>0</v>
      </c>
      <c r="CB1499" s="63">
        <v>0</v>
      </c>
      <c r="CC1499" s="63">
        <v>0</v>
      </c>
      <c r="CD1499" s="63">
        <v>0</v>
      </c>
      <c r="CE1499" s="63">
        <v>0</v>
      </c>
      <c r="CF1499" s="63">
        <v>0</v>
      </c>
      <c r="CG1499" s="63">
        <v>0</v>
      </c>
      <c r="CH1499" s="63">
        <v>0</v>
      </c>
    </row>
    <row r="1500" spans="1:86">
      <c r="A1500" s="60"/>
      <c r="B1500" s="229" t="str">
        <f t="shared" si="731"/>
        <v>Scan 1 LTW removed</v>
      </c>
      <c r="C1500" s="63">
        <v>0</v>
      </c>
      <c r="D1500" s="63">
        <v>0</v>
      </c>
      <c r="E1500" s="40" t="b">
        <f t="shared" ca="1" si="732"/>
        <v>0</v>
      </c>
      <c r="F1500" s="40">
        <f t="shared" ca="1" si="733"/>
        <v>211</v>
      </c>
      <c r="G1500" s="40" t="str">
        <f t="shared" ca="1" si="733"/>
        <v>-</v>
      </c>
      <c r="H1500" s="40" t="str">
        <f t="shared" ca="1" si="733"/>
        <v>-</v>
      </c>
      <c r="I1500" s="40" t="str">
        <f t="shared" ca="1" si="733"/>
        <v>-</v>
      </c>
      <c r="J1500" s="40" t="str">
        <f t="shared" ca="1" si="733"/>
        <v>-</v>
      </c>
      <c r="K1500" s="40" t="str">
        <f t="shared" ca="1" si="733"/>
        <v>-</v>
      </c>
      <c r="L1500" s="40" t="str">
        <f t="shared" ca="1" si="733"/>
        <v>-</v>
      </c>
      <c r="M1500" s="40" t="str">
        <f t="shared" ca="1" si="733"/>
        <v>-</v>
      </c>
      <c r="N1500" s="40" t="str">
        <f t="shared" ca="1" si="734"/>
        <v>-</v>
      </c>
      <c r="O1500" s="40">
        <f t="shared" ca="1" si="734"/>
        <v>170</v>
      </c>
      <c r="P1500" s="40">
        <f t="shared" ca="1" si="734"/>
        <v>171</v>
      </c>
      <c r="Q1500" s="40">
        <f t="shared" ca="1" si="734"/>
        <v>171</v>
      </c>
      <c r="R1500" s="40">
        <f t="shared" ca="1" si="734"/>
        <v>171</v>
      </c>
      <c r="S1500" s="40">
        <f t="shared" ca="1" si="734"/>
        <v>171</v>
      </c>
      <c r="T1500" s="40">
        <f t="shared" ca="1" si="734"/>
        <v>171</v>
      </c>
      <c r="U1500" s="40">
        <f t="shared" ca="1" si="734"/>
        <v>1.2500000000000001E-2</v>
      </c>
      <c r="V1500" s="40">
        <f t="shared" ca="1" si="734"/>
        <v>6.25E-2</v>
      </c>
      <c r="W1500" s="40">
        <f t="shared" ca="1" si="734"/>
        <v>6.25E-2</v>
      </c>
      <c r="X1500" s="40">
        <f t="shared" ca="1" si="734"/>
        <v>6.25E-2</v>
      </c>
      <c r="Y1500" s="40">
        <f t="shared" ca="1" si="734"/>
        <v>0</v>
      </c>
      <c r="Z1500" s="40">
        <f t="shared" ca="1" si="734"/>
        <v>0</v>
      </c>
      <c r="AA1500" s="40">
        <f t="shared" ca="1" si="734"/>
        <v>1</v>
      </c>
      <c r="AB1500" s="40" t="b">
        <f t="shared" ca="1" si="734"/>
        <v>1</v>
      </c>
      <c r="AC1500" s="40" t="str">
        <f t="shared" ca="1" si="734"/>
        <v>-</v>
      </c>
      <c r="AD1500" s="40" t="str">
        <f t="shared" ca="1" si="734"/>
        <v>-</v>
      </c>
      <c r="AE1500" s="40" t="str">
        <f t="shared" ca="1" si="734"/>
        <v>-</v>
      </c>
      <c r="AF1500" s="40" t="str">
        <f t="shared" ca="1" si="734"/>
        <v>-</v>
      </c>
      <c r="AG1500" s="40" t="str">
        <f t="shared" ca="1" si="734"/>
        <v>-</v>
      </c>
      <c r="AH1500" s="40">
        <f t="shared" ca="1" si="734"/>
        <v>1</v>
      </c>
      <c r="AI1500" s="40">
        <f t="shared" ca="1" si="734"/>
        <v>0</v>
      </c>
      <c r="AJ1500" s="40">
        <f t="shared" ca="1" si="734"/>
        <v>1</v>
      </c>
      <c r="AK1500" s="40">
        <f t="shared" ca="1" si="740"/>
        <v>0</v>
      </c>
      <c r="AL1500" s="40">
        <f t="shared" ca="1" si="740"/>
        <v>1</v>
      </c>
      <c r="AM1500" s="40"/>
      <c r="AN1500" s="40"/>
      <c r="AO1500" s="40"/>
      <c r="AP1500" s="40"/>
      <c r="AQ1500" s="40"/>
      <c r="AR1500" s="40"/>
      <c r="AS1500" s="40"/>
      <c r="AT1500" s="40"/>
      <c r="AU1500" s="40"/>
      <c r="AV1500" s="40"/>
      <c r="AW1500" s="40"/>
      <c r="AX1500" s="40"/>
      <c r="AY1500" s="40"/>
      <c r="AZ1500" s="40"/>
      <c r="BA1500" s="40"/>
      <c r="BB1500" s="40"/>
      <c r="BC1500" s="40"/>
      <c r="BD1500" s="40"/>
      <c r="BE1500" s="40"/>
      <c r="BF1500" s="40"/>
      <c r="BG1500" s="40"/>
      <c r="BH1500" s="40"/>
      <c r="BI1500" s="40"/>
      <c r="BJ1500" s="40"/>
      <c r="BK1500" s="40"/>
      <c r="BL1500" s="40"/>
      <c r="BM1500" s="40"/>
      <c r="BN1500" s="40">
        <f t="shared" ca="1" si="735"/>
        <v>0</v>
      </c>
      <c r="BO1500" s="40">
        <f t="shared" ca="1" si="735"/>
        <v>0</v>
      </c>
      <c r="BP1500" s="40">
        <f t="shared" ca="1" si="735"/>
        <v>0</v>
      </c>
      <c r="BQ1500" s="40">
        <f t="shared" ca="1" si="735"/>
        <v>0</v>
      </c>
      <c r="BR1500" s="40">
        <f t="shared" ca="1" si="735"/>
        <v>0</v>
      </c>
      <c r="BS1500" s="40">
        <f t="shared" ca="1" si="735"/>
        <v>0</v>
      </c>
      <c r="BT1500" s="40">
        <f t="shared" ca="1" si="735"/>
        <v>0</v>
      </c>
      <c r="BU1500" s="40">
        <f t="shared" ca="1" si="735"/>
        <v>0</v>
      </c>
      <c r="BV1500" s="40">
        <f t="shared" ca="1" si="735"/>
        <v>0</v>
      </c>
      <c r="BW1500" s="40">
        <f t="shared" ca="1" si="735"/>
        <v>0</v>
      </c>
      <c r="BX1500" s="40">
        <f t="shared" ca="1" si="735"/>
        <v>0</v>
      </c>
      <c r="BY1500" s="40">
        <f t="shared" ca="1" si="735"/>
        <v>0</v>
      </c>
      <c r="BZ1500" s="40">
        <f t="shared" ca="1" si="735"/>
        <v>0</v>
      </c>
      <c r="CA1500" s="40">
        <f t="shared" ca="1" si="735"/>
        <v>0</v>
      </c>
      <c r="CB1500" s="40">
        <f t="shared" ca="1" si="735"/>
        <v>0</v>
      </c>
      <c r="CC1500" s="40">
        <f t="shared" ca="1" si="735"/>
        <v>0</v>
      </c>
      <c r="CD1500" s="40">
        <f t="shared" ca="1" si="736"/>
        <v>0</v>
      </c>
      <c r="CE1500" s="40">
        <f t="shared" ca="1" si="736"/>
        <v>0</v>
      </c>
      <c r="CF1500" s="40">
        <f t="shared" ca="1" si="736"/>
        <v>0</v>
      </c>
      <c r="CG1500" s="40">
        <f t="shared" ca="1" si="736"/>
        <v>0</v>
      </c>
      <c r="CH1500" s="40">
        <f t="shared" ca="1" si="736"/>
        <v>0</v>
      </c>
    </row>
    <row r="1501" spans="1:86">
      <c r="A1501" s="60"/>
      <c r="B1501" s="230" t="str">
        <f t="shared" si="731"/>
        <v>Scan 1 no costs</v>
      </c>
      <c r="C1501" s="63">
        <v>1</v>
      </c>
      <c r="D1501" s="63">
        <v>1</v>
      </c>
      <c r="E1501" s="77" t="b">
        <f t="shared" ca="1" si="732"/>
        <v>0</v>
      </c>
      <c r="F1501" s="77">
        <f t="shared" ca="1" si="733"/>
        <v>211</v>
      </c>
      <c r="G1501" s="77" t="str">
        <f t="shared" ca="1" si="733"/>
        <v>-</v>
      </c>
      <c r="H1501" s="77" t="str">
        <f t="shared" ca="1" si="733"/>
        <v>-</v>
      </c>
      <c r="I1501" s="77" t="str">
        <f t="shared" ca="1" si="733"/>
        <v>-</v>
      </c>
      <c r="J1501" s="77" t="str">
        <f t="shared" ca="1" si="733"/>
        <v>-</v>
      </c>
      <c r="K1501" s="77" t="str">
        <f t="shared" ca="1" si="733"/>
        <v>-</v>
      </c>
      <c r="L1501" s="77" t="str">
        <f t="shared" ca="1" si="733"/>
        <v>-</v>
      </c>
      <c r="M1501" s="77" t="str">
        <f t="shared" ca="1" si="733"/>
        <v>-</v>
      </c>
      <c r="N1501" s="77" t="str">
        <f t="shared" ca="1" si="734"/>
        <v>-</v>
      </c>
      <c r="O1501" s="77">
        <f t="shared" ca="1" si="734"/>
        <v>170</v>
      </c>
      <c r="P1501" s="77">
        <f t="shared" ca="1" si="734"/>
        <v>171</v>
      </c>
      <c r="Q1501" s="77">
        <f t="shared" ca="1" si="734"/>
        <v>171</v>
      </c>
      <c r="R1501" s="77">
        <f t="shared" ca="1" si="734"/>
        <v>171</v>
      </c>
      <c r="S1501" s="77">
        <f t="shared" ca="1" si="734"/>
        <v>171</v>
      </c>
      <c r="T1501" s="77">
        <f t="shared" ca="1" si="734"/>
        <v>171</v>
      </c>
      <c r="U1501" s="77">
        <f t="shared" ca="1" si="734"/>
        <v>1.2500000000000001E-2</v>
      </c>
      <c r="V1501" s="77">
        <f t="shared" ca="1" si="734"/>
        <v>6.25E-2</v>
      </c>
      <c r="W1501" s="77">
        <f t="shared" ca="1" si="734"/>
        <v>6.25E-2</v>
      </c>
      <c r="X1501" s="77">
        <f t="shared" ca="1" si="734"/>
        <v>6.25E-2</v>
      </c>
      <c r="Y1501" s="77">
        <f t="shared" ca="1" si="734"/>
        <v>0</v>
      </c>
      <c r="Z1501" s="77">
        <f t="shared" ca="1" si="734"/>
        <v>0</v>
      </c>
      <c r="AA1501" s="77">
        <f t="shared" ca="1" si="734"/>
        <v>1</v>
      </c>
      <c r="AB1501" s="77" t="b">
        <f t="shared" ca="1" si="734"/>
        <v>1</v>
      </c>
      <c r="AC1501" s="77" t="str">
        <f t="shared" ca="1" si="734"/>
        <v>-</v>
      </c>
      <c r="AD1501" s="77" t="str">
        <f t="shared" ca="1" si="734"/>
        <v>-</v>
      </c>
      <c r="AE1501" s="77" t="str">
        <f t="shared" ca="1" si="734"/>
        <v>-</v>
      </c>
      <c r="AF1501" s="77" t="str">
        <f t="shared" ca="1" si="734"/>
        <v>-</v>
      </c>
      <c r="AG1501" s="77" t="str">
        <f t="shared" ca="1" si="734"/>
        <v>-</v>
      </c>
      <c r="AH1501" s="63">
        <v>0</v>
      </c>
      <c r="AI1501" s="40">
        <f t="shared" ca="1" si="734"/>
        <v>0</v>
      </c>
      <c r="AJ1501" s="63">
        <v>0</v>
      </c>
      <c r="AK1501" s="40">
        <f t="shared" ca="1" si="740"/>
        <v>0</v>
      </c>
      <c r="AL1501" s="77">
        <f ca="1">OFFSET(AL1501,-1,0)</f>
        <v>1</v>
      </c>
      <c r="AM1501" s="77"/>
      <c r="AN1501" s="77"/>
      <c r="AO1501" s="77"/>
      <c r="AP1501" s="77"/>
      <c r="AQ1501" s="77"/>
      <c r="AR1501" s="77"/>
      <c r="AS1501" s="77"/>
      <c r="AT1501" s="77"/>
      <c r="AU1501" s="77"/>
      <c r="AV1501" s="77"/>
      <c r="AW1501" s="77"/>
      <c r="AX1501" s="77"/>
      <c r="AY1501" s="77"/>
      <c r="AZ1501" s="77"/>
      <c r="BA1501" s="77"/>
      <c r="BB1501" s="77"/>
      <c r="BC1501" s="77"/>
      <c r="BD1501" s="77"/>
      <c r="BE1501" s="77"/>
      <c r="BF1501" s="77"/>
      <c r="BG1501" s="77"/>
      <c r="BH1501" s="77"/>
      <c r="BI1501" s="77"/>
      <c r="BJ1501" s="77"/>
      <c r="BK1501" s="77"/>
      <c r="BL1501" s="77"/>
      <c r="BM1501" s="77"/>
      <c r="BN1501" s="200">
        <f t="shared" ref="BN1501:CH1501" ca="1" si="746">BN$1495</f>
        <v>-0.05</v>
      </c>
      <c r="BO1501" s="200">
        <f t="shared" ca="1" si="746"/>
        <v>0</v>
      </c>
      <c r="BP1501" s="200">
        <f t="shared" ca="1" si="746"/>
        <v>0.05</v>
      </c>
      <c r="BQ1501" s="200">
        <f t="shared" ca="1" si="746"/>
        <v>-0.05</v>
      </c>
      <c r="BR1501" s="200">
        <f t="shared" ca="1" si="746"/>
        <v>0.05</v>
      </c>
      <c r="BS1501" s="200">
        <f t="shared" ca="1" si="746"/>
        <v>-0.05</v>
      </c>
      <c r="BT1501" s="200">
        <f t="shared" ca="1" si="746"/>
        <v>-0.05</v>
      </c>
      <c r="BU1501" s="200">
        <f t="shared" ca="1" si="746"/>
        <v>-0.05</v>
      </c>
      <c r="BV1501" s="200">
        <f t="shared" ca="1" si="746"/>
        <v>0</v>
      </c>
      <c r="BW1501" s="200">
        <f t="shared" ca="1" si="746"/>
        <v>0.05</v>
      </c>
      <c r="BX1501" s="200">
        <f t="shared" ca="1" si="746"/>
        <v>-0.05</v>
      </c>
      <c r="BY1501" s="200">
        <f t="shared" ca="1" si="746"/>
        <v>0.05</v>
      </c>
      <c r="BZ1501" s="200">
        <f t="shared" ca="1" si="746"/>
        <v>-0.05</v>
      </c>
      <c r="CA1501" s="200">
        <f t="shared" ca="1" si="746"/>
        <v>-0.05</v>
      </c>
      <c r="CB1501" s="200">
        <f t="shared" ca="1" si="746"/>
        <v>-0.05</v>
      </c>
      <c r="CC1501" s="200">
        <f t="shared" ca="1" si="746"/>
        <v>0</v>
      </c>
      <c r="CD1501" s="200">
        <f t="shared" ca="1" si="746"/>
        <v>0.05</v>
      </c>
      <c r="CE1501" s="200">
        <f t="shared" ca="1" si="746"/>
        <v>-0.05</v>
      </c>
      <c r="CF1501" s="200">
        <f t="shared" ca="1" si="746"/>
        <v>0.05</v>
      </c>
      <c r="CG1501" s="200">
        <f t="shared" ca="1" si="746"/>
        <v>-0.05</v>
      </c>
      <c r="CH1501" s="200">
        <f t="shared" ca="1" si="746"/>
        <v>-0.05</v>
      </c>
    </row>
    <row r="1502" spans="1:86">
      <c r="A1502" s="60"/>
      <c r="B1502" s="231" t="str">
        <f t="shared" si="731"/>
        <v>Scan 1 All FS as Scan0</v>
      </c>
      <c r="C1502" s="40">
        <f t="shared" ca="1" si="732"/>
        <v>1</v>
      </c>
      <c r="D1502" s="40">
        <f t="shared" ca="1" si="732"/>
        <v>1</v>
      </c>
      <c r="E1502" s="40" t="b">
        <f t="shared" ca="1" si="732"/>
        <v>0</v>
      </c>
      <c r="F1502" s="40">
        <f t="shared" ca="1" si="733"/>
        <v>211</v>
      </c>
      <c r="G1502" s="40" t="str">
        <f t="shared" ca="1" si="733"/>
        <v>-</v>
      </c>
      <c r="H1502" s="40" t="str">
        <f t="shared" ca="1" si="733"/>
        <v>-</v>
      </c>
      <c r="I1502" s="40" t="str">
        <f t="shared" ca="1" si="733"/>
        <v>-</v>
      </c>
      <c r="J1502" s="40" t="str">
        <f t="shared" ca="1" si="733"/>
        <v>-</v>
      </c>
      <c r="K1502" s="40" t="str">
        <f t="shared" ca="1" si="733"/>
        <v>-</v>
      </c>
      <c r="L1502" s="40" t="str">
        <f t="shared" ca="1" si="733"/>
        <v>-</v>
      </c>
      <c r="M1502" s="40" t="str">
        <f t="shared" ca="1" si="733"/>
        <v>-</v>
      </c>
      <c r="N1502" s="40" t="str">
        <f t="shared" ca="1" si="734"/>
        <v>-</v>
      </c>
      <c r="O1502" s="215">
        <f ca="1">O$1491</f>
        <v>0</v>
      </c>
      <c r="P1502" s="215">
        <f ca="1">P$1491</f>
        <v>0</v>
      </c>
      <c r="Q1502" s="186">
        <f t="shared" ref="Q1502:T1505" ca="1" si="747">$P1502</f>
        <v>0</v>
      </c>
      <c r="R1502" s="186">
        <f t="shared" ca="1" si="747"/>
        <v>0</v>
      </c>
      <c r="S1502" s="186">
        <f t="shared" ca="1" si="747"/>
        <v>0</v>
      </c>
      <c r="T1502" s="186">
        <f t="shared" ca="1" si="747"/>
        <v>0</v>
      </c>
      <c r="U1502" s="40">
        <f t="shared" ca="1" si="734"/>
        <v>1.2500000000000001E-2</v>
      </c>
      <c r="V1502" s="40">
        <f t="shared" ca="1" si="734"/>
        <v>6.25E-2</v>
      </c>
      <c r="W1502" s="40">
        <f t="shared" ca="1" si="734"/>
        <v>6.25E-2</v>
      </c>
      <c r="X1502" s="40">
        <f t="shared" ca="1" si="734"/>
        <v>6.25E-2</v>
      </c>
      <c r="Y1502" s="40">
        <f t="shared" ca="1" si="734"/>
        <v>0</v>
      </c>
      <c r="Z1502" s="40">
        <f t="shared" ca="1" si="734"/>
        <v>0</v>
      </c>
      <c r="AA1502" s="40">
        <f t="shared" ca="1" si="734"/>
        <v>1</v>
      </c>
      <c r="AB1502" s="40" t="b">
        <f t="shared" ca="1" si="734"/>
        <v>1</v>
      </c>
      <c r="AC1502" s="40" t="str">
        <f t="shared" ca="1" si="734"/>
        <v>-</v>
      </c>
      <c r="AD1502" s="40" t="str">
        <f t="shared" ca="1" si="734"/>
        <v>-</v>
      </c>
      <c r="AE1502" s="40" t="str">
        <f t="shared" ca="1" si="734"/>
        <v>-</v>
      </c>
      <c r="AF1502" s="40" t="str">
        <f t="shared" ca="1" si="734"/>
        <v>-</v>
      </c>
      <c r="AG1502" s="40" t="str">
        <f t="shared" ca="1" si="734"/>
        <v>-</v>
      </c>
      <c r="AH1502" s="200">
        <f ca="1">AH$1495</f>
        <v>1</v>
      </c>
      <c r="AI1502" s="40">
        <f t="shared" ca="1" si="734"/>
        <v>0</v>
      </c>
      <c r="AJ1502" s="200">
        <f ca="1">AJ$1495</f>
        <v>1</v>
      </c>
      <c r="AK1502" s="40">
        <f t="shared" ca="1" si="740"/>
        <v>0</v>
      </c>
      <c r="AL1502" s="40">
        <f t="shared" ca="1" si="740"/>
        <v>1</v>
      </c>
      <c r="AM1502" s="40"/>
      <c r="AN1502" s="40"/>
      <c r="AO1502" s="40"/>
      <c r="AP1502" s="40"/>
      <c r="AQ1502" s="40"/>
      <c r="AR1502" s="40"/>
      <c r="AS1502" s="40"/>
      <c r="AT1502" s="40"/>
      <c r="AU1502" s="40"/>
      <c r="AV1502" s="40"/>
      <c r="AW1502" s="40"/>
      <c r="AX1502" s="40"/>
      <c r="AY1502" s="40"/>
      <c r="AZ1502" s="40"/>
      <c r="BA1502" s="40"/>
      <c r="BB1502" s="40"/>
      <c r="BC1502" s="40"/>
      <c r="BD1502" s="40"/>
      <c r="BE1502" s="40"/>
      <c r="BF1502" s="40"/>
      <c r="BG1502" s="40"/>
      <c r="BH1502" s="40"/>
      <c r="BI1502" s="40"/>
      <c r="BJ1502" s="40"/>
      <c r="BK1502" s="40"/>
      <c r="BL1502" s="40"/>
      <c r="BM1502" s="40"/>
      <c r="BN1502" s="215">
        <f ca="1">BN$1491</f>
        <v>0.08</v>
      </c>
      <c r="BO1502" s="77">
        <f t="shared" ca="1" si="735"/>
        <v>0</v>
      </c>
      <c r="BP1502" s="215">
        <f ca="1">BP$1491</f>
        <v>-0.05</v>
      </c>
      <c r="BQ1502" s="215">
        <f ca="1">BQ$1491</f>
        <v>-0.05</v>
      </c>
      <c r="BR1502" s="77">
        <f t="shared" ca="1" si="735"/>
        <v>0.05</v>
      </c>
      <c r="BS1502" s="77">
        <f t="shared" ca="1" si="735"/>
        <v>-0.05</v>
      </c>
      <c r="BT1502" s="77">
        <f t="shared" ca="1" si="735"/>
        <v>-0.05</v>
      </c>
      <c r="BU1502" s="215">
        <f ca="1">BU$1491</f>
        <v>0.08</v>
      </c>
      <c r="BV1502" s="77">
        <f t="shared" ca="1" si="735"/>
        <v>0</v>
      </c>
      <c r="BW1502" s="215">
        <f ca="1">BW$1491</f>
        <v>-0.05</v>
      </c>
      <c r="BX1502" s="215">
        <f ca="1">BX$1491</f>
        <v>-0.05</v>
      </c>
      <c r="BY1502" s="77">
        <f t="shared" ca="1" si="735"/>
        <v>0.05</v>
      </c>
      <c r="BZ1502" s="77">
        <f t="shared" ca="1" si="735"/>
        <v>-0.05</v>
      </c>
      <c r="CA1502" s="77">
        <f t="shared" ca="1" si="735"/>
        <v>-0.05</v>
      </c>
      <c r="CB1502" s="215">
        <f ca="1">CB$1491</f>
        <v>0.08</v>
      </c>
      <c r="CC1502" s="77">
        <f t="shared" ca="1" si="735"/>
        <v>0</v>
      </c>
      <c r="CD1502" s="215">
        <f ca="1">CD$1491</f>
        <v>-0.05</v>
      </c>
      <c r="CE1502" s="215">
        <f ca="1">CE$1491</f>
        <v>-0.05</v>
      </c>
      <c r="CF1502" s="77">
        <f ca="1">OFFSET(CF1502,-1,0)</f>
        <v>0.05</v>
      </c>
      <c r="CG1502" s="77">
        <f ca="1">OFFSET(CG1502,-1,0)</f>
        <v>-0.05</v>
      </c>
      <c r="CH1502" s="77">
        <f ca="1">OFFSET(CH1502,-1,0)</f>
        <v>-0.05</v>
      </c>
    </row>
    <row r="1503" spans="1:86">
      <c r="A1503" s="60"/>
      <c r="B1503" s="231" t="str">
        <f t="shared" si="731"/>
        <v>Scan 1 Dry FS as Scan0</v>
      </c>
      <c r="C1503" s="40">
        <f t="shared" ca="1" si="732"/>
        <v>1</v>
      </c>
      <c r="D1503" s="40">
        <f t="shared" ca="1" si="732"/>
        <v>1</v>
      </c>
      <c r="E1503" s="40" t="b">
        <f t="shared" ca="1" si="732"/>
        <v>0</v>
      </c>
      <c r="F1503" s="40">
        <f t="shared" ca="1" si="733"/>
        <v>211</v>
      </c>
      <c r="G1503" s="40" t="str">
        <f t="shared" ca="1" si="733"/>
        <v>-</v>
      </c>
      <c r="H1503" s="40" t="str">
        <f t="shared" ca="1" si="733"/>
        <v>-</v>
      </c>
      <c r="I1503" s="40" t="str">
        <f t="shared" ca="1" si="733"/>
        <v>-</v>
      </c>
      <c r="J1503" s="40" t="str">
        <f t="shared" ca="1" si="733"/>
        <v>-</v>
      </c>
      <c r="K1503" s="40" t="str">
        <f t="shared" ca="1" si="733"/>
        <v>-</v>
      </c>
      <c r="L1503" s="40" t="str">
        <f t="shared" ca="1" si="733"/>
        <v>-</v>
      </c>
      <c r="M1503" s="40" t="str">
        <f t="shared" ca="1" si="733"/>
        <v>-</v>
      </c>
      <c r="N1503" s="40" t="str">
        <f t="shared" ca="1" si="734"/>
        <v>-</v>
      </c>
      <c r="O1503" s="40">
        <f t="shared" ca="1" si="734"/>
        <v>0</v>
      </c>
      <c r="P1503" s="200">
        <f ca="1">P$1495</f>
        <v>171</v>
      </c>
      <c r="Q1503" s="186">
        <f t="shared" ca="1" si="747"/>
        <v>171</v>
      </c>
      <c r="R1503" s="186">
        <f t="shared" ca="1" si="747"/>
        <v>171</v>
      </c>
      <c r="S1503" s="186">
        <f t="shared" ca="1" si="747"/>
        <v>171</v>
      </c>
      <c r="T1503" s="186">
        <f t="shared" ca="1" si="747"/>
        <v>171</v>
      </c>
      <c r="U1503" s="40">
        <f t="shared" ca="1" si="734"/>
        <v>1.2500000000000001E-2</v>
      </c>
      <c r="V1503" s="40">
        <f t="shared" ca="1" si="734"/>
        <v>6.25E-2</v>
      </c>
      <c r="W1503" s="40">
        <f t="shared" ca="1" si="734"/>
        <v>6.25E-2</v>
      </c>
      <c r="X1503" s="40">
        <f t="shared" ca="1" si="734"/>
        <v>6.25E-2</v>
      </c>
      <c r="Y1503" s="40">
        <f t="shared" ca="1" si="734"/>
        <v>0</v>
      </c>
      <c r="Z1503" s="40">
        <f t="shared" ca="1" si="734"/>
        <v>0</v>
      </c>
      <c r="AA1503" s="40">
        <f t="shared" ca="1" si="734"/>
        <v>1</v>
      </c>
      <c r="AB1503" s="40" t="b">
        <f t="shared" ca="1" si="734"/>
        <v>1</v>
      </c>
      <c r="AC1503" s="40" t="str">
        <f t="shared" ca="1" si="734"/>
        <v>-</v>
      </c>
      <c r="AD1503" s="40" t="str">
        <f t="shared" ca="1" si="734"/>
        <v>-</v>
      </c>
      <c r="AE1503" s="40" t="str">
        <f t="shared" ca="1" si="734"/>
        <v>-</v>
      </c>
      <c r="AF1503" s="40" t="str">
        <f t="shared" ca="1" si="734"/>
        <v>-</v>
      </c>
      <c r="AG1503" s="40" t="str">
        <f t="shared" ca="1" si="734"/>
        <v>-</v>
      </c>
      <c r="AH1503" s="40">
        <f t="shared" ca="1" si="734"/>
        <v>1</v>
      </c>
      <c r="AI1503" s="40">
        <f t="shared" ca="1" si="734"/>
        <v>0</v>
      </c>
      <c r="AJ1503" s="40">
        <f t="shared" ca="1" si="734"/>
        <v>1</v>
      </c>
      <c r="AK1503" s="40">
        <f t="shared" ca="1" si="740"/>
        <v>0</v>
      </c>
      <c r="AL1503" s="40">
        <f t="shared" ca="1" si="740"/>
        <v>1</v>
      </c>
      <c r="AM1503" s="40"/>
      <c r="AN1503" s="40"/>
      <c r="AO1503" s="40"/>
      <c r="AP1503" s="40"/>
      <c r="AQ1503" s="40"/>
      <c r="AR1503" s="40"/>
      <c r="AS1503" s="40"/>
      <c r="AT1503" s="40"/>
      <c r="AU1503" s="40"/>
      <c r="AV1503" s="40"/>
      <c r="AW1503" s="40"/>
      <c r="AX1503" s="40"/>
      <c r="AY1503" s="40"/>
      <c r="AZ1503" s="40"/>
      <c r="BA1503" s="40"/>
      <c r="BB1503" s="40"/>
      <c r="BC1503" s="40"/>
      <c r="BD1503" s="40"/>
      <c r="BE1503" s="40"/>
      <c r="BF1503" s="40"/>
      <c r="BG1503" s="40"/>
      <c r="BH1503" s="40"/>
      <c r="BI1503" s="40"/>
      <c r="BJ1503" s="40"/>
      <c r="BK1503" s="40"/>
      <c r="BL1503" s="40"/>
      <c r="BM1503" s="40"/>
      <c r="BN1503" s="77">
        <f t="shared" ca="1" si="735"/>
        <v>0.08</v>
      </c>
      <c r="BO1503" s="77">
        <f t="shared" ca="1" si="735"/>
        <v>0</v>
      </c>
      <c r="BP1503" s="77">
        <f t="shared" ca="1" si="735"/>
        <v>-0.05</v>
      </c>
      <c r="BQ1503" s="200">
        <f ca="1">BQ$1495</f>
        <v>-0.05</v>
      </c>
      <c r="BR1503" s="77">
        <f t="shared" ca="1" si="735"/>
        <v>0.05</v>
      </c>
      <c r="BS1503" s="77">
        <f t="shared" ca="1" si="735"/>
        <v>-0.05</v>
      </c>
      <c r="BT1503" s="77">
        <f t="shared" ca="1" si="735"/>
        <v>-0.05</v>
      </c>
      <c r="BU1503" s="77">
        <f t="shared" ca="1" si="735"/>
        <v>0.08</v>
      </c>
      <c r="BV1503" s="77">
        <f t="shared" ca="1" si="735"/>
        <v>0</v>
      </c>
      <c r="BW1503" s="77">
        <f t="shared" ca="1" si="735"/>
        <v>-0.05</v>
      </c>
      <c r="BX1503" s="200">
        <f ca="1">BX$1495</f>
        <v>-0.05</v>
      </c>
      <c r="BY1503" s="77">
        <f t="shared" ca="1" si="735"/>
        <v>0.05</v>
      </c>
      <c r="BZ1503" s="77">
        <f t="shared" ca="1" si="735"/>
        <v>-0.05</v>
      </c>
      <c r="CA1503" s="77">
        <f t="shared" ca="1" si="735"/>
        <v>-0.05</v>
      </c>
      <c r="CB1503" s="77">
        <f t="shared" ca="1" si="735"/>
        <v>0.08</v>
      </c>
      <c r="CC1503" s="77">
        <f t="shared" ca="1" si="735"/>
        <v>0</v>
      </c>
      <c r="CD1503" s="77">
        <f t="shared" ref="CD1503:CH1504" ca="1" si="748">OFFSET(CD1503,-1,0)</f>
        <v>-0.05</v>
      </c>
      <c r="CE1503" s="200">
        <f ca="1">CE$1495</f>
        <v>-0.05</v>
      </c>
      <c r="CF1503" s="77">
        <f t="shared" ca="1" si="748"/>
        <v>0.05</v>
      </c>
      <c r="CG1503" s="77">
        <f t="shared" ca="1" si="748"/>
        <v>-0.05</v>
      </c>
      <c r="CH1503" s="77">
        <f t="shared" ca="1" si="748"/>
        <v>-0.05</v>
      </c>
    </row>
    <row r="1504" spans="1:86">
      <c r="A1504" s="60"/>
      <c r="B1504" s="231" t="str">
        <f t="shared" si="731"/>
        <v>Scan 1 Pregnant FS as Scan 0</v>
      </c>
      <c r="C1504" s="40">
        <f t="shared" ca="1" si="732"/>
        <v>1</v>
      </c>
      <c r="D1504" s="40">
        <f t="shared" ca="1" si="732"/>
        <v>1</v>
      </c>
      <c r="E1504" s="40" t="b">
        <f t="shared" ca="1" si="732"/>
        <v>0</v>
      </c>
      <c r="F1504" s="40">
        <f t="shared" ca="1" si="733"/>
        <v>211</v>
      </c>
      <c r="G1504" s="40" t="str">
        <f t="shared" ca="1" si="733"/>
        <v>-</v>
      </c>
      <c r="H1504" s="40" t="str">
        <f t="shared" ca="1" si="733"/>
        <v>-</v>
      </c>
      <c r="I1504" s="40" t="str">
        <f t="shared" ca="1" si="733"/>
        <v>-</v>
      </c>
      <c r="J1504" s="40" t="str">
        <f t="shared" ca="1" si="733"/>
        <v>-</v>
      </c>
      <c r="K1504" s="40" t="str">
        <f t="shared" ca="1" si="733"/>
        <v>-</v>
      </c>
      <c r="L1504" s="40" t="str">
        <f t="shared" ca="1" si="733"/>
        <v>-</v>
      </c>
      <c r="M1504" s="40" t="str">
        <f t="shared" ca="1" si="733"/>
        <v>-</v>
      </c>
      <c r="N1504" s="40" t="str">
        <f t="shared" ca="1" si="734"/>
        <v>-</v>
      </c>
      <c r="O1504" s="200">
        <f ca="1">O$1495</f>
        <v>170</v>
      </c>
      <c r="P1504" s="215">
        <f ca="1">P$1491</f>
        <v>0</v>
      </c>
      <c r="Q1504" s="186">
        <f t="shared" ca="1" si="747"/>
        <v>0</v>
      </c>
      <c r="R1504" s="186">
        <f t="shared" ca="1" si="747"/>
        <v>0</v>
      </c>
      <c r="S1504" s="186">
        <f t="shared" ca="1" si="747"/>
        <v>0</v>
      </c>
      <c r="T1504" s="186">
        <f t="shared" ca="1" si="747"/>
        <v>0</v>
      </c>
      <c r="U1504" s="40">
        <f t="shared" ca="1" si="734"/>
        <v>1.2500000000000001E-2</v>
      </c>
      <c r="V1504" s="40">
        <f t="shared" ca="1" si="734"/>
        <v>6.25E-2</v>
      </c>
      <c r="W1504" s="40">
        <f t="shared" ca="1" si="734"/>
        <v>6.25E-2</v>
      </c>
      <c r="X1504" s="40">
        <f t="shared" ca="1" si="734"/>
        <v>6.25E-2</v>
      </c>
      <c r="Y1504" s="40">
        <f t="shared" ca="1" si="734"/>
        <v>0</v>
      </c>
      <c r="Z1504" s="40">
        <f t="shared" ca="1" si="734"/>
        <v>0</v>
      </c>
      <c r="AA1504" s="40">
        <f t="shared" ca="1" si="734"/>
        <v>1</v>
      </c>
      <c r="AB1504" s="40" t="b">
        <f t="shared" ca="1" si="734"/>
        <v>1</v>
      </c>
      <c r="AC1504" s="40" t="str">
        <f t="shared" ca="1" si="734"/>
        <v>-</v>
      </c>
      <c r="AD1504" s="40" t="str">
        <f t="shared" ca="1" si="734"/>
        <v>-</v>
      </c>
      <c r="AE1504" s="40" t="str">
        <f t="shared" ca="1" si="734"/>
        <v>-</v>
      </c>
      <c r="AF1504" s="40" t="str">
        <f t="shared" ca="1" si="734"/>
        <v>-</v>
      </c>
      <c r="AG1504" s="40" t="str">
        <f t="shared" ca="1" si="734"/>
        <v>-</v>
      </c>
      <c r="AH1504" s="40">
        <f t="shared" ca="1" si="734"/>
        <v>1</v>
      </c>
      <c r="AI1504" s="40">
        <f t="shared" ca="1" si="734"/>
        <v>0</v>
      </c>
      <c r="AJ1504" s="40">
        <f t="shared" ca="1" si="734"/>
        <v>1</v>
      </c>
      <c r="AK1504" s="40">
        <f t="shared" ca="1" si="740"/>
        <v>0</v>
      </c>
      <c r="AL1504" s="40">
        <f t="shared" ca="1" si="740"/>
        <v>1</v>
      </c>
      <c r="AM1504" s="40"/>
      <c r="AN1504" s="40"/>
      <c r="AO1504" s="40"/>
      <c r="AP1504" s="40"/>
      <c r="AQ1504" s="40"/>
      <c r="AR1504" s="40"/>
      <c r="AS1504" s="40"/>
      <c r="AT1504" s="40"/>
      <c r="AU1504" s="40"/>
      <c r="AV1504" s="40"/>
      <c r="AW1504" s="40"/>
      <c r="AX1504" s="40"/>
      <c r="AY1504" s="40"/>
      <c r="AZ1504" s="40"/>
      <c r="BA1504" s="40"/>
      <c r="BB1504" s="40"/>
      <c r="BC1504" s="40"/>
      <c r="BD1504" s="40"/>
      <c r="BE1504" s="40"/>
      <c r="BF1504" s="40"/>
      <c r="BG1504" s="40"/>
      <c r="BH1504" s="40"/>
      <c r="BI1504" s="40"/>
      <c r="BJ1504" s="40"/>
      <c r="BK1504" s="40"/>
      <c r="BL1504" s="40"/>
      <c r="BM1504" s="40"/>
      <c r="BN1504" s="40">
        <f t="shared" ca="1" si="735"/>
        <v>0.08</v>
      </c>
      <c r="BO1504" s="40">
        <f t="shared" ca="1" si="735"/>
        <v>0</v>
      </c>
      <c r="BP1504" s="200">
        <f ca="1">BP$1495</f>
        <v>0.05</v>
      </c>
      <c r="BQ1504" s="215">
        <f ca="1">BQ$1491</f>
        <v>-0.05</v>
      </c>
      <c r="BR1504" s="40">
        <f t="shared" ca="1" si="735"/>
        <v>0.05</v>
      </c>
      <c r="BS1504" s="40">
        <f t="shared" ca="1" si="735"/>
        <v>-0.05</v>
      </c>
      <c r="BT1504" s="40">
        <f t="shared" ca="1" si="735"/>
        <v>-0.05</v>
      </c>
      <c r="BU1504" s="40">
        <f t="shared" ca="1" si="735"/>
        <v>0.08</v>
      </c>
      <c r="BV1504" s="40">
        <f t="shared" ca="1" si="735"/>
        <v>0</v>
      </c>
      <c r="BW1504" s="200">
        <f ca="1">BW$1495</f>
        <v>0.05</v>
      </c>
      <c r="BX1504" s="215">
        <f ca="1">BX$1491</f>
        <v>-0.05</v>
      </c>
      <c r="BY1504" s="40">
        <f t="shared" ca="1" si="735"/>
        <v>0.05</v>
      </c>
      <c r="BZ1504" s="40">
        <f t="shared" ca="1" si="735"/>
        <v>-0.05</v>
      </c>
      <c r="CA1504" s="40">
        <f t="shared" ca="1" si="735"/>
        <v>-0.05</v>
      </c>
      <c r="CB1504" s="40">
        <f t="shared" ca="1" si="735"/>
        <v>0.08</v>
      </c>
      <c r="CC1504" s="40">
        <f t="shared" ca="1" si="735"/>
        <v>0</v>
      </c>
      <c r="CD1504" s="200">
        <f ca="1">CD$1495</f>
        <v>0.05</v>
      </c>
      <c r="CE1504" s="215">
        <f ca="1">CE$1491</f>
        <v>-0.05</v>
      </c>
      <c r="CF1504" s="40">
        <f t="shared" ca="1" si="748"/>
        <v>0.05</v>
      </c>
      <c r="CG1504" s="40">
        <f t="shared" ca="1" si="748"/>
        <v>-0.05</v>
      </c>
      <c r="CH1504" s="40">
        <f t="shared" ca="1" si="748"/>
        <v>-0.05</v>
      </c>
    </row>
    <row r="1505" spans="1:86">
      <c r="A1505" s="212">
        <f ca="1">INDEX(CHOOSE(d.Flock.2.2+1,i.DryManOther_Mer,i.DryManOther_BBT,i.DryManOther_Mat),d.TOL.2.2+1,$AA1505+1)</f>
        <v>3</v>
      </c>
      <c r="B1505" s="231" t="str">
        <f t="shared" si="731"/>
        <v>Scan 1 Best Selling Drys</v>
      </c>
      <c r="C1505" s="40">
        <f t="shared" ca="1" si="732"/>
        <v>1</v>
      </c>
      <c r="D1505" s="40">
        <f t="shared" ca="1" si="732"/>
        <v>1</v>
      </c>
      <c r="E1505" s="40" t="b">
        <f t="shared" ca="1" si="732"/>
        <v>0</v>
      </c>
      <c r="F1505" s="40">
        <f t="shared" ca="1" si="733"/>
        <v>211</v>
      </c>
      <c r="G1505" s="40" t="str">
        <f t="shared" ca="1" si="733"/>
        <v>-</v>
      </c>
      <c r="H1505" s="40" t="str">
        <f t="shared" ca="1" si="733"/>
        <v>-</v>
      </c>
      <c r="I1505" s="40" t="str">
        <f t="shared" ca="1" si="733"/>
        <v>-</v>
      </c>
      <c r="J1505" s="40" t="str">
        <f t="shared" ca="1" si="733"/>
        <v>-</v>
      </c>
      <c r="K1505" s="40" t="str">
        <f t="shared" ca="1" si="733"/>
        <v>-</v>
      </c>
      <c r="L1505" s="40" t="str">
        <f t="shared" ca="1" si="733"/>
        <v>-</v>
      </c>
      <c r="M1505" s="40" t="str">
        <f t="shared" ca="1" si="733"/>
        <v>-</v>
      </c>
      <c r="N1505" s="40" t="str">
        <f t="shared" ca="1" si="734"/>
        <v>-</v>
      </c>
      <c r="O1505" s="40">
        <f t="shared" ca="1" si="734"/>
        <v>170</v>
      </c>
      <c r="P1505" s="200">
        <f ca="1">P$1495</f>
        <v>171</v>
      </c>
      <c r="Q1505" s="186">
        <f t="shared" ca="1" si="747"/>
        <v>171</v>
      </c>
      <c r="R1505" s="186">
        <f t="shared" ca="1" si="747"/>
        <v>171</v>
      </c>
      <c r="S1505" s="186">
        <f t="shared" ca="1" si="747"/>
        <v>171</v>
      </c>
      <c r="T1505" s="186">
        <f t="shared" ca="1" si="747"/>
        <v>171</v>
      </c>
      <c r="U1505" s="109">
        <f ca="1">INDEX(i_dryman,$A1505,U$1085)</f>
        <v>1.2500000000000001E-2</v>
      </c>
      <c r="V1505" s="109">
        <f ca="1">INDEX(i_dryman,$A1505,V$1085)</f>
        <v>6.25E-2</v>
      </c>
      <c r="W1505" s="109">
        <f ca="1">INDEX(i_dryman,$A1505,W$1085)</f>
        <v>6.25E-2</v>
      </c>
      <c r="X1505" s="109">
        <f ca="1">INDEX(i_dryman,$A1505,X$1085)</f>
        <v>6.25E-2</v>
      </c>
      <c r="Y1505" s="40">
        <f t="shared" ca="1" si="734"/>
        <v>0</v>
      </c>
      <c r="Z1505" s="40">
        <f t="shared" ca="1" si="734"/>
        <v>0</v>
      </c>
      <c r="AA1505" s="40">
        <f t="shared" ca="1" si="734"/>
        <v>1</v>
      </c>
      <c r="AB1505" s="212" t="b">
        <f ca="1">INDEX(i_dryman,$A1505,AB$1085)</f>
        <v>1</v>
      </c>
      <c r="AC1505" s="212" t="str">
        <f ca="1">INDEX(i_dryman,$A1505,AC$1085)</f>
        <v>-</v>
      </c>
      <c r="AD1505" s="212" t="str">
        <f ca="1">INDEX(i_dryman,$A1505,AD$1085)</f>
        <v>-</v>
      </c>
      <c r="AE1505" s="212" t="str">
        <f ca="1">INDEX(i_dryman,$A1505,AE$1085)</f>
        <v>-</v>
      </c>
      <c r="AF1505" s="40" t="str">
        <f t="shared" ca="1" si="734"/>
        <v>-</v>
      </c>
      <c r="AG1505" s="212" t="str">
        <f ca="1">INDEX(i_dryman,$A1505,AG$1085)</f>
        <v>-</v>
      </c>
      <c r="AH1505" s="40">
        <f t="shared" ca="1" si="734"/>
        <v>1</v>
      </c>
      <c r="AI1505" s="40">
        <f t="shared" ca="1" si="734"/>
        <v>0</v>
      </c>
      <c r="AJ1505" s="40">
        <f t="shared" ca="1" si="734"/>
        <v>1</v>
      </c>
      <c r="AK1505" s="40">
        <f t="shared" ca="1" si="740"/>
        <v>0</v>
      </c>
      <c r="AL1505" s="40">
        <f t="shared" ca="1" si="740"/>
        <v>1</v>
      </c>
      <c r="AM1505" s="40"/>
      <c r="AN1505" s="40"/>
      <c r="AO1505" s="40"/>
      <c r="AP1505" s="40"/>
      <c r="AQ1505" s="40"/>
      <c r="AR1505" s="40"/>
      <c r="AS1505" s="40"/>
      <c r="AT1505" s="40"/>
      <c r="AU1505" s="40"/>
      <c r="AV1505" s="40"/>
      <c r="AW1505" s="40"/>
      <c r="AX1505" s="40"/>
      <c r="AY1505" s="40"/>
      <c r="AZ1505" s="40"/>
      <c r="BA1505" s="40"/>
      <c r="BB1505" s="40"/>
      <c r="BC1505" s="40"/>
      <c r="BD1505" s="40"/>
      <c r="BE1505" s="40"/>
      <c r="BF1505" s="40"/>
      <c r="BG1505" s="40"/>
      <c r="BH1505" s="40"/>
      <c r="BI1505" s="40"/>
      <c r="BJ1505" s="40"/>
      <c r="BK1505" s="40"/>
      <c r="BL1505" s="40"/>
      <c r="BM1505" s="40"/>
      <c r="BN1505" s="200">
        <f ca="1">BN$1495</f>
        <v>-0.05</v>
      </c>
      <c r="BO1505" s="40">
        <f t="shared" ca="1" si="735"/>
        <v>0</v>
      </c>
      <c r="BP1505" s="40">
        <f t="shared" ca="1" si="735"/>
        <v>0.05</v>
      </c>
      <c r="BQ1505" s="200">
        <f ca="1">BQ$1495</f>
        <v>-0.05</v>
      </c>
      <c r="BR1505" s="40">
        <f t="shared" ca="1" si="735"/>
        <v>0.05</v>
      </c>
      <c r="BS1505" s="40">
        <f t="shared" ca="1" si="735"/>
        <v>-0.05</v>
      </c>
      <c r="BT1505" s="40">
        <f t="shared" ca="1" si="735"/>
        <v>-0.05</v>
      </c>
      <c r="BU1505" s="200">
        <f ca="1">BU$1495</f>
        <v>-0.05</v>
      </c>
      <c r="BV1505" s="40">
        <f t="shared" ca="1" si="735"/>
        <v>0</v>
      </c>
      <c r="BW1505" s="40">
        <f t="shared" ca="1" si="735"/>
        <v>0.05</v>
      </c>
      <c r="BX1505" s="200">
        <f ca="1">BX$1495</f>
        <v>-0.05</v>
      </c>
      <c r="BY1505" s="40">
        <f t="shared" ca="1" si="735"/>
        <v>0.05</v>
      </c>
      <c r="BZ1505" s="40">
        <f t="shared" ca="1" si="735"/>
        <v>-0.05</v>
      </c>
      <c r="CA1505" s="40">
        <f t="shared" ca="1" si="735"/>
        <v>-0.05</v>
      </c>
      <c r="CB1505" s="200">
        <f ca="1">CB$1495</f>
        <v>-0.05</v>
      </c>
      <c r="CC1505" s="40">
        <f t="shared" ca="1" si="735"/>
        <v>0</v>
      </c>
      <c r="CD1505" s="40">
        <f t="shared" ref="CD1505:CH1507" ca="1" si="749">OFFSET(CD1505,-1,0)</f>
        <v>0.05</v>
      </c>
      <c r="CE1505" s="200">
        <f ca="1">CE$1495</f>
        <v>-0.05</v>
      </c>
      <c r="CF1505" s="40">
        <f t="shared" ca="1" si="749"/>
        <v>0.05</v>
      </c>
      <c r="CG1505" s="40">
        <f t="shared" ca="1" si="749"/>
        <v>-0.05</v>
      </c>
      <c r="CH1505" s="40">
        <f t="shared" ca="1" si="749"/>
        <v>-0.05</v>
      </c>
    </row>
    <row r="1506" spans="1:86">
      <c r="A1506" s="60"/>
      <c r="B1506" s="231" t="str">
        <f t="shared" si="731"/>
        <v>Scan 1 Best no premium</v>
      </c>
      <c r="C1506" s="40">
        <f t="shared" ca="1" si="732"/>
        <v>1</v>
      </c>
      <c r="D1506" s="40">
        <f t="shared" ca="1" si="732"/>
        <v>1</v>
      </c>
      <c r="E1506" s="40" t="b">
        <f t="shared" ca="1" si="732"/>
        <v>0</v>
      </c>
      <c r="F1506" s="40">
        <f t="shared" ca="1" si="733"/>
        <v>211</v>
      </c>
      <c r="G1506" s="40" t="str">
        <f t="shared" ca="1" si="733"/>
        <v>-</v>
      </c>
      <c r="H1506" s="40" t="str">
        <f t="shared" ca="1" si="733"/>
        <v>-</v>
      </c>
      <c r="I1506" s="40" t="str">
        <f t="shared" ca="1" si="733"/>
        <v>-</v>
      </c>
      <c r="J1506" s="40" t="str">
        <f t="shared" ca="1" si="733"/>
        <v>-</v>
      </c>
      <c r="K1506" s="40" t="str">
        <f t="shared" ca="1" si="733"/>
        <v>-</v>
      </c>
      <c r="L1506" s="40" t="str">
        <f t="shared" ca="1" si="733"/>
        <v>-</v>
      </c>
      <c r="M1506" s="40" t="str">
        <f t="shared" ca="1" si="733"/>
        <v>-</v>
      </c>
      <c r="N1506" s="40" t="str">
        <f t="shared" ca="1" si="734"/>
        <v>-</v>
      </c>
      <c r="O1506" s="40">
        <f t="shared" ca="1" si="734"/>
        <v>170</v>
      </c>
      <c r="P1506" s="40">
        <f t="shared" ca="1" si="734"/>
        <v>171</v>
      </c>
      <c r="Q1506" s="40">
        <f t="shared" ca="1" si="734"/>
        <v>171</v>
      </c>
      <c r="R1506" s="40">
        <f t="shared" ca="1" si="734"/>
        <v>171</v>
      </c>
      <c r="S1506" s="40">
        <f t="shared" ca="1" si="734"/>
        <v>171</v>
      </c>
      <c r="T1506" s="40">
        <f t="shared" ca="1" si="734"/>
        <v>171</v>
      </c>
      <c r="U1506" s="40">
        <f t="shared" ca="1" si="734"/>
        <v>1.2500000000000001E-2</v>
      </c>
      <c r="V1506" s="40">
        <f t="shared" ca="1" si="734"/>
        <v>6.25E-2</v>
      </c>
      <c r="W1506" s="40">
        <f t="shared" ca="1" si="734"/>
        <v>6.25E-2</v>
      </c>
      <c r="X1506" s="40">
        <f t="shared" ca="1" si="734"/>
        <v>6.25E-2</v>
      </c>
      <c r="Y1506" s="40">
        <f t="shared" ca="1" si="734"/>
        <v>0</v>
      </c>
      <c r="Z1506" s="40">
        <f t="shared" ca="1" si="734"/>
        <v>0</v>
      </c>
      <c r="AA1506" s="40">
        <f t="shared" ref="AA1506:AJ1507" ca="1" si="750">OFFSET(AA1506,-1,0)</f>
        <v>1</v>
      </c>
      <c r="AB1506" s="40" t="b">
        <f t="shared" ca="1" si="750"/>
        <v>1</v>
      </c>
      <c r="AC1506" s="40" t="str">
        <f t="shared" ca="1" si="750"/>
        <v>-</v>
      </c>
      <c r="AD1506" s="40" t="str">
        <f t="shared" ca="1" si="750"/>
        <v>-</v>
      </c>
      <c r="AE1506" s="40" t="str">
        <f t="shared" ca="1" si="750"/>
        <v>-</v>
      </c>
      <c r="AF1506" s="40" t="str">
        <f t="shared" ca="1" si="750"/>
        <v>-</v>
      </c>
      <c r="AG1506" s="40" t="str">
        <f t="shared" ca="1" si="750"/>
        <v>-</v>
      </c>
      <c r="AH1506" s="40">
        <f t="shared" ca="1" si="750"/>
        <v>1</v>
      </c>
      <c r="AI1506" s="40">
        <f t="shared" ca="1" si="750"/>
        <v>0</v>
      </c>
      <c r="AJ1506" s="40">
        <f t="shared" ca="1" si="750"/>
        <v>1</v>
      </c>
      <c r="AK1506" s="40">
        <f t="shared" ca="1" si="740"/>
        <v>0</v>
      </c>
      <c r="AL1506" s="81">
        <v>0</v>
      </c>
      <c r="AM1506" s="40"/>
      <c r="AN1506" s="40"/>
      <c r="AO1506" s="40"/>
      <c r="AP1506" s="40"/>
      <c r="AQ1506" s="40"/>
      <c r="AR1506" s="40"/>
      <c r="AS1506" s="40"/>
      <c r="AT1506" s="40"/>
      <c r="AU1506" s="40"/>
      <c r="AV1506" s="40"/>
      <c r="AW1506" s="40"/>
      <c r="AX1506" s="40"/>
      <c r="AY1506" s="40"/>
      <c r="AZ1506" s="40"/>
      <c r="BA1506" s="40"/>
      <c r="BB1506" s="40"/>
      <c r="BC1506" s="40"/>
      <c r="BD1506" s="40"/>
      <c r="BE1506" s="40"/>
      <c r="BF1506" s="40"/>
      <c r="BG1506" s="40"/>
      <c r="BH1506" s="40"/>
      <c r="BI1506" s="40"/>
      <c r="BJ1506" s="40"/>
      <c r="BK1506" s="40"/>
      <c r="BL1506" s="40"/>
      <c r="BM1506" s="40"/>
      <c r="BN1506" s="40">
        <f t="shared" ca="1" si="735"/>
        <v>-0.05</v>
      </c>
      <c r="BO1506" s="40">
        <f t="shared" ca="1" si="735"/>
        <v>0</v>
      </c>
      <c r="BP1506" s="40">
        <f t="shared" ca="1" si="735"/>
        <v>0.05</v>
      </c>
      <c r="BQ1506" s="40">
        <f t="shared" ca="1" si="735"/>
        <v>-0.05</v>
      </c>
      <c r="BR1506" s="40">
        <f t="shared" ca="1" si="735"/>
        <v>0.05</v>
      </c>
      <c r="BS1506" s="40">
        <f t="shared" ca="1" si="735"/>
        <v>-0.05</v>
      </c>
      <c r="BT1506" s="40">
        <f t="shared" ca="1" si="735"/>
        <v>-0.05</v>
      </c>
      <c r="BU1506" s="40">
        <f t="shared" ca="1" si="735"/>
        <v>-0.05</v>
      </c>
      <c r="BV1506" s="40">
        <f t="shared" ca="1" si="735"/>
        <v>0</v>
      </c>
      <c r="BW1506" s="40">
        <f t="shared" ca="1" si="735"/>
        <v>0.05</v>
      </c>
      <c r="BX1506" s="40">
        <f t="shared" ca="1" si="735"/>
        <v>-0.05</v>
      </c>
      <c r="BY1506" s="40">
        <f t="shared" ca="1" si="735"/>
        <v>0.05</v>
      </c>
      <c r="BZ1506" s="40">
        <f t="shared" ca="1" si="735"/>
        <v>-0.05</v>
      </c>
      <c r="CA1506" s="40">
        <f t="shared" ca="1" si="735"/>
        <v>-0.05</v>
      </c>
      <c r="CB1506" s="40">
        <f t="shared" ca="1" si="735"/>
        <v>-0.05</v>
      </c>
      <c r="CC1506" s="40">
        <f t="shared" ca="1" si="735"/>
        <v>0</v>
      </c>
      <c r="CD1506" s="40">
        <f t="shared" ca="1" si="749"/>
        <v>0.05</v>
      </c>
      <c r="CE1506" s="40">
        <f t="shared" ca="1" si="749"/>
        <v>-0.05</v>
      </c>
      <c r="CF1506" s="40">
        <f t="shared" ca="1" si="749"/>
        <v>0.05</v>
      </c>
      <c r="CG1506" s="40">
        <f t="shared" ca="1" si="749"/>
        <v>-0.05</v>
      </c>
      <c r="CH1506" s="40">
        <f t="shared" ca="1" si="749"/>
        <v>-0.05</v>
      </c>
    </row>
    <row r="1507" spans="1:86">
      <c r="A1507" s="60"/>
      <c r="B1507" s="229" t="str">
        <f t="shared" si="731"/>
        <v>Scan 1 Best no RR</v>
      </c>
      <c r="C1507" s="40">
        <f t="shared" ca="1" si="732"/>
        <v>1</v>
      </c>
      <c r="D1507" s="40">
        <f t="shared" ca="1" si="732"/>
        <v>1</v>
      </c>
      <c r="E1507" s="40" t="b">
        <f t="shared" ca="1" si="732"/>
        <v>0</v>
      </c>
      <c r="F1507" s="40">
        <f t="shared" ca="1" si="733"/>
        <v>211</v>
      </c>
      <c r="G1507" s="40" t="str">
        <f t="shared" ca="1" si="733"/>
        <v>-</v>
      </c>
      <c r="H1507" s="40" t="str">
        <f t="shared" ca="1" si="733"/>
        <v>-</v>
      </c>
      <c r="I1507" s="40" t="str">
        <f t="shared" ca="1" si="733"/>
        <v>-</v>
      </c>
      <c r="J1507" s="40" t="str">
        <f t="shared" ca="1" si="733"/>
        <v>-</v>
      </c>
      <c r="K1507" s="40" t="str">
        <f t="shared" ca="1" si="733"/>
        <v>-</v>
      </c>
      <c r="L1507" s="40" t="str">
        <f t="shared" ca="1" si="733"/>
        <v>-</v>
      </c>
      <c r="M1507" s="40" t="str">
        <f t="shared" ca="1" si="733"/>
        <v>-</v>
      </c>
      <c r="N1507" s="40" t="str">
        <f t="shared" ca="1" si="733"/>
        <v>-</v>
      </c>
      <c r="O1507" s="40">
        <f t="shared" ca="1" si="733"/>
        <v>170</v>
      </c>
      <c r="P1507" s="40">
        <f t="shared" ca="1" si="733"/>
        <v>171</v>
      </c>
      <c r="Q1507" s="40">
        <f t="shared" ca="1" si="733"/>
        <v>171</v>
      </c>
      <c r="R1507" s="40">
        <f t="shared" ca="1" si="733"/>
        <v>171</v>
      </c>
      <c r="S1507" s="40">
        <f t="shared" ca="1" si="733"/>
        <v>171</v>
      </c>
      <c r="T1507" s="40">
        <f t="shared" ca="1" si="733"/>
        <v>171</v>
      </c>
      <c r="U1507" s="63">
        <v>0</v>
      </c>
      <c r="V1507" s="63">
        <v>0</v>
      </c>
      <c r="W1507" s="63">
        <v>0</v>
      </c>
      <c r="X1507" s="63">
        <v>0</v>
      </c>
      <c r="Y1507" s="40">
        <f ca="1">OFFSET(Y1507,-1,0)</f>
        <v>0</v>
      </c>
      <c r="Z1507" s="40">
        <f ca="1">OFFSET(Z1507,-1,0)</f>
        <v>0</v>
      </c>
      <c r="AA1507" s="40">
        <f t="shared" ca="1" si="750"/>
        <v>1</v>
      </c>
      <c r="AB1507" s="40" t="b">
        <f t="shared" ca="1" si="750"/>
        <v>1</v>
      </c>
      <c r="AC1507" s="77" t="str">
        <f t="shared" ca="1" si="750"/>
        <v>-</v>
      </c>
      <c r="AD1507" s="40" t="str">
        <f t="shared" ca="1" si="750"/>
        <v>-</v>
      </c>
      <c r="AE1507" s="40" t="str">
        <f t="shared" ca="1" si="750"/>
        <v>-</v>
      </c>
      <c r="AF1507" s="40" t="str">
        <f t="shared" ca="1" si="750"/>
        <v>-</v>
      </c>
      <c r="AG1507" s="40" t="str">
        <f t="shared" ca="1" si="750"/>
        <v>-</v>
      </c>
      <c r="AH1507" s="40">
        <f t="shared" ca="1" si="750"/>
        <v>1</v>
      </c>
      <c r="AI1507" s="40">
        <f t="shared" ca="1" si="750"/>
        <v>0</v>
      </c>
      <c r="AJ1507" s="40">
        <f t="shared" ca="1" si="750"/>
        <v>1</v>
      </c>
      <c r="AK1507" s="40">
        <f t="shared" ca="1" si="740"/>
        <v>0</v>
      </c>
      <c r="AL1507" s="200">
        <f ca="1">AL$1495</f>
        <v>1</v>
      </c>
      <c r="AM1507" s="40"/>
      <c r="AN1507" s="40"/>
      <c r="AO1507" s="40"/>
      <c r="AP1507" s="40"/>
      <c r="AQ1507" s="40"/>
      <c r="AR1507" s="40"/>
      <c r="AS1507" s="40"/>
      <c r="AT1507" s="40"/>
      <c r="AU1507" s="40"/>
      <c r="AV1507" s="40"/>
      <c r="AW1507" s="40"/>
      <c r="AX1507" s="40"/>
      <c r="AY1507" s="40"/>
      <c r="AZ1507" s="40"/>
      <c r="BA1507" s="40"/>
      <c r="BB1507" s="40"/>
      <c r="BC1507" s="40"/>
      <c r="BD1507" s="40"/>
      <c r="BE1507" s="40"/>
      <c r="BF1507" s="40"/>
      <c r="BG1507" s="40"/>
      <c r="BH1507" s="40"/>
      <c r="BI1507" s="40"/>
      <c r="BJ1507" s="40"/>
      <c r="BK1507" s="40"/>
      <c r="BL1507" s="40"/>
      <c r="BM1507" s="40"/>
      <c r="BN1507" s="40">
        <f t="shared" ca="1" si="735"/>
        <v>-0.05</v>
      </c>
      <c r="BO1507" s="40">
        <f t="shared" ca="1" si="735"/>
        <v>0</v>
      </c>
      <c r="BP1507" s="40">
        <f t="shared" ca="1" si="735"/>
        <v>0.05</v>
      </c>
      <c r="BQ1507" s="40">
        <f t="shared" ca="1" si="735"/>
        <v>-0.05</v>
      </c>
      <c r="BR1507" s="40">
        <f t="shared" ca="1" si="735"/>
        <v>0.05</v>
      </c>
      <c r="BS1507" s="40">
        <f t="shared" ca="1" si="735"/>
        <v>-0.05</v>
      </c>
      <c r="BT1507" s="40">
        <f t="shared" ca="1" si="735"/>
        <v>-0.05</v>
      </c>
      <c r="BU1507" s="40">
        <f t="shared" ca="1" si="735"/>
        <v>-0.05</v>
      </c>
      <c r="BV1507" s="40">
        <f t="shared" ca="1" si="735"/>
        <v>0</v>
      </c>
      <c r="BW1507" s="40">
        <f t="shared" ca="1" si="735"/>
        <v>0.05</v>
      </c>
      <c r="BX1507" s="40">
        <f t="shared" ca="1" si="735"/>
        <v>-0.05</v>
      </c>
      <c r="BY1507" s="40">
        <f t="shared" ca="1" si="735"/>
        <v>0.05</v>
      </c>
      <c r="BZ1507" s="40">
        <f t="shared" ca="1" si="735"/>
        <v>-0.05</v>
      </c>
      <c r="CA1507" s="40">
        <f t="shared" ca="1" si="735"/>
        <v>-0.05</v>
      </c>
      <c r="CB1507" s="40">
        <f t="shared" ca="1" si="735"/>
        <v>-0.05</v>
      </c>
      <c r="CC1507" s="40">
        <f t="shared" ca="1" si="735"/>
        <v>0</v>
      </c>
      <c r="CD1507" s="40">
        <f t="shared" ca="1" si="749"/>
        <v>0.05</v>
      </c>
      <c r="CE1507" s="40">
        <f t="shared" ca="1" si="749"/>
        <v>-0.05</v>
      </c>
      <c r="CF1507" s="40">
        <f t="shared" ca="1" si="749"/>
        <v>0.05</v>
      </c>
      <c r="CG1507" s="40">
        <f t="shared" ca="1" si="749"/>
        <v>-0.05</v>
      </c>
      <c r="CH1507" s="40">
        <f t="shared" ca="1" si="749"/>
        <v>-0.05</v>
      </c>
    </row>
    <row r="1508" spans="1:86" ht="15.75">
      <c r="A1508" s="64">
        <f>CHOOSE(d.Flock.2.2+1,INDEX(i.OptLTWMerino,d.TOL.2.2+1,$AA1508+1),NA(),INDEX(i.OptLTWMaternal,d.TOL.2.2+1,$AA1508+1))</f>
        <v>322</v>
      </c>
      <c r="B1508" s="227" t="str">
        <f t="shared" si="731"/>
        <v>Scan 2 Retain Drys Create REV</v>
      </c>
      <c r="C1508" s="40">
        <f t="shared" ref="C1508:D1516" ca="1" si="751">OFFSET(C1508,-1,0)</f>
        <v>1</v>
      </c>
      <c r="D1508" s="40">
        <f t="shared" ca="1" si="751"/>
        <v>1</v>
      </c>
      <c r="E1508" s="63" t="b">
        <v>1</v>
      </c>
      <c r="F1508" s="226">
        <f>d.Flock.2.2*100+d.TOL.2.2*10+$AA1508</f>
        <v>212</v>
      </c>
      <c r="G1508" s="63" t="b">
        <v>1</v>
      </c>
      <c r="H1508" s="63" t="b">
        <v>1</v>
      </c>
      <c r="I1508" s="63" t="b">
        <v>1</v>
      </c>
      <c r="J1508" s="63" t="b">
        <v>1</v>
      </c>
      <c r="K1508" s="63" t="b">
        <v>1</v>
      </c>
      <c r="L1508" s="63" t="b">
        <v>1</v>
      </c>
      <c r="M1508" s="63" t="b">
        <v>1</v>
      </c>
      <c r="N1508" s="40" t="str">
        <f t="shared" ca="1" si="733"/>
        <v>-</v>
      </c>
      <c r="O1508" s="76">
        <f>4+24*d.TOL.2.2+IF(d.Flock.2.2=2,144,0)</f>
        <v>172</v>
      </c>
      <c r="P1508" s="76">
        <f>5+24*d.TOL.2.2+IF(d.Flock.2.2=2,144,0)</f>
        <v>173</v>
      </c>
      <c r="Q1508" s="76">
        <f>5+24*d.TOL.2.2+IF(d.Flock.2.2=2,144,0)</f>
        <v>173</v>
      </c>
      <c r="R1508" s="76">
        <f>6+24*d.TOL.2.2+IF(d.Flock.2.2=2,144,0)</f>
        <v>174</v>
      </c>
      <c r="S1508" s="187">
        <f>$R1508</f>
        <v>174</v>
      </c>
      <c r="T1508" s="187">
        <f>$R1508</f>
        <v>174</v>
      </c>
      <c r="U1508" s="235">
        <f>INDEX(i_dryman,2,U$1085)</f>
        <v>0</v>
      </c>
      <c r="V1508" s="235">
        <f>INDEX(i_dryman,2,V$1085)</f>
        <v>0</v>
      </c>
      <c r="W1508" s="235">
        <f>INDEX(i_dryman,2,W$1085)</f>
        <v>0</v>
      </c>
      <c r="X1508" s="235">
        <f>INDEX(i_dryman,2,X$1085)</f>
        <v>0</v>
      </c>
      <c r="Y1508" s="205">
        <f>INDEX(i_mortalityx,2+4*(d.Flock.2.2=2),Y$1085)</f>
        <v>1.15E-2</v>
      </c>
      <c r="Z1508" s="205">
        <f>INDEX(i_mortalityx,2+4*(d.Flock.2.2=2),Z$1085)</f>
        <v>-2.0416666666666666E-2</v>
      </c>
      <c r="AA1508" s="63">
        <v>2</v>
      </c>
      <c r="AB1508" s="236" t="str">
        <f>INDEX(i_dryman,2,AB$1085)</f>
        <v>-</v>
      </c>
      <c r="AC1508" s="236" t="b">
        <f>INDEX(i_dryman,2,AC$1085)</f>
        <v>1</v>
      </c>
      <c r="AD1508" s="236" t="str">
        <f>INDEX(i_dryman,2,AD$1085)</f>
        <v>-</v>
      </c>
      <c r="AE1508" s="236" t="str">
        <f>INDEX(i_dryman,2,AE$1085)</f>
        <v>-</v>
      </c>
      <c r="AF1508" s="40" t="str">
        <f ca="1">OFFSET(AF1508,-1,0)</f>
        <v>-</v>
      </c>
      <c r="AG1508" s="237" t="str">
        <f ca="1">INDEX(i_dryman,2,AG$1085)</f>
        <v>-</v>
      </c>
      <c r="AH1508" s="40">
        <f ca="1">OFFSET(AH1508,-1,0)</f>
        <v>1</v>
      </c>
      <c r="AI1508" s="40">
        <f ca="1">OFFSET(AI1508,-1,0)</f>
        <v>0</v>
      </c>
      <c r="AJ1508" s="40">
        <f ca="1">OFFSET(AJ1508,-1,0)</f>
        <v>1</v>
      </c>
      <c r="AK1508" s="40">
        <f t="shared" ca="1" si="740"/>
        <v>0</v>
      </c>
      <c r="AL1508" s="40">
        <f ca="1">OFFSET(AL1508,-1,0)</f>
        <v>1</v>
      </c>
      <c r="AM1508" s="40"/>
      <c r="AN1508" s="40"/>
      <c r="AO1508" s="40"/>
      <c r="AP1508" s="40"/>
      <c r="AQ1508" s="40"/>
      <c r="AR1508" s="40"/>
      <c r="AS1508" s="40"/>
      <c r="AT1508" s="40"/>
      <c r="AU1508" s="40"/>
      <c r="AV1508" s="40"/>
      <c r="AW1508" s="40"/>
      <c r="AX1508" s="40"/>
      <c r="AY1508" s="40"/>
      <c r="AZ1508" s="40"/>
      <c r="BA1508" s="40"/>
      <c r="BB1508" s="40"/>
      <c r="BC1508" s="40"/>
      <c r="BD1508" s="40"/>
      <c r="BE1508" s="40"/>
      <c r="BF1508" s="40"/>
      <c r="BG1508" s="40"/>
      <c r="BH1508" s="40"/>
      <c r="BI1508" s="40"/>
      <c r="BJ1508" s="40"/>
      <c r="BK1508" s="40"/>
      <c r="BL1508" s="40"/>
      <c r="BM1508" s="40"/>
      <c r="BN1508" s="147">
        <f t="shared" ref="BN1508:CH1508" si="752">IF($A1508=0,0,INDEX(CHOOSE(d.Flock.2.2+1,BN$51:BN$386,NA(),BN$451:BN$786),$A1508,1))</f>
        <v>0.08</v>
      </c>
      <c r="BO1508" s="147">
        <f t="shared" si="752"/>
        <v>0</v>
      </c>
      <c r="BP1508" s="147">
        <f t="shared" ca="1" si="752"/>
        <v>0</v>
      </c>
      <c r="BQ1508" s="147">
        <f t="shared" ca="1" si="752"/>
        <v>0</v>
      </c>
      <c r="BR1508" s="147">
        <f t="shared" ca="1" si="752"/>
        <v>0.05</v>
      </c>
      <c r="BS1508" s="147">
        <f t="shared" ca="1" si="752"/>
        <v>-0.05</v>
      </c>
      <c r="BT1508" s="147">
        <f t="shared" ca="1" si="752"/>
        <v>0</v>
      </c>
      <c r="BU1508" s="147">
        <f t="shared" si="752"/>
        <v>0.08</v>
      </c>
      <c r="BV1508" s="147">
        <f t="shared" si="752"/>
        <v>0</v>
      </c>
      <c r="BW1508" s="147">
        <f t="shared" ca="1" si="752"/>
        <v>0</v>
      </c>
      <c r="BX1508" s="147">
        <f t="shared" ca="1" si="752"/>
        <v>0</v>
      </c>
      <c r="BY1508" s="147">
        <f t="shared" ca="1" si="752"/>
        <v>0.05</v>
      </c>
      <c r="BZ1508" s="147">
        <f t="shared" ca="1" si="752"/>
        <v>-0.05</v>
      </c>
      <c r="CA1508" s="147">
        <f t="shared" ca="1" si="752"/>
        <v>0</v>
      </c>
      <c r="CB1508" s="147">
        <f t="shared" si="752"/>
        <v>0.08</v>
      </c>
      <c r="CC1508" s="147">
        <f t="shared" si="752"/>
        <v>0</v>
      </c>
      <c r="CD1508" s="147">
        <f t="shared" ca="1" si="752"/>
        <v>0</v>
      </c>
      <c r="CE1508" s="147">
        <f t="shared" ca="1" si="752"/>
        <v>0</v>
      </c>
      <c r="CF1508" s="147">
        <f t="shared" ca="1" si="752"/>
        <v>0.05</v>
      </c>
      <c r="CG1508" s="147">
        <f t="shared" ca="1" si="752"/>
        <v>-0.05</v>
      </c>
      <c r="CH1508" s="147">
        <f t="shared" ca="1" si="752"/>
        <v>0</v>
      </c>
    </row>
    <row r="1509" spans="1:86">
      <c r="A1509" s="63">
        <v>2</v>
      </c>
      <c r="B1509" s="228" t="str">
        <f t="shared" si="731"/>
        <v>Scan 2 Retain Drys wo Performers</v>
      </c>
      <c r="C1509" s="40">
        <f t="shared" ca="1" si="751"/>
        <v>1</v>
      </c>
      <c r="D1509" s="40">
        <f t="shared" ca="1" si="751"/>
        <v>1</v>
      </c>
      <c r="E1509" s="63" t="b">
        <v>0</v>
      </c>
      <c r="F1509" s="40">
        <f t="shared" ca="1" si="733"/>
        <v>212</v>
      </c>
      <c r="G1509" s="76" t="s">
        <v>37</v>
      </c>
      <c r="H1509" s="76" t="s">
        <v>37</v>
      </c>
      <c r="I1509" s="76" t="s">
        <v>37</v>
      </c>
      <c r="J1509" s="76" t="s">
        <v>37</v>
      </c>
      <c r="K1509" s="76" t="s">
        <v>37</v>
      </c>
      <c r="L1509" s="76" t="s">
        <v>37</v>
      </c>
      <c r="M1509" s="76" t="s">
        <v>37</v>
      </c>
      <c r="N1509" s="40" t="str">
        <f t="shared" ca="1" si="733"/>
        <v>-</v>
      </c>
      <c r="O1509" s="40">
        <f t="shared" ca="1" si="733"/>
        <v>172</v>
      </c>
      <c r="P1509" s="40">
        <f t="shared" ca="1" si="733"/>
        <v>173</v>
      </c>
      <c r="Q1509" s="40">
        <f t="shared" ca="1" si="733"/>
        <v>173</v>
      </c>
      <c r="R1509" s="40">
        <f t="shared" ca="1" si="733"/>
        <v>174</v>
      </c>
      <c r="S1509" s="40">
        <f t="shared" ca="1" si="733"/>
        <v>174</v>
      </c>
      <c r="T1509" s="40">
        <f t="shared" ca="1" si="733"/>
        <v>174</v>
      </c>
      <c r="U1509" s="109">
        <f t="shared" ref="U1509:X1515" si="753">INDEX(i_dryman,$A1509,U$1085)</f>
        <v>0</v>
      </c>
      <c r="V1509" s="109">
        <f t="shared" si="753"/>
        <v>0</v>
      </c>
      <c r="W1509" s="109">
        <f t="shared" si="753"/>
        <v>0</v>
      </c>
      <c r="X1509" s="109">
        <f t="shared" si="753"/>
        <v>0</v>
      </c>
      <c r="Y1509" s="49">
        <f t="shared" ref="Y1509:AL1515" ca="1" si="754">OFFSET(Y1509,-1,0)</f>
        <v>1.15E-2</v>
      </c>
      <c r="Z1509" s="49">
        <f t="shared" ca="1" si="754"/>
        <v>-2.0416666666666666E-2</v>
      </c>
      <c r="AA1509" s="40">
        <f t="shared" ca="1" si="754"/>
        <v>2</v>
      </c>
      <c r="AB1509" s="212" t="str">
        <f t="shared" ref="AB1509:AE1515" si="755">INDEX(i_dryman,$A1509,AB$1085)</f>
        <v>-</v>
      </c>
      <c r="AC1509" s="212" t="b">
        <f t="shared" si="755"/>
        <v>1</v>
      </c>
      <c r="AD1509" s="212" t="str">
        <f t="shared" si="755"/>
        <v>-</v>
      </c>
      <c r="AE1509" s="212" t="str">
        <f t="shared" si="755"/>
        <v>-</v>
      </c>
      <c r="AF1509" s="40" t="str">
        <f t="shared" ca="1" si="754"/>
        <v>-</v>
      </c>
      <c r="AG1509" s="212" t="str">
        <f t="shared" ref="AG1509:AG1515" ca="1" si="756">INDEX(i_dryman,$A1509,AG$1085)</f>
        <v>-</v>
      </c>
      <c r="AH1509" s="40">
        <f t="shared" ca="1" si="754"/>
        <v>1</v>
      </c>
      <c r="AI1509" s="40">
        <f t="shared" ca="1" si="754"/>
        <v>0</v>
      </c>
      <c r="AJ1509" s="40">
        <f ca="1">OFFSET(AJ1509,-1,0)</f>
        <v>1</v>
      </c>
      <c r="AK1509" s="40">
        <f t="shared" ca="1" si="740"/>
        <v>0</v>
      </c>
      <c r="AL1509" s="40">
        <f t="shared" ca="1" si="740"/>
        <v>1</v>
      </c>
      <c r="AM1509" s="40"/>
      <c r="AN1509" s="40"/>
      <c r="AO1509" s="40"/>
      <c r="AP1509" s="40"/>
      <c r="AQ1509" s="40"/>
      <c r="AR1509" s="40"/>
      <c r="AS1509" s="40"/>
      <c r="AT1509" s="40"/>
      <c r="AU1509" s="40"/>
      <c r="AV1509" s="40"/>
      <c r="AW1509" s="40"/>
      <c r="AX1509" s="40"/>
      <c r="AY1509" s="40"/>
      <c r="AZ1509" s="40"/>
      <c r="BA1509" s="40"/>
      <c r="BB1509" s="40"/>
      <c r="BC1509" s="40"/>
      <c r="BD1509" s="40"/>
      <c r="BE1509" s="40"/>
      <c r="BF1509" s="40"/>
      <c r="BG1509" s="40"/>
      <c r="BH1509" s="40"/>
      <c r="BI1509" s="40"/>
      <c r="BJ1509" s="40"/>
      <c r="BK1509" s="40"/>
      <c r="BL1509" s="40"/>
      <c r="BM1509" s="40"/>
      <c r="BN1509" s="40">
        <f t="shared" ref="BN1509:CC1517" ca="1" si="757">OFFSET(BN1509,-1,0)</f>
        <v>0.08</v>
      </c>
      <c r="BO1509" s="40">
        <f t="shared" ca="1" si="757"/>
        <v>0</v>
      </c>
      <c r="BP1509" s="40">
        <f t="shared" ca="1" si="757"/>
        <v>0</v>
      </c>
      <c r="BQ1509" s="40">
        <f t="shared" ca="1" si="757"/>
        <v>0</v>
      </c>
      <c r="BR1509" s="40">
        <f t="shared" ca="1" si="757"/>
        <v>0.05</v>
      </c>
      <c r="BS1509" s="40">
        <f t="shared" ca="1" si="757"/>
        <v>-0.05</v>
      </c>
      <c r="BT1509" s="40">
        <f t="shared" ca="1" si="757"/>
        <v>0</v>
      </c>
      <c r="BU1509" s="40">
        <f t="shared" ca="1" si="757"/>
        <v>0.08</v>
      </c>
      <c r="BV1509" s="40">
        <f t="shared" ca="1" si="757"/>
        <v>0</v>
      </c>
      <c r="BW1509" s="40">
        <f t="shared" ca="1" si="757"/>
        <v>0</v>
      </c>
      <c r="BX1509" s="40">
        <f t="shared" ca="1" si="757"/>
        <v>0</v>
      </c>
      <c r="BY1509" s="40">
        <f t="shared" ca="1" si="757"/>
        <v>0.05</v>
      </c>
      <c r="BZ1509" s="40">
        <f t="shared" ca="1" si="757"/>
        <v>-0.05</v>
      </c>
      <c r="CA1509" s="40">
        <f t="shared" ca="1" si="757"/>
        <v>0</v>
      </c>
      <c r="CB1509" s="40">
        <f t="shared" ca="1" si="757"/>
        <v>0.08</v>
      </c>
      <c r="CC1509" s="40">
        <f t="shared" ca="1" si="757"/>
        <v>0</v>
      </c>
      <c r="CD1509" s="40">
        <f t="shared" ref="CD1509:CH1517" ca="1" si="758">OFFSET(CD1509,-1,0)</f>
        <v>0</v>
      </c>
      <c r="CE1509" s="40">
        <f t="shared" ca="1" si="758"/>
        <v>0</v>
      </c>
      <c r="CF1509" s="40">
        <f t="shared" ca="1" si="758"/>
        <v>0.05</v>
      </c>
      <c r="CG1509" s="40">
        <f t="shared" ca="1" si="758"/>
        <v>-0.05</v>
      </c>
      <c r="CH1509" s="40">
        <f t="shared" ca="1" si="758"/>
        <v>0</v>
      </c>
    </row>
    <row r="1510" spans="1:86">
      <c r="A1510" s="63">
        <v>3</v>
      </c>
      <c r="B1510" s="228" t="str">
        <f t="shared" si="731"/>
        <v>Scan 2 Sell Once Drys wo Performers</v>
      </c>
      <c r="C1510" s="40">
        <f t="shared" ca="1" si="751"/>
        <v>1</v>
      </c>
      <c r="D1510" s="40">
        <f t="shared" ca="1" si="751"/>
        <v>1</v>
      </c>
      <c r="E1510" s="40" t="b">
        <f t="shared" ref="E1510:E1523" ca="1" si="759">OFFSET(E1510,-1,0)</f>
        <v>0</v>
      </c>
      <c r="F1510" s="40">
        <f t="shared" ca="1" si="733"/>
        <v>212</v>
      </c>
      <c r="G1510" s="40" t="str">
        <f t="shared" ca="1" si="733"/>
        <v>-</v>
      </c>
      <c r="H1510" s="40" t="str">
        <f t="shared" ca="1" si="733"/>
        <v>-</v>
      </c>
      <c r="I1510" s="40" t="str">
        <f t="shared" ca="1" si="733"/>
        <v>-</v>
      </c>
      <c r="J1510" s="40" t="str">
        <f t="shared" ca="1" si="733"/>
        <v>-</v>
      </c>
      <c r="K1510" s="40" t="str">
        <f t="shared" ca="1" si="733"/>
        <v>-</v>
      </c>
      <c r="L1510" s="40" t="str">
        <f t="shared" ca="1" si="733"/>
        <v>-</v>
      </c>
      <c r="M1510" s="40" t="str">
        <f t="shared" ca="1" si="733"/>
        <v>-</v>
      </c>
      <c r="N1510" s="40" t="str">
        <f t="shared" ca="1" si="733"/>
        <v>-</v>
      </c>
      <c r="O1510" s="40">
        <f t="shared" ca="1" si="733"/>
        <v>172</v>
      </c>
      <c r="P1510" s="40">
        <f t="shared" ca="1" si="733"/>
        <v>173</v>
      </c>
      <c r="Q1510" s="40">
        <f t="shared" ca="1" si="733"/>
        <v>173</v>
      </c>
      <c r="R1510" s="40">
        <f t="shared" ca="1" si="733"/>
        <v>174</v>
      </c>
      <c r="S1510" s="40">
        <f t="shared" ca="1" si="733"/>
        <v>174</v>
      </c>
      <c r="T1510" s="40">
        <f t="shared" ca="1" si="733"/>
        <v>174</v>
      </c>
      <c r="U1510" s="109">
        <f t="shared" si="753"/>
        <v>1.2500000000000001E-2</v>
      </c>
      <c r="V1510" s="109">
        <f t="shared" si="753"/>
        <v>6.25E-2</v>
      </c>
      <c r="W1510" s="109">
        <f t="shared" si="753"/>
        <v>6.25E-2</v>
      </c>
      <c r="X1510" s="109">
        <f t="shared" si="753"/>
        <v>6.25E-2</v>
      </c>
      <c r="Y1510" s="49">
        <f t="shared" ca="1" si="754"/>
        <v>1.15E-2</v>
      </c>
      <c r="Z1510" s="49">
        <f t="shared" ca="1" si="754"/>
        <v>-2.0416666666666666E-2</v>
      </c>
      <c r="AA1510" s="40">
        <f t="shared" ca="1" si="754"/>
        <v>2</v>
      </c>
      <c r="AB1510" s="212" t="b">
        <f t="shared" si="755"/>
        <v>1</v>
      </c>
      <c r="AC1510" s="212" t="str">
        <f t="shared" si="755"/>
        <v>-</v>
      </c>
      <c r="AD1510" s="212" t="str">
        <f t="shared" si="755"/>
        <v>-</v>
      </c>
      <c r="AE1510" s="212" t="str">
        <f t="shared" si="755"/>
        <v>-</v>
      </c>
      <c r="AF1510" s="40" t="str">
        <f t="shared" ca="1" si="754"/>
        <v>-</v>
      </c>
      <c r="AG1510" s="212" t="str">
        <f t="shared" ca="1" si="756"/>
        <v>-</v>
      </c>
      <c r="AH1510" s="40">
        <f t="shared" ca="1" si="754"/>
        <v>1</v>
      </c>
      <c r="AI1510" s="40">
        <f t="shared" ca="1" si="754"/>
        <v>0</v>
      </c>
      <c r="AJ1510" s="40">
        <f t="shared" ca="1" si="754"/>
        <v>1</v>
      </c>
      <c r="AK1510" s="40">
        <f t="shared" ca="1" si="740"/>
        <v>0</v>
      </c>
      <c r="AL1510" s="40">
        <f t="shared" ca="1" si="740"/>
        <v>1</v>
      </c>
      <c r="AM1510" s="40"/>
      <c r="AN1510" s="40"/>
      <c r="AO1510" s="40"/>
      <c r="AP1510" s="40"/>
      <c r="AQ1510" s="40"/>
      <c r="AR1510" s="40"/>
      <c r="AS1510" s="40"/>
      <c r="AT1510" s="40"/>
      <c r="AU1510" s="40"/>
      <c r="AV1510" s="40"/>
      <c r="AW1510" s="40"/>
      <c r="AX1510" s="40"/>
      <c r="AY1510" s="40"/>
      <c r="AZ1510" s="40"/>
      <c r="BA1510" s="40"/>
      <c r="BB1510" s="40"/>
      <c r="BC1510" s="40"/>
      <c r="BD1510" s="40"/>
      <c r="BE1510" s="40"/>
      <c r="BF1510" s="40"/>
      <c r="BG1510" s="40"/>
      <c r="BH1510" s="40"/>
      <c r="BI1510" s="40"/>
      <c r="BJ1510" s="40"/>
      <c r="BK1510" s="40"/>
      <c r="BL1510" s="40"/>
      <c r="BM1510" s="40"/>
      <c r="BN1510" s="40">
        <f t="shared" ca="1" si="757"/>
        <v>0.08</v>
      </c>
      <c r="BO1510" s="40">
        <f t="shared" ca="1" si="757"/>
        <v>0</v>
      </c>
      <c r="BP1510" s="40">
        <f t="shared" ca="1" si="757"/>
        <v>0</v>
      </c>
      <c r="BQ1510" s="40">
        <f t="shared" ca="1" si="757"/>
        <v>0</v>
      </c>
      <c r="BR1510" s="40">
        <f t="shared" ca="1" si="757"/>
        <v>0.05</v>
      </c>
      <c r="BS1510" s="40">
        <f t="shared" ca="1" si="757"/>
        <v>-0.05</v>
      </c>
      <c r="BT1510" s="40">
        <f t="shared" ca="1" si="757"/>
        <v>0</v>
      </c>
      <c r="BU1510" s="40">
        <f t="shared" ca="1" si="757"/>
        <v>0.08</v>
      </c>
      <c r="BV1510" s="40">
        <f t="shared" ca="1" si="757"/>
        <v>0</v>
      </c>
      <c r="BW1510" s="40">
        <f t="shared" ca="1" si="757"/>
        <v>0</v>
      </c>
      <c r="BX1510" s="40">
        <f t="shared" ca="1" si="757"/>
        <v>0</v>
      </c>
      <c r="BY1510" s="40">
        <f t="shared" ca="1" si="757"/>
        <v>0.05</v>
      </c>
      <c r="BZ1510" s="40">
        <f t="shared" ca="1" si="757"/>
        <v>-0.05</v>
      </c>
      <c r="CA1510" s="40">
        <f t="shared" ca="1" si="757"/>
        <v>0</v>
      </c>
      <c r="CB1510" s="40">
        <f t="shared" ca="1" si="757"/>
        <v>0.08</v>
      </c>
      <c r="CC1510" s="40">
        <f t="shared" ca="1" si="757"/>
        <v>0</v>
      </c>
      <c r="CD1510" s="40">
        <f t="shared" ca="1" si="758"/>
        <v>0</v>
      </c>
      <c r="CE1510" s="40">
        <f t="shared" ca="1" si="758"/>
        <v>0</v>
      </c>
      <c r="CF1510" s="40">
        <f t="shared" ca="1" si="758"/>
        <v>0.05</v>
      </c>
      <c r="CG1510" s="40">
        <f t="shared" ca="1" si="758"/>
        <v>-0.05</v>
      </c>
      <c r="CH1510" s="40">
        <f t="shared" ca="1" si="758"/>
        <v>0</v>
      </c>
    </row>
    <row r="1511" spans="1:86">
      <c r="A1511" s="63">
        <v>4</v>
      </c>
      <c r="B1511" s="228" t="str">
        <f t="shared" si="731"/>
        <v>Scan 2 Sell Twice Drys wo Performers</v>
      </c>
      <c r="C1511" s="40">
        <f t="shared" ca="1" si="751"/>
        <v>1</v>
      </c>
      <c r="D1511" s="40">
        <f t="shared" ca="1" si="751"/>
        <v>1</v>
      </c>
      <c r="E1511" s="40" t="b">
        <f t="shared" ca="1" si="759"/>
        <v>0</v>
      </c>
      <c r="F1511" s="40">
        <f t="shared" ca="1" si="733"/>
        <v>212</v>
      </c>
      <c r="G1511" s="40" t="str">
        <f t="shared" ca="1" si="733"/>
        <v>-</v>
      </c>
      <c r="H1511" s="40" t="str">
        <f t="shared" ca="1" si="733"/>
        <v>-</v>
      </c>
      <c r="I1511" s="40" t="str">
        <f t="shared" ca="1" si="733"/>
        <v>-</v>
      </c>
      <c r="J1511" s="40" t="str">
        <f t="shared" ca="1" si="733"/>
        <v>-</v>
      </c>
      <c r="K1511" s="40" t="str">
        <f t="shared" ca="1" si="733"/>
        <v>-</v>
      </c>
      <c r="L1511" s="40" t="str">
        <f t="shared" ca="1" si="733"/>
        <v>-</v>
      </c>
      <c r="M1511" s="40" t="str">
        <f t="shared" ca="1" si="733"/>
        <v>-</v>
      </c>
      <c r="N1511" s="40" t="str">
        <f t="shared" ca="1" si="733"/>
        <v>-</v>
      </c>
      <c r="O1511" s="40">
        <f t="shared" ca="1" si="733"/>
        <v>172</v>
      </c>
      <c r="P1511" s="40">
        <f t="shared" ca="1" si="733"/>
        <v>173</v>
      </c>
      <c r="Q1511" s="40">
        <f t="shared" ca="1" si="733"/>
        <v>173</v>
      </c>
      <c r="R1511" s="40">
        <f t="shared" ca="1" si="733"/>
        <v>174</v>
      </c>
      <c r="S1511" s="40">
        <f t="shared" ca="1" si="733"/>
        <v>174</v>
      </c>
      <c r="T1511" s="40">
        <f t="shared" ca="1" si="733"/>
        <v>174</v>
      </c>
      <c r="U1511" s="109">
        <f t="shared" si="753"/>
        <v>0.01</v>
      </c>
      <c r="V1511" s="109">
        <f t="shared" si="753"/>
        <v>0</v>
      </c>
      <c r="W1511" s="109">
        <f t="shared" si="753"/>
        <v>0.05</v>
      </c>
      <c r="X1511" s="109">
        <f t="shared" si="753"/>
        <v>0.05</v>
      </c>
      <c r="Y1511" s="49">
        <f t="shared" ca="1" si="754"/>
        <v>1.15E-2</v>
      </c>
      <c r="Z1511" s="49">
        <f t="shared" ca="1" si="754"/>
        <v>-2.0416666666666666E-2</v>
      </c>
      <c r="AA1511" s="40">
        <f t="shared" ca="1" si="754"/>
        <v>2</v>
      </c>
      <c r="AB1511" s="212" t="str">
        <f t="shared" si="755"/>
        <v>-</v>
      </c>
      <c r="AC1511" s="212" t="str">
        <f t="shared" si="755"/>
        <v>-</v>
      </c>
      <c r="AD1511" s="212" t="b">
        <f t="shared" si="755"/>
        <v>1</v>
      </c>
      <c r="AE1511" s="212" t="str">
        <f t="shared" si="755"/>
        <v>-</v>
      </c>
      <c r="AF1511" s="40" t="str">
        <f t="shared" ca="1" si="754"/>
        <v>-</v>
      </c>
      <c r="AG1511" s="212" t="str">
        <f t="shared" ca="1" si="756"/>
        <v>-</v>
      </c>
      <c r="AH1511" s="40">
        <f t="shared" ca="1" si="754"/>
        <v>1</v>
      </c>
      <c r="AI1511" s="40">
        <f t="shared" ca="1" si="754"/>
        <v>0</v>
      </c>
      <c r="AJ1511" s="40">
        <f t="shared" ca="1" si="754"/>
        <v>1</v>
      </c>
      <c r="AK1511" s="40">
        <f t="shared" ca="1" si="740"/>
        <v>0</v>
      </c>
      <c r="AL1511" s="40">
        <f t="shared" ca="1" si="740"/>
        <v>1</v>
      </c>
      <c r="AM1511" s="40"/>
      <c r="AN1511" s="40"/>
      <c r="AO1511" s="40"/>
      <c r="AP1511" s="40"/>
      <c r="AQ1511" s="40"/>
      <c r="AR1511" s="40"/>
      <c r="AS1511" s="40"/>
      <c r="AT1511" s="40"/>
      <c r="AU1511" s="40"/>
      <c r="AV1511" s="40"/>
      <c r="AW1511" s="40"/>
      <c r="AX1511" s="40"/>
      <c r="AY1511" s="40"/>
      <c r="AZ1511" s="40"/>
      <c r="BA1511" s="40"/>
      <c r="BB1511" s="40"/>
      <c r="BC1511" s="40"/>
      <c r="BD1511" s="40"/>
      <c r="BE1511" s="40"/>
      <c r="BF1511" s="40"/>
      <c r="BG1511" s="40"/>
      <c r="BH1511" s="40"/>
      <c r="BI1511" s="40"/>
      <c r="BJ1511" s="40"/>
      <c r="BK1511" s="40"/>
      <c r="BL1511" s="40"/>
      <c r="BM1511" s="40"/>
      <c r="BN1511" s="40">
        <f t="shared" ca="1" si="757"/>
        <v>0.08</v>
      </c>
      <c r="BO1511" s="40">
        <f t="shared" ca="1" si="757"/>
        <v>0</v>
      </c>
      <c r="BP1511" s="40">
        <f t="shared" ca="1" si="757"/>
        <v>0</v>
      </c>
      <c r="BQ1511" s="40">
        <f t="shared" ca="1" si="757"/>
        <v>0</v>
      </c>
      <c r="BR1511" s="40">
        <f t="shared" ca="1" si="757"/>
        <v>0.05</v>
      </c>
      <c r="BS1511" s="40">
        <f t="shared" ca="1" si="757"/>
        <v>-0.05</v>
      </c>
      <c r="BT1511" s="40">
        <f t="shared" ca="1" si="757"/>
        <v>0</v>
      </c>
      <c r="BU1511" s="40">
        <f t="shared" ca="1" si="757"/>
        <v>0.08</v>
      </c>
      <c r="BV1511" s="40">
        <f t="shared" ca="1" si="757"/>
        <v>0</v>
      </c>
      <c r="BW1511" s="40">
        <f t="shared" ca="1" si="757"/>
        <v>0</v>
      </c>
      <c r="BX1511" s="40">
        <f t="shared" ca="1" si="757"/>
        <v>0</v>
      </c>
      <c r="BY1511" s="40">
        <f t="shared" ca="1" si="757"/>
        <v>0.05</v>
      </c>
      <c r="BZ1511" s="40">
        <f t="shared" ca="1" si="757"/>
        <v>-0.05</v>
      </c>
      <c r="CA1511" s="40">
        <f t="shared" ca="1" si="757"/>
        <v>0</v>
      </c>
      <c r="CB1511" s="40">
        <f t="shared" ca="1" si="757"/>
        <v>0.08</v>
      </c>
      <c r="CC1511" s="40">
        <f t="shared" ca="1" si="757"/>
        <v>0</v>
      </c>
      <c r="CD1511" s="40">
        <f t="shared" ca="1" si="758"/>
        <v>0</v>
      </c>
      <c r="CE1511" s="40">
        <f t="shared" ca="1" si="758"/>
        <v>0</v>
      </c>
      <c r="CF1511" s="40">
        <f t="shared" ca="1" si="758"/>
        <v>0.05</v>
      </c>
      <c r="CG1511" s="40">
        <f t="shared" ca="1" si="758"/>
        <v>-0.05</v>
      </c>
      <c r="CH1511" s="40">
        <f t="shared" ca="1" si="758"/>
        <v>0</v>
      </c>
    </row>
    <row r="1512" spans="1:86">
      <c r="A1512" s="63">
        <v>6</v>
      </c>
      <c r="B1512" s="230" t="str">
        <f t="shared" si="731"/>
        <v>Scan 2 Retain Drys, with performers</v>
      </c>
      <c r="C1512" s="77">
        <f t="shared" ca="1" si="751"/>
        <v>1</v>
      </c>
      <c r="D1512" s="77">
        <f t="shared" ca="1" si="751"/>
        <v>1</v>
      </c>
      <c r="E1512" s="77" t="b">
        <f t="shared" ca="1" si="759"/>
        <v>0</v>
      </c>
      <c r="F1512" s="77">
        <f t="shared" ref="F1512:L1514" ca="1" si="760">OFFSET(F1512,-1,0)</f>
        <v>212</v>
      </c>
      <c r="G1512" s="77" t="str">
        <f t="shared" ca="1" si="760"/>
        <v>-</v>
      </c>
      <c r="H1512" s="77" t="str">
        <f t="shared" ca="1" si="760"/>
        <v>-</v>
      </c>
      <c r="I1512" s="77" t="str">
        <f t="shared" ca="1" si="760"/>
        <v>-</v>
      </c>
      <c r="J1512" s="77" t="str">
        <f t="shared" ca="1" si="760"/>
        <v>-</v>
      </c>
      <c r="K1512" s="77" t="str">
        <f t="shared" ca="1" si="760"/>
        <v>-</v>
      </c>
      <c r="L1512" s="77" t="str">
        <f t="shared" ca="1" si="760"/>
        <v>-</v>
      </c>
      <c r="M1512" s="77" t="str">
        <f t="shared" ca="1" si="733"/>
        <v>-</v>
      </c>
      <c r="N1512" s="77" t="str">
        <f t="shared" ca="1" si="733"/>
        <v>-</v>
      </c>
      <c r="O1512" s="77">
        <f t="shared" ca="1" si="733"/>
        <v>172</v>
      </c>
      <c r="P1512" s="77">
        <f t="shared" ca="1" si="733"/>
        <v>173</v>
      </c>
      <c r="Q1512" s="77">
        <f t="shared" ca="1" si="733"/>
        <v>173</v>
      </c>
      <c r="R1512" s="77">
        <f t="shared" ca="1" si="733"/>
        <v>174</v>
      </c>
      <c r="S1512" s="77">
        <f t="shared" ca="1" si="733"/>
        <v>174</v>
      </c>
      <c r="T1512" s="77">
        <f t="shared" ca="1" si="733"/>
        <v>174</v>
      </c>
      <c r="U1512" s="109">
        <f t="shared" si="753"/>
        <v>0.01</v>
      </c>
      <c r="V1512" s="109">
        <f t="shared" si="753"/>
        <v>0</v>
      </c>
      <c r="W1512" s="109">
        <f t="shared" si="753"/>
        <v>0</v>
      </c>
      <c r="X1512" s="109">
        <f t="shared" si="753"/>
        <v>0.06</v>
      </c>
      <c r="Y1512" s="49">
        <f t="shared" ca="1" si="754"/>
        <v>1.15E-2</v>
      </c>
      <c r="Z1512" s="49">
        <f t="shared" ca="1" si="754"/>
        <v>-2.0416666666666666E-2</v>
      </c>
      <c r="AA1512" s="77">
        <f t="shared" ca="1" si="754"/>
        <v>2</v>
      </c>
      <c r="AB1512" s="212" t="str">
        <f t="shared" si="755"/>
        <v>-</v>
      </c>
      <c r="AC1512" s="212" t="b">
        <f t="shared" si="755"/>
        <v>1</v>
      </c>
      <c r="AD1512" s="212" t="str">
        <f t="shared" si="755"/>
        <v>-</v>
      </c>
      <c r="AE1512" s="212" t="str">
        <f t="shared" si="755"/>
        <v>-</v>
      </c>
      <c r="AF1512" s="40" t="str">
        <f t="shared" ca="1" si="754"/>
        <v>-</v>
      </c>
      <c r="AG1512" s="212">
        <f t="shared" ca="1" si="756"/>
        <v>0.5</v>
      </c>
      <c r="AH1512" s="77">
        <f ca="1">OFFSET(AH1512,-1,0)</f>
        <v>1</v>
      </c>
      <c r="AI1512" s="77">
        <f t="shared" ca="1" si="754"/>
        <v>0</v>
      </c>
      <c r="AJ1512" s="77">
        <f t="shared" ca="1" si="754"/>
        <v>1</v>
      </c>
      <c r="AK1512" s="77">
        <f t="shared" ca="1" si="754"/>
        <v>0</v>
      </c>
      <c r="AL1512" s="77">
        <f t="shared" ca="1" si="754"/>
        <v>1</v>
      </c>
      <c r="AM1512" s="77"/>
      <c r="AN1512" s="77"/>
      <c r="AO1512" s="77"/>
      <c r="AP1512" s="77"/>
      <c r="AQ1512" s="77"/>
      <c r="AR1512" s="77"/>
      <c r="AS1512" s="77"/>
      <c r="AT1512" s="77"/>
      <c r="AU1512" s="77"/>
      <c r="AV1512" s="77"/>
      <c r="AW1512" s="77"/>
      <c r="AX1512" s="77"/>
      <c r="AY1512" s="77"/>
      <c r="AZ1512" s="77"/>
      <c r="BA1512" s="77"/>
      <c r="BB1512" s="77"/>
      <c r="BC1512" s="77"/>
      <c r="BD1512" s="77"/>
      <c r="BE1512" s="77"/>
      <c r="BF1512" s="77"/>
      <c r="BG1512" s="77"/>
      <c r="BH1512" s="77"/>
      <c r="BI1512" s="77"/>
      <c r="BJ1512" s="77"/>
      <c r="BK1512" s="77"/>
      <c r="BL1512" s="77"/>
      <c r="BM1512" s="77"/>
      <c r="BN1512" s="77">
        <f t="shared" ca="1" si="757"/>
        <v>0.08</v>
      </c>
      <c r="BO1512" s="77">
        <f t="shared" ca="1" si="757"/>
        <v>0</v>
      </c>
      <c r="BP1512" s="77">
        <f t="shared" ca="1" si="757"/>
        <v>0</v>
      </c>
      <c r="BQ1512" s="77">
        <f t="shared" ca="1" si="757"/>
        <v>0</v>
      </c>
      <c r="BR1512" s="77">
        <f t="shared" ca="1" si="757"/>
        <v>0.05</v>
      </c>
      <c r="BS1512" s="77">
        <f t="shared" ca="1" si="757"/>
        <v>-0.05</v>
      </c>
      <c r="BT1512" s="77">
        <f t="shared" ca="1" si="757"/>
        <v>0</v>
      </c>
      <c r="BU1512" s="77">
        <f t="shared" ca="1" si="757"/>
        <v>0.08</v>
      </c>
      <c r="BV1512" s="77">
        <f t="shared" ca="1" si="757"/>
        <v>0</v>
      </c>
      <c r="BW1512" s="77">
        <f t="shared" ca="1" si="757"/>
        <v>0</v>
      </c>
      <c r="BX1512" s="77">
        <f t="shared" ca="1" si="757"/>
        <v>0</v>
      </c>
      <c r="BY1512" s="77">
        <f t="shared" ca="1" si="757"/>
        <v>0.05</v>
      </c>
      <c r="BZ1512" s="77">
        <f t="shared" ca="1" si="757"/>
        <v>-0.05</v>
      </c>
      <c r="CA1512" s="77">
        <f t="shared" ca="1" si="757"/>
        <v>0</v>
      </c>
      <c r="CB1512" s="77">
        <f t="shared" ca="1" si="757"/>
        <v>0.08</v>
      </c>
      <c r="CC1512" s="77">
        <f t="shared" ca="1" si="757"/>
        <v>0</v>
      </c>
      <c r="CD1512" s="77">
        <f t="shared" ca="1" si="758"/>
        <v>0</v>
      </c>
      <c r="CE1512" s="77">
        <f t="shared" ca="1" si="758"/>
        <v>0</v>
      </c>
      <c r="CF1512" s="77">
        <f t="shared" ca="1" si="758"/>
        <v>0.05</v>
      </c>
      <c r="CG1512" s="77">
        <f t="shared" ca="1" si="758"/>
        <v>-0.05</v>
      </c>
      <c r="CH1512" s="77">
        <f t="shared" ca="1" si="758"/>
        <v>0</v>
      </c>
    </row>
    <row r="1513" spans="1:86">
      <c r="A1513" s="63">
        <v>7</v>
      </c>
      <c r="B1513" s="230" t="str">
        <f t="shared" si="731"/>
        <v>Scan 2 Sell Once Dry, with performers</v>
      </c>
      <c r="C1513" s="77">
        <f t="shared" ca="1" si="751"/>
        <v>1</v>
      </c>
      <c r="D1513" s="77">
        <f t="shared" ca="1" si="751"/>
        <v>1</v>
      </c>
      <c r="E1513" s="77" t="b">
        <f t="shared" ca="1" si="759"/>
        <v>0</v>
      </c>
      <c r="F1513" s="77">
        <f t="shared" ca="1" si="760"/>
        <v>212</v>
      </c>
      <c r="G1513" s="77" t="str">
        <f t="shared" ca="1" si="760"/>
        <v>-</v>
      </c>
      <c r="H1513" s="77" t="str">
        <f t="shared" ca="1" si="760"/>
        <v>-</v>
      </c>
      <c r="I1513" s="77" t="str">
        <f t="shared" ca="1" si="760"/>
        <v>-</v>
      </c>
      <c r="J1513" s="77" t="str">
        <f t="shared" ca="1" si="760"/>
        <v>-</v>
      </c>
      <c r="K1513" s="77" t="str">
        <f t="shared" ca="1" si="760"/>
        <v>-</v>
      </c>
      <c r="L1513" s="77" t="str">
        <f t="shared" ca="1" si="760"/>
        <v>-</v>
      </c>
      <c r="M1513" s="77" t="str">
        <f t="shared" ca="1" si="733"/>
        <v>-</v>
      </c>
      <c r="N1513" s="77" t="str">
        <f t="shared" ca="1" si="733"/>
        <v>-</v>
      </c>
      <c r="O1513" s="77">
        <f t="shared" ca="1" si="733"/>
        <v>172</v>
      </c>
      <c r="P1513" s="77">
        <f t="shared" ca="1" si="733"/>
        <v>173</v>
      </c>
      <c r="Q1513" s="77">
        <f t="shared" ca="1" si="733"/>
        <v>173</v>
      </c>
      <c r="R1513" s="77">
        <f t="shared" ca="1" si="733"/>
        <v>174</v>
      </c>
      <c r="S1513" s="77">
        <f t="shared" ca="1" si="733"/>
        <v>174</v>
      </c>
      <c r="T1513" s="77">
        <f t="shared" ca="1" si="733"/>
        <v>174</v>
      </c>
      <c r="U1513" s="109">
        <f t="shared" si="753"/>
        <v>2.2499999999999999E-2</v>
      </c>
      <c r="V1513" s="109">
        <f t="shared" si="753"/>
        <v>6.25E-2</v>
      </c>
      <c r="W1513" s="109">
        <f t="shared" si="753"/>
        <v>6.25E-2</v>
      </c>
      <c r="X1513" s="109">
        <f t="shared" si="753"/>
        <v>0.1225</v>
      </c>
      <c r="Y1513" s="206">
        <f t="shared" ca="1" si="754"/>
        <v>1.15E-2</v>
      </c>
      <c r="Z1513" s="206">
        <f t="shared" ca="1" si="754"/>
        <v>-2.0416666666666666E-2</v>
      </c>
      <c r="AA1513" s="77">
        <f t="shared" ca="1" si="754"/>
        <v>2</v>
      </c>
      <c r="AB1513" s="212" t="b">
        <f t="shared" si="755"/>
        <v>1</v>
      </c>
      <c r="AC1513" s="212" t="str">
        <f t="shared" si="755"/>
        <v>-</v>
      </c>
      <c r="AD1513" s="212" t="str">
        <f t="shared" si="755"/>
        <v>-</v>
      </c>
      <c r="AE1513" s="212" t="str">
        <f t="shared" si="755"/>
        <v>-</v>
      </c>
      <c r="AF1513" s="40" t="str">
        <f t="shared" ca="1" si="754"/>
        <v>-</v>
      </c>
      <c r="AG1513" s="212">
        <f t="shared" ca="1" si="756"/>
        <v>0.5</v>
      </c>
      <c r="AH1513" s="77">
        <f ca="1">OFFSET(AH1513,-1,0)</f>
        <v>1</v>
      </c>
      <c r="AI1513" s="77">
        <f t="shared" ca="1" si="754"/>
        <v>0</v>
      </c>
      <c r="AJ1513" s="77">
        <f t="shared" ca="1" si="754"/>
        <v>1</v>
      </c>
      <c r="AK1513" s="77">
        <f t="shared" ca="1" si="754"/>
        <v>0</v>
      </c>
      <c r="AL1513" s="77">
        <f t="shared" ca="1" si="754"/>
        <v>1</v>
      </c>
      <c r="AM1513" s="77"/>
      <c r="AN1513" s="77"/>
      <c r="AO1513" s="77"/>
      <c r="AP1513" s="77"/>
      <c r="AQ1513" s="77"/>
      <c r="AR1513" s="77"/>
      <c r="AS1513" s="77"/>
      <c r="AT1513" s="77"/>
      <c r="AU1513" s="77"/>
      <c r="AV1513" s="77"/>
      <c r="AW1513" s="77"/>
      <c r="AX1513" s="77"/>
      <c r="AY1513" s="77"/>
      <c r="AZ1513" s="77"/>
      <c r="BA1513" s="77"/>
      <c r="BB1513" s="77"/>
      <c r="BC1513" s="77"/>
      <c r="BD1513" s="77"/>
      <c r="BE1513" s="77"/>
      <c r="BF1513" s="77"/>
      <c r="BG1513" s="77"/>
      <c r="BH1513" s="77"/>
      <c r="BI1513" s="77"/>
      <c r="BJ1513" s="77"/>
      <c r="BK1513" s="77"/>
      <c r="BL1513" s="77"/>
      <c r="BM1513" s="77"/>
      <c r="BN1513" s="77">
        <f t="shared" ca="1" si="757"/>
        <v>0.08</v>
      </c>
      <c r="BO1513" s="77">
        <f t="shared" ca="1" si="757"/>
        <v>0</v>
      </c>
      <c r="BP1513" s="77">
        <f t="shared" ca="1" si="757"/>
        <v>0</v>
      </c>
      <c r="BQ1513" s="77">
        <f t="shared" ca="1" si="757"/>
        <v>0</v>
      </c>
      <c r="BR1513" s="77">
        <f t="shared" ca="1" si="757"/>
        <v>0.05</v>
      </c>
      <c r="BS1513" s="77">
        <f t="shared" ca="1" si="757"/>
        <v>-0.05</v>
      </c>
      <c r="BT1513" s="77">
        <f t="shared" ca="1" si="757"/>
        <v>0</v>
      </c>
      <c r="BU1513" s="77">
        <f t="shared" ca="1" si="757"/>
        <v>0.08</v>
      </c>
      <c r="BV1513" s="77">
        <f t="shared" ca="1" si="757"/>
        <v>0</v>
      </c>
      <c r="BW1513" s="77">
        <f t="shared" ca="1" si="757"/>
        <v>0</v>
      </c>
      <c r="BX1513" s="77">
        <f t="shared" ca="1" si="757"/>
        <v>0</v>
      </c>
      <c r="BY1513" s="77">
        <f t="shared" ca="1" si="757"/>
        <v>0.05</v>
      </c>
      <c r="BZ1513" s="77">
        <f t="shared" ca="1" si="757"/>
        <v>-0.05</v>
      </c>
      <c r="CA1513" s="77">
        <f t="shared" ca="1" si="757"/>
        <v>0</v>
      </c>
      <c r="CB1513" s="77">
        <f t="shared" ca="1" si="757"/>
        <v>0.08</v>
      </c>
      <c r="CC1513" s="77">
        <f t="shared" ca="1" si="757"/>
        <v>0</v>
      </c>
      <c r="CD1513" s="77">
        <f t="shared" ca="1" si="758"/>
        <v>0</v>
      </c>
      <c r="CE1513" s="77">
        <f t="shared" ca="1" si="758"/>
        <v>0</v>
      </c>
      <c r="CF1513" s="77">
        <f t="shared" ca="1" si="758"/>
        <v>0.05</v>
      </c>
      <c r="CG1513" s="77">
        <f t="shared" ca="1" si="758"/>
        <v>-0.05</v>
      </c>
      <c r="CH1513" s="77">
        <f t="shared" ca="1" si="758"/>
        <v>0</v>
      </c>
    </row>
    <row r="1514" spans="1:86">
      <c r="A1514" s="63">
        <v>8</v>
      </c>
      <c r="B1514" s="230" t="str">
        <f t="shared" si="731"/>
        <v>Scan 2 Sell Twice Dry, with performers</v>
      </c>
      <c r="C1514" s="77">
        <f t="shared" ca="1" si="751"/>
        <v>1</v>
      </c>
      <c r="D1514" s="77">
        <f t="shared" ca="1" si="751"/>
        <v>1</v>
      </c>
      <c r="E1514" s="77" t="b">
        <f t="shared" ca="1" si="759"/>
        <v>0</v>
      </c>
      <c r="F1514" s="77">
        <f t="shared" ca="1" si="760"/>
        <v>212</v>
      </c>
      <c r="G1514" s="77" t="str">
        <f t="shared" ca="1" si="760"/>
        <v>-</v>
      </c>
      <c r="H1514" s="77" t="str">
        <f t="shared" ca="1" si="760"/>
        <v>-</v>
      </c>
      <c r="I1514" s="77" t="str">
        <f t="shared" ca="1" si="760"/>
        <v>-</v>
      </c>
      <c r="J1514" s="77" t="str">
        <f t="shared" ca="1" si="760"/>
        <v>-</v>
      </c>
      <c r="K1514" s="77" t="str">
        <f t="shared" ca="1" si="760"/>
        <v>-</v>
      </c>
      <c r="L1514" s="77" t="str">
        <f t="shared" ca="1" si="760"/>
        <v>-</v>
      </c>
      <c r="M1514" s="77" t="str">
        <f t="shared" ca="1" si="733"/>
        <v>-</v>
      </c>
      <c r="N1514" s="77" t="str">
        <f t="shared" ca="1" si="733"/>
        <v>-</v>
      </c>
      <c r="O1514" s="77">
        <f t="shared" ca="1" si="733"/>
        <v>172</v>
      </c>
      <c r="P1514" s="77">
        <f t="shared" ca="1" si="733"/>
        <v>173</v>
      </c>
      <c r="Q1514" s="77">
        <f t="shared" ca="1" si="733"/>
        <v>173</v>
      </c>
      <c r="R1514" s="77">
        <f t="shared" ca="1" si="733"/>
        <v>174</v>
      </c>
      <c r="S1514" s="77">
        <f t="shared" ca="1" si="733"/>
        <v>174</v>
      </c>
      <c r="T1514" s="77">
        <f t="shared" ca="1" si="733"/>
        <v>174</v>
      </c>
      <c r="U1514" s="109">
        <f t="shared" si="753"/>
        <v>0.02</v>
      </c>
      <c r="V1514" s="109">
        <f t="shared" si="753"/>
        <v>0</v>
      </c>
      <c r="W1514" s="109">
        <f t="shared" si="753"/>
        <v>0.05</v>
      </c>
      <c r="X1514" s="109">
        <f t="shared" si="753"/>
        <v>0.11</v>
      </c>
      <c r="Y1514" s="206">
        <f t="shared" ca="1" si="754"/>
        <v>1.15E-2</v>
      </c>
      <c r="Z1514" s="206">
        <f t="shared" ca="1" si="754"/>
        <v>-2.0416666666666666E-2</v>
      </c>
      <c r="AA1514" s="77">
        <f t="shared" ca="1" si="754"/>
        <v>2</v>
      </c>
      <c r="AB1514" s="212" t="str">
        <f t="shared" si="755"/>
        <v>-</v>
      </c>
      <c r="AC1514" s="212" t="str">
        <f t="shared" si="755"/>
        <v>-</v>
      </c>
      <c r="AD1514" s="212" t="b">
        <f t="shared" si="755"/>
        <v>1</v>
      </c>
      <c r="AE1514" s="212" t="str">
        <f t="shared" si="755"/>
        <v>-</v>
      </c>
      <c r="AF1514" s="40" t="str">
        <f t="shared" ca="1" si="754"/>
        <v>-</v>
      </c>
      <c r="AG1514" s="212">
        <f t="shared" ca="1" si="756"/>
        <v>0.5</v>
      </c>
      <c r="AH1514" s="77">
        <f ca="1">OFFSET(AH1514,-1,0)</f>
        <v>1</v>
      </c>
      <c r="AI1514" s="77">
        <f t="shared" ca="1" si="754"/>
        <v>0</v>
      </c>
      <c r="AJ1514" s="77">
        <f t="shared" ca="1" si="754"/>
        <v>1</v>
      </c>
      <c r="AK1514" s="77">
        <f t="shared" ca="1" si="754"/>
        <v>0</v>
      </c>
      <c r="AL1514" s="77">
        <f t="shared" ca="1" si="754"/>
        <v>1</v>
      </c>
      <c r="AM1514" s="77"/>
      <c r="AN1514" s="77"/>
      <c r="AO1514" s="77"/>
      <c r="AP1514" s="77"/>
      <c r="AQ1514" s="77"/>
      <c r="AR1514" s="77"/>
      <c r="AS1514" s="77"/>
      <c r="AT1514" s="77"/>
      <c r="AU1514" s="77"/>
      <c r="AV1514" s="77"/>
      <c r="AW1514" s="77"/>
      <c r="AX1514" s="77"/>
      <c r="AY1514" s="77"/>
      <c r="AZ1514" s="77"/>
      <c r="BA1514" s="77"/>
      <c r="BB1514" s="77"/>
      <c r="BC1514" s="77"/>
      <c r="BD1514" s="77"/>
      <c r="BE1514" s="77"/>
      <c r="BF1514" s="77"/>
      <c r="BG1514" s="77"/>
      <c r="BH1514" s="77"/>
      <c r="BI1514" s="77"/>
      <c r="BJ1514" s="77"/>
      <c r="BK1514" s="77"/>
      <c r="BL1514" s="77"/>
      <c r="BM1514" s="77"/>
      <c r="BN1514" s="77">
        <f t="shared" ca="1" si="757"/>
        <v>0.08</v>
      </c>
      <c r="BO1514" s="77">
        <f t="shared" ca="1" si="757"/>
        <v>0</v>
      </c>
      <c r="BP1514" s="77">
        <f t="shared" ca="1" si="757"/>
        <v>0</v>
      </c>
      <c r="BQ1514" s="77">
        <f t="shared" ca="1" si="757"/>
        <v>0</v>
      </c>
      <c r="BR1514" s="77">
        <f t="shared" ca="1" si="757"/>
        <v>0.05</v>
      </c>
      <c r="BS1514" s="77">
        <f t="shared" ca="1" si="757"/>
        <v>-0.05</v>
      </c>
      <c r="BT1514" s="77">
        <f t="shared" ca="1" si="757"/>
        <v>0</v>
      </c>
      <c r="BU1514" s="77">
        <f t="shared" ca="1" si="757"/>
        <v>0.08</v>
      </c>
      <c r="BV1514" s="77">
        <f t="shared" ca="1" si="757"/>
        <v>0</v>
      </c>
      <c r="BW1514" s="77">
        <f t="shared" ca="1" si="757"/>
        <v>0</v>
      </c>
      <c r="BX1514" s="77">
        <f t="shared" ca="1" si="757"/>
        <v>0</v>
      </c>
      <c r="BY1514" s="77">
        <f t="shared" ca="1" si="757"/>
        <v>0.05</v>
      </c>
      <c r="BZ1514" s="77">
        <f t="shared" ca="1" si="757"/>
        <v>-0.05</v>
      </c>
      <c r="CA1514" s="77">
        <f t="shared" ca="1" si="757"/>
        <v>0</v>
      </c>
      <c r="CB1514" s="77">
        <f t="shared" ca="1" si="757"/>
        <v>0.08</v>
      </c>
      <c r="CC1514" s="77">
        <f t="shared" ca="1" si="757"/>
        <v>0</v>
      </c>
      <c r="CD1514" s="77">
        <f t="shared" ca="1" si="758"/>
        <v>0</v>
      </c>
      <c r="CE1514" s="77">
        <f t="shared" ca="1" si="758"/>
        <v>0</v>
      </c>
      <c r="CF1514" s="77">
        <f t="shared" ca="1" si="758"/>
        <v>0.05</v>
      </c>
      <c r="CG1514" s="77">
        <f t="shared" ca="1" si="758"/>
        <v>-0.05</v>
      </c>
      <c r="CH1514" s="77">
        <f t="shared" ca="1" si="758"/>
        <v>0</v>
      </c>
    </row>
    <row r="1515" spans="1:86">
      <c r="A1515" s="212">
        <f ca="1">INDEX(CHOOSE(d.Flock.2.2+1,i.DryManOpt_Mer,i.DryManOpt_BBT,i.DryManOpt_Mat),d.TOL.2.2+1,$AA1515+1)</f>
        <v>7</v>
      </c>
      <c r="B1515" s="228" t="str">
        <f t="shared" si="731"/>
        <v>Scan 2 Optimum</v>
      </c>
      <c r="C1515" s="40">
        <f t="shared" ca="1" si="751"/>
        <v>1</v>
      </c>
      <c r="D1515" s="40">
        <f t="shared" ca="1" si="751"/>
        <v>1</v>
      </c>
      <c r="E1515" s="40" t="b">
        <f t="shared" ca="1" si="759"/>
        <v>0</v>
      </c>
      <c r="F1515" s="40">
        <f t="shared" ca="1" si="733"/>
        <v>212</v>
      </c>
      <c r="G1515" s="40" t="str">
        <f t="shared" ca="1" si="733"/>
        <v>-</v>
      </c>
      <c r="H1515" s="40" t="str">
        <f t="shared" ca="1" si="733"/>
        <v>-</v>
      </c>
      <c r="I1515" s="40" t="str">
        <f t="shared" ca="1" si="733"/>
        <v>-</v>
      </c>
      <c r="J1515" s="40" t="str">
        <f t="shared" ca="1" si="733"/>
        <v>-</v>
      </c>
      <c r="K1515" s="40" t="str">
        <f t="shared" ca="1" si="733"/>
        <v>-</v>
      </c>
      <c r="L1515" s="40" t="str">
        <f t="shared" ca="1" si="733"/>
        <v>-</v>
      </c>
      <c r="M1515" s="40" t="str">
        <f t="shared" ca="1" si="733"/>
        <v>-</v>
      </c>
      <c r="N1515" s="40" t="str">
        <f t="shared" ca="1" si="733"/>
        <v>-</v>
      </c>
      <c r="O1515" s="40">
        <f t="shared" ca="1" si="733"/>
        <v>172</v>
      </c>
      <c r="P1515" s="40">
        <f t="shared" ca="1" si="733"/>
        <v>173</v>
      </c>
      <c r="Q1515" s="40">
        <f t="shared" ca="1" si="733"/>
        <v>173</v>
      </c>
      <c r="R1515" s="40">
        <f t="shared" ca="1" si="733"/>
        <v>174</v>
      </c>
      <c r="S1515" s="40">
        <f t="shared" ca="1" si="733"/>
        <v>174</v>
      </c>
      <c r="T1515" s="40">
        <f t="shared" ca="1" si="733"/>
        <v>174</v>
      </c>
      <c r="U1515" s="109">
        <f t="shared" ca="1" si="753"/>
        <v>2.2499999999999999E-2</v>
      </c>
      <c r="V1515" s="109">
        <f t="shared" ca="1" si="753"/>
        <v>6.25E-2</v>
      </c>
      <c r="W1515" s="109">
        <f t="shared" ca="1" si="753"/>
        <v>6.25E-2</v>
      </c>
      <c r="X1515" s="109">
        <f t="shared" ca="1" si="753"/>
        <v>0.1225</v>
      </c>
      <c r="Y1515" s="49">
        <f t="shared" ca="1" si="754"/>
        <v>1.15E-2</v>
      </c>
      <c r="Z1515" s="49">
        <f t="shared" ca="1" si="754"/>
        <v>-2.0416666666666666E-2</v>
      </c>
      <c r="AA1515" s="40">
        <f t="shared" ca="1" si="754"/>
        <v>2</v>
      </c>
      <c r="AB1515" s="212" t="b">
        <f t="shared" ca="1" si="755"/>
        <v>1</v>
      </c>
      <c r="AC1515" s="212" t="str">
        <f t="shared" ca="1" si="755"/>
        <v>-</v>
      </c>
      <c r="AD1515" s="212" t="str">
        <f t="shared" ca="1" si="755"/>
        <v>-</v>
      </c>
      <c r="AE1515" s="212" t="str">
        <f t="shared" ca="1" si="755"/>
        <v>-</v>
      </c>
      <c r="AF1515" s="40" t="str">
        <f t="shared" ca="1" si="754"/>
        <v>-</v>
      </c>
      <c r="AG1515" s="212">
        <f t="shared" ca="1" si="756"/>
        <v>0.5</v>
      </c>
      <c r="AH1515" s="40">
        <f t="shared" ca="1" si="754"/>
        <v>1</v>
      </c>
      <c r="AI1515" s="40">
        <f t="shared" ca="1" si="754"/>
        <v>0</v>
      </c>
      <c r="AJ1515" s="40">
        <f t="shared" ca="1" si="754"/>
        <v>1</v>
      </c>
      <c r="AK1515" s="40">
        <f t="shared" ca="1" si="740"/>
        <v>0</v>
      </c>
      <c r="AL1515" s="40">
        <f t="shared" ca="1" si="740"/>
        <v>1</v>
      </c>
      <c r="AM1515" s="40"/>
      <c r="AN1515" s="40"/>
      <c r="AO1515" s="40"/>
      <c r="AP1515" s="40"/>
      <c r="AQ1515" s="40"/>
      <c r="AR1515" s="40"/>
      <c r="AS1515" s="40"/>
      <c r="AT1515" s="40"/>
      <c r="AU1515" s="40"/>
      <c r="AV1515" s="40"/>
      <c r="AW1515" s="40"/>
      <c r="AX1515" s="40"/>
      <c r="AY1515" s="40"/>
      <c r="AZ1515" s="40"/>
      <c r="BA1515" s="40"/>
      <c r="BB1515" s="40"/>
      <c r="BC1515" s="40"/>
      <c r="BD1515" s="40"/>
      <c r="BE1515" s="40"/>
      <c r="BF1515" s="40"/>
      <c r="BG1515" s="40"/>
      <c r="BH1515" s="40"/>
      <c r="BI1515" s="40"/>
      <c r="BJ1515" s="40"/>
      <c r="BK1515" s="40"/>
      <c r="BL1515" s="40"/>
      <c r="BM1515" s="40"/>
      <c r="BN1515" s="40">
        <f t="shared" ca="1" si="757"/>
        <v>0.08</v>
      </c>
      <c r="BO1515" s="40">
        <f t="shared" ca="1" si="757"/>
        <v>0</v>
      </c>
      <c r="BP1515" s="40">
        <f t="shared" ca="1" si="757"/>
        <v>0</v>
      </c>
      <c r="BQ1515" s="40">
        <f t="shared" ca="1" si="757"/>
        <v>0</v>
      </c>
      <c r="BR1515" s="40">
        <f t="shared" ca="1" si="757"/>
        <v>0.05</v>
      </c>
      <c r="BS1515" s="40">
        <f t="shared" ca="1" si="757"/>
        <v>-0.05</v>
      </c>
      <c r="BT1515" s="40">
        <f t="shared" ca="1" si="757"/>
        <v>0</v>
      </c>
      <c r="BU1515" s="40">
        <f t="shared" ca="1" si="757"/>
        <v>0.08</v>
      </c>
      <c r="BV1515" s="40">
        <f t="shared" ca="1" si="757"/>
        <v>0</v>
      </c>
      <c r="BW1515" s="40">
        <f t="shared" ca="1" si="757"/>
        <v>0</v>
      </c>
      <c r="BX1515" s="40">
        <f t="shared" ca="1" si="757"/>
        <v>0</v>
      </c>
      <c r="BY1515" s="40">
        <f t="shared" ca="1" si="757"/>
        <v>0.05</v>
      </c>
      <c r="BZ1515" s="40">
        <f t="shared" ca="1" si="757"/>
        <v>-0.05</v>
      </c>
      <c r="CA1515" s="40">
        <f t="shared" ca="1" si="757"/>
        <v>0</v>
      </c>
      <c r="CB1515" s="40">
        <f t="shared" ca="1" si="757"/>
        <v>0.08</v>
      </c>
      <c r="CC1515" s="40">
        <f t="shared" ca="1" si="757"/>
        <v>0</v>
      </c>
      <c r="CD1515" s="40">
        <f t="shared" ca="1" si="758"/>
        <v>0</v>
      </c>
      <c r="CE1515" s="40">
        <f t="shared" ca="1" si="758"/>
        <v>0</v>
      </c>
      <c r="CF1515" s="40">
        <f t="shared" ca="1" si="758"/>
        <v>0.05</v>
      </c>
      <c r="CG1515" s="40">
        <f t="shared" ca="1" si="758"/>
        <v>-0.05</v>
      </c>
      <c r="CH1515" s="40">
        <f t="shared" ca="1" si="758"/>
        <v>0</v>
      </c>
    </row>
    <row r="1516" spans="1:86">
      <c r="A1516" s="60"/>
      <c r="B1516" s="229" t="str">
        <f t="shared" si="731"/>
        <v>Scan 2 FS wo LTW</v>
      </c>
      <c r="C1516" s="40">
        <f t="shared" ca="1" si="751"/>
        <v>1</v>
      </c>
      <c r="D1516" s="40">
        <f t="shared" ca="1" si="751"/>
        <v>1</v>
      </c>
      <c r="E1516" s="40" t="b">
        <f t="shared" ca="1" si="759"/>
        <v>0</v>
      </c>
      <c r="F1516" s="40">
        <f t="shared" ca="1" si="733"/>
        <v>212</v>
      </c>
      <c r="G1516" s="40" t="str">
        <f t="shared" ca="1" si="733"/>
        <v>-</v>
      </c>
      <c r="H1516" s="40" t="str">
        <f t="shared" ca="1" si="733"/>
        <v>-</v>
      </c>
      <c r="I1516" s="40" t="str">
        <f t="shared" ca="1" si="733"/>
        <v>-</v>
      </c>
      <c r="J1516" s="40" t="str">
        <f t="shared" ca="1" si="733"/>
        <v>-</v>
      </c>
      <c r="K1516" s="40" t="str">
        <f t="shared" ca="1" si="733"/>
        <v>-</v>
      </c>
      <c r="L1516" s="40" t="str">
        <f t="shared" ca="1" si="733"/>
        <v>-</v>
      </c>
      <c r="M1516" s="40" t="str">
        <f t="shared" ca="1" si="733"/>
        <v>-</v>
      </c>
      <c r="N1516" s="77" t="str">
        <f t="shared" ca="1" si="733"/>
        <v>-</v>
      </c>
      <c r="O1516" s="77">
        <f t="shared" ca="1" si="733"/>
        <v>172</v>
      </c>
      <c r="P1516" s="77">
        <f t="shared" ca="1" si="733"/>
        <v>173</v>
      </c>
      <c r="Q1516" s="77">
        <f t="shared" ca="1" si="733"/>
        <v>173</v>
      </c>
      <c r="R1516" s="77">
        <f t="shared" ca="1" si="733"/>
        <v>174</v>
      </c>
      <c r="S1516" s="77">
        <f t="shared" ca="1" si="733"/>
        <v>174</v>
      </c>
      <c r="T1516" s="77">
        <f t="shared" ca="1" si="733"/>
        <v>174</v>
      </c>
      <c r="U1516" s="77">
        <f t="shared" ca="1" si="733"/>
        <v>2.2499999999999999E-2</v>
      </c>
      <c r="V1516" s="77">
        <f t="shared" ref="V1516:AJ1520" ca="1" si="761">OFFSET(V1516,-1,0)</f>
        <v>6.25E-2</v>
      </c>
      <c r="W1516" s="77">
        <f t="shared" ca="1" si="761"/>
        <v>6.25E-2</v>
      </c>
      <c r="X1516" s="77">
        <f t="shared" ca="1" si="761"/>
        <v>0.1225</v>
      </c>
      <c r="Y1516" s="77">
        <f t="shared" ca="1" si="761"/>
        <v>1.15E-2</v>
      </c>
      <c r="Z1516" s="77">
        <f t="shared" ca="1" si="761"/>
        <v>-2.0416666666666666E-2</v>
      </c>
      <c r="AA1516" s="77">
        <f t="shared" ca="1" si="761"/>
        <v>2</v>
      </c>
      <c r="AB1516" s="77" t="b">
        <f t="shared" ca="1" si="761"/>
        <v>1</v>
      </c>
      <c r="AC1516" s="77" t="str">
        <f t="shared" ca="1" si="761"/>
        <v>-</v>
      </c>
      <c r="AD1516" s="77" t="str">
        <f t="shared" ca="1" si="761"/>
        <v>-</v>
      </c>
      <c r="AE1516" s="77" t="str">
        <f t="shared" ca="1" si="761"/>
        <v>-</v>
      </c>
      <c r="AF1516" s="77" t="str">
        <f t="shared" ca="1" si="761"/>
        <v>-</v>
      </c>
      <c r="AG1516" s="77">
        <f t="shared" ca="1" si="761"/>
        <v>0.5</v>
      </c>
      <c r="AH1516" s="77">
        <f t="shared" ca="1" si="761"/>
        <v>1</v>
      </c>
      <c r="AI1516" s="77">
        <f ca="1">OFFSET(AI1516,-1,0)</f>
        <v>0</v>
      </c>
      <c r="AJ1516" s="77">
        <f ca="1">OFFSET(AJ1516,-1,0)</f>
        <v>1</v>
      </c>
      <c r="AK1516" s="77">
        <f t="shared" ca="1" si="740"/>
        <v>0</v>
      </c>
      <c r="AL1516" s="40">
        <f t="shared" ca="1" si="740"/>
        <v>1</v>
      </c>
      <c r="AM1516" s="77"/>
      <c r="AN1516" s="77"/>
      <c r="AO1516" s="77"/>
      <c r="AP1516" s="77"/>
      <c r="AQ1516" s="77"/>
      <c r="AR1516" s="77"/>
      <c r="AS1516" s="77"/>
      <c r="AT1516" s="77"/>
      <c r="AU1516" s="77"/>
      <c r="AV1516" s="77"/>
      <c r="AW1516" s="77"/>
      <c r="AX1516" s="77"/>
      <c r="AY1516" s="77"/>
      <c r="AZ1516" s="77"/>
      <c r="BA1516" s="77"/>
      <c r="BB1516" s="77"/>
      <c r="BC1516" s="77"/>
      <c r="BD1516" s="77"/>
      <c r="BE1516" s="77"/>
      <c r="BF1516" s="77"/>
      <c r="BG1516" s="77"/>
      <c r="BH1516" s="77"/>
      <c r="BI1516" s="77"/>
      <c r="BJ1516" s="77"/>
      <c r="BK1516" s="77"/>
      <c r="BL1516" s="77"/>
      <c r="BM1516" s="77"/>
      <c r="BN1516" s="63">
        <v>0</v>
      </c>
      <c r="BO1516" s="63">
        <v>0</v>
      </c>
      <c r="BP1516" s="63">
        <v>0</v>
      </c>
      <c r="BQ1516" s="63">
        <v>0</v>
      </c>
      <c r="BR1516" s="63">
        <v>0</v>
      </c>
      <c r="BS1516" s="63">
        <v>0</v>
      </c>
      <c r="BT1516" s="63">
        <v>0</v>
      </c>
      <c r="BU1516" s="63">
        <v>0</v>
      </c>
      <c r="BV1516" s="63">
        <v>0</v>
      </c>
      <c r="BW1516" s="63">
        <v>0</v>
      </c>
      <c r="BX1516" s="63">
        <v>0</v>
      </c>
      <c r="BY1516" s="63">
        <v>0</v>
      </c>
      <c r="BZ1516" s="63">
        <v>0</v>
      </c>
      <c r="CA1516" s="63">
        <v>0</v>
      </c>
      <c r="CB1516" s="63">
        <v>0</v>
      </c>
      <c r="CC1516" s="63">
        <v>0</v>
      </c>
      <c r="CD1516" s="63">
        <v>0</v>
      </c>
      <c r="CE1516" s="63">
        <v>0</v>
      </c>
      <c r="CF1516" s="63">
        <v>0</v>
      </c>
      <c r="CG1516" s="63">
        <v>0</v>
      </c>
      <c r="CH1516" s="63">
        <v>0</v>
      </c>
    </row>
    <row r="1517" spans="1:86">
      <c r="A1517" s="60"/>
      <c r="B1517" s="229" t="str">
        <f t="shared" si="731"/>
        <v>Scan 2 LTW removed</v>
      </c>
      <c r="C1517" s="63">
        <v>0</v>
      </c>
      <c r="D1517" s="63">
        <v>0</v>
      </c>
      <c r="E1517" s="40" t="b">
        <f t="shared" ca="1" si="759"/>
        <v>0</v>
      </c>
      <c r="F1517" s="40">
        <f t="shared" ca="1" si="733"/>
        <v>212</v>
      </c>
      <c r="G1517" s="40" t="str">
        <f t="shared" ca="1" si="733"/>
        <v>-</v>
      </c>
      <c r="H1517" s="40" t="str">
        <f t="shared" ca="1" si="733"/>
        <v>-</v>
      </c>
      <c r="I1517" s="40" t="str">
        <f t="shared" ca="1" si="733"/>
        <v>-</v>
      </c>
      <c r="J1517" s="40" t="str">
        <f t="shared" ca="1" si="733"/>
        <v>-</v>
      </c>
      <c r="K1517" s="40" t="str">
        <f t="shared" ca="1" si="733"/>
        <v>-</v>
      </c>
      <c r="L1517" s="40" t="str">
        <f t="shared" ca="1" si="733"/>
        <v>-</v>
      </c>
      <c r="M1517" s="40" t="str">
        <f t="shared" ca="1" si="733"/>
        <v>-</v>
      </c>
      <c r="N1517" s="40" t="str">
        <f t="shared" ca="1" si="733"/>
        <v>-</v>
      </c>
      <c r="O1517" s="40">
        <f t="shared" ca="1" si="733"/>
        <v>172</v>
      </c>
      <c r="P1517" s="40">
        <f t="shared" ca="1" si="733"/>
        <v>173</v>
      </c>
      <c r="Q1517" s="40">
        <f t="shared" ca="1" si="733"/>
        <v>173</v>
      </c>
      <c r="R1517" s="40">
        <f t="shared" ca="1" si="733"/>
        <v>174</v>
      </c>
      <c r="S1517" s="40">
        <f t="shared" ca="1" si="733"/>
        <v>174</v>
      </c>
      <c r="T1517" s="40">
        <f t="shared" ca="1" si="733"/>
        <v>174</v>
      </c>
      <c r="U1517" s="40">
        <f t="shared" ca="1" si="733"/>
        <v>2.2499999999999999E-2</v>
      </c>
      <c r="V1517" s="40">
        <f t="shared" ca="1" si="761"/>
        <v>6.25E-2</v>
      </c>
      <c r="W1517" s="40">
        <f t="shared" ca="1" si="761"/>
        <v>6.25E-2</v>
      </c>
      <c r="X1517" s="40">
        <f t="shared" ca="1" si="761"/>
        <v>0.1225</v>
      </c>
      <c r="Y1517" s="49">
        <f t="shared" ca="1" si="761"/>
        <v>1.15E-2</v>
      </c>
      <c r="Z1517" s="49">
        <f t="shared" ca="1" si="761"/>
        <v>-2.0416666666666666E-2</v>
      </c>
      <c r="AA1517" s="40">
        <f t="shared" ca="1" si="761"/>
        <v>2</v>
      </c>
      <c r="AB1517" s="40" t="b">
        <f t="shared" ca="1" si="761"/>
        <v>1</v>
      </c>
      <c r="AC1517" s="40" t="str">
        <f ca="1">OFFSET(AC1517,-1,0)</f>
        <v>-</v>
      </c>
      <c r="AD1517" s="40" t="str">
        <f t="shared" ca="1" si="761"/>
        <v>-</v>
      </c>
      <c r="AE1517" s="40" t="str">
        <f t="shared" ca="1" si="761"/>
        <v>-</v>
      </c>
      <c r="AF1517" s="40" t="str">
        <f t="shared" ca="1" si="761"/>
        <v>-</v>
      </c>
      <c r="AG1517" s="40">
        <f t="shared" ca="1" si="761"/>
        <v>0.5</v>
      </c>
      <c r="AH1517" s="40">
        <f t="shared" ca="1" si="761"/>
        <v>1</v>
      </c>
      <c r="AI1517" s="40">
        <f t="shared" ca="1" si="761"/>
        <v>0</v>
      </c>
      <c r="AJ1517" s="40">
        <f t="shared" ca="1" si="761"/>
        <v>1</v>
      </c>
      <c r="AK1517" s="40">
        <f t="shared" ca="1" si="740"/>
        <v>0</v>
      </c>
      <c r="AL1517" s="40">
        <f t="shared" ca="1" si="740"/>
        <v>1</v>
      </c>
      <c r="AM1517" s="77"/>
      <c r="AN1517" s="77"/>
      <c r="AO1517" s="77"/>
      <c r="AP1517" s="77"/>
      <c r="AQ1517" s="77"/>
      <c r="AR1517" s="77"/>
      <c r="AS1517" s="77"/>
      <c r="AT1517" s="77"/>
      <c r="AU1517" s="77"/>
      <c r="AV1517" s="77"/>
      <c r="AW1517" s="77"/>
      <c r="AX1517" s="77"/>
      <c r="AY1517" s="77"/>
      <c r="AZ1517" s="77"/>
      <c r="BA1517" s="77"/>
      <c r="BB1517" s="77"/>
      <c r="BC1517" s="77"/>
      <c r="BD1517" s="77"/>
      <c r="BE1517" s="77"/>
      <c r="BF1517" s="77"/>
      <c r="BG1517" s="77"/>
      <c r="BH1517" s="77"/>
      <c r="BI1517" s="77"/>
      <c r="BJ1517" s="77"/>
      <c r="BK1517" s="77"/>
      <c r="BL1517" s="77"/>
      <c r="BM1517" s="77"/>
      <c r="BN1517" s="40">
        <f t="shared" ca="1" si="757"/>
        <v>0</v>
      </c>
      <c r="BO1517" s="40">
        <f t="shared" ca="1" si="757"/>
        <v>0</v>
      </c>
      <c r="BP1517" s="40">
        <f t="shared" ca="1" si="757"/>
        <v>0</v>
      </c>
      <c r="BQ1517" s="40">
        <f t="shared" ca="1" si="757"/>
        <v>0</v>
      </c>
      <c r="BR1517" s="40">
        <f t="shared" ca="1" si="757"/>
        <v>0</v>
      </c>
      <c r="BS1517" s="40">
        <f t="shared" ca="1" si="757"/>
        <v>0</v>
      </c>
      <c r="BT1517" s="40">
        <f t="shared" ca="1" si="757"/>
        <v>0</v>
      </c>
      <c r="BU1517" s="40">
        <f t="shared" ca="1" si="757"/>
        <v>0</v>
      </c>
      <c r="BV1517" s="40">
        <f t="shared" ca="1" si="757"/>
        <v>0</v>
      </c>
      <c r="BW1517" s="40">
        <f t="shared" ca="1" si="757"/>
        <v>0</v>
      </c>
      <c r="BX1517" s="40">
        <f t="shared" ca="1" si="757"/>
        <v>0</v>
      </c>
      <c r="BY1517" s="40">
        <f t="shared" ca="1" si="757"/>
        <v>0</v>
      </c>
      <c r="BZ1517" s="40">
        <f t="shared" ca="1" si="757"/>
        <v>0</v>
      </c>
      <c r="CA1517" s="40">
        <f t="shared" ca="1" si="757"/>
        <v>0</v>
      </c>
      <c r="CB1517" s="40">
        <f t="shared" ca="1" si="757"/>
        <v>0</v>
      </c>
      <c r="CC1517" s="40">
        <f t="shared" ca="1" si="757"/>
        <v>0</v>
      </c>
      <c r="CD1517" s="40">
        <f t="shared" ca="1" si="758"/>
        <v>0</v>
      </c>
      <c r="CE1517" s="40">
        <f t="shared" ca="1" si="758"/>
        <v>0</v>
      </c>
      <c r="CF1517" s="40">
        <f t="shared" ca="1" si="758"/>
        <v>0</v>
      </c>
      <c r="CG1517" s="40">
        <f t="shared" ca="1" si="758"/>
        <v>0</v>
      </c>
      <c r="CH1517" s="40">
        <f t="shared" ca="1" si="758"/>
        <v>0</v>
      </c>
    </row>
    <row r="1518" spans="1:86">
      <c r="A1518" s="60"/>
      <c r="B1518" s="230" t="str">
        <f t="shared" si="731"/>
        <v>Scan 2 no cost increase</v>
      </c>
      <c r="C1518" s="63">
        <v>1</v>
      </c>
      <c r="D1518" s="63">
        <v>1</v>
      </c>
      <c r="E1518" s="77" t="b">
        <f t="shared" ca="1" si="759"/>
        <v>0</v>
      </c>
      <c r="F1518" s="77">
        <f t="shared" ca="1" si="733"/>
        <v>212</v>
      </c>
      <c r="G1518" s="77" t="str">
        <f t="shared" ca="1" si="733"/>
        <v>-</v>
      </c>
      <c r="H1518" s="77" t="str">
        <f t="shared" ca="1" si="733"/>
        <v>-</v>
      </c>
      <c r="I1518" s="77" t="str">
        <f t="shared" ca="1" si="733"/>
        <v>-</v>
      </c>
      <c r="J1518" s="77" t="str">
        <f t="shared" ca="1" si="733"/>
        <v>-</v>
      </c>
      <c r="K1518" s="77" t="str">
        <f t="shared" ca="1" si="733"/>
        <v>-</v>
      </c>
      <c r="L1518" s="77" t="str">
        <f t="shared" ca="1" si="733"/>
        <v>-</v>
      </c>
      <c r="M1518" s="77" t="str">
        <f t="shared" ca="1" si="733"/>
        <v>-</v>
      </c>
      <c r="N1518" s="77" t="str">
        <f t="shared" ca="1" si="733"/>
        <v>-</v>
      </c>
      <c r="O1518" s="77">
        <f t="shared" ca="1" si="733"/>
        <v>172</v>
      </c>
      <c r="P1518" s="77">
        <f t="shared" ca="1" si="733"/>
        <v>173</v>
      </c>
      <c r="Q1518" s="77">
        <f t="shared" ca="1" si="733"/>
        <v>173</v>
      </c>
      <c r="R1518" s="77">
        <f t="shared" ca="1" si="733"/>
        <v>174</v>
      </c>
      <c r="S1518" s="77">
        <f t="shared" ca="1" si="733"/>
        <v>174</v>
      </c>
      <c r="T1518" s="77">
        <f t="shared" ca="1" si="733"/>
        <v>174</v>
      </c>
      <c r="U1518" s="77">
        <f t="shared" ca="1" si="733"/>
        <v>2.2499999999999999E-2</v>
      </c>
      <c r="V1518" s="77">
        <f t="shared" ca="1" si="761"/>
        <v>6.25E-2</v>
      </c>
      <c r="W1518" s="77">
        <f t="shared" ca="1" si="761"/>
        <v>6.25E-2</v>
      </c>
      <c r="X1518" s="77">
        <f t="shared" ca="1" si="761"/>
        <v>0.1225</v>
      </c>
      <c r="Y1518" s="206">
        <f t="shared" ca="1" si="761"/>
        <v>1.15E-2</v>
      </c>
      <c r="Z1518" s="206">
        <f t="shared" ca="1" si="761"/>
        <v>-2.0416666666666666E-2</v>
      </c>
      <c r="AA1518" s="77">
        <f t="shared" ca="1" si="761"/>
        <v>2</v>
      </c>
      <c r="AB1518" s="77" t="b">
        <f t="shared" ca="1" si="761"/>
        <v>1</v>
      </c>
      <c r="AC1518" s="77" t="str">
        <f t="shared" ca="1" si="761"/>
        <v>-</v>
      </c>
      <c r="AD1518" s="77" t="str">
        <f t="shared" ca="1" si="761"/>
        <v>-</v>
      </c>
      <c r="AE1518" s="77" t="str">
        <f t="shared" ca="1" si="761"/>
        <v>-</v>
      </c>
      <c r="AF1518" s="77" t="str">
        <f t="shared" ca="1" si="761"/>
        <v>-</v>
      </c>
      <c r="AG1518" s="77">
        <f t="shared" ca="1" si="761"/>
        <v>0.5</v>
      </c>
      <c r="AH1518" s="40">
        <f t="shared" ca="1" si="761"/>
        <v>1</v>
      </c>
      <c r="AI1518" s="75">
        <v>-0.25</v>
      </c>
      <c r="AJ1518" s="40">
        <f t="shared" ca="1" si="761"/>
        <v>1</v>
      </c>
      <c r="AK1518" s="75">
        <f>187.5-125</f>
        <v>62.5</v>
      </c>
      <c r="AL1518" s="77">
        <f t="shared" ref="AL1518:AL1523" ca="1" si="762">OFFSET(AL1518,-1,0)</f>
        <v>1</v>
      </c>
      <c r="AM1518" s="77"/>
      <c r="AN1518" s="77"/>
      <c r="AO1518" s="77"/>
      <c r="AP1518" s="77"/>
      <c r="AQ1518" s="77"/>
      <c r="AR1518" s="77"/>
      <c r="AS1518" s="77"/>
      <c r="AT1518" s="77"/>
      <c r="AU1518" s="77"/>
      <c r="AV1518" s="77"/>
      <c r="AW1518" s="77"/>
      <c r="AX1518" s="77"/>
      <c r="AY1518" s="77"/>
      <c r="AZ1518" s="77"/>
      <c r="BA1518" s="77"/>
      <c r="BB1518" s="77"/>
      <c r="BC1518" s="77"/>
      <c r="BD1518" s="77"/>
      <c r="BE1518" s="77"/>
      <c r="BF1518" s="77"/>
      <c r="BG1518" s="77"/>
      <c r="BH1518" s="77"/>
      <c r="BI1518" s="77"/>
      <c r="BJ1518" s="77"/>
      <c r="BK1518" s="77"/>
      <c r="BL1518" s="77"/>
      <c r="BM1518" s="77"/>
      <c r="BN1518" s="201">
        <f t="shared" ref="BN1518:CH1518" ca="1" si="763">BN$1509</f>
        <v>0.08</v>
      </c>
      <c r="BO1518" s="201">
        <f t="shared" ca="1" si="763"/>
        <v>0</v>
      </c>
      <c r="BP1518" s="201">
        <f t="shared" ca="1" si="763"/>
        <v>0</v>
      </c>
      <c r="BQ1518" s="201">
        <f t="shared" ca="1" si="763"/>
        <v>0</v>
      </c>
      <c r="BR1518" s="201">
        <f t="shared" ca="1" si="763"/>
        <v>0.05</v>
      </c>
      <c r="BS1518" s="201">
        <f t="shared" ca="1" si="763"/>
        <v>-0.05</v>
      </c>
      <c r="BT1518" s="201">
        <f t="shared" ca="1" si="763"/>
        <v>0</v>
      </c>
      <c r="BU1518" s="201">
        <f t="shared" ca="1" si="763"/>
        <v>0.08</v>
      </c>
      <c r="BV1518" s="201">
        <f t="shared" ca="1" si="763"/>
        <v>0</v>
      </c>
      <c r="BW1518" s="201">
        <f t="shared" ca="1" si="763"/>
        <v>0</v>
      </c>
      <c r="BX1518" s="201">
        <f t="shared" ca="1" si="763"/>
        <v>0</v>
      </c>
      <c r="BY1518" s="201">
        <f t="shared" ca="1" si="763"/>
        <v>0.05</v>
      </c>
      <c r="BZ1518" s="201">
        <f t="shared" ca="1" si="763"/>
        <v>-0.05</v>
      </c>
      <c r="CA1518" s="201">
        <f t="shared" ca="1" si="763"/>
        <v>0</v>
      </c>
      <c r="CB1518" s="201">
        <f t="shared" ca="1" si="763"/>
        <v>0.08</v>
      </c>
      <c r="CC1518" s="201">
        <f t="shared" ca="1" si="763"/>
        <v>0</v>
      </c>
      <c r="CD1518" s="201">
        <f t="shared" ca="1" si="763"/>
        <v>0</v>
      </c>
      <c r="CE1518" s="201">
        <f t="shared" ca="1" si="763"/>
        <v>0</v>
      </c>
      <c r="CF1518" s="201">
        <f t="shared" ca="1" si="763"/>
        <v>0.05</v>
      </c>
      <c r="CG1518" s="201">
        <f t="shared" ca="1" si="763"/>
        <v>-0.05</v>
      </c>
      <c r="CH1518" s="201">
        <f t="shared" ca="1" si="763"/>
        <v>0</v>
      </c>
    </row>
    <row r="1519" spans="1:86">
      <c r="A1519" s="60"/>
      <c r="B1519" s="231" t="str">
        <f t="shared" si="731"/>
        <v>Scan 2 All FS as Scan1</v>
      </c>
      <c r="C1519" s="40">
        <f t="shared" ref="C1519:R1532" ca="1" si="764">OFFSET(C1519,-1,0)</f>
        <v>1</v>
      </c>
      <c r="D1519" s="40">
        <f t="shared" ca="1" si="764"/>
        <v>1</v>
      </c>
      <c r="E1519" s="40" t="b">
        <f t="shared" ca="1" si="759"/>
        <v>0</v>
      </c>
      <c r="F1519" s="40">
        <f t="shared" ca="1" si="733"/>
        <v>212</v>
      </c>
      <c r="G1519" s="40" t="str">
        <f t="shared" ca="1" si="733"/>
        <v>-</v>
      </c>
      <c r="H1519" s="40" t="str">
        <f t="shared" ca="1" si="733"/>
        <v>-</v>
      </c>
      <c r="I1519" s="40" t="str">
        <f t="shared" ca="1" si="733"/>
        <v>-</v>
      </c>
      <c r="J1519" s="40" t="str">
        <f t="shared" ca="1" si="733"/>
        <v>-</v>
      </c>
      <c r="K1519" s="40" t="str">
        <f t="shared" ca="1" si="733"/>
        <v>-</v>
      </c>
      <c r="L1519" s="40" t="str">
        <f t="shared" ca="1" si="733"/>
        <v>-</v>
      </c>
      <c r="M1519" s="40" t="str">
        <f t="shared" ca="1" si="733"/>
        <v>-</v>
      </c>
      <c r="N1519" s="40" t="str">
        <f t="shared" ca="1" si="733"/>
        <v>-</v>
      </c>
      <c r="O1519" s="200">
        <f ca="1">O$1495</f>
        <v>170</v>
      </c>
      <c r="P1519" s="40">
        <f t="shared" ca="1" si="733"/>
        <v>173</v>
      </c>
      <c r="Q1519" s="200">
        <f ca="1">Q$1495</f>
        <v>171</v>
      </c>
      <c r="R1519" s="200">
        <f ca="1">R$1495</f>
        <v>171</v>
      </c>
      <c r="S1519" s="200">
        <f ca="1">S$1495</f>
        <v>171</v>
      </c>
      <c r="T1519" s="200">
        <f ca="1">T$1495</f>
        <v>171</v>
      </c>
      <c r="U1519" s="40">
        <f t="shared" ca="1" si="733"/>
        <v>2.2499999999999999E-2</v>
      </c>
      <c r="V1519" s="40">
        <f t="shared" ca="1" si="761"/>
        <v>6.25E-2</v>
      </c>
      <c r="W1519" s="40">
        <f t="shared" ca="1" si="761"/>
        <v>6.25E-2</v>
      </c>
      <c r="X1519" s="40">
        <f t="shared" ca="1" si="761"/>
        <v>0.1225</v>
      </c>
      <c r="Y1519" s="49">
        <f t="shared" ca="1" si="761"/>
        <v>1.15E-2</v>
      </c>
      <c r="Z1519" s="49">
        <f t="shared" ca="1" si="761"/>
        <v>-2.0416666666666666E-2</v>
      </c>
      <c r="AA1519" s="40">
        <f t="shared" ref="AA1519:AC1520" ca="1" si="765">OFFSET(AA1519,-1,0)</f>
        <v>2</v>
      </c>
      <c r="AB1519" s="40" t="b">
        <f t="shared" ca="1" si="765"/>
        <v>1</v>
      </c>
      <c r="AC1519" s="40" t="str">
        <f t="shared" ca="1" si="765"/>
        <v>-</v>
      </c>
      <c r="AD1519" s="40" t="str">
        <f t="shared" ca="1" si="761"/>
        <v>-</v>
      </c>
      <c r="AE1519" s="40" t="str">
        <f t="shared" ca="1" si="761"/>
        <v>-</v>
      </c>
      <c r="AF1519" s="40" t="str">
        <f t="shared" ca="1" si="761"/>
        <v>-</v>
      </c>
      <c r="AG1519" s="40">
        <f t="shared" ca="1" si="761"/>
        <v>0.5</v>
      </c>
      <c r="AH1519" s="40">
        <f ca="1">OFFSET(AH1519,-1,0)</f>
        <v>1</v>
      </c>
      <c r="AI1519" s="201">
        <f ca="1">AI$1509</f>
        <v>0</v>
      </c>
      <c r="AJ1519" s="40">
        <f t="shared" ca="1" si="761"/>
        <v>1</v>
      </c>
      <c r="AK1519" s="201">
        <f ca="1">AK$1509</f>
        <v>0</v>
      </c>
      <c r="AL1519" s="40">
        <f t="shared" ca="1" si="762"/>
        <v>1</v>
      </c>
      <c r="AM1519" s="40"/>
      <c r="AN1519" s="40"/>
      <c r="AO1519" s="40"/>
      <c r="AP1519" s="40"/>
      <c r="AQ1519" s="40"/>
      <c r="AR1519" s="40"/>
      <c r="AS1519" s="40"/>
      <c r="AT1519" s="40"/>
      <c r="AU1519" s="40"/>
      <c r="AV1519" s="40"/>
      <c r="AW1519" s="40"/>
      <c r="AX1519" s="40"/>
      <c r="AY1519" s="40"/>
      <c r="AZ1519" s="40"/>
      <c r="BA1519" s="40"/>
      <c r="BB1519" s="40"/>
      <c r="BC1519" s="40"/>
      <c r="BD1519" s="40"/>
      <c r="BE1519" s="40"/>
      <c r="BF1519" s="40"/>
      <c r="BG1519" s="40"/>
      <c r="BH1519" s="40"/>
      <c r="BI1519" s="40"/>
      <c r="BJ1519" s="40"/>
      <c r="BK1519" s="40"/>
      <c r="BL1519" s="40"/>
      <c r="BM1519" s="40"/>
      <c r="BN1519" s="200">
        <f ca="1">BN$1495</f>
        <v>-0.05</v>
      </c>
      <c r="BO1519" s="40">
        <f ca="1">OFFSET(BO1519,-1,0)</f>
        <v>0</v>
      </c>
      <c r="BP1519" s="77">
        <f ca="1">OFFSET(BP1519,-1,0)</f>
        <v>0</v>
      </c>
      <c r="BQ1519" s="40">
        <f ca="1">OFFSET(BQ1519,-1,0)</f>
        <v>0</v>
      </c>
      <c r="BR1519" s="200">
        <f ca="1">BR$1495</f>
        <v>0.05</v>
      </c>
      <c r="BS1519" s="200">
        <f ca="1">BS$1495</f>
        <v>-0.05</v>
      </c>
      <c r="BT1519" s="200">
        <f ca="1">BT$1495</f>
        <v>-0.05</v>
      </c>
      <c r="BU1519" s="200">
        <f ca="1">BU$1495</f>
        <v>-0.05</v>
      </c>
      <c r="BV1519" s="40">
        <f t="shared" ref="BV1519:BX1523" ca="1" si="766">OFFSET(BV1519,-1,0)</f>
        <v>0</v>
      </c>
      <c r="BW1519" s="77">
        <f t="shared" ca="1" si="766"/>
        <v>0</v>
      </c>
      <c r="BX1519" s="40">
        <f t="shared" ca="1" si="766"/>
        <v>0</v>
      </c>
      <c r="BY1519" s="200">
        <f ca="1">BY$1495</f>
        <v>0.05</v>
      </c>
      <c r="BZ1519" s="200">
        <f ca="1">BZ$1495</f>
        <v>-0.05</v>
      </c>
      <c r="CA1519" s="200">
        <f ca="1">CA$1495</f>
        <v>-0.05</v>
      </c>
      <c r="CB1519" s="200">
        <f ca="1">CB$1495</f>
        <v>-0.05</v>
      </c>
      <c r="CC1519" s="40">
        <f t="shared" ref="CC1519:CE1523" ca="1" si="767">OFFSET(CC1519,-1,0)</f>
        <v>0</v>
      </c>
      <c r="CD1519" s="77">
        <f t="shared" ca="1" si="767"/>
        <v>0</v>
      </c>
      <c r="CE1519" s="40">
        <f t="shared" ca="1" si="767"/>
        <v>0</v>
      </c>
      <c r="CF1519" s="200">
        <f ca="1">CF$1495</f>
        <v>0.05</v>
      </c>
      <c r="CG1519" s="200">
        <f ca="1">CG$1495</f>
        <v>-0.05</v>
      </c>
      <c r="CH1519" s="200">
        <f ca="1">CH$1495</f>
        <v>-0.05</v>
      </c>
    </row>
    <row r="1520" spans="1:86">
      <c r="A1520" s="60"/>
      <c r="B1520" s="231" t="str">
        <f t="shared" si="731"/>
        <v>Scan 2 Dry FS as Scan1</v>
      </c>
      <c r="C1520" s="40">
        <f t="shared" ca="1" si="764"/>
        <v>1</v>
      </c>
      <c r="D1520" s="40">
        <f t="shared" ca="1" si="764"/>
        <v>1</v>
      </c>
      <c r="E1520" s="40" t="b">
        <f t="shared" ca="1" si="759"/>
        <v>0</v>
      </c>
      <c r="F1520" s="40">
        <f t="shared" ca="1" si="733"/>
        <v>212</v>
      </c>
      <c r="G1520" s="40" t="str">
        <f t="shared" ca="1" si="733"/>
        <v>-</v>
      </c>
      <c r="H1520" s="40" t="str">
        <f t="shared" ca="1" si="733"/>
        <v>-</v>
      </c>
      <c r="I1520" s="40" t="str">
        <f t="shared" ca="1" si="733"/>
        <v>-</v>
      </c>
      <c r="J1520" s="40" t="str">
        <f t="shared" ca="1" si="733"/>
        <v>-</v>
      </c>
      <c r="K1520" s="40" t="str">
        <f t="shared" ca="1" si="733"/>
        <v>-</v>
      </c>
      <c r="L1520" s="40" t="str">
        <f t="shared" ca="1" si="733"/>
        <v>-</v>
      </c>
      <c r="M1520" s="40" t="str">
        <f t="shared" ca="1" si="733"/>
        <v>-</v>
      </c>
      <c r="N1520" s="40" t="str">
        <f t="shared" ca="1" si="733"/>
        <v>-</v>
      </c>
      <c r="O1520" s="40">
        <f t="shared" ca="1" si="733"/>
        <v>170</v>
      </c>
      <c r="P1520" s="40">
        <f t="shared" ca="1" si="733"/>
        <v>173</v>
      </c>
      <c r="Q1520" s="201">
        <f ca="1">Q$1509</f>
        <v>173</v>
      </c>
      <c r="R1520" s="201">
        <f ca="1">R$1509</f>
        <v>174</v>
      </c>
      <c r="S1520" s="201">
        <f ca="1">S$1509</f>
        <v>174</v>
      </c>
      <c r="T1520" s="201">
        <f ca="1">T$1509</f>
        <v>174</v>
      </c>
      <c r="U1520" s="40">
        <f t="shared" ca="1" si="733"/>
        <v>2.2499999999999999E-2</v>
      </c>
      <c r="V1520" s="40">
        <f t="shared" ca="1" si="761"/>
        <v>6.25E-2</v>
      </c>
      <c r="W1520" s="40">
        <f t="shared" ca="1" si="761"/>
        <v>6.25E-2</v>
      </c>
      <c r="X1520" s="40">
        <f t="shared" ca="1" si="761"/>
        <v>0.1225</v>
      </c>
      <c r="Y1520" s="49">
        <f t="shared" ca="1" si="761"/>
        <v>1.15E-2</v>
      </c>
      <c r="Z1520" s="49">
        <f t="shared" ca="1" si="761"/>
        <v>-2.0416666666666666E-2</v>
      </c>
      <c r="AA1520" s="40">
        <f t="shared" ca="1" si="765"/>
        <v>2</v>
      </c>
      <c r="AB1520" s="40" t="b">
        <f t="shared" ca="1" si="765"/>
        <v>1</v>
      </c>
      <c r="AC1520" s="40" t="str">
        <f t="shared" ca="1" si="765"/>
        <v>-</v>
      </c>
      <c r="AD1520" s="40" t="str">
        <f t="shared" ca="1" si="761"/>
        <v>-</v>
      </c>
      <c r="AE1520" s="40" t="str">
        <f t="shared" ca="1" si="761"/>
        <v>-</v>
      </c>
      <c r="AF1520" s="40" t="str">
        <f t="shared" ca="1" si="761"/>
        <v>-</v>
      </c>
      <c r="AG1520" s="40">
        <f t="shared" ca="1" si="761"/>
        <v>0.5</v>
      </c>
      <c r="AH1520" s="40">
        <f ca="1">OFFSET(AH1520,-1,0)</f>
        <v>1</v>
      </c>
      <c r="AI1520" s="77">
        <f t="shared" ref="AI1520:AK1521" ca="1" si="768">OFFSET(AI1520,-1,0)</f>
        <v>0</v>
      </c>
      <c r="AJ1520" s="77">
        <f t="shared" ca="1" si="768"/>
        <v>1</v>
      </c>
      <c r="AK1520" s="77">
        <f t="shared" ca="1" si="768"/>
        <v>0</v>
      </c>
      <c r="AL1520" s="40">
        <f t="shared" ca="1" si="762"/>
        <v>1</v>
      </c>
      <c r="AM1520" s="40"/>
      <c r="AN1520" s="40"/>
      <c r="AO1520" s="40"/>
      <c r="AP1520" s="40"/>
      <c r="AQ1520" s="40"/>
      <c r="AR1520" s="40"/>
      <c r="AS1520" s="40"/>
      <c r="AT1520" s="40"/>
      <c r="AU1520" s="40"/>
      <c r="AV1520" s="40"/>
      <c r="AW1520" s="40"/>
      <c r="AX1520" s="40"/>
      <c r="AY1520" s="40"/>
      <c r="AZ1520" s="40"/>
      <c r="BA1520" s="40"/>
      <c r="BB1520" s="40"/>
      <c r="BC1520" s="40"/>
      <c r="BD1520" s="40"/>
      <c r="BE1520" s="40"/>
      <c r="BF1520" s="40"/>
      <c r="BG1520" s="40"/>
      <c r="BH1520" s="40"/>
      <c r="BI1520" s="40"/>
      <c r="BJ1520" s="40"/>
      <c r="BK1520" s="40"/>
      <c r="BL1520" s="40"/>
      <c r="BM1520" s="40"/>
      <c r="BN1520" s="40">
        <f t="shared" ref="BN1520:CC1532" ca="1" si="769">OFFSET(BN1520,-1,0)</f>
        <v>-0.05</v>
      </c>
      <c r="BO1520" s="40">
        <f t="shared" ca="1" si="769"/>
        <v>0</v>
      </c>
      <c r="BP1520" s="77">
        <f ca="1">OFFSET(BP1520,-1,0)</f>
        <v>0</v>
      </c>
      <c r="BQ1520" s="40">
        <f t="shared" ca="1" si="769"/>
        <v>0</v>
      </c>
      <c r="BR1520" s="40">
        <f t="shared" ca="1" si="769"/>
        <v>0.05</v>
      </c>
      <c r="BS1520" s="201">
        <f ca="1">BS$1509</f>
        <v>-0.05</v>
      </c>
      <c r="BT1520" s="201">
        <f ca="1">BT$1509</f>
        <v>0</v>
      </c>
      <c r="BU1520" s="40">
        <f ca="1">OFFSET(BU1520,-1,0)</f>
        <v>-0.05</v>
      </c>
      <c r="BV1520" s="40">
        <f t="shared" ca="1" si="766"/>
        <v>0</v>
      </c>
      <c r="BW1520" s="77">
        <f t="shared" ca="1" si="766"/>
        <v>0</v>
      </c>
      <c r="BX1520" s="40">
        <f t="shared" ca="1" si="766"/>
        <v>0</v>
      </c>
      <c r="BY1520" s="40">
        <f ca="1">OFFSET(BY1520,-1,0)</f>
        <v>0.05</v>
      </c>
      <c r="BZ1520" s="201">
        <f ca="1">BZ$1509</f>
        <v>-0.05</v>
      </c>
      <c r="CA1520" s="201">
        <f ca="1">CA$1509</f>
        <v>0</v>
      </c>
      <c r="CB1520" s="40">
        <f ca="1">OFFSET(CB1520,-1,0)</f>
        <v>-0.05</v>
      </c>
      <c r="CC1520" s="40">
        <f t="shared" ca="1" si="767"/>
        <v>0</v>
      </c>
      <c r="CD1520" s="77">
        <f t="shared" ca="1" si="767"/>
        <v>0</v>
      </c>
      <c r="CE1520" s="40">
        <f t="shared" ca="1" si="767"/>
        <v>0</v>
      </c>
      <c r="CF1520" s="40">
        <f ca="1">OFFSET(CF1520,-1,0)</f>
        <v>0.05</v>
      </c>
      <c r="CG1520" s="201">
        <f ca="1">CG$1509</f>
        <v>-0.05</v>
      </c>
      <c r="CH1520" s="201">
        <f ca="1">CH$1509</f>
        <v>0</v>
      </c>
    </row>
    <row r="1521" spans="1:86">
      <c r="A1521" s="60"/>
      <c r="B1521" s="231" t="str">
        <f t="shared" si="731"/>
        <v>Scan 2 Singles FS as Scan1</v>
      </c>
      <c r="C1521" s="77">
        <f t="shared" ca="1" si="764"/>
        <v>1</v>
      </c>
      <c r="D1521" s="77">
        <f t="shared" ca="1" si="764"/>
        <v>1</v>
      </c>
      <c r="E1521" s="77" t="b">
        <f t="shared" ca="1" si="759"/>
        <v>0</v>
      </c>
      <c r="F1521" s="77">
        <f t="shared" ref="F1521:N1522" ca="1" si="770">OFFSET(F1521,-1,0)</f>
        <v>212</v>
      </c>
      <c r="G1521" s="77" t="str">
        <f t="shared" ca="1" si="770"/>
        <v>-</v>
      </c>
      <c r="H1521" s="77" t="str">
        <f t="shared" ca="1" si="770"/>
        <v>-</v>
      </c>
      <c r="I1521" s="77" t="str">
        <f t="shared" ca="1" si="770"/>
        <v>-</v>
      </c>
      <c r="J1521" s="77" t="str">
        <f t="shared" ca="1" si="770"/>
        <v>-</v>
      </c>
      <c r="K1521" s="77" t="str">
        <f t="shared" ca="1" si="770"/>
        <v>-</v>
      </c>
      <c r="L1521" s="77" t="str">
        <f t="shared" ca="1" si="770"/>
        <v>-</v>
      </c>
      <c r="M1521" s="77" t="str">
        <f t="shared" ca="1" si="770"/>
        <v>-</v>
      </c>
      <c r="N1521" s="77" t="str">
        <f t="shared" ca="1" si="770"/>
        <v>-</v>
      </c>
      <c r="O1521" s="201">
        <f ca="1">O$1509</f>
        <v>172</v>
      </c>
      <c r="P1521" s="77">
        <f ca="1">OFFSET(P1521,-1,0)</f>
        <v>173</v>
      </c>
      <c r="Q1521" s="200">
        <f ca="1">Q$1495</f>
        <v>171</v>
      </c>
      <c r="R1521" s="77">
        <f ca="1">OFFSET(R1521,-1,0)</f>
        <v>174</v>
      </c>
      <c r="S1521" s="77">
        <f t="shared" ref="S1521:AJ1523" ca="1" si="771">OFFSET(S1521,-1,0)</f>
        <v>174</v>
      </c>
      <c r="T1521" s="77">
        <f t="shared" ca="1" si="771"/>
        <v>174</v>
      </c>
      <c r="U1521" s="77">
        <f t="shared" ca="1" si="771"/>
        <v>2.2499999999999999E-2</v>
      </c>
      <c r="V1521" s="77">
        <f t="shared" ca="1" si="771"/>
        <v>6.25E-2</v>
      </c>
      <c r="W1521" s="77">
        <f t="shared" ca="1" si="771"/>
        <v>6.25E-2</v>
      </c>
      <c r="X1521" s="77">
        <f t="shared" ca="1" si="771"/>
        <v>0.1225</v>
      </c>
      <c r="Y1521" s="206">
        <f t="shared" ca="1" si="771"/>
        <v>1.15E-2</v>
      </c>
      <c r="Z1521" s="206">
        <f t="shared" ca="1" si="771"/>
        <v>-2.0416666666666666E-2</v>
      </c>
      <c r="AA1521" s="77">
        <f t="shared" ca="1" si="771"/>
        <v>2</v>
      </c>
      <c r="AB1521" s="77" t="b">
        <f t="shared" ca="1" si="771"/>
        <v>1</v>
      </c>
      <c r="AC1521" s="77" t="str">
        <f t="shared" ca="1" si="771"/>
        <v>-</v>
      </c>
      <c r="AD1521" s="77" t="str">
        <f t="shared" ca="1" si="771"/>
        <v>-</v>
      </c>
      <c r="AE1521" s="77" t="str">
        <f t="shared" ca="1" si="771"/>
        <v>-</v>
      </c>
      <c r="AF1521" s="77" t="str">
        <f t="shared" ca="1" si="771"/>
        <v>-</v>
      </c>
      <c r="AG1521" s="77">
        <f t="shared" ca="1" si="771"/>
        <v>0.5</v>
      </c>
      <c r="AH1521" s="77">
        <f t="shared" ca="1" si="771"/>
        <v>1</v>
      </c>
      <c r="AI1521" s="77">
        <f t="shared" ca="1" si="768"/>
        <v>0</v>
      </c>
      <c r="AJ1521" s="77">
        <f t="shared" ca="1" si="768"/>
        <v>1</v>
      </c>
      <c r="AK1521" s="77">
        <f t="shared" ca="1" si="768"/>
        <v>0</v>
      </c>
      <c r="AL1521" s="77">
        <f t="shared" ca="1" si="762"/>
        <v>1</v>
      </c>
      <c r="AM1521" s="77"/>
      <c r="AN1521" s="77"/>
      <c r="AO1521" s="77"/>
      <c r="AP1521" s="77"/>
      <c r="AQ1521" s="77"/>
      <c r="AR1521" s="77"/>
      <c r="AS1521" s="77"/>
      <c r="AT1521" s="77"/>
      <c r="AU1521" s="77"/>
      <c r="AV1521" s="77"/>
      <c r="AW1521" s="77"/>
      <c r="AX1521" s="77"/>
      <c r="AY1521" s="77"/>
      <c r="AZ1521" s="77"/>
      <c r="BA1521" s="77"/>
      <c r="BB1521" s="77"/>
      <c r="BC1521" s="77"/>
      <c r="BD1521" s="77"/>
      <c r="BE1521" s="77"/>
      <c r="BF1521" s="77"/>
      <c r="BG1521" s="77"/>
      <c r="BH1521" s="77"/>
      <c r="BI1521" s="77"/>
      <c r="BJ1521" s="77"/>
      <c r="BK1521" s="77"/>
      <c r="BL1521" s="77"/>
      <c r="BM1521" s="77"/>
      <c r="BN1521" s="77">
        <f t="shared" ca="1" si="769"/>
        <v>-0.05</v>
      </c>
      <c r="BO1521" s="77">
        <f t="shared" ca="1" si="769"/>
        <v>0</v>
      </c>
      <c r="BP1521" s="77">
        <f t="shared" ca="1" si="769"/>
        <v>0</v>
      </c>
      <c r="BQ1521" s="77">
        <f t="shared" ca="1" si="769"/>
        <v>0</v>
      </c>
      <c r="BR1521" s="201">
        <f ca="1">BR$1509</f>
        <v>0.05</v>
      </c>
      <c r="BS1521" s="200">
        <f ca="1">BS$1495</f>
        <v>-0.05</v>
      </c>
      <c r="BT1521" s="77">
        <f t="shared" ca="1" si="769"/>
        <v>0</v>
      </c>
      <c r="BU1521" s="77">
        <f ca="1">OFFSET(BU1521,-1,0)</f>
        <v>-0.05</v>
      </c>
      <c r="BV1521" s="77">
        <f t="shared" ca="1" si="766"/>
        <v>0</v>
      </c>
      <c r="BW1521" s="77">
        <f t="shared" ca="1" si="766"/>
        <v>0</v>
      </c>
      <c r="BX1521" s="77">
        <f t="shared" ca="1" si="766"/>
        <v>0</v>
      </c>
      <c r="BY1521" s="201">
        <f ca="1">BY$1509</f>
        <v>0.05</v>
      </c>
      <c r="BZ1521" s="200">
        <f ca="1">BZ$1495</f>
        <v>-0.05</v>
      </c>
      <c r="CA1521" s="77">
        <f ca="1">OFFSET(CA1521,-1,0)</f>
        <v>0</v>
      </c>
      <c r="CB1521" s="77">
        <f ca="1">OFFSET(CB1521,-1,0)</f>
        <v>-0.05</v>
      </c>
      <c r="CC1521" s="77">
        <f t="shared" ca="1" si="767"/>
        <v>0</v>
      </c>
      <c r="CD1521" s="77">
        <f t="shared" ca="1" si="767"/>
        <v>0</v>
      </c>
      <c r="CE1521" s="77">
        <f t="shared" ca="1" si="767"/>
        <v>0</v>
      </c>
      <c r="CF1521" s="201">
        <f ca="1">CF$1509</f>
        <v>0.05</v>
      </c>
      <c r="CG1521" s="200">
        <f ca="1">CG$1495</f>
        <v>-0.05</v>
      </c>
      <c r="CH1521" s="77">
        <f ca="1">OFFSET(CH1521,-1,0)</f>
        <v>0</v>
      </c>
    </row>
    <row r="1522" spans="1:86">
      <c r="A1522" s="60"/>
      <c r="B1522" s="231" t="str">
        <f t="shared" si="731"/>
        <v>Scan 2 Mult FS as Scan1</v>
      </c>
      <c r="C1522" s="77">
        <f t="shared" ca="1" si="764"/>
        <v>1</v>
      </c>
      <c r="D1522" s="77">
        <f t="shared" ca="1" si="764"/>
        <v>1</v>
      </c>
      <c r="E1522" s="77" t="b">
        <f t="shared" ca="1" si="759"/>
        <v>0</v>
      </c>
      <c r="F1522" s="77">
        <f t="shared" ca="1" si="770"/>
        <v>212</v>
      </c>
      <c r="G1522" s="77" t="str">
        <f t="shared" ca="1" si="770"/>
        <v>-</v>
      </c>
      <c r="H1522" s="77" t="str">
        <f t="shared" ca="1" si="770"/>
        <v>-</v>
      </c>
      <c r="I1522" s="77" t="str">
        <f t="shared" ca="1" si="770"/>
        <v>-</v>
      </c>
      <c r="J1522" s="77" t="str">
        <f t="shared" ca="1" si="770"/>
        <v>-</v>
      </c>
      <c r="K1522" s="77" t="str">
        <f t="shared" ca="1" si="770"/>
        <v>-</v>
      </c>
      <c r="L1522" s="77" t="str">
        <f t="shared" ca="1" si="770"/>
        <v>-</v>
      </c>
      <c r="M1522" s="77" t="str">
        <f t="shared" ca="1" si="770"/>
        <v>-</v>
      </c>
      <c r="N1522" s="77" t="str">
        <f t="shared" ca="1" si="770"/>
        <v>-</v>
      </c>
      <c r="O1522" s="77">
        <f ca="1">OFFSET(O1522,-1,0)</f>
        <v>172</v>
      </c>
      <c r="P1522" s="77">
        <f ca="1">OFFSET(P1522,-1,0)</f>
        <v>173</v>
      </c>
      <c r="Q1522" s="201">
        <f ca="1">Q$1509</f>
        <v>173</v>
      </c>
      <c r="R1522" s="200">
        <f ca="1">R$1495</f>
        <v>171</v>
      </c>
      <c r="S1522" s="200">
        <f ca="1">S$1495</f>
        <v>171</v>
      </c>
      <c r="T1522" s="200">
        <f ca="1">T$1495</f>
        <v>171</v>
      </c>
      <c r="U1522" s="77">
        <f t="shared" ca="1" si="771"/>
        <v>2.2499999999999999E-2</v>
      </c>
      <c r="V1522" s="77">
        <f t="shared" ca="1" si="771"/>
        <v>6.25E-2</v>
      </c>
      <c r="W1522" s="77">
        <f t="shared" ca="1" si="771"/>
        <v>6.25E-2</v>
      </c>
      <c r="X1522" s="77">
        <f t="shared" ca="1" si="771"/>
        <v>0.1225</v>
      </c>
      <c r="Y1522" s="206">
        <f t="shared" ca="1" si="771"/>
        <v>1.15E-2</v>
      </c>
      <c r="Z1522" s="206">
        <f t="shared" ca="1" si="771"/>
        <v>-2.0416666666666666E-2</v>
      </c>
      <c r="AA1522" s="77">
        <f t="shared" ca="1" si="771"/>
        <v>2</v>
      </c>
      <c r="AB1522" s="77" t="b">
        <f t="shared" ca="1" si="771"/>
        <v>1</v>
      </c>
      <c r="AC1522" s="77" t="str">
        <f t="shared" ca="1" si="771"/>
        <v>-</v>
      </c>
      <c r="AD1522" s="77" t="str">
        <f t="shared" ca="1" si="771"/>
        <v>-</v>
      </c>
      <c r="AE1522" s="77" t="str">
        <f t="shared" ca="1" si="771"/>
        <v>-</v>
      </c>
      <c r="AF1522" s="77" t="str">
        <f t="shared" ca="1" si="771"/>
        <v>-</v>
      </c>
      <c r="AG1522" s="77">
        <f t="shared" ca="1" si="771"/>
        <v>0.5</v>
      </c>
      <c r="AH1522" s="77">
        <f t="shared" ca="1" si="771"/>
        <v>1</v>
      </c>
      <c r="AI1522" s="77">
        <f t="shared" ca="1" si="771"/>
        <v>0</v>
      </c>
      <c r="AJ1522" s="77">
        <f t="shared" ca="1" si="771"/>
        <v>1</v>
      </c>
      <c r="AK1522" s="77">
        <f ca="1">OFFSET(AK1522,-1,0)</f>
        <v>0</v>
      </c>
      <c r="AL1522" s="77">
        <f t="shared" ca="1" si="762"/>
        <v>1</v>
      </c>
      <c r="AM1522" s="77"/>
      <c r="AN1522" s="77"/>
      <c r="AO1522" s="77"/>
      <c r="AP1522" s="77"/>
      <c r="AQ1522" s="77"/>
      <c r="AR1522" s="77"/>
      <c r="AS1522" s="77"/>
      <c r="AT1522" s="77"/>
      <c r="AU1522" s="77"/>
      <c r="AV1522" s="77"/>
      <c r="AW1522" s="77"/>
      <c r="AX1522" s="77"/>
      <c r="AY1522" s="77"/>
      <c r="AZ1522" s="77"/>
      <c r="BA1522" s="77"/>
      <c r="BB1522" s="77"/>
      <c r="BC1522" s="77"/>
      <c r="BD1522" s="77"/>
      <c r="BE1522" s="77"/>
      <c r="BF1522" s="77"/>
      <c r="BG1522" s="77"/>
      <c r="BH1522" s="77"/>
      <c r="BI1522" s="77"/>
      <c r="BJ1522" s="77"/>
      <c r="BK1522" s="77"/>
      <c r="BL1522" s="77"/>
      <c r="BM1522" s="77"/>
      <c r="BN1522" s="77">
        <f t="shared" ca="1" si="769"/>
        <v>-0.05</v>
      </c>
      <c r="BO1522" s="77">
        <f t="shared" ca="1" si="769"/>
        <v>0</v>
      </c>
      <c r="BP1522" s="77">
        <f t="shared" ca="1" si="769"/>
        <v>0</v>
      </c>
      <c r="BQ1522" s="77">
        <f t="shared" ca="1" si="769"/>
        <v>0</v>
      </c>
      <c r="BR1522" s="77">
        <f t="shared" ca="1" si="769"/>
        <v>0.05</v>
      </c>
      <c r="BS1522" s="201">
        <f ca="1">BS$1509</f>
        <v>-0.05</v>
      </c>
      <c r="BT1522" s="200">
        <f ca="1">BT$1495</f>
        <v>-0.05</v>
      </c>
      <c r="BU1522" s="77">
        <f ca="1">OFFSET(BU1522,-1,0)</f>
        <v>-0.05</v>
      </c>
      <c r="BV1522" s="77">
        <f t="shared" ca="1" si="766"/>
        <v>0</v>
      </c>
      <c r="BW1522" s="77">
        <f t="shared" ca="1" si="766"/>
        <v>0</v>
      </c>
      <c r="BX1522" s="77">
        <f t="shared" ca="1" si="766"/>
        <v>0</v>
      </c>
      <c r="BY1522" s="77">
        <f ca="1">OFFSET(BY1522,-1,0)</f>
        <v>0.05</v>
      </c>
      <c r="BZ1522" s="201">
        <f ca="1">BZ$1509</f>
        <v>-0.05</v>
      </c>
      <c r="CA1522" s="200">
        <f ca="1">CA$1495</f>
        <v>-0.05</v>
      </c>
      <c r="CB1522" s="77">
        <f ca="1">OFFSET(CB1522,-1,0)</f>
        <v>-0.05</v>
      </c>
      <c r="CC1522" s="77">
        <f t="shared" ca="1" si="767"/>
        <v>0</v>
      </c>
      <c r="CD1522" s="77">
        <f t="shared" ca="1" si="767"/>
        <v>0</v>
      </c>
      <c r="CE1522" s="77">
        <f t="shared" ca="1" si="767"/>
        <v>0</v>
      </c>
      <c r="CF1522" s="77">
        <f t="shared" ref="CF1522:CF1528" ca="1" si="772">OFFSET(CF1522,-1,0)</f>
        <v>0.05</v>
      </c>
      <c r="CG1522" s="201">
        <f ca="1">CG$1509</f>
        <v>-0.05</v>
      </c>
      <c r="CH1522" s="200">
        <f ca="1">CH$1495</f>
        <v>-0.05</v>
      </c>
    </row>
    <row r="1523" spans="1:86">
      <c r="A1523" s="60"/>
      <c r="B1523" s="231" t="str">
        <f t="shared" si="731"/>
        <v>Scan 2 Hold Base Mortality as Scan1</v>
      </c>
      <c r="C1523" s="77">
        <f t="shared" ca="1" si="764"/>
        <v>1</v>
      </c>
      <c r="D1523" s="77">
        <f t="shared" ca="1" si="764"/>
        <v>1</v>
      </c>
      <c r="E1523" s="77" t="b">
        <f t="shared" ca="1" si="759"/>
        <v>0</v>
      </c>
      <c r="F1523" s="200">
        <f ca="1">F$1495</f>
        <v>211</v>
      </c>
      <c r="G1523" s="77" t="str">
        <f ca="1">OFFSET(G1523,-1,0)</f>
        <v>-</v>
      </c>
      <c r="H1523" s="77" t="str">
        <f ca="1">OFFSET(H1523,-1,0)</f>
        <v>-</v>
      </c>
      <c r="I1523" s="77" t="str">
        <f ca="1">OFFSET(I1523,-1,0)</f>
        <v>-</v>
      </c>
      <c r="J1523" s="77" t="str">
        <f ca="1">OFFSET(J1523,-1,0)</f>
        <v>-</v>
      </c>
      <c r="K1523" s="77" t="str">
        <f ca="1">OFFSET(K1523,-1,0)</f>
        <v>-</v>
      </c>
      <c r="L1523" s="76" t="b">
        <v>1</v>
      </c>
      <c r="M1523" s="77" t="str">
        <f ca="1">OFFSET(M1523,-1,0)</f>
        <v>-</v>
      </c>
      <c r="N1523" s="77" t="str">
        <f ca="1">OFFSET(N1523,-1,0)</f>
        <v>-</v>
      </c>
      <c r="O1523" s="77">
        <f ca="1">OFFSET(O1523,-1,0)</f>
        <v>172</v>
      </c>
      <c r="P1523" s="77">
        <f ca="1">OFFSET(P1523,-1,0)</f>
        <v>173</v>
      </c>
      <c r="Q1523" s="77">
        <f ca="1">OFFSET(Q1523,-1,0)</f>
        <v>173</v>
      </c>
      <c r="R1523" s="201">
        <f ca="1">R$1509</f>
        <v>174</v>
      </c>
      <c r="S1523" s="201">
        <f ca="1">S$1509</f>
        <v>174</v>
      </c>
      <c r="T1523" s="201">
        <f ca="1">T$1509</f>
        <v>174</v>
      </c>
      <c r="U1523" s="77">
        <f t="shared" ca="1" si="771"/>
        <v>2.2499999999999999E-2</v>
      </c>
      <c r="V1523" s="77">
        <f t="shared" ca="1" si="771"/>
        <v>6.25E-2</v>
      </c>
      <c r="W1523" s="77">
        <f t="shared" ca="1" si="771"/>
        <v>6.25E-2</v>
      </c>
      <c r="X1523" s="77">
        <f t="shared" ca="1" si="771"/>
        <v>0.1225</v>
      </c>
      <c r="Y1523" s="206">
        <f t="shared" ca="1" si="771"/>
        <v>1.15E-2</v>
      </c>
      <c r="Z1523" s="206">
        <f t="shared" ca="1" si="771"/>
        <v>-2.0416666666666666E-2</v>
      </c>
      <c r="AA1523" s="77">
        <f t="shared" ca="1" si="771"/>
        <v>2</v>
      </c>
      <c r="AB1523" s="77" t="b">
        <f t="shared" ca="1" si="771"/>
        <v>1</v>
      </c>
      <c r="AC1523" s="77" t="str">
        <f t="shared" ca="1" si="771"/>
        <v>-</v>
      </c>
      <c r="AD1523" s="77" t="str">
        <f t="shared" ca="1" si="771"/>
        <v>-</v>
      </c>
      <c r="AE1523" s="77" t="str">
        <f t="shared" ca="1" si="771"/>
        <v>-</v>
      </c>
      <c r="AF1523" s="77" t="str">
        <f t="shared" ca="1" si="771"/>
        <v>-</v>
      </c>
      <c r="AG1523" s="77">
        <f t="shared" ca="1" si="771"/>
        <v>0.5</v>
      </c>
      <c r="AH1523" s="77">
        <f t="shared" ca="1" si="771"/>
        <v>1</v>
      </c>
      <c r="AI1523" s="77">
        <f t="shared" ca="1" si="771"/>
        <v>0</v>
      </c>
      <c r="AJ1523" s="77">
        <f t="shared" ca="1" si="771"/>
        <v>1</v>
      </c>
      <c r="AK1523" s="77">
        <f ca="1">OFFSET(AK1523,-1,0)</f>
        <v>0</v>
      </c>
      <c r="AL1523" s="77">
        <f t="shared" ca="1" si="762"/>
        <v>1</v>
      </c>
      <c r="AM1523" s="77"/>
      <c r="AN1523" s="77"/>
      <c r="AO1523" s="77"/>
      <c r="AP1523" s="77"/>
      <c r="AQ1523" s="77"/>
      <c r="AR1523" s="77"/>
      <c r="AS1523" s="77"/>
      <c r="AT1523" s="77"/>
      <c r="AU1523" s="77"/>
      <c r="AV1523" s="77"/>
      <c r="AW1523" s="77"/>
      <c r="AX1523" s="77"/>
      <c r="AY1523" s="77"/>
      <c r="AZ1523" s="77"/>
      <c r="BA1523" s="77"/>
      <c r="BB1523" s="77"/>
      <c r="BC1523" s="77"/>
      <c r="BD1523" s="77"/>
      <c r="BE1523" s="77"/>
      <c r="BF1523" s="77"/>
      <c r="BG1523" s="77"/>
      <c r="BH1523" s="77"/>
      <c r="BI1523" s="77"/>
      <c r="BJ1523" s="77"/>
      <c r="BK1523" s="77"/>
      <c r="BL1523" s="77"/>
      <c r="BM1523" s="77"/>
      <c r="BN1523" s="201">
        <f ca="1">BN$1509</f>
        <v>0.08</v>
      </c>
      <c r="BO1523" s="77">
        <f t="shared" ca="1" si="769"/>
        <v>0</v>
      </c>
      <c r="BP1523" s="77">
        <f t="shared" ca="1" si="769"/>
        <v>0</v>
      </c>
      <c r="BQ1523" s="77">
        <f t="shared" ca="1" si="769"/>
        <v>0</v>
      </c>
      <c r="BR1523" s="77">
        <f t="shared" ca="1" si="769"/>
        <v>0.05</v>
      </c>
      <c r="BS1523" s="77">
        <f t="shared" ca="1" si="769"/>
        <v>-0.05</v>
      </c>
      <c r="BT1523" s="201">
        <f ca="1">BT$1509</f>
        <v>0</v>
      </c>
      <c r="BU1523" s="201">
        <f ca="1">BU$1509</f>
        <v>0.08</v>
      </c>
      <c r="BV1523" s="77">
        <f t="shared" ca="1" si="766"/>
        <v>0</v>
      </c>
      <c r="BW1523" s="77">
        <f t="shared" ca="1" si="766"/>
        <v>0</v>
      </c>
      <c r="BX1523" s="77">
        <f t="shared" ca="1" si="766"/>
        <v>0</v>
      </c>
      <c r="BY1523" s="77">
        <f ca="1">OFFSET(BY1523,-1,0)</f>
        <v>0.05</v>
      </c>
      <c r="BZ1523" s="77">
        <f ca="1">OFFSET(BZ1523,-1,0)</f>
        <v>-0.05</v>
      </c>
      <c r="CA1523" s="201">
        <f ca="1">CA$1509</f>
        <v>0</v>
      </c>
      <c r="CB1523" s="201">
        <f ca="1">CB$1509</f>
        <v>0.08</v>
      </c>
      <c r="CC1523" s="77">
        <f t="shared" ca="1" si="767"/>
        <v>0</v>
      </c>
      <c r="CD1523" s="77">
        <f t="shared" ca="1" si="767"/>
        <v>0</v>
      </c>
      <c r="CE1523" s="77">
        <f t="shared" ca="1" si="767"/>
        <v>0</v>
      </c>
      <c r="CF1523" s="77">
        <f t="shared" ca="1" si="772"/>
        <v>0.05</v>
      </c>
      <c r="CG1523" s="77">
        <f t="shared" ref="CG1523:CG1528" ca="1" si="773">OFFSET(CG1523,-1,0)</f>
        <v>-0.05</v>
      </c>
      <c r="CH1523" s="201">
        <f ca="1">CH$1509</f>
        <v>0</v>
      </c>
    </row>
    <row r="1524" spans="1:86">
      <c r="A1524" s="60"/>
      <c r="B1524" s="231" t="str">
        <f t="shared" si="731"/>
        <v>Scan 2 Hold LW &amp; sale value as Scan1</v>
      </c>
      <c r="C1524" s="77">
        <f t="shared" ca="1" si="764"/>
        <v>1</v>
      </c>
      <c r="D1524" s="77">
        <f t="shared" ca="1" si="764"/>
        <v>1</v>
      </c>
      <c r="E1524" s="77" t="b">
        <f t="shared" ca="1" si="764"/>
        <v>0</v>
      </c>
      <c r="F1524" s="77">
        <f t="shared" ca="1" si="764"/>
        <v>211</v>
      </c>
      <c r="G1524" s="77" t="str">
        <f t="shared" ca="1" si="764"/>
        <v>-</v>
      </c>
      <c r="H1524" s="77" t="str">
        <f t="shared" ca="1" si="764"/>
        <v>-</v>
      </c>
      <c r="I1524" s="77" t="str">
        <f t="shared" ca="1" si="764"/>
        <v>-</v>
      </c>
      <c r="J1524" s="77" t="str">
        <f t="shared" ca="1" si="764"/>
        <v>-</v>
      </c>
      <c r="K1524" s="77" t="str">
        <f t="shared" ca="1" si="764"/>
        <v>-</v>
      </c>
      <c r="L1524" s="201" t="str">
        <f>L$1509</f>
        <v>-</v>
      </c>
      <c r="M1524" s="76" t="b">
        <v>1</v>
      </c>
      <c r="N1524" s="77" t="str">
        <f t="shared" ca="1" si="764"/>
        <v>-</v>
      </c>
      <c r="O1524" s="77">
        <f t="shared" ca="1" si="764"/>
        <v>172</v>
      </c>
      <c r="P1524" s="77">
        <f t="shared" ca="1" si="764"/>
        <v>173</v>
      </c>
      <c r="Q1524" s="77">
        <f t="shared" ca="1" si="764"/>
        <v>173</v>
      </c>
      <c r="R1524" s="77">
        <f t="shared" ca="1" si="764"/>
        <v>174</v>
      </c>
      <c r="S1524" s="77">
        <f t="shared" ref="S1524:AL1532" ca="1" si="774">OFFSET(S1524,-1,0)</f>
        <v>174</v>
      </c>
      <c r="T1524" s="77">
        <f t="shared" ca="1" si="774"/>
        <v>174</v>
      </c>
      <c r="U1524" s="77">
        <f t="shared" ca="1" si="774"/>
        <v>2.2499999999999999E-2</v>
      </c>
      <c r="V1524" s="77">
        <f t="shared" ca="1" si="774"/>
        <v>6.25E-2</v>
      </c>
      <c r="W1524" s="77">
        <f t="shared" ca="1" si="774"/>
        <v>6.25E-2</v>
      </c>
      <c r="X1524" s="77">
        <f t="shared" ca="1" si="774"/>
        <v>0.1225</v>
      </c>
      <c r="Y1524" s="206">
        <f t="shared" ca="1" si="774"/>
        <v>1.15E-2</v>
      </c>
      <c r="Z1524" s="206">
        <f t="shared" ca="1" si="774"/>
        <v>-2.0416666666666666E-2</v>
      </c>
      <c r="AA1524" s="77">
        <f t="shared" ca="1" si="774"/>
        <v>2</v>
      </c>
      <c r="AB1524" s="77" t="b">
        <f t="shared" ca="1" si="774"/>
        <v>1</v>
      </c>
      <c r="AC1524" s="77" t="str">
        <f t="shared" ca="1" si="774"/>
        <v>-</v>
      </c>
      <c r="AD1524" s="77" t="str">
        <f t="shared" ca="1" si="774"/>
        <v>-</v>
      </c>
      <c r="AE1524" s="77" t="str">
        <f t="shared" ca="1" si="774"/>
        <v>-</v>
      </c>
      <c r="AF1524" s="77" t="str">
        <f t="shared" ca="1" si="774"/>
        <v>-</v>
      </c>
      <c r="AG1524" s="77">
        <f t="shared" ca="1" si="774"/>
        <v>0.5</v>
      </c>
      <c r="AH1524" s="77">
        <f t="shared" ca="1" si="774"/>
        <v>1</v>
      </c>
      <c r="AI1524" s="77">
        <f t="shared" ca="1" si="774"/>
        <v>0</v>
      </c>
      <c r="AJ1524" s="77">
        <f t="shared" ca="1" si="774"/>
        <v>1</v>
      </c>
      <c r="AK1524" s="77">
        <f t="shared" ca="1" si="774"/>
        <v>0</v>
      </c>
      <c r="AL1524" s="77">
        <f t="shared" ca="1" si="774"/>
        <v>1</v>
      </c>
      <c r="AM1524" s="77"/>
      <c r="AN1524" s="77"/>
      <c r="AO1524" s="77"/>
      <c r="AP1524" s="77"/>
      <c r="AQ1524" s="77"/>
      <c r="AR1524" s="77"/>
      <c r="AS1524" s="77"/>
      <c r="AT1524" s="77"/>
      <c r="AU1524" s="77"/>
      <c r="AV1524" s="77"/>
      <c r="AW1524" s="77"/>
      <c r="AX1524" s="77"/>
      <c r="AY1524" s="77"/>
      <c r="AZ1524" s="77"/>
      <c r="BA1524" s="77"/>
      <c r="BB1524" s="77"/>
      <c r="BC1524" s="77"/>
      <c r="BD1524" s="77"/>
      <c r="BE1524" s="77"/>
      <c r="BF1524" s="77"/>
      <c r="BG1524" s="77"/>
      <c r="BH1524" s="77"/>
      <c r="BI1524" s="77"/>
      <c r="BJ1524" s="77"/>
      <c r="BK1524" s="77"/>
      <c r="BL1524" s="77"/>
      <c r="BM1524" s="77"/>
      <c r="BN1524" s="77">
        <f t="shared" ca="1" si="769"/>
        <v>0.08</v>
      </c>
      <c r="BO1524" s="77">
        <f t="shared" ca="1" si="769"/>
        <v>0</v>
      </c>
      <c r="BP1524" s="77">
        <f t="shared" ca="1" si="769"/>
        <v>0</v>
      </c>
      <c r="BQ1524" s="77">
        <f t="shared" ca="1" si="769"/>
        <v>0</v>
      </c>
      <c r="BR1524" s="77">
        <f t="shared" ca="1" si="769"/>
        <v>0.05</v>
      </c>
      <c r="BS1524" s="77">
        <f t="shared" ca="1" si="769"/>
        <v>-0.05</v>
      </c>
      <c r="BT1524" s="77">
        <f t="shared" ca="1" si="769"/>
        <v>0</v>
      </c>
      <c r="BU1524" s="77">
        <f t="shared" ca="1" si="769"/>
        <v>0.08</v>
      </c>
      <c r="BV1524" s="77">
        <f t="shared" ca="1" si="769"/>
        <v>0</v>
      </c>
      <c r="BW1524" s="77">
        <f t="shared" ca="1" si="769"/>
        <v>0</v>
      </c>
      <c r="BX1524" s="77">
        <f t="shared" ca="1" si="769"/>
        <v>0</v>
      </c>
      <c r="BY1524" s="77">
        <f t="shared" ca="1" si="769"/>
        <v>0.05</v>
      </c>
      <c r="BZ1524" s="77">
        <f t="shared" ca="1" si="769"/>
        <v>-0.05</v>
      </c>
      <c r="CA1524" s="77">
        <f t="shared" ca="1" si="769"/>
        <v>0</v>
      </c>
      <c r="CB1524" s="77">
        <f t="shared" ca="1" si="769"/>
        <v>0.08</v>
      </c>
      <c r="CC1524" s="77">
        <f t="shared" ca="1" si="769"/>
        <v>0</v>
      </c>
      <c r="CD1524" s="77">
        <f t="shared" ref="CD1524:CE1528" ca="1" si="775">OFFSET(CD1524,-1,0)</f>
        <v>0</v>
      </c>
      <c r="CE1524" s="77">
        <f t="shared" ca="1" si="775"/>
        <v>0</v>
      </c>
      <c r="CF1524" s="77">
        <f t="shared" ca="1" si="772"/>
        <v>0.05</v>
      </c>
      <c r="CG1524" s="77">
        <f t="shared" ca="1" si="773"/>
        <v>-0.05</v>
      </c>
      <c r="CH1524" s="77">
        <f ca="1">OFFSET(CH1524,-1,0)</f>
        <v>0</v>
      </c>
    </row>
    <row r="1525" spans="1:86">
      <c r="A1525" s="60"/>
      <c r="B1525" s="232" t="str">
        <f t="shared" si="731"/>
        <v>Scan 2 Hold Flc Value as Scan1</v>
      </c>
      <c r="C1525" s="77">
        <f t="shared" ca="1" si="764"/>
        <v>1</v>
      </c>
      <c r="D1525" s="77">
        <f t="shared" ca="1" si="764"/>
        <v>1</v>
      </c>
      <c r="E1525" s="77" t="b">
        <f t="shared" ca="1" si="764"/>
        <v>0</v>
      </c>
      <c r="F1525" s="77">
        <f t="shared" ca="1" si="764"/>
        <v>211</v>
      </c>
      <c r="G1525" s="76" t="b">
        <v>1</v>
      </c>
      <c r="H1525" s="76" t="b">
        <v>1</v>
      </c>
      <c r="I1525" s="77" t="str">
        <f t="shared" ca="1" si="764"/>
        <v>-</v>
      </c>
      <c r="J1525" s="77" t="str">
        <f t="shared" ca="1" si="764"/>
        <v>-</v>
      </c>
      <c r="K1525" s="77" t="str">
        <f t="shared" ca="1" si="764"/>
        <v>-</v>
      </c>
      <c r="L1525" s="77" t="str">
        <f t="shared" ca="1" si="764"/>
        <v>-</v>
      </c>
      <c r="M1525" s="201" t="str">
        <f>M$1509</f>
        <v>-</v>
      </c>
      <c r="N1525" s="77" t="str">
        <f t="shared" ca="1" si="764"/>
        <v>-</v>
      </c>
      <c r="O1525" s="77">
        <f t="shared" ca="1" si="764"/>
        <v>172</v>
      </c>
      <c r="P1525" s="77">
        <f t="shared" ca="1" si="764"/>
        <v>173</v>
      </c>
      <c r="Q1525" s="77">
        <f t="shared" ca="1" si="764"/>
        <v>173</v>
      </c>
      <c r="R1525" s="77">
        <f t="shared" ca="1" si="764"/>
        <v>174</v>
      </c>
      <c r="S1525" s="77">
        <f t="shared" ca="1" si="774"/>
        <v>174</v>
      </c>
      <c r="T1525" s="77">
        <f t="shared" ca="1" si="774"/>
        <v>174</v>
      </c>
      <c r="U1525" s="77">
        <f t="shared" ca="1" si="774"/>
        <v>2.2499999999999999E-2</v>
      </c>
      <c r="V1525" s="77">
        <f t="shared" ca="1" si="774"/>
        <v>6.25E-2</v>
      </c>
      <c r="W1525" s="77">
        <f t="shared" ca="1" si="774"/>
        <v>6.25E-2</v>
      </c>
      <c r="X1525" s="77">
        <f t="shared" ca="1" si="774"/>
        <v>0.1225</v>
      </c>
      <c r="Y1525" s="206">
        <f t="shared" ca="1" si="774"/>
        <v>1.15E-2</v>
      </c>
      <c r="Z1525" s="206">
        <f t="shared" ca="1" si="774"/>
        <v>-2.0416666666666666E-2</v>
      </c>
      <c r="AA1525" s="77">
        <f t="shared" ca="1" si="774"/>
        <v>2</v>
      </c>
      <c r="AB1525" s="77" t="b">
        <f t="shared" ca="1" si="774"/>
        <v>1</v>
      </c>
      <c r="AC1525" s="77" t="str">
        <f t="shared" ca="1" si="774"/>
        <v>-</v>
      </c>
      <c r="AD1525" s="77" t="str">
        <f t="shared" ca="1" si="774"/>
        <v>-</v>
      </c>
      <c r="AE1525" s="77" t="str">
        <f t="shared" ca="1" si="774"/>
        <v>-</v>
      </c>
      <c r="AF1525" s="77" t="str">
        <f t="shared" ca="1" si="774"/>
        <v>-</v>
      </c>
      <c r="AG1525" s="77">
        <f t="shared" ca="1" si="774"/>
        <v>0.5</v>
      </c>
      <c r="AH1525" s="77">
        <f t="shared" ca="1" si="774"/>
        <v>1</v>
      </c>
      <c r="AI1525" s="77">
        <f t="shared" ca="1" si="774"/>
        <v>0</v>
      </c>
      <c r="AJ1525" s="77">
        <f t="shared" ca="1" si="774"/>
        <v>1</v>
      </c>
      <c r="AK1525" s="77">
        <f t="shared" ca="1" si="774"/>
        <v>0</v>
      </c>
      <c r="AL1525" s="77">
        <f t="shared" ca="1" si="774"/>
        <v>1</v>
      </c>
      <c r="AM1525" s="77"/>
      <c r="AN1525" s="77"/>
      <c r="AO1525" s="77"/>
      <c r="AP1525" s="77"/>
      <c r="AQ1525" s="77"/>
      <c r="AR1525" s="77"/>
      <c r="AS1525" s="77"/>
      <c r="AT1525" s="77"/>
      <c r="AU1525" s="77"/>
      <c r="AV1525" s="77"/>
      <c r="AW1525" s="77"/>
      <c r="AX1525" s="77"/>
      <c r="AY1525" s="77"/>
      <c r="AZ1525" s="77"/>
      <c r="BA1525" s="77"/>
      <c r="BB1525" s="77"/>
      <c r="BC1525" s="77"/>
      <c r="BD1525" s="77"/>
      <c r="BE1525" s="77"/>
      <c r="BF1525" s="77"/>
      <c r="BG1525" s="77"/>
      <c r="BH1525" s="77"/>
      <c r="BI1525" s="77"/>
      <c r="BJ1525" s="77"/>
      <c r="BK1525" s="77"/>
      <c r="BL1525" s="77"/>
      <c r="BM1525" s="77"/>
      <c r="BN1525" s="77">
        <f t="shared" ca="1" si="769"/>
        <v>0.08</v>
      </c>
      <c r="BO1525" s="77">
        <f t="shared" ca="1" si="769"/>
        <v>0</v>
      </c>
      <c r="BP1525" s="77">
        <f t="shared" ca="1" si="769"/>
        <v>0</v>
      </c>
      <c r="BQ1525" s="77">
        <f t="shared" ca="1" si="769"/>
        <v>0</v>
      </c>
      <c r="BR1525" s="77">
        <f t="shared" ca="1" si="769"/>
        <v>0.05</v>
      </c>
      <c r="BS1525" s="77">
        <f t="shared" ca="1" si="769"/>
        <v>-0.05</v>
      </c>
      <c r="BT1525" s="77">
        <f t="shared" ca="1" si="769"/>
        <v>0</v>
      </c>
      <c r="BU1525" s="77">
        <f t="shared" ca="1" si="769"/>
        <v>0.08</v>
      </c>
      <c r="BV1525" s="77">
        <f t="shared" ca="1" si="769"/>
        <v>0</v>
      </c>
      <c r="BW1525" s="77">
        <f t="shared" ca="1" si="769"/>
        <v>0</v>
      </c>
      <c r="BX1525" s="77">
        <f t="shared" ca="1" si="769"/>
        <v>0</v>
      </c>
      <c r="BY1525" s="77">
        <f t="shared" ca="1" si="769"/>
        <v>0.05</v>
      </c>
      <c r="BZ1525" s="77">
        <f t="shared" ca="1" si="769"/>
        <v>-0.05</v>
      </c>
      <c r="CA1525" s="77">
        <f t="shared" ca="1" si="769"/>
        <v>0</v>
      </c>
      <c r="CB1525" s="77">
        <f t="shared" ca="1" si="769"/>
        <v>0.08</v>
      </c>
      <c r="CC1525" s="77">
        <f t="shared" ca="1" si="769"/>
        <v>0</v>
      </c>
      <c r="CD1525" s="77">
        <f t="shared" ca="1" si="775"/>
        <v>0</v>
      </c>
      <c r="CE1525" s="77">
        <f t="shared" ca="1" si="775"/>
        <v>0</v>
      </c>
      <c r="CF1525" s="77">
        <f t="shared" ca="1" si="772"/>
        <v>0.05</v>
      </c>
      <c r="CG1525" s="77">
        <f t="shared" ca="1" si="773"/>
        <v>-0.05</v>
      </c>
      <c r="CH1525" s="77">
        <f ca="1">OFFSET(CH1525,-1,0)</f>
        <v>0</v>
      </c>
    </row>
    <row r="1526" spans="1:86">
      <c r="A1526" s="60"/>
      <c r="B1526" s="232" t="str">
        <f t="shared" si="731"/>
        <v>Scan 2 Hold Lamb Surv as Scan1</v>
      </c>
      <c r="C1526" s="77">
        <f t="shared" ca="1" si="764"/>
        <v>1</v>
      </c>
      <c r="D1526" s="77">
        <f t="shared" ca="1" si="764"/>
        <v>1</v>
      </c>
      <c r="E1526" s="77" t="b">
        <f t="shared" ca="1" si="764"/>
        <v>0</v>
      </c>
      <c r="F1526" s="77">
        <f t="shared" ca="1" si="764"/>
        <v>211</v>
      </c>
      <c r="G1526" s="201" t="str">
        <f>G$1509</f>
        <v>-</v>
      </c>
      <c r="H1526" s="201" t="str">
        <f>H$1509</f>
        <v>-</v>
      </c>
      <c r="I1526" s="77" t="str">
        <f t="shared" ca="1" si="764"/>
        <v>-</v>
      </c>
      <c r="J1526" s="77" t="str">
        <f t="shared" ca="1" si="764"/>
        <v>-</v>
      </c>
      <c r="K1526" s="76" t="b">
        <v>1</v>
      </c>
      <c r="L1526" s="77" t="str">
        <f t="shared" ca="1" si="764"/>
        <v>-</v>
      </c>
      <c r="M1526" s="77" t="str">
        <f t="shared" ca="1" si="764"/>
        <v>-</v>
      </c>
      <c r="N1526" s="77" t="str">
        <f t="shared" ca="1" si="764"/>
        <v>-</v>
      </c>
      <c r="O1526" s="77">
        <f t="shared" ca="1" si="764"/>
        <v>172</v>
      </c>
      <c r="P1526" s="77">
        <f t="shared" ca="1" si="764"/>
        <v>173</v>
      </c>
      <c r="Q1526" s="77">
        <f t="shared" ca="1" si="764"/>
        <v>173</v>
      </c>
      <c r="R1526" s="77">
        <f t="shared" ca="1" si="764"/>
        <v>174</v>
      </c>
      <c r="S1526" s="77">
        <f t="shared" ca="1" si="774"/>
        <v>174</v>
      </c>
      <c r="T1526" s="77">
        <f t="shared" ca="1" si="774"/>
        <v>174</v>
      </c>
      <c r="U1526" s="77">
        <f t="shared" ca="1" si="774"/>
        <v>2.2499999999999999E-2</v>
      </c>
      <c r="V1526" s="77">
        <f t="shared" ca="1" si="774"/>
        <v>6.25E-2</v>
      </c>
      <c r="W1526" s="77">
        <f t="shared" ca="1" si="774"/>
        <v>6.25E-2</v>
      </c>
      <c r="X1526" s="77">
        <f t="shared" ca="1" si="774"/>
        <v>0.1225</v>
      </c>
      <c r="Y1526" s="206">
        <f t="shared" ca="1" si="774"/>
        <v>1.15E-2</v>
      </c>
      <c r="Z1526" s="206">
        <f t="shared" ca="1" si="774"/>
        <v>-2.0416666666666666E-2</v>
      </c>
      <c r="AA1526" s="77">
        <f t="shared" ca="1" si="774"/>
        <v>2</v>
      </c>
      <c r="AB1526" s="77" t="b">
        <f t="shared" ca="1" si="774"/>
        <v>1</v>
      </c>
      <c r="AC1526" s="77" t="str">
        <f t="shared" ca="1" si="774"/>
        <v>-</v>
      </c>
      <c r="AD1526" s="77" t="str">
        <f t="shared" ca="1" si="774"/>
        <v>-</v>
      </c>
      <c r="AE1526" s="77" t="str">
        <f t="shared" ca="1" si="774"/>
        <v>-</v>
      </c>
      <c r="AF1526" s="77" t="str">
        <f t="shared" ca="1" si="774"/>
        <v>-</v>
      </c>
      <c r="AG1526" s="77">
        <f t="shared" ca="1" si="774"/>
        <v>0.5</v>
      </c>
      <c r="AH1526" s="77">
        <f t="shared" ca="1" si="774"/>
        <v>1</v>
      </c>
      <c r="AI1526" s="77">
        <f t="shared" ca="1" si="774"/>
        <v>0</v>
      </c>
      <c r="AJ1526" s="77">
        <f t="shared" ca="1" si="774"/>
        <v>1</v>
      </c>
      <c r="AK1526" s="77">
        <f t="shared" ca="1" si="774"/>
        <v>0</v>
      </c>
      <c r="AL1526" s="77">
        <f t="shared" ca="1" si="774"/>
        <v>1</v>
      </c>
      <c r="AM1526" s="77"/>
      <c r="AN1526" s="77"/>
      <c r="AO1526" s="77"/>
      <c r="AP1526" s="77"/>
      <c r="AQ1526" s="77"/>
      <c r="AR1526" s="77"/>
      <c r="AS1526" s="77"/>
      <c r="AT1526" s="77"/>
      <c r="AU1526" s="77"/>
      <c r="AV1526" s="77"/>
      <c r="AW1526" s="77"/>
      <c r="AX1526" s="77"/>
      <c r="AY1526" s="77"/>
      <c r="AZ1526" s="77"/>
      <c r="BA1526" s="77"/>
      <c r="BB1526" s="77"/>
      <c r="BC1526" s="77"/>
      <c r="BD1526" s="77"/>
      <c r="BE1526" s="77"/>
      <c r="BF1526" s="77"/>
      <c r="BG1526" s="77"/>
      <c r="BH1526" s="77"/>
      <c r="BI1526" s="77"/>
      <c r="BJ1526" s="77"/>
      <c r="BK1526" s="77"/>
      <c r="BL1526" s="77"/>
      <c r="BM1526" s="77"/>
      <c r="BN1526" s="77">
        <f t="shared" ca="1" si="769"/>
        <v>0.08</v>
      </c>
      <c r="BO1526" s="77">
        <f t="shared" ca="1" si="769"/>
        <v>0</v>
      </c>
      <c r="BP1526" s="77">
        <f t="shared" ca="1" si="769"/>
        <v>0</v>
      </c>
      <c r="BQ1526" s="77">
        <f t="shared" ca="1" si="769"/>
        <v>0</v>
      </c>
      <c r="BR1526" s="77">
        <f t="shared" ca="1" si="769"/>
        <v>0.05</v>
      </c>
      <c r="BS1526" s="77">
        <f t="shared" ca="1" si="769"/>
        <v>-0.05</v>
      </c>
      <c r="BT1526" s="77">
        <f t="shared" ca="1" si="769"/>
        <v>0</v>
      </c>
      <c r="BU1526" s="77">
        <f t="shared" ca="1" si="769"/>
        <v>0.08</v>
      </c>
      <c r="BV1526" s="77">
        <f t="shared" ca="1" si="769"/>
        <v>0</v>
      </c>
      <c r="BW1526" s="77">
        <f t="shared" ca="1" si="769"/>
        <v>0</v>
      </c>
      <c r="BX1526" s="77">
        <f t="shared" ca="1" si="769"/>
        <v>0</v>
      </c>
      <c r="BY1526" s="77">
        <f t="shared" ca="1" si="769"/>
        <v>0.05</v>
      </c>
      <c r="BZ1526" s="77">
        <f t="shared" ca="1" si="769"/>
        <v>-0.05</v>
      </c>
      <c r="CA1526" s="77">
        <f t="shared" ca="1" si="769"/>
        <v>0</v>
      </c>
      <c r="CB1526" s="77">
        <f t="shared" ca="1" si="769"/>
        <v>0.08</v>
      </c>
      <c r="CC1526" s="77">
        <f t="shared" ca="1" si="769"/>
        <v>0</v>
      </c>
      <c r="CD1526" s="77">
        <f t="shared" ca="1" si="775"/>
        <v>0</v>
      </c>
      <c r="CE1526" s="77">
        <f t="shared" ca="1" si="775"/>
        <v>0</v>
      </c>
      <c r="CF1526" s="77">
        <f t="shared" ca="1" si="772"/>
        <v>0.05</v>
      </c>
      <c r="CG1526" s="77">
        <f t="shared" ca="1" si="773"/>
        <v>-0.05</v>
      </c>
      <c r="CH1526" s="77">
        <f ca="1">OFFSET(CH1526,-1,0)</f>
        <v>0</v>
      </c>
    </row>
    <row r="1527" spans="1:86">
      <c r="A1527" s="60"/>
      <c r="B1527" s="232" t="str">
        <f t="shared" si="731"/>
        <v>Scan 2 Hold RR as Scan1</v>
      </c>
      <c r="C1527" s="77">
        <f t="shared" ca="1" si="764"/>
        <v>1</v>
      </c>
      <c r="D1527" s="77">
        <f t="shared" ca="1" si="764"/>
        <v>1</v>
      </c>
      <c r="E1527" s="77" t="b">
        <f t="shared" ca="1" si="764"/>
        <v>0</v>
      </c>
      <c r="F1527" s="77">
        <f t="shared" ca="1" si="764"/>
        <v>211</v>
      </c>
      <c r="G1527" s="77" t="str">
        <f t="shared" ca="1" si="764"/>
        <v>-</v>
      </c>
      <c r="H1527" s="77" t="str">
        <f t="shared" ca="1" si="764"/>
        <v>-</v>
      </c>
      <c r="I1527" s="76" t="b">
        <v>1</v>
      </c>
      <c r="J1527" s="76" t="b">
        <v>1</v>
      </c>
      <c r="K1527" s="201" t="str">
        <f>K$1509</f>
        <v>-</v>
      </c>
      <c r="L1527" s="77" t="str">
        <f t="shared" ca="1" si="764"/>
        <v>-</v>
      </c>
      <c r="M1527" s="77" t="str">
        <f t="shared" ca="1" si="764"/>
        <v>-</v>
      </c>
      <c r="N1527" s="77" t="str">
        <f t="shared" ca="1" si="764"/>
        <v>-</v>
      </c>
      <c r="O1527" s="77">
        <f t="shared" ca="1" si="764"/>
        <v>172</v>
      </c>
      <c r="P1527" s="77">
        <f t="shared" ca="1" si="764"/>
        <v>173</v>
      </c>
      <c r="Q1527" s="77">
        <f t="shared" ca="1" si="764"/>
        <v>173</v>
      </c>
      <c r="R1527" s="77">
        <f t="shared" ca="1" si="764"/>
        <v>174</v>
      </c>
      <c r="S1527" s="77">
        <f t="shared" ca="1" si="774"/>
        <v>174</v>
      </c>
      <c r="T1527" s="77">
        <f t="shared" ca="1" si="774"/>
        <v>174</v>
      </c>
      <c r="U1527" s="77">
        <f t="shared" ca="1" si="774"/>
        <v>2.2499999999999999E-2</v>
      </c>
      <c r="V1527" s="77">
        <f t="shared" ca="1" si="774"/>
        <v>6.25E-2</v>
      </c>
      <c r="W1527" s="77">
        <f t="shared" ca="1" si="774"/>
        <v>6.25E-2</v>
      </c>
      <c r="X1527" s="77">
        <f t="shared" ca="1" si="774"/>
        <v>0.1225</v>
      </c>
      <c r="Y1527" s="206">
        <f t="shared" ca="1" si="774"/>
        <v>1.15E-2</v>
      </c>
      <c r="Z1527" s="206">
        <f t="shared" ca="1" si="774"/>
        <v>-2.0416666666666666E-2</v>
      </c>
      <c r="AA1527" s="77">
        <f t="shared" ca="1" si="774"/>
        <v>2</v>
      </c>
      <c r="AB1527" s="77" t="b">
        <f t="shared" ca="1" si="774"/>
        <v>1</v>
      </c>
      <c r="AC1527" s="77" t="str">
        <f t="shared" ca="1" si="774"/>
        <v>-</v>
      </c>
      <c r="AD1527" s="77" t="str">
        <f t="shared" ca="1" si="774"/>
        <v>-</v>
      </c>
      <c r="AE1527" s="77" t="str">
        <f t="shared" ca="1" si="774"/>
        <v>-</v>
      </c>
      <c r="AF1527" s="77" t="str">
        <f t="shared" ca="1" si="774"/>
        <v>-</v>
      </c>
      <c r="AG1527" s="77">
        <f t="shared" ca="1" si="774"/>
        <v>0.5</v>
      </c>
      <c r="AH1527" s="77">
        <f t="shared" ca="1" si="774"/>
        <v>1</v>
      </c>
      <c r="AI1527" s="77">
        <f t="shared" ca="1" si="774"/>
        <v>0</v>
      </c>
      <c r="AJ1527" s="77">
        <f t="shared" ca="1" si="774"/>
        <v>1</v>
      </c>
      <c r="AK1527" s="77">
        <f t="shared" ca="1" si="774"/>
        <v>0</v>
      </c>
      <c r="AL1527" s="77">
        <f t="shared" ca="1" si="774"/>
        <v>1</v>
      </c>
      <c r="AM1527" s="77"/>
      <c r="AN1527" s="77"/>
      <c r="AO1527" s="77"/>
      <c r="AP1527" s="77"/>
      <c r="AQ1527" s="77"/>
      <c r="AR1527" s="77"/>
      <c r="AS1527" s="77"/>
      <c r="AT1527" s="77"/>
      <c r="AU1527" s="77"/>
      <c r="AV1527" s="77"/>
      <c r="AW1527" s="77"/>
      <c r="AX1527" s="77"/>
      <c r="AY1527" s="77"/>
      <c r="AZ1527" s="77"/>
      <c r="BA1527" s="77"/>
      <c r="BB1527" s="77"/>
      <c r="BC1527" s="77"/>
      <c r="BD1527" s="77"/>
      <c r="BE1527" s="77"/>
      <c r="BF1527" s="77"/>
      <c r="BG1527" s="77"/>
      <c r="BH1527" s="77"/>
      <c r="BI1527" s="77"/>
      <c r="BJ1527" s="77"/>
      <c r="BK1527" s="77"/>
      <c r="BL1527" s="77"/>
      <c r="BM1527" s="77"/>
      <c r="BN1527" s="77">
        <f t="shared" ca="1" si="769"/>
        <v>0.08</v>
      </c>
      <c r="BO1527" s="77">
        <f t="shared" ca="1" si="769"/>
        <v>0</v>
      </c>
      <c r="BP1527" s="77">
        <f t="shared" ca="1" si="769"/>
        <v>0</v>
      </c>
      <c r="BQ1527" s="77">
        <f t="shared" ca="1" si="769"/>
        <v>0</v>
      </c>
      <c r="BR1527" s="77">
        <f t="shared" ca="1" si="769"/>
        <v>0.05</v>
      </c>
      <c r="BS1527" s="77">
        <f t="shared" ca="1" si="769"/>
        <v>-0.05</v>
      </c>
      <c r="BT1527" s="77">
        <f t="shared" ca="1" si="769"/>
        <v>0</v>
      </c>
      <c r="BU1527" s="77">
        <f t="shared" ca="1" si="769"/>
        <v>0.08</v>
      </c>
      <c r="BV1527" s="77">
        <f t="shared" ca="1" si="769"/>
        <v>0</v>
      </c>
      <c r="BW1527" s="77">
        <f t="shared" ca="1" si="769"/>
        <v>0</v>
      </c>
      <c r="BX1527" s="77">
        <f t="shared" ca="1" si="769"/>
        <v>0</v>
      </c>
      <c r="BY1527" s="77">
        <f t="shared" ca="1" si="769"/>
        <v>0.05</v>
      </c>
      <c r="BZ1527" s="77">
        <f t="shared" ca="1" si="769"/>
        <v>-0.05</v>
      </c>
      <c r="CA1527" s="77">
        <f t="shared" ca="1" si="769"/>
        <v>0</v>
      </c>
      <c r="CB1527" s="77">
        <f t="shared" ca="1" si="769"/>
        <v>0.08</v>
      </c>
      <c r="CC1527" s="77">
        <f t="shared" ca="1" si="769"/>
        <v>0</v>
      </c>
      <c r="CD1527" s="77">
        <f t="shared" ca="1" si="775"/>
        <v>0</v>
      </c>
      <c r="CE1527" s="77">
        <f t="shared" ca="1" si="775"/>
        <v>0</v>
      </c>
      <c r="CF1527" s="77">
        <f t="shared" ca="1" si="772"/>
        <v>0.05</v>
      </c>
      <c r="CG1527" s="77">
        <f t="shared" ca="1" si="773"/>
        <v>-0.05</v>
      </c>
      <c r="CH1527" s="77">
        <f ca="1">OFFSET(CH1527,-1,0)</f>
        <v>0</v>
      </c>
    </row>
    <row r="1528" spans="1:86">
      <c r="A1528" s="60"/>
      <c r="B1528" s="232" t="str">
        <f t="shared" si="731"/>
        <v>Scan 2 Hold All prodn as Scan1</v>
      </c>
      <c r="C1528" s="77">
        <f t="shared" ca="1" si="764"/>
        <v>1</v>
      </c>
      <c r="D1528" s="77">
        <f t="shared" ca="1" si="764"/>
        <v>1</v>
      </c>
      <c r="E1528" s="77" t="b">
        <f t="shared" ca="1" si="764"/>
        <v>0</v>
      </c>
      <c r="F1528" s="77">
        <f t="shared" ca="1" si="764"/>
        <v>211</v>
      </c>
      <c r="G1528" s="76" t="b">
        <v>1</v>
      </c>
      <c r="H1528" s="76" t="b">
        <v>1</v>
      </c>
      <c r="I1528" s="76" t="b">
        <v>1</v>
      </c>
      <c r="J1528" s="76" t="b">
        <v>1</v>
      </c>
      <c r="K1528" s="76" t="b">
        <v>1</v>
      </c>
      <c r="L1528" s="76" t="b">
        <v>1</v>
      </c>
      <c r="M1528" s="76" t="b">
        <v>1</v>
      </c>
      <c r="N1528" s="77" t="str">
        <f t="shared" ca="1" si="764"/>
        <v>-</v>
      </c>
      <c r="O1528" s="77">
        <f t="shared" ca="1" si="764"/>
        <v>172</v>
      </c>
      <c r="P1528" s="77">
        <f t="shared" ca="1" si="764"/>
        <v>173</v>
      </c>
      <c r="Q1528" s="77">
        <f t="shared" ca="1" si="764"/>
        <v>173</v>
      </c>
      <c r="R1528" s="77">
        <f t="shared" ca="1" si="764"/>
        <v>174</v>
      </c>
      <c r="S1528" s="77">
        <f t="shared" ca="1" si="774"/>
        <v>174</v>
      </c>
      <c r="T1528" s="77">
        <f t="shared" ca="1" si="774"/>
        <v>174</v>
      </c>
      <c r="U1528" s="77">
        <f t="shared" ca="1" si="774"/>
        <v>2.2499999999999999E-2</v>
      </c>
      <c r="V1528" s="77">
        <f t="shared" ca="1" si="774"/>
        <v>6.25E-2</v>
      </c>
      <c r="W1528" s="77">
        <f t="shared" ca="1" si="774"/>
        <v>6.25E-2</v>
      </c>
      <c r="X1528" s="77">
        <f t="shared" ca="1" si="774"/>
        <v>0.1225</v>
      </c>
      <c r="Y1528" s="206">
        <f t="shared" ca="1" si="774"/>
        <v>1.15E-2</v>
      </c>
      <c r="Z1528" s="206">
        <f t="shared" ca="1" si="774"/>
        <v>-2.0416666666666666E-2</v>
      </c>
      <c r="AA1528" s="77">
        <f t="shared" ca="1" si="774"/>
        <v>2</v>
      </c>
      <c r="AB1528" s="77" t="b">
        <f t="shared" ca="1" si="774"/>
        <v>1</v>
      </c>
      <c r="AC1528" s="77" t="str">
        <f t="shared" ca="1" si="774"/>
        <v>-</v>
      </c>
      <c r="AD1528" s="77" t="str">
        <f t="shared" ca="1" si="774"/>
        <v>-</v>
      </c>
      <c r="AE1528" s="77" t="str">
        <f t="shared" ca="1" si="774"/>
        <v>-</v>
      </c>
      <c r="AF1528" s="77" t="str">
        <f t="shared" ca="1" si="774"/>
        <v>-</v>
      </c>
      <c r="AG1528" s="77">
        <f t="shared" ca="1" si="774"/>
        <v>0.5</v>
      </c>
      <c r="AH1528" s="77">
        <f t="shared" ca="1" si="774"/>
        <v>1</v>
      </c>
      <c r="AI1528" s="77">
        <f t="shared" ca="1" si="774"/>
        <v>0</v>
      </c>
      <c r="AJ1528" s="77">
        <f t="shared" ca="1" si="774"/>
        <v>1</v>
      </c>
      <c r="AK1528" s="77">
        <f t="shared" ca="1" si="774"/>
        <v>0</v>
      </c>
      <c r="AL1528" s="77">
        <f t="shared" ca="1" si="774"/>
        <v>1</v>
      </c>
      <c r="AM1528" s="77"/>
      <c r="AN1528" s="77"/>
      <c r="AO1528" s="77"/>
      <c r="AP1528" s="77"/>
      <c r="AQ1528" s="77"/>
      <c r="AR1528" s="77"/>
      <c r="AS1528" s="77"/>
      <c r="AT1528" s="77"/>
      <c r="AU1528" s="77"/>
      <c r="AV1528" s="77"/>
      <c r="AW1528" s="77"/>
      <c r="AX1528" s="77"/>
      <c r="AY1528" s="77"/>
      <c r="AZ1528" s="77"/>
      <c r="BA1528" s="77"/>
      <c r="BB1528" s="77"/>
      <c r="BC1528" s="77"/>
      <c r="BD1528" s="77"/>
      <c r="BE1528" s="77"/>
      <c r="BF1528" s="77"/>
      <c r="BG1528" s="77"/>
      <c r="BH1528" s="77"/>
      <c r="BI1528" s="77"/>
      <c r="BJ1528" s="77"/>
      <c r="BK1528" s="77"/>
      <c r="BL1528" s="77"/>
      <c r="BM1528" s="77"/>
      <c r="BN1528" s="77">
        <f t="shared" ca="1" si="769"/>
        <v>0.08</v>
      </c>
      <c r="BO1528" s="77">
        <f t="shared" ca="1" si="769"/>
        <v>0</v>
      </c>
      <c r="BP1528" s="77">
        <f t="shared" ca="1" si="769"/>
        <v>0</v>
      </c>
      <c r="BQ1528" s="77">
        <f t="shared" ca="1" si="769"/>
        <v>0</v>
      </c>
      <c r="BR1528" s="77">
        <f t="shared" ca="1" si="769"/>
        <v>0.05</v>
      </c>
      <c r="BS1528" s="77">
        <f t="shared" ca="1" si="769"/>
        <v>-0.05</v>
      </c>
      <c r="BT1528" s="77">
        <f t="shared" ca="1" si="769"/>
        <v>0</v>
      </c>
      <c r="BU1528" s="77">
        <f t="shared" ca="1" si="769"/>
        <v>0.08</v>
      </c>
      <c r="BV1528" s="77">
        <f t="shared" ca="1" si="769"/>
        <v>0</v>
      </c>
      <c r="BW1528" s="77">
        <f t="shared" ca="1" si="769"/>
        <v>0</v>
      </c>
      <c r="BX1528" s="77">
        <f t="shared" ca="1" si="769"/>
        <v>0</v>
      </c>
      <c r="BY1528" s="77">
        <f t="shared" ca="1" si="769"/>
        <v>0.05</v>
      </c>
      <c r="BZ1528" s="77">
        <f t="shared" ca="1" si="769"/>
        <v>-0.05</v>
      </c>
      <c r="CA1528" s="77">
        <f t="shared" ca="1" si="769"/>
        <v>0</v>
      </c>
      <c r="CB1528" s="77">
        <f t="shared" ca="1" si="769"/>
        <v>0.08</v>
      </c>
      <c r="CC1528" s="77">
        <f t="shared" ca="1" si="769"/>
        <v>0</v>
      </c>
      <c r="CD1528" s="77">
        <f t="shared" ca="1" si="775"/>
        <v>0</v>
      </c>
      <c r="CE1528" s="77">
        <f t="shared" ca="1" si="775"/>
        <v>0</v>
      </c>
      <c r="CF1528" s="77">
        <f t="shared" ca="1" si="772"/>
        <v>0.05</v>
      </c>
      <c r="CG1528" s="77">
        <f t="shared" ca="1" si="773"/>
        <v>-0.05</v>
      </c>
      <c r="CH1528" s="77">
        <f ca="1">OFFSET(CH1528,-1,0)</f>
        <v>0</v>
      </c>
    </row>
    <row r="1529" spans="1:86">
      <c r="A1529" s="60"/>
      <c r="B1529" s="232" t="str">
        <f t="shared" si="731"/>
        <v>Scan 2 Differential progeny management</v>
      </c>
      <c r="C1529" s="77">
        <f t="shared" ca="1" si="764"/>
        <v>1</v>
      </c>
      <c r="D1529" s="77">
        <f t="shared" ca="1" si="764"/>
        <v>1</v>
      </c>
      <c r="E1529" s="77" t="b">
        <f t="shared" ca="1" si="764"/>
        <v>0</v>
      </c>
      <c r="F1529" s="77">
        <f t="shared" ca="1" si="764"/>
        <v>211</v>
      </c>
      <c r="G1529" s="201" t="str">
        <f t="shared" ref="G1529:M1529" si="776">G$1509</f>
        <v>-</v>
      </c>
      <c r="H1529" s="201" t="str">
        <f t="shared" si="776"/>
        <v>-</v>
      </c>
      <c r="I1529" s="201" t="str">
        <f t="shared" si="776"/>
        <v>-</v>
      </c>
      <c r="J1529" s="201" t="str">
        <f t="shared" si="776"/>
        <v>-</v>
      </c>
      <c r="K1529" s="201" t="str">
        <f t="shared" si="776"/>
        <v>-</v>
      </c>
      <c r="L1529" s="201" t="str">
        <f t="shared" si="776"/>
        <v>-</v>
      </c>
      <c r="M1529" s="201" t="str">
        <f t="shared" si="776"/>
        <v>-</v>
      </c>
      <c r="N1529" s="77" t="str">
        <f t="shared" ca="1" si="764"/>
        <v>-</v>
      </c>
      <c r="O1529" s="200">
        <f t="shared" ref="O1529:T1529" ca="1" si="777">O$1495</f>
        <v>170</v>
      </c>
      <c r="P1529" s="200">
        <f t="shared" ca="1" si="777"/>
        <v>171</v>
      </c>
      <c r="Q1529" s="200">
        <f t="shared" ca="1" si="777"/>
        <v>171</v>
      </c>
      <c r="R1529" s="200">
        <f t="shared" ca="1" si="777"/>
        <v>171</v>
      </c>
      <c r="S1529" s="200">
        <f t="shared" ca="1" si="777"/>
        <v>171</v>
      </c>
      <c r="T1529" s="200">
        <f t="shared" ca="1" si="777"/>
        <v>171</v>
      </c>
      <c r="U1529" s="77">
        <f t="shared" ca="1" si="774"/>
        <v>2.2499999999999999E-2</v>
      </c>
      <c r="V1529" s="77">
        <f t="shared" ca="1" si="774"/>
        <v>6.25E-2</v>
      </c>
      <c r="W1529" s="77">
        <f t="shared" ca="1" si="774"/>
        <v>6.25E-2</v>
      </c>
      <c r="X1529" s="77">
        <f t="shared" ca="1" si="774"/>
        <v>0.1225</v>
      </c>
      <c r="Y1529" s="206">
        <f t="shared" ca="1" si="774"/>
        <v>1.15E-2</v>
      </c>
      <c r="Z1529" s="206">
        <f t="shared" ca="1" si="774"/>
        <v>-2.0416666666666666E-2</v>
      </c>
      <c r="AA1529" s="77">
        <f t="shared" ca="1" si="774"/>
        <v>2</v>
      </c>
      <c r="AB1529" s="77" t="b">
        <f t="shared" ca="1" si="774"/>
        <v>1</v>
      </c>
      <c r="AC1529" s="77" t="str">
        <f t="shared" ca="1" si="774"/>
        <v>-</v>
      </c>
      <c r="AD1529" s="77" t="str">
        <f t="shared" ca="1" si="774"/>
        <v>-</v>
      </c>
      <c r="AE1529" s="77" t="str">
        <f t="shared" ca="1" si="774"/>
        <v>-</v>
      </c>
      <c r="AF1529" s="77" t="str">
        <f t="shared" ca="1" si="774"/>
        <v>-</v>
      </c>
      <c r="AG1529" s="77">
        <f t="shared" ca="1" si="774"/>
        <v>0.5</v>
      </c>
      <c r="AH1529" s="77">
        <f t="shared" ca="1" si="774"/>
        <v>1</v>
      </c>
      <c r="AI1529" s="77">
        <f t="shared" ca="1" si="774"/>
        <v>0</v>
      </c>
      <c r="AJ1529" s="77">
        <f t="shared" ca="1" si="774"/>
        <v>1</v>
      </c>
      <c r="AK1529" s="77">
        <f t="shared" ca="1" si="774"/>
        <v>0</v>
      </c>
      <c r="AL1529" s="77">
        <f t="shared" ca="1" si="774"/>
        <v>1</v>
      </c>
      <c r="AM1529" s="77"/>
      <c r="AN1529" s="77"/>
      <c r="AO1529" s="77"/>
      <c r="AP1529" s="77"/>
      <c r="AQ1529" s="77"/>
      <c r="AR1529" s="77"/>
      <c r="AS1529" s="77"/>
      <c r="AT1529" s="77"/>
      <c r="AU1529" s="77"/>
      <c r="AV1529" s="77"/>
      <c r="AW1529" s="77"/>
      <c r="AX1529" s="77"/>
      <c r="AY1529" s="77"/>
      <c r="AZ1529" s="77"/>
      <c r="BA1529" s="77"/>
      <c r="BB1529" s="77"/>
      <c r="BC1529" s="77"/>
      <c r="BD1529" s="77"/>
      <c r="BE1529" s="77"/>
      <c r="BF1529" s="77"/>
      <c r="BG1529" s="77"/>
      <c r="BH1529" s="77"/>
      <c r="BI1529" s="77"/>
      <c r="BJ1529" s="77"/>
      <c r="BK1529" s="77"/>
      <c r="BL1529" s="77"/>
      <c r="BM1529" s="77"/>
      <c r="BN1529" s="200">
        <f t="shared" ref="BN1529:CH1529" ca="1" si="778">BN$1495</f>
        <v>-0.05</v>
      </c>
      <c r="BO1529" s="200">
        <f t="shared" ca="1" si="778"/>
        <v>0</v>
      </c>
      <c r="BP1529" s="200">
        <f t="shared" ca="1" si="778"/>
        <v>0.05</v>
      </c>
      <c r="BQ1529" s="200">
        <f t="shared" ca="1" si="778"/>
        <v>-0.05</v>
      </c>
      <c r="BR1529" s="200">
        <f t="shared" ca="1" si="778"/>
        <v>0.05</v>
      </c>
      <c r="BS1529" s="200">
        <f t="shared" ca="1" si="778"/>
        <v>-0.05</v>
      </c>
      <c r="BT1529" s="200">
        <f t="shared" ca="1" si="778"/>
        <v>-0.05</v>
      </c>
      <c r="BU1529" s="200">
        <f t="shared" ca="1" si="778"/>
        <v>-0.05</v>
      </c>
      <c r="BV1529" s="200">
        <f t="shared" ca="1" si="778"/>
        <v>0</v>
      </c>
      <c r="BW1529" s="200">
        <f t="shared" ca="1" si="778"/>
        <v>0.05</v>
      </c>
      <c r="BX1529" s="200">
        <f t="shared" ca="1" si="778"/>
        <v>-0.05</v>
      </c>
      <c r="BY1529" s="200">
        <f t="shared" ca="1" si="778"/>
        <v>0.05</v>
      </c>
      <c r="BZ1529" s="200">
        <f t="shared" ca="1" si="778"/>
        <v>-0.05</v>
      </c>
      <c r="CA1529" s="200">
        <f t="shared" ca="1" si="778"/>
        <v>-0.05</v>
      </c>
      <c r="CB1529" s="200">
        <f t="shared" ca="1" si="778"/>
        <v>-0.05</v>
      </c>
      <c r="CC1529" s="200">
        <f t="shared" ca="1" si="778"/>
        <v>0</v>
      </c>
      <c r="CD1529" s="200">
        <f t="shared" ca="1" si="778"/>
        <v>0.05</v>
      </c>
      <c r="CE1529" s="200">
        <f t="shared" ca="1" si="778"/>
        <v>-0.05</v>
      </c>
      <c r="CF1529" s="200">
        <f t="shared" ca="1" si="778"/>
        <v>0.05</v>
      </c>
      <c r="CG1529" s="200">
        <f t="shared" ca="1" si="778"/>
        <v>-0.05</v>
      </c>
      <c r="CH1529" s="200">
        <f t="shared" ca="1" si="778"/>
        <v>-0.05</v>
      </c>
    </row>
    <row r="1530" spans="1:86">
      <c r="A1530" s="60"/>
      <c r="B1530" s="231" t="str">
        <f t="shared" si="731"/>
        <v>Scan 2 No paddock allocation benefits</v>
      </c>
      <c r="C1530" s="77">
        <f t="shared" ca="1" si="764"/>
        <v>1</v>
      </c>
      <c r="D1530" s="77">
        <f t="shared" ca="1" si="764"/>
        <v>1</v>
      </c>
      <c r="E1530" s="77" t="b">
        <f t="shared" ca="1" si="764"/>
        <v>0</v>
      </c>
      <c r="F1530" s="201">
        <f ca="1">F$1509</f>
        <v>212</v>
      </c>
      <c r="G1530" s="77" t="str">
        <f t="shared" ca="1" si="764"/>
        <v>-</v>
      </c>
      <c r="H1530" s="77" t="str">
        <f t="shared" ca="1" si="764"/>
        <v>-</v>
      </c>
      <c r="I1530" s="77" t="str">
        <f t="shared" ca="1" si="764"/>
        <v>-</v>
      </c>
      <c r="J1530" s="77" t="str">
        <f t="shared" ca="1" si="764"/>
        <v>-</v>
      </c>
      <c r="K1530" s="77" t="str">
        <f t="shared" ca="1" si="764"/>
        <v>-</v>
      </c>
      <c r="L1530" s="77" t="str">
        <f t="shared" ca="1" si="764"/>
        <v>-</v>
      </c>
      <c r="M1530" s="77" t="str">
        <f t="shared" ca="1" si="764"/>
        <v>-</v>
      </c>
      <c r="N1530" s="77" t="str">
        <f t="shared" ca="1" si="764"/>
        <v>-</v>
      </c>
      <c r="O1530" s="201">
        <f t="shared" ref="O1530:T1530" ca="1" si="779">O$1509</f>
        <v>172</v>
      </c>
      <c r="P1530" s="201">
        <f t="shared" ca="1" si="779"/>
        <v>173</v>
      </c>
      <c r="Q1530" s="201">
        <f t="shared" ca="1" si="779"/>
        <v>173</v>
      </c>
      <c r="R1530" s="201">
        <f t="shared" ca="1" si="779"/>
        <v>174</v>
      </c>
      <c r="S1530" s="201">
        <f t="shared" ca="1" si="779"/>
        <v>174</v>
      </c>
      <c r="T1530" s="201">
        <f t="shared" ca="1" si="779"/>
        <v>174</v>
      </c>
      <c r="U1530" s="77">
        <f t="shared" ca="1" si="774"/>
        <v>2.2499999999999999E-2</v>
      </c>
      <c r="V1530" s="77">
        <f t="shared" ca="1" si="774"/>
        <v>6.25E-2</v>
      </c>
      <c r="W1530" s="77">
        <f t="shared" ca="1" si="774"/>
        <v>6.25E-2</v>
      </c>
      <c r="X1530" s="77">
        <f t="shared" ca="1" si="774"/>
        <v>0.1225</v>
      </c>
      <c r="Y1530" s="73">
        <v>0</v>
      </c>
      <c r="Z1530" s="73">
        <v>0</v>
      </c>
      <c r="AA1530" s="77">
        <f t="shared" ca="1" si="774"/>
        <v>2</v>
      </c>
      <c r="AB1530" s="77" t="b">
        <f t="shared" ca="1" si="774"/>
        <v>1</v>
      </c>
      <c r="AC1530" s="77" t="str">
        <f t="shared" ca="1" si="774"/>
        <v>-</v>
      </c>
      <c r="AD1530" s="77" t="str">
        <f t="shared" ca="1" si="774"/>
        <v>-</v>
      </c>
      <c r="AE1530" s="77" t="str">
        <f t="shared" ca="1" si="774"/>
        <v>-</v>
      </c>
      <c r="AF1530" s="77" t="str">
        <f t="shared" ca="1" si="774"/>
        <v>-</v>
      </c>
      <c r="AG1530" s="77">
        <f t="shared" ca="1" si="774"/>
        <v>0.5</v>
      </c>
      <c r="AH1530" s="77">
        <f t="shared" ca="1" si="774"/>
        <v>1</v>
      </c>
      <c r="AI1530" s="77">
        <f t="shared" ca="1" si="774"/>
        <v>0</v>
      </c>
      <c r="AJ1530" s="77">
        <f t="shared" ca="1" si="774"/>
        <v>1</v>
      </c>
      <c r="AK1530" s="77">
        <f t="shared" ca="1" si="774"/>
        <v>0</v>
      </c>
      <c r="AL1530" s="77">
        <f t="shared" ca="1" si="774"/>
        <v>1</v>
      </c>
      <c r="AM1530" s="77"/>
      <c r="AN1530" s="77"/>
      <c r="AO1530" s="77"/>
      <c r="AP1530" s="77"/>
      <c r="AQ1530" s="77"/>
      <c r="AR1530" s="77"/>
      <c r="AS1530" s="77"/>
      <c r="AT1530" s="77"/>
      <c r="AU1530" s="77"/>
      <c r="AV1530" s="77"/>
      <c r="AW1530" s="77"/>
      <c r="AX1530" s="77"/>
      <c r="AY1530" s="77"/>
      <c r="AZ1530" s="77"/>
      <c r="BA1530" s="77"/>
      <c r="BB1530" s="77"/>
      <c r="BC1530" s="77"/>
      <c r="BD1530" s="77"/>
      <c r="BE1530" s="77"/>
      <c r="BF1530" s="77"/>
      <c r="BG1530" s="77"/>
      <c r="BH1530" s="77"/>
      <c r="BI1530" s="77"/>
      <c r="BJ1530" s="77"/>
      <c r="BK1530" s="77"/>
      <c r="BL1530" s="77"/>
      <c r="BM1530" s="77"/>
      <c r="BN1530" s="201">
        <f t="shared" ref="BN1530:CH1530" ca="1" si="780">BN$1509</f>
        <v>0.08</v>
      </c>
      <c r="BO1530" s="201">
        <f t="shared" ca="1" si="780"/>
        <v>0</v>
      </c>
      <c r="BP1530" s="201">
        <f t="shared" ca="1" si="780"/>
        <v>0</v>
      </c>
      <c r="BQ1530" s="201">
        <f t="shared" ca="1" si="780"/>
        <v>0</v>
      </c>
      <c r="BR1530" s="201">
        <f t="shared" ca="1" si="780"/>
        <v>0.05</v>
      </c>
      <c r="BS1530" s="201">
        <f t="shared" ca="1" si="780"/>
        <v>-0.05</v>
      </c>
      <c r="BT1530" s="201">
        <f t="shared" ca="1" si="780"/>
        <v>0</v>
      </c>
      <c r="BU1530" s="201">
        <f t="shared" ca="1" si="780"/>
        <v>0.08</v>
      </c>
      <c r="BV1530" s="201">
        <f t="shared" ca="1" si="780"/>
        <v>0</v>
      </c>
      <c r="BW1530" s="201">
        <f t="shared" ca="1" si="780"/>
        <v>0</v>
      </c>
      <c r="BX1530" s="201">
        <f t="shared" ca="1" si="780"/>
        <v>0</v>
      </c>
      <c r="BY1530" s="201">
        <f t="shared" ca="1" si="780"/>
        <v>0.05</v>
      </c>
      <c r="BZ1530" s="201">
        <f t="shared" ca="1" si="780"/>
        <v>-0.05</v>
      </c>
      <c r="CA1530" s="201">
        <f t="shared" ca="1" si="780"/>
        <v>0</v>
      </c>
      <c r="CB1530" s="201">
        <f t="shared" ca="1" si="780"/>
        <v>0.08</v>
      </c>
      <c r="CC1530" s="201">
        <f t="shared" ca="1" si="780"/>
        <v>0</v>
      </c>
      <c r="CD1530" s="201">
        <f t="shared" ca="1" si="780"/>
        <v>0</v>
      </c>
      <c r="CE1530" s="201">
        <f t="shared" ca="1" si="780"/>
        <v>0</v>
      </c>
      <c r="CF1530" s="201">
        <f t="shared" ca="1" si="780"/>
        <v>0.05</v>
      </c>
      <c r="CG1530" s="201">
        <f t="shared" ca="1" si="780"/>
        <v>-0.05</v>
      </c>
      <c r="CH1530" s="201">
        <f t="shared" ca="1" si="780"/>
        <v>0</v>
      </c>
    </row>
    <row r="1531" spans="1:86">
      <c r="A1531" s="212">
        <f ca="1">MOD(INDEX(CHOOSE(d.Flock.2.2+1,i.DryManOpt_Mer,i.DryManOpt_BBT,i.DryManOpt_Mat),d.TOL.2.2+1,$AA1531+1)-1,4)+1+4</f>
        <v>7</v>
      </c>
      <c r="B1531" s="230" t="str">
        <f t="shared" si="731"/>
        <v>Scan 2 Best with performers</v>
      </c>
      <c r="C1531" s="77">
        <f t="shared" ca="1" si="764"/>
        <v>1</v>
      </c>
      <c r="D1531" s="77">
        <f t="shared" ca="1" si="764"/>
        <v>1</v>
      </c>
      <c r="E1531" s="77" t="b">
        <f t="shared" ca="1" si="764"/>
        <v>0</v>
      </c>
      <c r="F1531" s="77">
        <f t="shared" ca="1" si="764"/>
        <v>212</v>
      </c>
      <c r="G1531" s="77" t="str">
        <f t="shared" ca="1" si="764"/>
        <v>-</v>
      </c>
      <c r="H1531" s="77" t="str">
        <f t="shared" ca="1" si="764"/>
        <v>-</v>
      </c>
      <c r="I1531" s="77" t="str">
        <f t="shared" ca="1" si="764"/>
        <v>-</v>
      </c>
      <c r="J1531" s="77" t="str">
        <f t="shared" ca="1" si="764"/>
        <v>-</v>
      </c>
      <c r="K1531" s="77" t="str">
        <f t="shared" ca="1" si="764"/>
        <v>-</v>
      </c>
      <c r="L1531" s="77" t="str">
        <f t="shared" ca="1" si="764"/>
        <v>-</v>
      </c>
      <c r="M1531" s="77" t="str">
        <f t="shared" ca="1" si="764"/>
        <v>-</v>
      </c>
      <c r="N1531" s="77" t="str">
        <f t="shared" ca="1" si="764"/>
        <v>-</v>
      </c>
      <c r="O1531" s="77">
        <f t="shared" ca="1" si="764"/>
        <v>172</v>
      </c>
      <c r="P1531" s="77">
        <f t="shared" ca="1" si="764"/>
        <v>173</v>
      </c>
      <c r="Q1531" s="77">
        <f t="shared" ca="1" si="764"/>
        <v>173</v>
      </c>
      <c r="R1531" s="77">
        <f t="shared" ca="1" si="764"/>
        <v>174</v>
      </c>
      <c r="S1531" s="77">
        <f ca="1">OFFSET(S1531,-1,0)</f>
        <v>174</v>
      </c>
      <c r="T1531" s="77">
        <f ca="1">OFFSET(T1531,-1,0)</f>
        <v>174</v>
      </c>
      <c r="U1531" s="109">
        <f t="shared" ref="U1531:X1532" ca="1" si="781">INDEX(i_dryman,$A1531,U$1085)</f>
        <v>2.2499999999999999E-2</v>
      </c>
      <c r="V1531" s="109">
        <f t="shared" ca="1" si="781"/>
        <v>6.25E-2</v>
      </c>
      <c r="W1531" s="109">
        <f t="shared" ca="1" si="781"/>
        <v>6.25E-2</v>
      </c>
      <c r="X1531" s="109">
        <f t="shared" ca="1" si="781"/>
        <v>0.1225</v>
      </c>
      <c r="Y1531" s="207">
        <f ca="1">Y$1509</f>
        <v>1.15E-2</v>
      </c>
      <c r="Z1531" s="207">
        <f ca="1">Z$1509</f>
        <v>-2.0416666666666666E-2</v>
      </c>
      <c r="AA1531" s="77">
        <f t="shared" ca="1" si="774"/>
        <v>2</v>
      </c>
      <c r="AB1531" s="212" t="b">
        <f ca="1">INDEX(i_dryman,$A1531,AB$1085)</f>
        <v>1</v>
      </c>
      <c r="AC1531" s="212" t="str">
        <f ca="1">INDEX(i_dryman,$A1531,AC$1085)</f>
        <v>-</v>
      </c>
      <c r="AD1531" s="212" t="str">
        <f ca="1">INDEX(i_dryman,$A1531,AD$1085)</f>
        <v>-</v>
      </c>
      <c r="AE1531" s="212" t="str">
        <f ca="1">INDEX(i_dryman,$A1531,AE$1085)</f>
        <v>-</v>
      </c>
      <c r="AF1531" s="40" t="str">
        <f t="shared" ca="1" si="774"/>
        <v>-</v>
      </c>
      <c r="AG1531" s="212">
        <f ca="1">INDEX(i_dryman,$A1531,AG$1085)</f>
        <v>0.5</v>
      </c>
      <c r="AH1531" s="77">
        <f t="shared" ca="1" si="774"/>
        <v>1</v>
      </c>
      <c r="AI1531" s="77">
        <f t="shared" ca="1" si="774"/>
        <v>0</v>
      </c>
      <c r="AJ1531" s="77">
        <f t="shared" ca="1" si="774"/>
        <v>1</v>
      </c>
      <c r="AK1531" s="77">
        <f t="shared" ca="1" si="774"/>
        <v>0</v>
      </c>
      <c r="AL1531" s="77">
        <f t="shared" ca="1" si="774"/>
        <v>1</v>
      </c>
      <c r="AM1531" s="77"/>
      <c r="AN1531" s="77"/>
      <c r="AO1531" s="77"/>
      <c r="AP1531" s="77"/>
      <c r="AQ1531" s="77"/>
      <c r="AR1531" s="77"/>
      <c r="AS1531" s="77"/>
      <c r="AT1531" s="77"/>
      <c r="AU1531" s="77"/>
      <c r="AV1531" s="77"/>
      <c r="AW1531" s="77"/>
      <c r="AX1531" s="77"/>
      <c r="AY1531" s="77"/>
      <c r="AZ1531" s="77"/>
      <c r="BA1531" s="77"/>
      <c r="BB1531" s="77"/>
      <c r="BC1531" s="77"/>
      <c r="BD1531" s="77"/>
      <c r="BE1531" s="77"/>
      <c r="BF1531" s="77"/>
      <c r="BG1531" s="77"/>
      <c r="BH1531" s="77"/>
      <c r="BI1531" s="77"/>
      <c r="BJ1531" s="77"/>
      <c r="BK1531" s="77"/>
      <c r="BL1531" s="77"/>
      <c r="BM1531" s="77"/>
      <c r="BN1531" s="77">
        <f t="shared" ca="1" si="769"/>
        <v>0.08</v>
      </c>
      <c r="BO1531" s="77">
        <f t="shared" ca="1" si="769"/>
        <v>0</v>
      </c>
      <c r="BP1531" s="77">
        <f t="shared" ca="1" si="769"/>
        <v>0</v>
      </c>
      <c r="BQ1531" s="77">
        <f t="shared" ca="1" si="769"/>
        <v>0</v>
      </c>
      <c r="BR1531" s="77">
        <f t="shared" ca="1" si="769"/>
        <v>0.05</v>
      </c>
      <c r="BS1531" s="77">
        <f t="shared" ca="1" si="769"/>
        <v>-0.05</v>
      </c>
      <c r="BT1531" s="77">
        <f t="shared" ca="1" si="769"/>
        <v>0</v>
      </c>
      <c r="BU1531" s="77">
        <f t="shared" ca="1" si="769"/>
        <v>0.08</v>
      </c>
      <c r="BV1531" s="77">
        <f t="shared" ca="1" si="769"/>
        <v>0</v>
      </c>
      <c r="BW1531" s="77">
        <f t="shared" ca="1" si="769"/>
        <v>0</v>
      </c>
      <c r="BX1531" s="77">
        <f t="shared" ca="1" si="769"/>
        <v>0</v>
      </c>
      <c r="BY1531" s="77">
        <f t="shared" ca="1" si="769"/>
        <v>0.05</v>
      </c>
      <c r="BZ1531" s="77">
        <f t="shared" ca="1" si="769"/>
        <v>-0.05</v>
      </c>
      <c r="CA1531" s="77">
        <f t="shared" ca="1" si="769"/>
        <v>0</v>
      </c>
      <c r="CB1531" s="77">
        <f t="shared" ca="1" si="769"/>
        <v>0.08</v>
      </c>
      <c r="CC1531" s="77">
        <f t="shared" ca="1" si="769"/>
        <v>0</v>
      </c>
      <c r="CD1531" s="77">
        <f t="shared" ref="CD1531:CH1532" ca="1" si="782">OFFSET(CD1531,-1,0)</f>
        <v>0</v>
      </c>
      <c r="CE1531" s="77">
        <f t="shared" ca="1" si="782"/>
        <v>0</v>
      </c>
      <c r="CF1531" s="77">
        <f t="shared" ca="1" si="782"/>
        <v>0.05</v>
      </c>
      <c r="CG1531" s="77">
        <f t="shared" ca="1" si="782"/>
        <v>-0.05</v>
      </c>
      <c r="CH1531" s="77">
        <f t="shared" ca="1" si="782"/>
        <v>0</v>
      </c>
    </row>
    <row r="1532" spans="1:86">
      <c r="A1532" s="80">
        <f ca="1">A1531-4</f>
        <v>3</v>
      </c>
      <c r="B1532" s="233" t="str">
        <f t="shared" si="731"/>
        <v>Scan 2 Performers no RR increase</v>
      </c>
      <c r="C1532" s="80">
        <f ca="1">OFFSET(C1532,-1,0)</f>
        <v>1</v>
      </c>
      <c r="D1532" s="80">
        <f ca="1">OFFSET(D1532,-1,0)</f>
        <v>1</v>
      </c>
      <c r="E1532" s="80" t="b">
        <f t="shared" ca="1" si="764"/>
        <v>0</v>
      </c>
      <c r="F1532" s="80">
        <f t="shared" ca="1" si="764"/>
        <v>212</v>
      </c>
      <c r="G1532" s="80" t="str">
        <f t="shared" ca="1" si="764"/>
        <v>-</v>
      </c>
      <c r="H1532" s="80" t="str">
        <f t="shared" ca="1" si="764"/>
        <v>-</v>
      </c>
      <c r="I1532" s="80" t="str">
        <f t="shared" ca="1" si="764"/>
        <v>-</v>
      </c>
      <c r="J1532" s="80" t="str">
        <f t="shared" ca="1" si="764"/>
        <v>-</v>
      </c>
      <c r="K1532" s="80" t="str">
        <f ca="1">OFFSET(K1532,-1,0)</f>
        <v>-</v>
      </c>
      <c r="L1532" s="80" t="str">
        <f ca="1">OFFSET(L1532,-1,0)</f>
        <v>-</v>
      </c>
      <c r="M1532" s="80" t="str">
        <f t="shared" ca="1" si="764"/>
        <v>-</v>
      </c>
      <c r="N1532" s="80" t="str">
        <f t="shared" ca="1" si="764"/>
        <v>-</v>
      </c>
      <c r="O1532" s="80">
        <f t="shared" ca="1" si="764"/>
        <v>172</v>
      </c>
      <c r="P1532" s="80">
        <f t="shared" ca="1" si="764"/>
        <v>173</v>
      </c>
      <c r="Q1532" s="80">
        <f t="shared" ca="1" si="764"/>
        <v>173</v>
      </c>
      <c r="R1532" s="80">
        <f t="shared" ca="1" si="764"/>
        <v>174</v>
      </c>
      <c r="S1532" s="80">
        <f ca="1">OFFSET(S1532,-1,0)</f>
        <v>174</v>
      </c>
      <c r="T1532" s="213">
        <f ca="1">OFFSET(T1532,-1,0)</f>
        <v>174</v>
      </c>
      <c r="U1532" s="109">
        <f t="shared" ca="1" si="781"/>
        <v>1.2500000000000001E-2</v>
      </c>
      <c r="V1532" s="109">
        <f t="shared" ca="1" si="781"/>
        <v>6.25E-2</v>
      </c>
      <c r="W1532" s="109">
        <f t="shared" ca="1" si="781"/>
        <v>6.25E-2</v>
      </c>
      <c r="X1532" s="109">
        <f t="shared" ca="1" si="781"/>
        <v>6.25E-2</v>
      </c>
      <c r="Y1532" s="214">
        <f t="shared" ca="1" si="774"/>
        <v>1.15E-2</v>
      </c>
      <c r="Z1532" s="208">
        <f t="shared" ca="1" si="774"/>
        <v>-2.0416666666666666E-2</v>
      </c>
      <c r="AA1532" s="80">
        <f t="shared" ca="1" si="774"/>
        <v>2</v>
      </c>
      <c r="AB1532" s="80" t="b">
        <f t="shared" ca="1" si="774"/>
        <v>1</v>
      </c>
      <c r="AC1532" s="80" t="str">
        <f t="shared" ca="1" si="774"/>
        <v>-</v>
      </c>
      <c r="AD1532" s="80" t="str">
        <f t="shared" ca="1" si="774"/>
        <v>-</v>
      </c>
      <c r="AE1532" s="80" t="str">
        <f t="shared" ca="1" si="774"/>
        <v>-</v>
      </c>
      <c r="AF1532" s="80" t="str">
        <f t="shared" ca="1" si="774"/>
        <v>-</v>
      </c>
      <c r="AG1532" s="80">
        <f t="shared" ca="1" si="774"/>
        <v>0.5</v>
      </c>
      <c r="AH1532" s="80">
        <f ca="1">OFFSET(AH1532,-1,0)</f>
        <v>1</v>
      </c>
      <c r="AI1532" s="80">
        <f t="shared" ca="1" si="774"/>
        <v>0</v>
      </c>
      <c r="AJ1532" s="80">
        <f t="shared" ca="1" si="774"/>
        <v>1</v>
      </c>
      <c r="AK1532" s="80">
        <f t="shared" ca="1" si="774"/>
        <v>0</v>
      </c>
      <c r="AL1532" s="80">
        <f t="shared" ca="1" si="774"/>
        <v>1</v>
      </c>
      <c r="AM1532" s="80"/>
      <c r="AN1532" s="80"/>
      <c r="AO1532" s="80"/>
      <c r="AP1532" s="80"/>
      <c r="AQ1532" s="80"/>
      <c r="AR1532" s="80"/>
      <c r="AS1532" s="80"/>
      <c r="AT1532" s="80"/>
      <c r="AU1532" s="80"/>
      <c r="AV1532" s="80"/>
      <c r="AW1532" s="80"/>
      <c r="AX1532" s="80"/>
      <c r="AY1532" s="80"/>
      <c r="AZ1532" s="80"/>
      <c r="BA1532" s="80"/>
      <c r="BB1532" s="80"/>
      <c r="BC1532" s="80"/>
      <c r="BD1532" s="80"/>
      <c r="BE1532" s="80"/>
      <c r="BF1532" s="80"/>
      <c r="BG1532" s="80"/>
      <c r="BH1532" s="80"/>
      <c r="BI1532" s="80"/>
      <c r="BJ1532" s="80"/>
      <c r="BK1532" s="80"/>
      <c r="BL1532" s="80"/>
      <c r="BM1532" s="80"/>
      <c r="BN1532" s="80">
        <f t="shared" ca="1" si="769"/>
        <v>0.08</v>
      </c>
      <c r="BO1532" s="80">
        <f t="shared" ca="1" si="769"/>
        <v>0</v>
      </c>
      <c r="BP1532" s="80">
        <f t="shared" ca="1" si="769"/>
        <v>0</v>
      </c>
      <c r="BQ1532" s="80">
        <f t="shared" ca="1" si="769"/>
        <v>0</v>
      </c>
      <c r="BR1532" s="80">
        <f t="shared" ca="1" si="769"/>
        <v>0.05</v>
      </c>
      <c r="BS1532" s="80">
        <f t="shared" ca="1" si="769"/>
        <v>-0.05</v>
      </c>
      <c r="BT1532" s="80">
        <f t="shared" ca="1" si="769"/>
        <v>0</v>
      </c>
      <c r="BU1532" s="80">
        <f t="shared" ca="1" si="769"/>
        <v>0.08</v>
      </c>
      <c r="BV1532" s="80">
        <f t="shared" ca="1" si="769"/>
        <v>0</v>
      </c>
      <c r="BW1532" s="80">
        <f t="shared" ca="1" si="769"/>
        <v>0</v>
      </c>
      <c r="BX1532" s="80">
        <f t="shared" ca="1" si="769"/>
        <v>0</v>
      </c>
      <c r="BY1532" s="80">
        <f t="shared" ca="1" si="769"/>
        <v>0.05</v>
      </c>
      <c r="BZ1532" s="80">
        <f t="shared" ca="1" si="769"/>
        <v>-0.05</v>
      </c>
      <c r="CA1532" s="80">
        <f t="shared" ca="1" si="769"/>
        <v>0</v>
      </c>
      <c r="CB1532" s="80">
        <f t="shared" ca="1" si="769"/>
        <v>0.08</v>
      </c>
      <c r="CC1532" s="80">
        <f t="shared" ca="1" si="769"/>
        <v>0</v>
      </c>
      <c r="CD1532" s="80">
        <f t="shared" ca="1" si="782"/>
        <v>0</v>
      </c>
      <c r="CE1532" s="80">
        <f t="shared" ca="1" si="782"/>
        <v>0</v>
      </c>
      <c r="CF1532" s="80">
        <f t="shared" ca="1" si="782"/>
        <v>0.05</v>
      </c>
      <c r="CG1532" s="80">
        <f t="shared" ca="1" si="782"/>
        <v>-0.05</v>
      </c>
      <c r="CH1532" s="80">
        <f t="shared" ca="1" si="782"/>
        <v>0</v>
      </c>
    </row>
    <row r="1535" spans="1:86" ht="1.5" customHeight="1"/>
    <row r="1536" spans="1:8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spans="2:2" ht="1.5" customHeight="1"/>
    <row r="1570" spans="2:2" ht="1.5" customHeight="1"/>
    <row r="1571" spans="2:2" ht="1.5" customHeight="1"/>
    <row r="1572" spans="2:2" ht="1.5" customHeight="1"/>
    <row r="1573" spans="2:2" ht="1.5" customHeight="1"/>
    <row r="1574" spans="2:2" ht="1.5" customHeight="1"/>
    <row r="1575" spans="2:2" ht="1.5" customHeight="1"/>
    <row r="1576" spans="2:2" ht="1.5" customHeight="1"/>
    <row r="1577" spans="2:2" ht="1.5" customHeight="1"/>
    <row r="1578" spans="2:2" ht="1.5" customHeight="1"/>
    <row r="1579" spans="2:2" ht="1.5" customHeight="1"/>
    <row r="1580" spans="2:2" ht="1.5" customHeight="1"/>
    <row r="1581" spans="2:2" ht="1.5" customHeight="1"/>
    <row r="1582" spans="2:2" ht="1.5" customHeight="1"/>
    <row r="1583" spans="2:2" ht="1.5" customHeight="1"/>
    <row r="1584" spans="2:2">
      <c r="B1584" s="19" t="s">
        <v>571</v>
      </c>
    </row>
    <row r="1585" spans="1:170">
      <c r="B1585" s="70"/>
      <c r="U1585" s="36">
        <v>6</v>
      </c>
      <c r="V1585" s="36">
        <v>7</v>
      </c>
      <c r="W1585" s="36">
        <v>8</v>
      </c>
      <c r="X1585" s="36">
        <v>9</v>
      </c>
      <c r="Y1585" s="36">
        <v>1</v>
      </c>
      <c r="Z1585" s="36">
        <v>2</v>
      </c>
      <c r="AB1585" s="36">
        <v>1</v>
      </c>
      <c r="AC1585" s="36">
        <v>2</v>
      </c>
      <c r="AD1585" s="36">
        <v>3</v>
      </c>
      <c r="AE1585" s="36">
        <v>4</v>
      </c>
      <c r="AG1585" s="36">
        <v>5</v>
      </c>
    </row>
    <row r="1586" spans="1:170">
      <c r="B1586" s="61"/>
      <c r="C1586" s="26">
        <v>1</v>
      </c>
      <c r="D1586" s="26">
        <f ca="1">OFFSET(D1586,0,-1)+1</f>
        <v>2</v>
      </c>
      <c r="E1586" s="26">
        <f t="shared" ref="E1586:BP1586" ca="1" si="783">OFFSET(E1586,0,-1)+1</f>
        <v>3</v>
      </c>
      <c r="F1586" s="26">
        <f t="shared" ca="1" si="783"/>
        <v>4</v>
      </c>
      <c r="G1586" s="26">
        <f t="shared" ca="1" si="783"/>
        <v>5</v>
      </c>
      <c r="H1586" s="26">
        <f t="shared" ca="1" si="783"/>
        <v>6</v>
      </c>
      <c r="I1586" s="26">
        <f t="shared" ca="1" si="783"/>
        <v>7</v>
      </c>
      <c r="J1586" s="26">
        <f t="shared" ca="1" si="783"/>
        <v>8</v>
      </c>
      <c r="K1586" s="26">
        <f t="shared" ca="1" si="783"/>
        <v>9</v>
      </c>
      <c r="L1586" s="26">
        <f t="shared" ca="1" si="783"/>
        <v>10</v>
      </c>
      <c r="M1586" s="26">
        <f t="shared" ca="1" si="783"/>
        <v>11</v>
      </c>
      <c r="N1586" s="26">
        <f t="shared" ca="1" si="783"/>
        <v>12</v>
      </c>
      <c r="O1586" s="26">
        <f t="shared" ca="1" si="783"/>
        <v>13</v>
      </c>
      <c r="P1586" s="26">
        <f t="shared" ca="1" si="783"/>
        <v>14</v>
      </c>
      <c r="Q1586" s="26">
        <f t="shared" ca="1" si="783"/>
        <v>15</v>
      </c>
      <c r="R1586" s="26">
        <f t="shared" ca="1" si="783"/>
        <v>16</v>
      </c>
      <c r="S1586" s="26">
        <f t="shared" ca="1" si="783"/>
        <v>17</v>
      </c>
      <c r="T1586" s="26">
        <f t="shared" ca="1" si="783"/>
        <v>18</v>
      </c>
      <c r="U1586" s="26">
        <f t="shared" ca="1" si="783"/>
        <v>19</v>
      </c>
      <c r="V1586" s="26">
        <f t="shared" ca="1" si="783"/>
        <v>20</v>
      </c>
      <c r="W1586" s="26">
        <f t="shared" ca="1" si="783"/>
        <v>21</v>
      </c>
      <c r="X1586" s="26">
        <f t="shared" ca="1" si="783"/>
        <v>22</v>
      </c>
      <c r="Y1586" s="26">
        <f t="shared" ca="1" si="783"/>
        <v>23</v>
      </c>
      <c r="Z1586" s="26">
        <f t="shared" ca="1" si="783"/>
        <v>24</v>
      </c>
      <c r="AA1586" s="26">
        <f t="shared" ca="1" si="783"/>
        <v>25</v>
      </c>
      <c r="AB1586" s="26">
        <f t="shared" ca="1" si="783"/>
        <v>26</v>
      </c>
      <c r="AC1586" s="26">
        <f t="shared" ca="1" si="783"/>
        <v>27</v>
      </c>
      <c r="AD1586" s="26">
        <f t="shared" ca="1" si="783"/>
        <v>28</v>
      </c>
      <c r="AE1586" s="26">
        <f t="shared" ca="1" si="783"/>
        <v>29</v>
      </c>
      <c r="AF1586" s="26">
        <f t="shared" ca="1" si="783"/>
        <v>30</v>
      </c>
      <c r="AG1586" s="26">
        <f t="shared" ca="1" si="783"/>
        <v>31</v>
      </c>
      <c r="AH1586" s="26">
        <f t="shared" ca="1" si="783"/>
        <v>32</v>
      </c>
      <c r="AI1586" s="26">
        <f t="shared" ca="1" si="783"/>
        <v>33</v>
      </c>
      <c r="AJ1586" s="26">
        <f t="shared" ca="1" si="783"/>
        <v>34</v>
      </c>
      <c r="AK1586" s="26">
        <f t="shared" ca="1" si="783"/>
        <v>35</v>
      </c>
      <c r="AL1586" s="26">
        <f t="shared" ca="1" si="783"/>
        <v>36</v>
      </c>
      <c r="AM1586" s="26">
        <f t="shared" ca="1" si="783"/>
        <v>37</v>
      </c>
      <c r="AN1586" s="26">
        <f t="shared" ca="1" si="783"/>
        <v>38</v>
      </c>
      <c r="AO1586" s="26">
        <f t="shared" ca="1" si="783"/>
        <v>39</v>
      </c>
      <c r="AP1586" s="26">
        <f t="shared" ca="1" si="783"/>
        <v>40</v>
      </c>
      <c r="AQ1586" s="26">
        <f t="shared" ca="1" si="783"/>
        <v>41</v>
      </c>
      <c r="AR1586" s="26">
        <f t="shared" ca="1" si="783"/>
        <v>42</v>
      </c>
      <c r="AS1586" s="26">
        <f t="shared" ca="1" si="783"/>
        <v>43</v>
      </c>
      <c r="AT1586" s="26">
        <f t="shared" ca="1" si="783"/>
        <v>44</v>
      </c>
      <c r="AU1586" s="26">
        <f t="shared" ca="1" si="783"/>
        <v>45</v>
      </c>
      <c r="AV1586" s="26">
        <f t="shared" ca="1" si="783"/>
        <v>46</v>
      </c>
      <c r="AW1586" s="26">
        <f t="shared" ca="1" si="783"/>
        <v>47</v>
      </c>
      <c r="AX1586" s="26">
        <f t="shared" ca="1" si="783"/>
        <v>48</v>
      </c>
      <c r="AY1586" s="26">
        <f t="shared" ca="1" si="783"/>
        <v>49</v>
      </c>
      <c r="AZ1586" s="26">
        <f t="shared" ca="1" si="783"/>
        <v>50</v>
      </c>
      <c r="BA1586" s="26">
        <f t="shared" ca="1" si="783"/>
        <v>51</v>
      </c>
      <c r="BB1586" s="26">
        <f t="shared" ca="1" si="783"/>
        <v>52</v>
      </c>
      <c r="BC1586" s="26">
        <f t="shared" ca="1" si="783"/>
        <v>53</v>
      </c>
      <c r="BD1586" s="26">
        <f t="shared" ca="1" si="783"/>
        <v>54</v>
      </c>
      <c r="BE1586" s="26">
        <f t="shared" ca="1" si="783"/>
        <v>55</v>
      </c>
      <c r="BF1586" s="26">
        <f t="shared" ca="1" si="783"/>
        <v>56</v>
      </c>
      <c r="BG1586" s="26">
        <f t="shared" ca="1" si="783"/>
        <v>57</v>
      </c>
      <c r="BH1586" s="26">
        <f t="shared" ca="1" si="783"/>
        <v>58</v>
      </c>
      <c r="BI1586" s="26">
        <f t="shared" ca="1" si="783"/>
        <v>59</v>
      </c>
      <c r="BJ1586" s="26">
        <f t="shared" ca="1" si="783"/>
        <v>60</v>
      </c>
      <c r="BK1586" s="26">
        <f t="shared" ca="1" si="783"/>
        <v>61</v>
      </c>
      <c r="BL1586" s="26">
        <f t="shared" ca="1" si="783"/>
        <v>62</v>
      </c>
      <c r="BM1586" s="26">
        <f t="shared" ca="1" si="783"/>
        <v>63</v>
      </c>
      <c r="BN1586" s="26">
        <f t="shared" ca="1" si="783"/>
        <v>64</v>
      </c>
      <c r="BO1586" s="26">
        <f t="shared" ca="1" si="783"/>
        <v>65</v>
      </c>
      <c r="BP1586" s="26">
        <f t="shared" ca="1" si="783"/>
        <v>66</v>
      </c>
      <c r="BQ1586" s="26">
        <f t="shared" ref="BQ1586:EB1586" ca="1" si="784">OFFSET(BQ1586,0,-1)+1</f>
        <v>67</v>
      </c>
      <c r="BR1586" s="26">
        <f t="shared" ca="1" si="784"/>
        <v>68</v>
      </c>
      <c r="BS1586" s="26">
        <f t="shared" ca="1" si="784"/>
        <v>69</v>
      </c>
      <c r="BT1586" s="26">
        <f t="shared" ca="1" si="784"/>
        <v>70</v>
      </c>
      <c r="BU1586" s="26">
        <f t="shared" ca="1" si="784"/>
        <v>71</v>
      </c>
      <c r="BV1586" s="26">
        <f t="shared" ca="1" si="784"/>
        <v>72</v>
      </c>
      <c r="BW1586" s="26">
        <f t="shared" ca="1" si="784"/>
        <v>73</v>
      </c>
      <c r="BX1586" s="26">
        <f t="shared" ca="1" si="784"/>
        <v>74</v>
      </c>
      <c r="BY1586" s="26">
        <f t="shared" ca="1" si="784"/>
        <v>75</v>
      </c>
      <c r="BZ1586" s="26">
        <f t="shared" ca="1" si="784"/>
        <v>76</v>
      </c>
      <c r="CA1586" s="26">
        <f t="shared" ca="1" si="784"/>
        <v>77</v>
      </c>
      <c r="CB1586" s="26">
        <f t="shared" ca="1" si="784"/>
        <v>78</v>
      </c>
      <c r="CC1586" s="26">
        <f t="shared" ca="1" si="784"/>
        <v>79</v>
      </c>
      <c r="CD1586" s="26">
        <f t="shared" ca="1" si="784"/>
        <v>80</v>
      </c>
      <c r="CE1586" s="26">
        <f t="shared" ca="1" si="784"/>
        <v>81</v>
      </c>
      <c r="CF1586" s="26">
        <f t="shared" ca="1" si="784"/>
        <v>82</v>
      </c>
      <c r="CG1586" s="26">
        <f t="shared" ca="1" si="784"/>
        <v>83</v>
      </c>
      <c r="CH1586" s="26">
        <f t="shared" ca="1" si="784"/>
        <v>84</v>
      </c>
      <c r="CI1586" s="26">
        <f t="shared" ca="1" si="784"/>
        <v>85</v>
      </c>
      <c r="CJ1586" s="26">
        <f t="shared" ca="1" si="784"/>
        <v>86</v>
      </c>
      <c r="CK1586" s="26">
        <f t="shared" ca="1" si="784"/>
        <v>87</v>
      </c>
      <c r="CL1586" s="26">
        <f t="shared" ca="1" si="784"/>
        <v>88</v>
      </c>
      <c r="CM1586" s="26">
        <f t="shared" ca="1" si="784"/>
        <v>89</v>
      </c>
      <c r="CN1586" s="26">
        <f t="shared" ca="1" si="784"/>
        <v>90</v>
      </c>
      <c r="CO1586" s="26">
        <f t="shared" ca="1" si="784"/>
        <v>91</v>
      </c>
      <c r="CP1586" s="26">
        <f t="shared" ca="1" si="784"/>
        <v>92</v>
      </c>
      <c r="CQ1586" s="26">
        <f t="shared" ca="1" si="784"/>
        <v>93</v>
      </c>
      <c r="CR1586" s="26">
        <f t="shared" ca="1" si="784"/>
        <v>94</v>
      </c>
      <c r="CS1586" s="26">
        <f t="shared" ca="1" si="784"/>
        <v>95</v>
      </c>
      <c r="CT1586" s="26">
        <f t="shared" ca="1" si="784"/>
        <v>96</v>
      </c>
      <c r="CU1586" s="26">
        <f t="shared" ca="1" si="784"/>
        <v>97</v>
      </c>
      <c r="CV1586" s="26">
        <f t="shared" ca="1" si="784"/>
        <v>98</v>
      </c>
      <c r="CW1586" s="26">
        <f t="shared" ca="1" si="784"/>
        <v>99</v>
      </c>
      <c r="CX1586" s="26">
        <f t="shared" ca="1" si="784"/>
        <v>100</v>
      </c>
      <c r="CY1586" s="26">
        <f t="shared" ca="1" si="784"/>
        <v>101</v>
      </c>
      <c r="CZ1586" s="26">
        <f t="shared" ca="1" si="784"/>
        <v>102</v>
      </c>
      <c r="DA1586" s="26">
        <f t="shared" ca="1" si="784"/>
        <v>103</v>
      </c>
      <c r="DB1586" s="26">
        <f t="shared" ca="1" si="784"/>
        <v>104</v>
      </c>
      <c r="DC1586" s="26">
        <f t="shared" ca="1" si="784"/>
        <v>105</v>
      </c>
      <c r="DD1586" s="26">
        <f t="shared" ca="1" si="784"/>
        <v>106</v>
      </c>
      <c r="DE1586" s="26">
        <f t="shared" ca="1" si="784"/>
        <v>107</v>
      </c>
      <c r="DF1586" s="26">
        <f t="shared" ca="1" si="784"/>
        <v>108</v>
      </c>
      <c r="DG1586" s="26">
        <f t="shared" ca="1" si="784"/>
        <v>109</v>
      </c>
      <c r="DH1586" s="26">
        <f t="shared" ca="1" si="784"/>
        <v>110</v>
      </c>
      <c r="DI1586" s="26">
        <f t="shared" ca="1" si="784"/>
        <v>111</v>
      </c>
      <c r="DJ1586" s="26">
        <f t="shared" ca="1" si="784"/>
        <v>112</v>
      </c>
      <c r="DK1586" s="26">
        <f t="shared" ca="1" si="784"/>
        <v>113</v>
      </c>
      <c r="DL1586" s="26">
        <f t="shared" ca="1" si="784"/>
        <v>114</v>
      </c>
      <c r="DM1586" s="26">
        <f t="shared" ca="1" si="784"/>
        <v>115</v>
      </c>
      <c r="DN1586" s="26">
        <f t="shared" ca="1" si="784"/>
        <v>116</v>
      </c>
      <c r="DO1586" s="26">
        <f t="shared" ca="1" si="784"/>
        <v>117</v>
      </c>
      <c r="DP1586" s="26">
        <f t="shared" ca="1" si="784"/>
        <v>118</v>
      </c>
      <c r="DQ1586" s="26">
        <f t="shared" ca="1" si="784"/>
        <v>119</v>
      </c>
      <c r="DR1586" s="26">
        <f t="shared" ca="1" si="784"/>
        <v>120</v>
      </c>
      <c r="DS1586" s="26">
        <f t="shared" ca="1" si="784"/>
        <v>121</v>
      </c>
      <c r="DT1586" s="26">
        <f t="shared" ca="1" si="784"/>
        <v>122</v>
      </c>
      <c r="DU1586" s="26">
        <f t="shared" ca="1" si="784"/>
        <v>123</v>
      </c>
      <c r="DV1586" s="26">
        <f t="shared" ca="1" si="784"/>
        <v>124</v>
      </c>
      <c r="DW1586" s="26">
        <f t="shared" ca="1" si="784"/>
        <v>125</v>
      </c>
      <c r="DX1586" s="26">
        <f t="shared" ca="1" si="784"/>
        <v>126</v>
      </c>
      <c r="DY1586" s="26">
        <f t="shared" ca="1" si="784"/>
        <v>127</v>
      </c>
      <c r="DZ1586" s="26">
        <f t="shared" ca="1" si="784"/>
        <v>128</v>
      </c>
      <c r="EA1586" s="26">
        <f t="shared" ca="1" si="784"/>
        <v>129</v>
      </c>
      <c r="EB1586" s="26">
        <f t="shared" ca="1" si="784"/>
        <v>130</v>
      </c>
      <c r="EC1586" s="26">
        <f t="shared" ref="EC1586:FN1586" ca="1" si="785">OFFSET(EC1586,0,-1)+1</f>
        <v>131</v>
      </c>
      <c r="ED1586" s="26">
        <f t="shared" ca="1" si="785"/>
        <v>132</v>
      </c>
      <c r="EE1586" s="26">
        <f t="shared" ca="1" si="785"/>
        <v>133</v>
      </c>
      <c r="EF1586" s="26">
        <f t="shared" ca="1" si="785"/>
        <v>134</v>
      </c>
      <c r="EG1586" s="26">
        <f t="shared" ca="1" si="785"/>
        <v>135</v>
      </c>
      <c r="EH1586" s="26">
        <f t="shared" ca="1" si="785"/>
        <v>136</v>
      </c>
      <c r="EI1586" s="26">
        <f t="shared" ca="1" si="785"/>
        <v>137</v>
      </c>
      <c r="EJ1586" s="26">
        <f t="shared" ca="1" si="785"/>
        <v>138</v>
      </c>
      <c r="EK1586" s="26">
        <f t="shared" ca="1" si="785"/>
        <v>139</v>
      </c>
      <c r="EL1586" s="26">
        <f t="shared" ca="1" si="785"/>
        <v>140</v>
      </c>
      <c r="EM1586" s="26">
        <f t="shared" ca="1" si="785"/>
        <v>141</v>
      </c>
      <c r="EN1586" s="26">
        <f t="shared" ca="1" si="785"/>
        <v>142</v>
      </c>
      <c r="EO1586" s="26">
        <f t="shared" ca="1" si="785"/>
        <v>143</v>
      </c>
      <c r="EP1586" s="26">
        <f t="shared" ca="1" si="785"/>
        <v>144</v>
      </c>
      <c r="EQ1586" s="26">
        <f t="shared" ca="1" si="785"/>
        <v>145</v>
      </c>
      <c r="ER1586" s="26">
        <f t="shared" ca="1" si="785"/>
        <v>146</v>
      </c>
      <c r="ES1586" s="26">
        <f t="shared" ca="1" si="785"/>
        <v>147</v>
      </c>
      <c r="ET1586" s="26">
        <f t="shared" ca="1" si="785"/>
        <v>148</v>
      </c>
      <c r="EU1586" s="26">
        <f t="shared" ca="1" si="785"/>
        <v>149</v>
      </c>
      <c r="EV1586" s="26">
        <f t="shared" ca="1" si="785"/>
        <v>150</v>
      </c>
      <c r="EW1586" s="26">
        <f t="shared" ca="1" si="785"/>
        <v>151</v>
      </c>
      <c r="EX1586" s="26">
        <f t="shared" ca="1" si="785"/>
        <v>152</v>
      </c>
      <c r="EY1586" s="26">
        <f t="shared" ca="1" si="785"/>
        <v>153</v>
      </c>
      <c r="EZ1586" s="26">
        <f t="shared" ca="1" si="785"/>
        <v>154</v>
      </c>
      <c r="FA1586" s="26">
        <f t="shared" ca="1" si="785"/>
        <v>155</v>
      </c>
      <c r="FB1586" s="26">
        <f t="shared" ca="1" si="785"/>
        <v>156</v>
      </c>
      <c r="FC1586" s="26">
        <f t="shared" ca="1" si="785"/>
        <v>157</v>
      </c>
      <c r="FD1586" s="26">
        <f t="shared" ca="1" si="785"/>
        <v>158</v>
      </c>
      <c r="FE1586" s="26">
        <f t="shared" ca="1" si="785"/>
        <v>159</v>
      </c>
      <c r="FF1586" s="26">
        <f t="shared" ca="1" si="785"/>
        <v>160</v>
      </c>
      <c r="FG1586" s="26">
        <f t="shared" ca="1" si="785"/>
        <v>161</v>
      </c>
      <c r="FH1586" s="26">
        <f t="shared" ca="1" si="785"/>
        <v>162</v>
      </c>
      <c r="FI1586" s="26">
        <f t="shared" ca="1" si="785"/>
        <v>163</v>
      </c>
      <c r="FJ1586" s="26">
        <f t="shared" ca="1" si="785"/>
        <v>164</v>
      </c>
      <c r="FK1586" s="26">
        <f t="shared" ca="1" si="785"/>
        <v>165</v>
      </c>
      <c r="FL1586" s="26">
        <f t="shared" ca="1" si="785"/>
        <v>166</v>
      </c>
      <c r="FM1586" s="26">
        <f t="shared" ca="1" si="785"/>
        <v>167</v>
      </c>
      <c r="FN1586" s="26">
        <f t="shared" ca="1" si="785"/>
        <v>168</v>
      </c>
    </row>
    <row r="1587" spans="1:170">
      <c r="B1587" s="45"/>
      <c r="C1587" s="26" t="s">
        <v>0</v>
      </c>
      <c r="D1587" s="26" t="s">
        <v>0</v>
      </c>
      <c r="E1587" s="26" t="s">
        <v>10</v>
      </c>
      <c r="F1587" s="26" t="s">
        <v>10</v>
      </c>
      <c r="G1587" s="26" t="s">
        <v>10</v>
      </c>
      <c r="H1587" s="26" t="s">
        <v>10</v>
      </c>
      <c r="I1587" s="26" t="s">
        <v>10</v>
      </c>
      <c r="J1587" s="26" t="s">
        <v>10</v>
      </c>
      <c r="K1587" s="26" t="s">
        <v>10</v>
      </c>
      <c r="L1587" s="26" t="s">
        <v>10</v>
      </c>
      <c r="M1587" s="26" t="s">
        <v>10</v>
      </c>
      <c r="N1587" s="26" t="s">
        <v>10</v>
      </c>
      <c r="O1587" s="26" t="s">
        <v>10</v>
      </c>
      <c r="P1587" s="26" t="s">
        <v>10</v>
      </c>
      <c r="Q1587" s="26" t="s">
        <v>10</v>
      </c>
      <c r="R1587" s="26" t="s">
        <v>10</v>
      </c>
      <c r="S1587" s="26" t="s">
        <v>10</v>
      </c>
      <c r="T1587" s="26" t="s">
        <v>10</v>
      </c>
      <c r="U1587" s="26" t="s">
        <v>9</v>
      </c>
      <c r="V1587" s="26" t="s">
        <v>9</v>
      </c>
      <c r="W1587" s="26" t="s">
        <v>9</v>
      </c>
      <c r="X1587" s="26" t="s">
        <v>9</v>
      </c>
      <c r="Y1587" s="26" t="s">
        <v>9</v>
      </c>
      <c r="Z1587" s="26" t="s">
        <v>9</v>
      </c>
      <c r="AA1587" s="26" t="s">
        <v>10</v>
      </c>
      <c r="AB1587" s="26" t="s">
        <v>10</v>
      </c>
      <c r="AC1587" s="26" t="s">
        <v>10</v>
      </c>
      <c r="AD1587" s="26" t="s">
        <v>10</v>
      </c>
      <c r="AE1587" s="26" t="s">
        <v>10</v>
      </c>
      <c r="AF1587" s="26" t="s">
        <v>10</v>
      </c>
      <c r="AG1587" s="26" t="s">
        <v>10</v>
      </c>
      <c r="AH1587" s="26" t="s">
        <v>0</v>
      </c>
      <c r="AI1587" s="26" t="s">
        <v>9</v>
      </c>
      <c r="AJ1587" s="26" t="s">
        <v>0</v>
      </c>
      <c r="AK1587" s="26" t="s">
        <v>9</v>
      </c>
      <c r="AL1587" s="26" t="s">
        <v>0</v>
      </c>
      <c r="AM1587" s="26"/>
      <c r="AN1587" s="26"/>
      <c r="AO1587" s="26"/>
      <c r="AP1587" s="26"/>
      <c r="AQ1587" s="26"/>
      <c r="AR1587" s="26"/>
      <c r="AS1587" s="26"/>
      <c r="AT1587" s="26"/>
      <c r="AU1587" s="26"/>
      <c r="AV1587" s="26"/>
      <c r="AW1587" s="26"/>
      <c r="AX1587" s="26"/>
      <c r="AY1587" s="26"/>
      <c r="AZ1587" s="26"/>
      <c r="BA1587" s="26"/>
      <c r="BB1587" s="26"/>
      <c r="BC1587" s="26"/>
      <c r="BD1587" s="26"/>
      <c r="BE1587" s="26"/>
      <c r="BF1587" s="26"/>
      <c r="BG1587" s="26"/>
      <c r="BH1587" s="26"/>
      <c r="BI1587" s="26"/>
      <c r="BJ1587" s="26"/>
      <c r="BK1587" s="26"/>
      <c r="BL1587" s="26"/>
      <c r="BM1587" s="26"/>
      <c r="BN1587" s="26" t="s">
        <v>9</v>
      </c>
      <c r="BO1587" s="26" t="s">
        <v>9</v>
      </c>
      <c r="BP1587" s="26" t="s">
        <v>9</v>
      </c>
      <c r="BQ1587" s="26" t="s">
        <v>9</v>
      </c>
      <c r="BR1587" s="26" t="s">
        <v>9</v>
      </c>
      <c r="BS1587" s="26" t="s">
        <v>9</v>
      </c>
      <c r="BT1587" s="26" t="s">
        <v>9</v>
      </c>
      <c r="BU1587" s="26" t="s">
        <v>9</v>
      </c>
      <c r="BV1587" s="26" t="s">
        <v>9</v>
      </c>
      <c r="BW1587" s="26" t="s">
        <v>9</v>
      </c>
      <c r="BX1587" s="26" t="s">
        <v>9</v>
      </c>
      <c r="BY1587" s="26" t="s">
        <v>9</v>
      </c>
      <c r="BZ1587" s="26" t="s">
        <v>9</v>
      </c>
      <c r="CA1587" s="26" t="s">
        <v>9</v>
      </c>
      <c r="CB1587" s="26" t="s">
        <v>9</v>
      </c>
      <c r="CC1587" s="26" t="s">
        <v>9</v>
      </c>
      <c r="CD1587" s="26" t="s">
        <v>9</v>
      </c>
      <c r="CE1587" s="26" t="s">
        <v>9</v>
      </c>
      <c r="CF1587" s="26" t="s">
        <v>9</v>
      </c>
      <c r="CG1587" s="26" t="s">
        <v>9</v>
      </c>
      <c r="CH1587" s="26" t="s">
        <v>9</v>
      </c>
    </row>
    <row r="1588" spans="1:170" ht="94.5" customHeight="1">
      <c r="B1588" s="164"/>
      <c r="C1588" s="39" t="s">
        <v>384</v>
      </c>
      <c r="D1588" s="39" t="s">
        <v>385</v>
      </c>
      <c r="E1588" s="39" t="s">
        <v>242</v>
      </c>
      <c r="F1588" s="39" t="s">
        <v>243</v>
      </c>
      <c r="G1588" s="39" t="s">
        <v>244</v>
      </c>
      <c r="H1588" s="39" t="s">
        <v>244</v>
      </c>
      <c r="I1588" s="39" t="s">
        <v>244</v>
      </c>
      <c r="J1588" s="39" t="s">
        <v>244</v>
      </c>
      <c r="K1588" s="39" t="s">
        <v>244</v>
      </c>
      <c r="L1588" s="39" t="s">
        <v>244</v>
      </c>
      <c r="M1588" s="39" t="s">
        <v>244</v>
      </c>
      <c r="N1588" s="39" t="s">
        <v>594</v>
      </c>
      <c r="O1588" s="39" t="s">
        <v>594</v>
      </c>
      <c r="P1588" s="39" t="s">
        <v>594</v>
      </c>
      <c r="Q1588" s="39" t="s">
        <v>594</v>
      </c>
      <c r="R1588" s="39" t="s">
        <v>594</v>
      </c>
      <c r="S1588" s="39" t="s">
        <v>594</v>
      </c>
      <c r="T1588" s="39" t="s">
        <v>594</v>
      </c>
      <c r="U1588" s="39" t="s">
        <v>396</v>
      </c>
      <c r="V1588" s="39" t="s">
        <v>479</v>
      </c>
      <c r="W1588" s="39" t="s">
        <v>479</v>
      </c>
      <c r="X1588" s="39" t="s">
        <v>479</v>
      </c>
      <c r="Y1588" s="39" t="s">
        <v>387</v>
      </c>
      <c r="Z1588" s="39" t="s">
        <v>387</v>
      </c>
      <c r="AA1588" s="39" t="s">
        <v>19</v>
      </c>
      <c r="AB1588" s="39" t="s">
        <v>300</v>
      </c>
      <c r="AC1588" s="39" t="s">
        <v>299</v>
      </c>
      <c r="AD1588" s="39" t="s">
        <v>376</v>
      </c>
      <c r="AE1588" s="39" t="s">
        <v>377</v>
      </c>
      <c r="AF1588" s="39" t="s">
        <v>729</v>
      </c>
      <c r="AG1588" s="39" t="s">
        <v>444</v>
      </c>
      <c r="AH1588" s="39" t="s">
        <v>218</v>
      </c>
      <c r="AI1588" s="39" t="s">
        <v>218</v>
      </c>
      <c r="AJ1588" s="39" t="s">
        <v>217</v>
      </c>
      <c r="AK1588" s="39" t="s">
        <v>217</v>
      </c>
      <c r="AL1588" s="39" t="s">
        <v>476</v>
      </c>
      <c r="AM1588" s="39"/>
      <c r="AN1588" s="146" t="s">
        <v>665</v>
      </c>
      <c r="AO1588" s="39"/>
      <c r="AP1588" s="39"/>
      <c r="AQ1588" s="39"/>
      <c r="AR1588" s="39"/>
      <c r="AS1588" s="39"/>
      <c r="AT1588" s="39"/>
      <c r="AU1588" s="39"/>
      <c r="AV1588" s="39"/>
      <c r="AW1588" s="39"/>
      <c r="AX1588" s="39"/>
      <c r="AY1588" s="39"/>
      <c r="AZ1588" s="39"/>
      <c r="BA1588" s="39"/>
      <c r="BB1588" s="39"/>
      <c r="BC1588" s="39"/>
      <c r="BD1588" s="39"/>
      <c r="BE1588" s="39"/>
      <c r="BF1588" s="39"/>
      <c r="BG1588" s="39"/>
      <c r="BH1588" s="39"/>
      <c r="BI1588" s="39"/>
      <c r="BJ1588" s="39"/>
      <c r="BK1588" s="39"/>
      <c r="BL1588" s="39"/>
      <c r="BM1588" s="39"/>
      <c r="BN1588" s="39" t="str">
        <f>BN$42</f>
        <v>feedsupply_r1jp</v>
      </c>
      <c r="BO1588" s="39" t="str">
        <f t="shared" ref="BO1588:CH1588" si="786">BO$42</f>
        <v>feedsupply_r1jp</v>
      </c>
      <c r="BP1588" s="39" t="str">
        <f t="shared" si="786"/>
        <v>feedsupply_adj_r2p</v>
      </c>
      <c r="BQ1588" s="39" t="str">
        <f t="shared" si="786"/>
        <v>feedsupply_adj_r2p</v>
      </c>
      <c r="BR1588" s="39" t="str">
        <f t="shared" si="786"/>
        <v>feedsupply_adj_r2p</v>
      </c>
      <c r="BS1588" s="39" t="str">
        <f t="shared" si="786"/>
        <v>feedsupply_adj_r2p</v>
      </c>
      <c r="BT1588" s="39" t="str">
        <f t="shared" si="786"/>
        <v>feedsupply_adj_r2p</v>
      </c>
      <c r="BU1588" s="39" t="str">
        <f t="shared" si="786"/>
        <v>feedsupply_r1jp</v>
      </c>
      <c r="BV1588" s="39" t="str">
        <f t="shared" si="786"/>
        <v>feedsupply_r1jp</v>
      </c>
      <c r="BW1588" s="39" t="str">
        <f t="shared" si="786"/>
        <v>feedsupply_adj_r2p</v>
      </c>
      <c r="BX1588" s="39" t="str">
        <f t="shared" si="786"/>
        <v>feedsupply_adj_r2p</v>
      </c>
      <c r="BY1588" s="39" t="str">
        <f t="shared" si="786"/>
        <v>feedsupply_adj_r2p</v>
      </c>
      <c r="BZ1588" s="39" t="str">
        <f t="shared" si="786"/>
        <v>feedsupply_adj_r2p</v>
      </c>
      <c r="CA1588" s="39" t="str">
        <f t="shared" si="786"/>
        <v>feedsupply_adj_r2p</v>
      </c>
      <c r="CB1588" s="39" t="str">
        <f t="shared" si="786"/>
        <v>feedsupply_r1jp</v>
      </c>
      <c r="CC1588" s="39" t="str">
        <f t="shared" si="786"/>
        <v>feedsupply_r1jp</v>
      </c>
      <c r="CD1588" s="39" t="str">
        <f t="shared" si="786"/>
        <v>feedsupply_adj_r2p</v>
      </c>
      <c r="CE1588" s="39" t="str">
        <f t="shared" si="786"/>
        <v>feedsupply_adj_r2p</v>
      </c>
      <c r="CF1588" s="39" t="str">
        <f t="shared" si="786"/>
        <v>feedsupply_adj_r2p</v>
      </c>
      <c r="CG1588" s="39" t="str">
        <f t="shared" si="786"/>
        <v>feedsupply_adj_r2p</v>
      </c>
      <c r="CH1588" s="39" t="str">
        <f t="shared" si="786"/>
        <v>feedsupply_adj_r2p</v>
      </c>
    </row>
    <row r="1589" spans="1:170" ht="26.25">
      <c r="B1589" s="164" t="s">
        <v>923</v>
      </c>
      <c r="C1589" s="163">
        <v>2</v>
      </c>
      <c r="D1589" s="163">
        <v>2</v>
      </c>
      <c r="E1589" s="40"/>
      <c r="F1589" s="40"/>
      <c r="G1589" s="40" t="s">
        <v>471</v>
      </c>
      <c r="H1589" s="40" t="s">
        <v>472</v>
      </c>
      <c r="I1589" t="s">
        <v>874</v>
      </c>
      <c r="J1589" t="s">
        <v>875</v>
      </c>
      <c r="K1589" s="40" t="s">
        <v>473</v>
      </c>
      <c r="L1589" s="40" t="s">
        <v>710</v>
      </c>
      <c r="M1589" s="40" t="s">
        <v>474</v>
      </c>
      <c r="N1589" s="40" t="s">
        <v>742</v>
      </c>
      <c r="O1589" s="40" t="s">
        <v>488</v>
      </c>
      <c r="P1589" s="40" t="s">
        <v>487</v>
      </c>
      <c r="Q1589" s="40" t="s">
        <v>434</v>
      </c>
      <c r="R1589" s="40" t="s">
        <v>486</v>
      </c>
      <c r="S1589" s="40" t="s">
        <v>778</v>
      </c>
      <c r="T1589" s="40" t="s">
        <v>779</v>
      </c>
      <c r="U1589" s="40"/>
      <c r="V1589" s="40" t="s">
        <v>267</v>
      </c>
      <c r="W1589" s="40" t="s">
        <v>480</v>
      </c>
      <c r="X1589" s="40" t="s">
        <v>481</v>
      </c>
      <c r="Y1589" s="40" t="s">
        <v>434</v>
      </c>
      <c r="Z1589" s="40" t="s">
        <v>433</v>
      </c>
      <c r="AA1589" s="40"/>
      <c r="AB1589" s="40"/>
      <c r="AC1589" s="40"/>
      <c r="AD1589" s="40"/>
      <c r="AE1589" s="40"/>
      <c r="AF1589" s="40"/>
      <c r="AG1589" s="40"/>
      <c r="AH1589" s="40" t="s">
        <v>477</v>
      </c>
      <c r="AI1589" s="69" t="s">
        <v>483</v>
      </c>
      <c r="AJ1589" s="40" t="s">
        <v>475</v>
      </c>
      <c r="AK1589" s="40" t="s">
        <v>484</v>
      </c>
      <c r="AL1589" s="40"/>
      <c r="AM1589" s="40"/>
      <c r="AN1589" s="40"/>
      <c r="AO1589" s="40"/>
      <c r="AP1589" s="40"/>
      <c r="AQ1589" s="40"/>
      <c r="AR1589" s="40"/>
      <c r="AS1589" s="40"/>
      <c r="AT1589" s="40"/>
      <c r="AU1589" s="40"/>
      <c r="AV1589" s="40"/>
      <c r="AW1589" s="40"/>
      <c r="AX1589" s="40"/>
      <c r="AY1589" s="40"/>
      <c r="AZ1589" s="40"/>
      <c r="BA1589" s="40"/>
      <c r="BB1589" s="40"/>
      <c r="BC1589" s="40"/>
      <c r="BD1589" s="40"/>
      <c r="BE1589" s="40"/>
      <c r="BF1589" s="40"/>
      <c r="BG1589" s="40"/>
      <c r="BH1589" s="40"/>
      <c r="BI1589" s="40"/>
      <c r="BJ1589" s="40"/>
      <c r="BK1589" s="40"/>
      <c r="BL1589" s="40"/>
      <c r="BM1589" s="40"/>
      <c r="BN1589" s="45" t="s">
        <v>450</v>
      </c>
      <c r="BO1589" s="45" t="s">
        <v>877</v>
      </c>
      <c r="BP1589" s="45" t="s">
        <v>878</v>
      </c>
      <c r="BQ1589" s="45" t="s">
        <v>879</v>
      </c>
      <c r="BR1589" s="45" t="s">
        <v>880</v>
      </c>
      <c r="BS1589" s="45" t="s">
        <v>881</v>
      </c>
      <c r="BT1589" s="45" t="s">
        <v>882</v>
      </c>
      <c r="BU1589" s="45" t="s">
        <v>450</v>
      </c>
      <c r="BV1589" s="45" t="s">
        <v>877</v>
      </c>
      <c r="BW1589" s="45" t="s">
        <v>878</v>
      </c>
      <c r="BX1589" s="45" t="s">
        <v>879</v>
      </c>
      <c r="BY1589" s="45" t="s">
        <v>880</v>
      </c>
      <c r="BZ1589" s="45" t="s">
        <v>881</v>
      </c>
      <c r="CA1589" s="45" t="s">
        <v>882</v>
      </c>
      <c r="CB1589" s="45" t="s">
        <v>450</v>
      </c>
      <c r="CC1589" s="45" t="s">
        <v>877</v>
      </c>
      <c r="CD1589" s="45" t="s">
        <v>878</v>
      </c>
      <c r="CE1589" s="45" t="s">
        <v>879</v>
      </c>
      <c r="CF1589" s="45" t="s">
        <v>880</v>
      </c>
      <c r="CG1589" s="45" t="s">
        <v>881</v>
      </c>
      <c r="CH1589" s="45" t="s">
        <v>882</v>
      </c>
    </row>
    <row r="1590" spans="1:170" ht="15.75">
      <c r="A1590" s="64">
        <f>CHOOSE(d.Flock.2.3+1,INDEX(i.OptLTWMerino,d.TOL.2.3+1,$AA1590+1),NA(),INDEX(i.OptLTWMaternal,d.TOL.2.3+1,$AA1590+1))</f>
        <v>5</v>
      </c>
      <c r="B1590" s="227" t="str">
        <f>$B1490</f>
        <v>Scan0 Create REV</v>
      </c>
      <c r="C1590" s="63">
        <v>1</v>
      </c>
      <c r="D1590" s="63">
        <v>1</v>
      </c>
      <c r="E1590" s="63" t="b">
        <v>1</v>
      </c>
      <c r="F1590" s="226">
        <f>d.Flock.2.3*100+d.TOL.2.3*10+$AA1590</f>
        <v>220</v>
      </c>
      <c r="G1590" s="63" t="b">
        <v>1</v>
      </c>
      <c r="H1590" s="63" t="b">
        <v>1</v>
      </c>
      <c r="I1590" s="63" t="b">
        <v>1</v>
      </c>
      <c r="J1590" s="63" t="b">
        <v>1</v>
      </c>
      <c r="K1590" s="63" t="b">
        <v>1</v>
      </c>
      <c r="L1590" s="63" t="b">
        <v>1</v>
      </c>
      <c r="M1590" s="63" t="b">
        <v>1</v>
      </c>
      <c r="N1590" s="76" t="s">
        <v>37</v>
      </c>
      <c r="O1590" s="76">
        <v>0</v>
      </c>
      <c r="P1590" s="76">
        <v>0</v>
      </c>
      <c r="Q1590" s="76">
        <v>0</v>
      </c>
      <c r="R1590" s="76">
        <v>0</v>
      </c>
      <c r="S1590" s="76">
        <v>0</v>
      </c>
      <c r="T1590" s="76">
        <v>0</v>
      </c>
      <c r="U1590" s="63">
        <v>0</v>
      </c>
      <c r="V1590" s="63">
        <v>0</v>
      </c>
      <c r="W1590" s="63">
        <v>0</v>
      </c>
      <c r="X1590" s="63">
        <v>0</v>
      </c>
      <c r="Y1590" s="63">
        <v>0</v>
      </c>
      <c r="Z1590" s="63">
        <v>0</v>
      </c>
      <c r="AA1590" s="63">
        <v>0</v>
      </c>
      <c r="AB1590" s="67" t="s">
        <v>37</v>
      </c>
      <c r="AC1590" s="67" t="s">
        <v>37</v>
      </c>
      <c r="AD1590" s="67" t="s">
        <v>37</v>
      </c>
      <c r="AE1590" s="67" t="s">
        <v>37</v>
      </c>
      <c r="AF1590" s="67" t="s">
        <v>37</v>
      </c>
      <c r="AG1590" s="67" t="s">
        <v>37</v>
      </c>
      <c r="AH1590" s="63">
        <v>1</v>
      </c>
      <c r="AI1590" s="63">
        <v>0</v>
      </c>
      <c r="AJ1590" s="63">
        <v>1</v>
      </c>
      <c r="AK1590" s="63">
        <v>0</v>
      </c>
      <c r="AL1590" s="63">
        <v>1</v>
      </c>
      <c r="AM1590" s="63"/>
      <c r="AN1590" s="63"/>
      <c r="AO1590" s="63"/>
      <c r="AP1590" s="63"/>
      <c r="AQ1590" s="63"/>
      <c r="AR1590" s="63"/>
      <c r="AS1590" s="63"/>
      <c r="AT1590" s="63"/>
      <c r="AU1590" s="63"/>
      <c r="AV1590" s="63"/>
      <c r="AW1590" s="63"/>
      <c r="AX1590" s="63"/>
      <c r="AY1590" s="63"/>
      <c r="AZ1590" s="63"/>
      <c r="BA1590" s="63"/>
      <c r="BB1590" s="63"/>
      <c r="BC1590" s="63"/>
      <c r="BD1590" s="63"/>
      <c r="BE1590" s="63"/>
      <c r="BF1590" s="63"/>
      <c r="BG1590" s="63"/>
      <c r="BH1590" s="63"/>
      <c r="BI1590" s="63"/>
      <c r="BJ1590" s="63"/>
      <c r="BK1590" s="63"/>
      <c r="BL1590" s="63"/>
      <c r="BM1590" s="63"/>
      <c r="BN1590" s="147">
        <f t="shared" ref="BN1590:CH1590" ca="1" si="787">IF($A1590=0,0,INDEX(CHOOSE(d.Flock.2.3+1,BN$51:BN$386,NA(),BN$451:BN$786),$A1590,1))</f>
        <v>0</v>
      </c>
      <c r="BO1590" s="147">
        <f t="shared" ca="1" si="787"/>
        <v>-0.05</v>
      </c>
      <c r="BP1590" s="147">
        <f t="shared" ca="1" si="787"/>
        <v>-0.05</v>
      </c>
      <c r="BQ1590" s="147">
        <f t="shared" ca="1" si="787"/>
        <v>-0.05</v>
      </c>
      <c r="BR1590" s="147">
        <f t="shared" ca="1" si="787"/>
        <v>-0.05</v>
      </c>
      <c r="BS1590" s="147">
        <f t="shared" ca="1" si="787"/>
        <v>-0.05</v>
      </c>
      <c r="BT1590" s="147">
        <f t="shared" ca="1" si="787"/>
        <v>-0.05</v>
      </c>
      <c r="BU1590" s="147">
        <f t="shared" ca="1" si="787"/>
        <v>0</v>
      </c>
      <c r="BV1590" s="147">
        <f t="shared" ca="1" si="787"/>
        <v>-0.05</v>
      </c>
      <c r="BW1590" s="147">
        <f t="shared" ca="1" si="787"/>
        <v>-0.05</v>
      </c>
      <c r="BX1590" s="147">
        <f t="shared" ca="1" si="787"/>
        <v>-0.05</v>
      </c>
      <c r="BY1590" s="147">
        <f t="shared" ca="1" si="787"/>
        <v>-0.05</v>
      </c>
      <c r="BZ1590" s="147">
        <f t="shared" ca="1" si="787"/>
        <v>-0.05</v>
      </c>
      <c r="CA1590" s="147">
        <f t="shared" ca="1" si="787"/>
        <v>-0.05</v>
      </c>
      <c r="CB1590" s="147">
        <f t="shared" ca="1" si="787"/>
        <v>0</v>
      </c>
      <c r="CC1590" s="147">
        <f t="shared" ca="1" si="787"/>
        <v>-0.05</v>
      </c>
      <c r="CD1590" s="147">
        <f t="shared" ca="1" si="787"/>
        <v>-0.05</v>
      </c>
      <c r="CE1590" s="147">
        <f t="shared" ca="1" si="787"/>
        <v>-0.05</v>
      </c>
      <c r="CF1590" s="147">
        <f t="shared" ca="1" si="787"/>
        <v>-0.05</v>
      </c>
      <c r="CG1590" s="147">
        <f t="shared" ca="1" si="787"/>
        <v>-0.05</v>
      </c>
      <c r="CH1590" s="147">
        <f t="shared" ca="1" si="787"/>
        <v>-0.05</v>
      </c>
    </row>
    <row r="1591" spans="1:170">
      <c r="A1591" s="60"/>
      <c r="B1591" s="228" t="str">
        <f t="shared" ref="B1591:B1632" si="788">$B1491</f>
        <v>Scan 0 Standard</v>
      </c>
      <c r="C1591" s="40">
        <f t="shared" ref="C1591:E1607" ca="1" si="789">OFFSET(C1591,-1,0)</f>
        <v>1</v>
      </c>
      <c r="D1591" s="40">
        <f t="shared" ca="1" si="789"/>
        <v>1</v>
      </c>
      <c r="E1591" s="63" t="b">
        <v>0</v>
      </c>
      <c r="F1591" s="40">
        <f t="shared" ref="F1591:U1620" ca="1" si="790">OFFSET(F1591,-1,0)</f>
        <v>220</v>
      </c>
      <c r="G1591" s="76" t="s">
        <v>37</v>
      </c>
      <c r="H1591" s="76" t="s">
        <v>37</v>
      </c>
      <c r="I1591" s="76" t="s">
        <v>37</v>
      </c>
      <c r="J1591" s="76" t="s">
        <v>37</v>
      </c>
      <c r="K1591" s="76" t="s">
        <v>37</v>
      </c>
      <c r="L1591" s="76" t="s">
        <v>37</v>
      </c>
      <c r="M1591" s="76" t="s">
        <v>37</v>
      </c>
      <c r="N1591" s="40" t="str">
        <f t="shared" ref="N1591:AL1606" ca="1" si="791">OFFSET(N1591,-1,0)</f>
        <v>-</v>
      </c>
      <c r="O1591" s="40">
        <f t="shared" ca="1" si="791"/>
        <v>0</v>
      </c>
      <c r="P1591" s="40">
        <f t="shared" ca="1" si="791"/>
        <v>0</v>
      </c>
      <c r="Q1591" s="40">
        <f t="shared" ca="1" si="791"/>
        <v>0</v>
      </c>
      <c r="R1591" s="40">
        <f t="shared" ca="1" si="791"/>
        <v>0</v>
      </c>
      <c r="S1591" s="40">
        <f t="shared" ca="1" si="791"/>
        <v>0</v>
      </c>
      <c r="T1591" s="40">
        <f t="shared" ca="1" si="791"/>
        <v>0</v>
      </c>
      <c r="U1591" s="40">
        <f t="shared" ca="1" si="791"/>
        <v>0</v>
      </c>
      <c r="V1591" s="40">
        <f t="shared" ca="1" si="791"/>
        <v>0</v>
      </c>
      <c r="W1591" s="40">
        <f t="shared" ca="1" si="791"/>
        <v>0</v>
      </c>
      <c r="X1591" s="40">
        <f t="shared" ca="1" si="791"/>
        <v>0</v>
      </c>
      <c r="Y1591" s="40">
        <f t="shared" ca="1" si="791"/>
        <v>0</v>
      </c>
      <c r="Z1591" s="40">
        <f t="shared" ca="1" si="791"/>
        <v>0</v>
      </c>
      <c r="AA1591" s="40">
        <f t="shared" ca="1" si="791"/>
        <v>0</v>
      </c>
      <c r="AB1591" s="40" t="str">
        <f t="shared" ca="1" si="791"/>
        <v>-</v>
      </c>
      <c r="AC1591" s="40" t="str">
        <f t="shared" ca="1" si="791"/>
        <v>-</v>
      </c>
      <c r="AD1591" s="40" t="str">
        <f t="shared" ca="1" si="791"/>
        <v>-</v>
      </c>
      <c r="AE1591" s="40" t="str">
        <f t="shared" ca="1" si="791"/>
        <v>-</v>
      </c>
      <c r="AF1591" s="40" t="str">
        <f t="shared" ca="1" si="791"/>
        <v>-</v>
      </c>
      <c r="AG1591" s="40" t="str">
        <f t="shared" ca="1" si="791"/>
        <v>-</v>
      </c>
      <c r="AH1591" s="40">
        <f t="shared" ca="1" si="791"/>
        <v>1</v>
      </c>
      <c r="AI1591" s="40">
        <f t="shared" ca="1" si="791"/>
        <v>0</v>
      </c>
      <c r="AJ1591" s="40">
        <f ca="1">OFFSET(AJ1591,-1,0)</f>
        <v>1</v>
      </c>
      <c r="AK1591" s="40">
        <f ca="1">OFFSET(AK1591,-1,0)</f>
        <v>0</v>
      </c>
      <c r="AL1591" s="40">
        <f ca="1">OFFSET(AL1591,-1,0)</f>
        <v>1</v>
      </c>
      <c r="AM1591" s="40"/>
      <c r="AN1591" s="40"/>
      <c r="AO1591" s="40"/>
      <c r="AP1591" s="40"/>
      <c r="AQ1591" s="40"/>
      <c r="AR1591" s="40"/>
      <c r="AS1591" s="40"/>
      <c r="AT1591" s="40"/>
      <c r="AU1591" s="40"/>
      <c r="AV1591" s="40"/>
      <c r="AW1591" s="40"/>
      <c r="AX1591" s="40"/>
      <c r="AY1591" s="40"/>
      <c r="AZ1591" s="40"/>
      <c r="BA1591" s="40"/>
      <c r="BB1591" s="40"/>
      <c r="BC1591" s="40"/>
      <c r="BD1591" s="40"/>
      <c r="BE1591" s="40"/>
      <c r="BF1591" s="40"/>
      <c r="BG1591" s="40"/>
      <c r="BH1591" s="40"/>
      <c r="BI1591" s="40"/>
      <c r="BJ1591" s="40"/>
      <c r="BK1591" s="40"/>
      <c r="BL1591" s="40"/>
      <c r="BM1591" s="40"/>
      <c r="BN1591" s="40">
        <f t="shared" ref="BN1591:CC1607" ca="1" si="792">OFFSET(BN1591,-1,0)</f>
        <v>0</v>
      </c>
      <c r="BO1591" s="40">
        <f t="shared" ca="1" si="792"/>
        <v>-0.05</v>
      </c>
      <c r="BP1591" s="40">
        <f t="shared" ca="1" si="792"/>
        <v>-0.05</v>
      </c>
      <c r="BQ1591" s="40">
        <f t="shared" ca="1" si="792"/>
        <v>-0.05</v>
      </c>
      <c r="BR1591" s="40">
        <f t="shared" ca="1" si="792"/>
        <v>-0.05</v>
      </c>
      <c r="BS1591" s="40">
        <f t="shared" ca="1" si="792"/>
        <v>-0.05</v>
      </c>
      <c r="BT1591" s="40">
        <f t="shared" ca="1" si="792"/>
        <v>-0.05</v>
      </c>
      <c r="BU1591" s="40">
        <f t="shared" ca="1" si="792"/>
        <v>0</v>
      </c>
      <c r="BV1591" s="40">
        <f t="shared" ca="1" si="792"/>
        <v>-0.05</v>
      </c>
      <c r="BW1591" s="40">
        <f t="shared" ca="1" si="792"/>
        <v>-0.05</v>
      </c>
      <c r="BX1591" s="40">
        <f t="shared" ca="1" si="792"/>
        <v>-0.05</v>
      </c>
      <c r="BY1591" s="40">
        <f t="shared" ca="1" si="792"/>
        <v>-0.05</v>
      </c>
      <c r="BZ1591" s="40">
        <f t="shared" ca="1" si="792"/>
        <v>-0.05</v>
      </c>
      <c r="CA1591" s="40">
        <f t="shared" ca="1" si="792"/>
        <v>-0.05</v>
      </c>
      <c r="CB1591" s="40">
        <f t="shared" ca="1" si="792"/>
        <v>0</v>
      </c>
      <c r="CC1591" s="40">
        <f t="shared" ca="1" si="792"/>
        <v>-0.05</v>
      </c>
      <c r="CD1591" s="40">
        <f t="shared" ref="CD1591:CH1600" ca="1" si="793">OFFSET(CD1591,-1,0)</f>
        <v>-0.05</v>
      </c>
      <c r="CE1591" s="40">
        <f t="shared" ca="1" si="793"/>
        <v>-0.05</v>
      </c>
      <c r="CF1591" s="40">
        <f t="shared" ca="1" si="793"/>
        <v>-0.05</v>
      </c>
      <c r="CG1591" s="40">
        <f t="shared" ca="1" si="793"/>
        <v>-0.05</v>
      </c>
      <c r="CH1591" s="40">
        <f t="shared" ca="1" si="793"/>
        <v>-0.05</v>
      </c>
    </row>
    <row r="1592" spans="1:170">
      <c r="A1592" s="60"/>
      <c r="B1592" s="229" t="str">
        <f t="shared" si="788"/>
        <v>Scan 0 FS wo LTW</v>
      </c>
      <c r="C1592" s="40">
        <f t="shared" ca="1" si="789"/>
        <v>1</v>
      </c>
      <c r="D1592" s="40">
        <f t="shared" ca="1" si="789"/>
        <v>1</v>
      </c>
      <c r="E1592" s="40" t="b">
        <f t="shared" ca="1" si="789"/>
        <v>0</v>
      </c>
      <c r="F1592" s="40">
        <f t="shared" ca="1" si="790"/>
        <v>220</v>
      </c>
      <c r="G1592" s="40" t="str">
        <f t="shared" ca="1" si="790"/>
        <v>-</v>
      </c>
      <c r="H1592" s="40" t="str">
        <f t="shared" ca="1" si="790"/>
        <v>-</v>
      </c>
      <c r="I1592" s="40" t="str">
        <f t="shared" ca="1" si="790"/>
        <v>-</v>
      </c>
      <c r="J1592" s="40" t="str">
        <f t="shared" ca="1" si="790"/>
        <v>-</v>
      </c>
      <c r="K1592" s="40" t="str">
        <f t="shared" ca="1" si="790"/>
        <v>-</v>
      </c>
      <c r="L1592" s="40" t="str">
        <f t="shared" ca="1" si="790"/>
        <v>-</v>
      </c>
      <c r="M1592" s="40" t="str">
        <f t="shared" ca="1" si="790"/>
        <v>-</v>
      </c>
      <c r="N1592" s="40" t="str">
        <f t="shared" ca="1" si="791"/>
        <v>-</v>
      </c>
      <c r="O1592" s="40">
        <f t="shared" ca="1" si="791"/>
        <v>0</v>
      </c>
      <c r="P1592" s="40">
        <f t="shared" ca="1" si="791"/>
        <v>0</v>
      </c>
      <c r="Q1592" s="40">
        <f t="shared" ca="1" si="791"/>
        <v>0</v>
      </c>
      <c r="R1592" s="40">
        <f t="shared" ca="1" si="791"/>
        <v>0</v>
      </c>
      <c r="S1592" s="40">
        <f t="shared" ca="1" si="791"/>
        <v>0</v>
      </c>
      <c r="T1592" s="40">
        <f t="shared" ca="1" si="791"/>
        <v>0</v>
      </c>
      <c r="U1592" s="40">
        <f t="shared" ca="1" si="791"/>
        <v>0</v>
      </c>
      <c r="V1592" s="40">
        <f t="shared" ca="1" si="791"/>
        <v>0</v>
      </c>
      <c r="W1592" s="40">
        <f t="shared" ca="1" si="791"/>
        <v>0</v>
      </c>
      <c r="X1592" s="40">
        <f t="shared" ca="1" si="791"/>
        <v>0</v>
      </c>
      <c r="Y1592" s="40">
        <f t="shared" ca="1" si="791"/>
        <v>0</v>
      </c>
      <c r="Z1592" s="40">
        <f t="shared" ca="1" si="791"/>
        <v>0</v>
      </c>
      <c r="AA1592" s="40">
        <f t="shared" ca="1" si="791"/>
        <v>0</v>
      </c>
      <c r="AB1592" s="40" t="str">
        <f t="shared" ca="1" si="791"/>
        <v>-</v>
      </c>
      <c r="AC1592" s="40" t="str">
        <f t="shared" ca="1" si="791"/>
        <v>-</v>
      </c>
      <c r="AD1592" s="40" t="str">
        <f t="shared" ca="1" si="791"/>
        <v>-</v>
      </c>
      <c r="AE1592" s="40" t="str">
        <f t="shared" ca="1" si="791"/>
        <v>-</v>
      </c>
      <c r="AF1592" s="40" t="str">
        <f t="shared" ca="1" si="791"/>
        <v>-</v>
      </c>
      <c r="AG1592" s="40" t="str">
        <f t="shared" ca="1" si="791"/>
        <v>-</v>
      </c>
      <c r="AH1592" s="40">
        <f t="shared" ca="1" si="791"/>
        <v>1</v>
      </c>
      <c r="AI1592" s="40">
        <f t="shared" ca="1" si="791"/>
        <v>0</v>
      </c>
      <c r="AJ1592" s="40">
        <f t="shared" ca="1" si="791"/>
        <v>1</v>
      </c>
      <c r="AK1592" s="40">
        <f t="shared" ca="1" si="791"/>
        <v>0</v>
      </c>
      <c r="AL1592" s="40">
        <f t="shared" ca="1" si="791"/>
        <v>1</v>
      </c>
      <c r="AM1592" s="40"/>
      <c r="AN1592" s="40"/>
      <c r="AO1592" s="40"/>
      <c r="AP1592" s="40"/>
      <c r="AQ1592" s="40"/>
      <c r="AR1592" s="40"/>
      <c r="AS1592" s="40"/>
      <c r="AT1592" s="40"/>
      <c r="AU1592" s="40"/>
      <c r="AV1592" s="40"/>
      <c r="AW1592" s="40"/>
      <c r="AX1592" s="40"/>
      <c r="AY1592" s="40"/>
      <c r="AZ1592" s="40"/>
      <c r="BA1592" s="40"/>
      <c r="BB1592" s="40"/>
      <c r="BC1592" s="40"/>
      <c r="BD1592" s="40"/>
      <c r="BE1592" s="40"/>
      <c r="BF1592" s="40"/>
      <c r="BG1592" s="40"/>
      <c r="BH1592" s="40"/>
      <c r="BI1592" s="40"/>
      <c r="BJ1592" s="40"/>
      <c r="BK1592" s="40"/>
      <c r="BL1592" s="40"/>
      <c r="BM1592" s="40"/>
      <c r="BN1592" s="63">
        <v>0</v>
      </c>
      <c r="BO1592" s="63">
        <v>0</v>
      </c>
      <c r="BP1592" s="63">
        <v>0</v>
      </c>
      <c r="BQ1592" s="63">
        <v>0</v>
      </c>
      <c r="BR1592" s="63">
        <v>0</v>
      </c>
      <c r="BS1592" s="63">
        <v>0</v>
      </c>
      <c r="BT1592" s="63">
        <v>0</v>
      </c>
      <c r="BU1592" s="63">
        <v>0</v>
      </c>
      <c r="BV1592" s="63">
        <v>0</v>
      </c>
      <c r="BW1592" s="63">
        <v>0</v>
      </c>
      <c r="BX1592" s="63">
        <v>0</v>
      </c>
      <c r="BY1592" s="63">
        <v>0</v>
      </c>
      <c r="BZ1592" s="63">
        <v>0</v>
      </c>
      <c r="CA1592" s="63">
        <v>0</v>
      </c>
      <c r="CB1592" s="63">
        <v>0</v>
      </c>
      <c r="CC1592" s="63">
        <v>0</v>
      </c>
      <c r="CD1592" s="63">
        <v>0</v>
      </c>
      <c r="CE1592" s="63">
        <v>0</v>
      </c>
      <c r="CF1592" s="63">
        <v>0</v>
      </c>
      <c r="CG1592" s="63">
        <v>0</v>
      </c>
      <c r="CH1592" s="63">
        <v>0</v>
      </c>
    </row>
    <row r="1593" spans="1:170">
      <c r="A1593" s="60"/>
      <c r="B1593" s="229" t="str">
        <f t="shared" si="788"/>
        <v>Scan 0 FS LTW removed</v>
      </c>
      <c r="C1593" s="63">
        <v>0</v>
      </c>
      <c r="D1593" s="63">
        <v>0</v>
      </c>
      <c r="E1593" s="40" t="b">
        <f t="shared" ca="1" si="789"/>
        <v>0</v>
      </c>
      <c r="F1593" s="40">
        <f t="shared" ca="1" si="790"/>
        <v>220</v>
      </c>
      <c r="G1593" s="40" t="str">
        <f t="shared" ca="1" si="790"/>
        <v>-</v>
      </c>
      <c r="H1593" s="40" t="str">
        <f t="shared" ca="1" si="790"/>
        <v>-</v>
      </c>
      <c r="I1593" s="40" t="str">
        <f t="shared" ca="1" si="790"/>
        <v>-</v>
      </c>
      <c r="J1593" s="40" t="str">
        <f t="shared" ca="1" si="790"/>
        <v>-</v>
      </c>
      <c r="K1593" s="40" t="str">
        <f t="shared" ca="1" si="790"/>
        <v>-</v>
      </c>
      <c r="L1593" s="40" t="str">
        <f t="shared" ca="1" si="790"/>
        <v>-</v>
      </c>
      <c r="M1593" s="40" t="str">
        <f t="shared" ca="1" si="790"/>
        <v>-</v>
      </c>
      <c r="N1593" s="40" t="str">
        <f t="shared" ca="1" si="791"/>
        <v>-</v>
      </c>
      <c r="O1593" s="40">
        <f t="shared" ca="1" si="791"/>
        <v>0</v>
      </c>
      <c r="P1593" s="40">
        <f t="shared" ca="1" si="791"/>
        <v>0</v>
      </c>
      <c r="Q1593" s="40">
        <f t="shared" ca="1" si="791"/>
        <v>0</v>
      </c>
      <c r="R1593" s="40">
        <f t="shared" ca="1" si="791"/>
        <v>0</v>
      </c>
      <c r="S1593" s="40">
        <f t="shared" ca="1" si="791"/>
        <v>0</v>
      </c>
      <c r="T1593" s="40">
        <f t="shared" ca="1" si="791"/>
        <v>0</v>
      </c>
      <c r="U1593" s="40">
        <f t="shared" ca="1" si="791"/>
        <v>0</v>
      </c>
      <c r="V1593" s="40">
        <f t="shared" ca="1" si="791"/>
        <v>0</v>
      </c>
      <c r="W1593" s="40">
        <f t="shared" ca="1" si="791"/>
        <v>0</v>
      </c>
      <c r="X1593" s="40">
        <f t="shared" ca="1" si="791"/>
        <v>0</v>
      </c>
      <c r="Y1593" s="40">
        <f t="shared" ca="1" si="791"/>
        <v>0</v>
      </c>
      <c r="Z1593" s="40">
        <f t="shared" ca="1" si="791"/>
        <v>0</v>
      </c>
      <c r="AA1593" s="40">
        <f t="shared" ca="1" si="791"/>
        <v>0</v>
      </c>
      <c r="AB1593" s="40" t="str">
        <f t="shared" ca="1" si="791"/>
        <v>-</v>
      </c>
      <c r="AC1593" s="40" t="str">
        <f t="shared" ca="1" si="791"/>
        <v>-</v>
      </c>
      <c r="AD1593" s="40" t="str">
        <f t="shared" ca="1" si="791"/>
        <v>-</v>
      </c>
      <c r="AE1593" s="40" t="str">
        <f t="shared" ca="1" si="791"/>
        <v>-</v>
      </c>
      <c r="AF1593" s="40" t="str">
        <f t="shared" ca="1" si="791"/>
        <v>-</v>
      </c>
      <c r="AG1593" s="40" t="str">
        <f t="shared" ca="1" si="791"/>
        <v>-</v>
      </c>
      <c r="AH1593" s="40">
        <f t="shared" ca="1" si="791"/>
        <v>1</v>
      </c>
      <c r="AI1593" s="40">
        <f t="shared" ca="1" si="791"/>
        <v>0</v>
      </c>
      <c r="AJ1593" s="40">
        <f t="shared" ca="1" si="791"/>
        <v>1</v>
      </c>
      <c r="AK1593" s="40">
        <f t="shared" ca="1" si="791"/>
        <v>0</v>
      </c>
      <c r="AL1593" s="40">
        <f t="shared" ca="1" si="791"/>
        <v>1</v>
      </c>
      <c r="AM1593" s="40"/>
      <c r="AN1593" s="40"/>
      <c r="AO1593" s="40"/>
      <c r="AP1593" s="40"/>
      <c r="AQ1593" s="40"/>
      <c r="AR1593" s="40"/>
      <c r="AS1593" s="40"/>
      <c r="AT1593" s="40"/>
      <c r="AU1593" s="40"/>
      <c r="AV1593" s="40"/>
      <c r="AW1593" s="40"/>
      <c r="AX1593" s="40"/>
      <c r="AY1593" s="40"/>
      <c r="AZ1593" s="40"/>
      <c r="BA1593" s="40"/>
      <c r="BB1593" s="40"/>
      <c r="BC1593" s="40"/>
      <c r="BD1593" s="40"/>
      <c r="BE1593" s="40"/>
      <c r="BF1593" s="40"/>
      <c r="BG1593" s="40"/>
      <c r="BH1593" s="40"/>
      <c r="BI1593" s="40"/>
      <c r="BJ1593" s="40"/>
      <c r="BK1593" s="40"/>
      <c r="BL1593" s="40"/>
      <c r="BM1593" s="40"/>
      <c r="BN1593" s="40">
        <f t="shared" ca="1" si="792"/>
        <v>0</v>
      </c>
      <c r="BO1593" s="40">
        <f t="shared" ca="1" si="792"/>
        <v>0</v>
      </c>
      <c r="BP1593" s="40">
        <f t="shared" ca="1" si="792"/>
        <v>0</v>
      </c>
      <c r="BQ1593" s="40">
        <f t="shared" ca="1" si="792"/>
        <v>0</v>
      </c>
      <c r="BR1593" s="40">
        <f t="shared" ca="1" si="792"/>
        <v>0</v>
      </c>
      <c r="BS1593" s="40">
        <f t="shared" ca="1" si="792"/>
        <v>0</v>
      </c>
      <c r="BT1593" s="40">
        <f t="shared" ca="1" si="792"/>
        <v>0</v>
      </c>
      <c r="BU1593" s="40">
        <f t="shared" ca="1" si="792"/>
        <v>0</v>
      </c>
      <c r="BV1593" s="40">
        <f t="shared" ca="1" si="792"/>
        <v>0</v>
      </c>
      <c r="BW1593" s="40">
        <f t="shared" ca="1" si="792"/>
        <v>0</v>
      </c>
      <c r="BX1593" s="40">
        <f t="shared" ca="1" si="792"/>
        <v>0</v>
      </c>
      <c r="BY1593" s="40">
        <f t="shared" ca="1" si="792"/>
        <v>0</v>
      </c>
      <c r="BZ1593" s="40">
        <f t="shared" ca="1" si="792"/>
        <v>0</v>
      </c>
      <c r="CA1593" s="40">
        <f t="shared" ca="1" si="792"/>
        <v>0</v>
      </c>
      <c r="CB1593" s="40">
        <f t="shared" ca="1" si="792"/>
        <v>0</v>
      </c>
      <c r="CC1593" s="40">
        <f t="shared" ca="1" si="792"/>
        <v>0</v>
      </c>
      <c r="CD1593" s="40">
        <f t="shared" ca="1" si="793"/>
        <v>0</v>
      </c>
      <c r="CE1593" s="40">
        <f t="shared" ca="1" si="793"/>
        <v>0</v>
      </c>
      <c r="CF1593" s="40">
        <f t="shared" ca="1" si="793"/>
        <v>0</v>
      </c>
      <c r="CG1593" s="40">
        <f t="shared" ca="1" si="793"/>
        <v>0</v>
      </c>
      <c r="CH1593" s="40">
        <f t="shared" ca="1" si="793"/>
        <v>0</v>
      </c>
    </row>
    <row r="1594" spans="1:170" ht="15.75">
      <c r="A1594" s="64">
        <f>CHOOSE(d.Flock.2.3+1,INDEX(i.OptLTWMerino,d.TOL.2.3+1,$AA1594+1),NA(),INDEX(i.OptLTWMaternal,d.TOL.2.3+1,$AA1594+1))</f>
        <v>45</v>
      </c>
      <c r="B1594" s="227" t="str">
        <f t="shared" si="788"/>
        <v>Scan1 Retain drys Create REV</v>
      </c>
      <c r="C1594" s="63">
        <v>1</v>
      </c>
      <c r="D1594" s="63">
        <v>1</v>
      </c>
      <c r="E1594" s="63" t="b">
        <v>1</v>
      </c>
      <c r="F1594" s="226">
        <f>d.Flock.2.3*100+d.TOL.2.3*10+$AA1594</f>
        <v>221</v>
      </c>
      <c r="G1594" s="63" t="b">
        <v>1</v>
      </c>
      <c r="H1594" s="63" t="b">
        <v>1</v>
      </c>
      <c r="I1594" s="63" t="b">
        <v>1</v>
      </c>
      <c r="J1594" s="63" t="b">
        <v>1</v>
      </c>
      <c r="K1594" s="63" t="b">
        <v>1</v>
      </c>
      <c r="L1594" s="63" t="b">
        <v>1</v>
      </c>
      <c r="M1594" s="63" t="b">
        <v>1</v>
      </c>
      <c r="N1594" s="40" t="str">
        <f t="shared" ca="1" si="791"/>
        <v>-</v>
      </c>
      <c r="O1594" s="100">
        <f>2+24*d.TOL.2.3+IF(d.Flock.2.3=2,144,0)</f>
        <v>194</v>
      </c>
      <c r="P1594" s="100">
        <f>3+24*d.TOL.2.3+IF(d.Flock.2.3=2,144,0)</f>
        <v>195</v>
      </c>
      <c r="Q1594" s="186">
        <f>$P1594</f>
        <v>195</v>
      </c>
      <c r="R1594" s="186">
        <f>$P1594</f>
        <v>195</v>
      </c>
      <c r="S1594" s="186">
        <f>$P1594</f>
        <v>195</v>
      </c>
      <c r="T1594" s="186">
        <f>$P1594</f>
        <v>195</v>
      </c>
      <c r="U1594" s="235">
        <f>INDEX(i_dryman,2,U$1085)</f>
        <v>0</v>
      </c>
      <c r="V1594" s="235">
        <f>INDEX(i_dryman,2,V$1085)</f>
        <v>0</v>
      </c>
      <c r="W1594" s="235">
        <f>INDEX(i_dryman,2,W$1085)</f>
        <v>0</v>
      </c>
      <c r="X1594" s="235">
        <f>INDEX(i_dryman,2,X$1085)</f>
        <v>0</v>
      </c>
      <c r="Y1594" s="40">
        <f t="shared" ca="1" si="791"/>
        <v>0</v>
      </c>
      <c r="Z1594" s="40">
        <f t="shared" ca="1" si="791"/>
        <v>0</v>
      </c>
      <c r="AA1594" s="63">
        <v>1</v>
      </c>
      <c r="AB1594" s="236" t="str">
        <f>INDEX(i_dryman,2,AB$1085)</f>
        <v>-</v>
      </c>
      <c r="AC1594" s="236" t="b">
        <f>INDEX(i_dryman,2,AC$1085)</f>
        <v>1</v>
      </c>
      <c r="AD1594" s="236" t="str">
        <f>INDEX(i_dryman,2,AD$1085)</f>
        <v>-</v>
      </c>
      <c r="AE1594" s="236" t="str">
        <f>INDEX(i_dryman,2,AE$1085)</f>
        <v>-</v>
      </c>
      <c r="AF1594" s="40" t="str">
        <f ca="1">OFFSET(AF1594,-1,0)</f>
        <v>-</v>
      </c>
      <c r="AG1594" s="237" t="str">
        <f ca="1">INDEX(i_dryman,2,AG$1085)</f>
        <v>-</v>
      </c>
      <c r="AH1594" s="40">
        <f t="shared" ca="1" si="791"/>
        <v>1</v>
      </c>
      <c r="AI1594" s="40">
        <f ca="1">OFFSET(AI1594,-1,0)</f>
        <v>0</v>
      </c>
      <c r="AJ1594" s="40">
        <f ca="1">OFFSET(AJ1594,-1,0)</f>
        <v>1</v>
      </c>
      <c r="AK1594" s="40">
        <f ca="1">OFFSET(AK1594,-1,0)</f>
        <v>0</v>
      </c>
      <c r="AL1594" s="40">
        <f ca="1">OFFSET(AL1594,-1,0)</f>
        <v>1</v>
      </c>
      <c r="AM1594" s="40"/>
      <c r="AN1594" s="40"/>
      <c r="AO1594" s="40"/>
      <c r="AP1594" s="40"/>
      <c r="AQ1594" s="40"/>
      <c r="AR1594" s="40"/>
      <c r="AS1594" s="40"/>
      <c r="AT1594" s="40"/>
      <c r="AU1594" s="40"/>
      <c r="AV1594" s="40"/>
      <c r="AW1594" s="40"/>
      <c r="AX1594" s="40"/>
      <c r="AY1594" s="40"/>
      <c r="AZ1594" s="40"/>
      <c r="BA1594" s="40"/>
      <c r="BB1594" s="40"/>
      <c r="BC1594" s="40"/>
      <c r="BD1594" s="40"/>
      <c r="BE1594" s="40"/>
      <c r="BF1594" s="40"/>
      <c r="BG1594" s="40"/>
      <c r="BH1594" s="40"/>
      <c r="BI1594" s="40"/>
      <c r="BJ1594" s="40"/>
      <c r="BK1594" s="40"/>
      <c r="BL1594" s="40"/>
      <c r="BM1594" s="40"/>
      <c r="BN1594" s="147">
        <f t="shared" ref="BN1594:CH1594" si="794">IF($A1594=0,0,INDEX(CHOOSE(d.Flock.2.3+1,BN$51:BN$386,NA(),BN$451:BN$786),$A1594,1))</f>
        <v>0</v>
      </c>
      <c r="BO1594" s="147">
        <f t="shared" si="794"/>
        <v>0</v>
      </c>
      <c r="BP1594" s="147">
        <f t="shared" ca="1" si="794"/>
        <v>0.05</v>
      </c>
      <c r="BQ1594" s="147">
        <f t="shared" ca="1" si="794"/>
        <v>-0.05</v>
      </c>
      <c r="BR1594" s="147">
        <f t="shared" ca="1" si="794"/>
        <v>0.05</v>
      </c>
      <c r="BS1594" s="147">
        <f t="shared" ca="1" si="794"/>
        <v>-0.05</v>
      </c>
      <c r="BT1594" s="147">
        <f t="shared" ca="1" si="794"/>
        <v>-0.05</v>
      </c>
      <c r="BU1594" s="147">
        <f t="shared" si="794"/>
        <v>0</v>
      </c>
      <c r="BV1594" s="147">
        <f t="shared" si="794"/>
        <v>0</v>
      </c>
      <c r="BW1594" s="147">
        <f t="shared" ca="1" si="794"/>
        <v>0.05</v>
      </c>
      <c r="BX1594" s="147">
        <f t="shared" ca="1" si="794"/>
        <v>-0.05</v>
      </c>
      <c r="BY1594" s="147">
        <f t="shared" ca="1" si="794"/>
        <v>0.05</v>
      </c>
      <c r="BZ1594" s="147">
        <f t="shared" ca="1" si="794"/>
        <v>-0.05</v>
      </c>
      <c r="CA1594" s="147">
        <f t="shared" ca="1" si="794"/>
        <v>-0.05</v>
      </c>
      <c r="CB1594" s="147">
        <f t="shared" si="794"/>
        <v>0</v>
      </c>
      <c r="CC1594" s="147">
        <f t="shared" si="794"/>
        <v>0</v>
      </c>
      <c r="CD1594" s="147">
        <f t="shared" ca="1" si="794"/>
        <v>0.05</v>
      </c>
      <c r="CE1594" s="147">
        <f t="shared" ca="1" si="794"/>
        <v>-0.05</v>
      </c>
      <c r="CF1594" s="147">
        <f t="shared" ca="1" si="794"/>
        <v>0.05</v>
      </c>
      <c r="CG1594" s="147">
        <f t="shared" ca="1" si="794"/>
        <v>-0.05</v>
      </c>
      <c r="CH1594" s="147">
        <f t="shared" ca="1" si="794"/>
        <v>-0.05</v>
      </c>
    </row>
    <row r="1595" spans="1:170">
      <c r="A1595" s="63">
        <v>2</v>
      </c>
      <c r="B1595" s="228" t="str">
        <f t="shared" si="788"/>
        <v>Scan 1 Retain drys</v>
      </c>
      <c r="C1595" s="40">
        <f t="shared" ca="1" si="789"/>
        <v>1</v>
      </c>
      <c r="D1595" s="40">
        <f t="shared" ca="1" si="789"/>
        <v>1</v>
      </c>
      <c r="E1595" s="63" t="b">
        <v>0</v>
      </c>
      <c r="F1595" s="40">
        <f t="shared" ca="1" si="790"/>
        <v>221</v>
      </c>
      <c r="G1595" s="76" t="s">
        <v>37</v>
      </c>
      <c r="H1595" s="76" t="s">
        <v>37</v>
      </c>
      <c r="I1595" s="76" t="s">
        <v>37</v>
      </c>
      <c r="J1595" s="76" t="s">
        <v>37</v>
      </c>
      <c r="K1595" s="76" t="s">
        <v>37</v>
      </c>
      <c r="L1595" s="76" t="s">
        <v>37</v>
      </c>
      <c r="M1595" s="76" t="s">
        <v>37</v>
      </c>
      <c r="N1595" s="40" t="str">
        <f t="shared" ca="1" si="791"/>
        <v>-</v>
      </c>
      <c r="O1595" s="40">
        <f t="shared" ca="1" si="791"/>
        <v>194</v>
      </c>
      <c r="P1595" s="40">
        <f t="shared" ca="1" si="791"/>
        <v>195</v>
      </c>
      <c r="Q1595" s="40">
        <f t="shared" ca="1" si="791"/>
        <v>195</v>
      </c>
      <c r="R1595" s="40">
        <f t="shared" ca="1" si="791"/>
        <v>195</v>
      </c>
      <c r="S1595" s="40">
        <f t="shared" ca="1" si="791"/>
        <v>195</v>
      </c>
      <c r="T1595" s="40">
        <f t="shared" ca="1" si="791"/>
        <v>195</v>
      </c>
      <c r="U1595" s="109">
        <f t="shared" ref="U1595:X1598" si="795">INDEX(i_dryman,$A1595,U$1085)</f>
        <v>0</v>
      </c>
      <c r="V1595" s="109">
        <f t="shared" si="795"/>
        <v>0</v>
      </c>
      <c r="W1595" s="109">
        <f t="shared" si="795"/>
        <v>0</v>
      </c>
      <c r="X1595" s="109">
        <f t="shared" si="795"/>
        <v>0</v>
      </c>
      <c r="Y1595" s="40">
        <f t="shared" ca="1" si="791"/>
        <v>0</v>
      </c>
      <c r="Z1595" s="40">
        <f t="shared" ca="1" si="791"/>
        <v>0</v>
      </c>
      <c r="AA1595" s="40">
        <f t="shared" ca="1" si="791"/>
        <v>1</v>
      </c>
      <c r="AB1595" s="212" t="str">
        <f t="shared" ref="AB1595:AE1598" si="796">INDEX(i_dryman,$A1595,AB$1085)</f>
        <v>-</v>
      </c>
      <c r="AC1595" s="212" t="b">
        <f t="shared" si="796"/>
        <v>1</v>
      </c>
      <c r="AD1595" s="212" t="str">
        <f t="shared" si="796"/>
        <v>-</v>
      </c>
      <c r="AE1595" s="212" t="str">
        <f t="shared" si="796"/>
        <v>-</v>
      </c>
      <c r="AF1595" s="40" t="str">
        <f ca="1">OFFSET(AF1595,-1,0)</f>
        <v>-</v>
      </c>
      <c r="AG1595" s="212" t="str">
        <f ca="1">INDEX(i_dryman,$A1595,AG$1085)</f>
        <v>-</v>
      </c>
      <c r="AH1595" s="40">
        <f t="shared" ca="1" si="791"/>
        <v>1</v>
      </c>
      <c r="AI1595" s="40">
        <f t="shared" ca="1" si="791"/>
        <v>0</v>
      </c>
      <c r="AJ1595" s="40">
        <f ca="1">OFFSET(AJ1595,-1,0)</f>
        <v>1</v>
      </c>
      <c r="AK1595" s="40">
        <f t="shared" ref="AK1595:AL1617" ca="1" si="797">OFFSET(AK1595,-1,0)</f>
        <v>0</v>
      </c>
      <c r="AL1595" s="40">
        <f t="shared" ca="1" si="797"/>
        <v>1</v>
      </c>
      <c r="AM1595" s="40"/>
      <c r="AN1595" s="40"/>
      <c r="AO1595" s="40"/>
      <c r="AP1595" s="40"/>
      <c r="AQ1595" s="40"/>
      <c r="AR1595" s="40"/>
      <c r="AS1595" s="40"/>
      <c r="AT1595" s="40"/>
      <c r="AU1595" s="40"/>
      <c r="AV1595" s="40"/>
      <c r="AW1595" s="40"/>
      <c r="AX1595" s="40"/>
      <c r="AY1595" s="40"/>
      <c r="AZ1595" s="40"/>
      <c r="BA1595" s="40"/>
      <c r="BB1595" s="40"/>
      <c r="BC1595" s="40"/>
      <c r="BD1595" s="40"/>
      <c r="BE1595" s="40"/>
      <c r="BF1595" s="40"/>
      <c r="BG1595" s="40"/>
      <c r="BH1595" s="40"/>
      <c r="BI1595" s="40"/>
      <c r="BJ1595" s="40"/>
      <c r="BK1595" s="40"/>
      <c r="BL1595" s="40"/>
      <c r="BM1595" s="40"/>
      <c r="BN1595" s="40">
        <f t="shared" ca="1" si="792"/>
        <v>0</v>
      </c>
      <c r="BO1595" s="40">
        <f t="shared" ca="1" si="792"/>
        <v>0</v>
      </c>
      <c r="BP1595" s="40">
        <f t="shared" ca="1" si="792"/>
        <v>0.05</v>
      </c>
      <c r="BQ1595" s="40">
        <f t="shared" ca="1" si="792"/>
        <v>-0.05</v>
      </c>
      <c r="BR1595" s="40">
        <f t="shared" ca="1" si="792"/>
        <v>0.05</v>
      </c>
      <c r="BS1595" s="40">
        <f t="shared" ca="1" si="792"/>
        <v>-0.05</v>
      </c>
      <c r="BT1595" s="40">
        <f t="shared" ca="1" si="792"/>
        <v>-0.05</v>
      </c>
      <c r="BU1595" s="40">
        <f t="shared" ca="1" si="792"/>
        <v>0</v>
      </c>
      <c r="BV1595" s="40">
        <f t="shared" ca="1" si="792"/>
        <v>0</v>
      </c>
      <c r="BW1595" s="40">
        <f t="shared" ca="1" si="792"/>
        <v>0.05</v>
      </c>
      <c r="BX1595" s="40">
        <f t="shared" ca="1" si="792"/>
        <v>-0.05</v>
      </c>
      <c r="BY1595" s="40">
        <f t="shared" ca="1" si="792"/>
        <v>0.05</v>
      </c>
      <c r="BZ1595" s="40">
        <f t="shared" ca="1" si="792"/>
        <v>-0.05</v>
      </c>
      <c r="CA1595" s="40">
        <f t="shared" ca="1" si="792"/>
        <v>-0.05</v>
      </c>
      <c r="CB1595" s="40">
        <f t="shared" ca="1" si="792"/>
        <v>0</v>
      </c>
      <c r="CC1595" s="40">
        <f t="shared" ca="1" si="792"/>
        <v>0</v>
      </c>
      <c r="CD1595" s="40">
        <f t="shared" ca="1" si="793"/>
        <v>0.05</v>
      </c>
      <c r="CE1595" s="40">
        <f t="shared" ca="1" si="793"/>
        <v>-0.05</v>
      </c>
      <c r="CF1595" s="40">
        <f t="shared" ca="1" si="793"/>
        <v>0.05</v>
      </c>
      <c r="CG1595" s="40">
        <f t="shared" ca="1" si="793"/>
        <v>-0.05</v>
      </c>
      <c r="CH1595" s="40">
        <f t="shared" ca="1" si="793"/>
        <v>-0.05</v>
      </c>
    </row>
    <row r="1596" spans="1:170">
      <c r="A1596" s="63">
        <v>3</v>
      </c>
      <c r="B1596" s="238" t="str">
        <f t="shared" si="788"/>
        <v>Scan 1 Sell Once Dry</v>
      </c>
      <c r="C1596" s="40">
        <f t="shared" ref="C1596:O1597" ca="1" si="798">OFFSET(C1596,-1,0)</f>
        <v>1</v>
      </c>
      <c r="D1596" s="40">
        <f t="shared" ca="1" si="798"/>
        <v>1</v>
      </c>
      <c r="E1596" s="40" t="b">
        <f t="shared" ca="1" si="798"/>
        <v>0</v>
      </c>
      <c r="F1596" s="40">
        <f t="shared" ca="1" si="798"/>
        <v>221</v>
      </c>
      <c r="G1596" s="40" t="str">
        <f t="shared" ca="1" si="798"/>
        <v>-</v>
      </c>
      <c r="H1596" s="40" t="str">
        <f t="shared" ca="1" si="798"/>
        <v>-</v>
      </c>
      <c r="I1596" s="40" t="str">
        <f t="shared" ca="1" si="798"/>
        <v>-</v>
      </c>
      <c r="J1596" s="40" t="str">
        <f t="shared" ca="1" si="798"/>
        <v>-</v>
      </c>
      <c r="K1596" s="40" t="str">
        <f t="shared" ca="1" si="798"/>
        <v>-</v>
      </c>
      <c r="L1596" s="40" t="str">
        <f t="shared" ca="1" si="798"/>
        <v>-</v>
      </c>
      <c r="M1596" s="40" t="str">
        <f t="shared" ca="1" si="798"/>
        <v>-</v>
      </c>
      <c r="N1596" s="40" t="str">
        <f t="shared" ca="1" si="798"/>
        <v>-</v>
      </c>
      <c r="O1596" s="40">
        <f t="shared" ca="1" si="798"/>
        <v>194</v>
      </c>
      <c r="P1596" s="40">
        <f t="shared" ca="1" si="791"/>
        <v>195</v>
      </c>
      <c r="Q1596" s="40">
        <f t="shared" ca="1" si="791"/>
        <v>195</v>
      </c>
      <c r="R1596" s="40">
        <f t="shared" ca="1" si="791"/>
        <v>195</v>
      </c>
      <c r="S1596" s="40">
        <f t="shared" ca="1" si="791"/>
        <v>195</v>
      </c>
      <c r="T1596" s="40">
        <f t="shared" ca="1" si="791"/>
        <v>195</v>
      </c>
      <c r="U1596" s="109">
        <f t="shared" si="795"/>
        <v>1.2500000000000001E-2</v>
      </c>
      <c r="V1596" s="109">
        <f t="shared" si="795"/>
        <v>6.25E-2</v>
      </c>
      <c r="W1596" s="109">
        <f t="shared" si="795"/>
        <v>6.25E-2</v>
      </c>
      <c r="X1596" s="109">
        <f t="shared" si="795"/>
        <v>6.25E-2</v>
      </c>
      <c r="Y1596" s="40">
        <f t="shared" ca="1" si="791"/>
        <v>0</v>
      </c>
      <c r="Z1596" s="40">
        <f t="shared" ca="1" si="791"/>
        <v>0</v>
      </c>
      <c r="AA1596" s="40">
        <f t="shared" ca="1" si="791"/>
        <v>1</v>
      </c>
      <c r="AB1596" s="212" t="b">
        <f t="shared" si="796"/>
        <v>1</v>
      </c>
      <c r="AC1596" s="212" t="str">
        <f t="shared" si="796"/>
        <v>-</v>
      </c>
      <c r="AD1596" s="212" t="str">
        <f t="shared" si="796"/>
        <v>-</v>
      </c>
      <c r="AE1596" s="212" t="str">
        <f t="shared" si="796"/>
        <v>-</v>
      </c>
      <c r="AF1596" s="40" t="str">
        <f t="shared" ca="1" si="791"/>
        <v>-</v>
      </c>
      <c r="AG1596" s="212" t="str">
        <f ca="1">INDEX(i_dryman,$A1596,AG$1085)</f>
        <v>-</v>
      </c>
      <c r="AH1596" s="40">
        <f t="shared" ca="1" si="791"/>
        <v>1</v>
      </c>
      <c r="AI1596" s="40">
        <f t="shared" ca="1" si="791"/>
        <v>0</v>
      </c>
      <c r="AJ1596" s="40">
        <f t="shared" ca="1" si="791"/>
        <v>1</v>
      </c>
      <c r="AK1596" s="40">
        <f t="shared" ref="AK1596:AL1598" ca="1" si="799">OFFSET(AK1596,-1,0)</f>
        <v>0</v>
      </c>
      <c r="AL1596" s="40">
        <f t="shared" ca="1" si="799"/>
        <v>1</v>
      </c>
      <c r="AM1596" s="40"/>
      <c r="AN1596" s="40"/>
      <c r="AO1596" s="40"/>
      <c r="AP1596" s="40"/>
      <c r="AQ1596" s="40"/>
      <c r="AR1596" s="40"/>
      <c r="AS1596" s="40"/>
      <c r="AT1596" s="40"/>
      <c r="AU1596" s="40"/>
      <c r="AV1596" s="40"/>
      <c r="AW1596" s="40"/>
      <c r="AX1596" s="40"/>
      <c r="AY1596" s="40"/>
      <c r="AZ1596" s="40"/>
      <c r="BA1596" s="40"/>
      <c r="BB1596" s="40"/>
      <c r="BC1596" s="40"/>
      <c r="BD1596" s="40"/>
      <c r="BE1596" s="40"/>
      <c r="BF1596" s="40"/>
      <c r="BG1596" s="40"/>
      <c r="BH1596" s="40"/>
      <c r="BI1596" s="40"/>
      <c r="BJ1596" s="40"/>
      <c r="BK1596" s="40"/>
      <c r="BL1596" s="40"/>
      <c r="BM1596" s="40"/>
      <c r="BN1596" s="40">
        <f t="shared" ca="1" si="792"/>
        <v>0</v>
      </c>
      <c r="BO1596" s="40">
        <f t="shared" ca="1" si="792"/>
        <v>0</v>
      </c>
      <c r="BP1596" s="40">
        <f t="shared" ca="1" si="792"/>
        <v>0.05</v>
      </c>
      <c r="BQ1596" s="40">
        <f t="shared" ca="1" si="792"/>
        <v>-0.05</v>
      </c>
      <c r="BR1596" s="40">
        <f t="shared" ca="1" si="792"/>
        <v>0.05</v>
      </c>
      <c r="BS1596" s="40">
        <f t="shared" ca="1" si="792"/>
        <v>-0.05</v>
      </c>
      <c r="BT1596" s="40">
        <f t="shared" ca="1" si="792"/>
        <v>-0.05</v>
      </c>
      <c r="BU1596" s="40">
        <f t="shared" ca="1" si="792"/>
        <v>0</v>
      </c>
      <c r="BV1596" s="40">
        <f t="shared" ca="1" si="792"/>
        <v>0</v>
      </c>
      <c r="BW1596" s="40">
        <f t="shared" ca="1" si="792"/>
        <v>0.05</v>
      </c>
      <c r="BX1596" s="40">
        <f t="shared" ca="1" si="792"/>
        <v>-0.05</v>
      </c>
      <c r="BY1596" s="40">
        <f t="shared" ca="1" si="792"/>
        <v>0.05</v>
      </c>
      <c r="BZ1596" s="40">
        <f t="shared" ca="1" si="792"/>
        <v>-0.05</v>
      </c>
      <c r="CA1596" s="40">
        <f t="shared" ca="1" si="792"/>
        <v>-0.05</v>
      </c>
      <c r="CB1596" s="40">
        <f t="shared" ca="1" si="792"/>
        <v>0</v>
      </c>
      <c r="CC1596" s="40">
        <f t="shared" ca="1" si="792"/>
        <v>0</v>
      </c>
      <c r="CD1596" s="40">
        <f t="shared" ca="1" si="793"/>
        <v>0.05</v>
      </c>
      <c r="CE1596" s="40">
        <f t="shared" ca="1" si="793"/>
        <v>-0.05</v>
      </c>
      <c r="CF1596" s="40">
        <f t="shared" ca="1" si="793"/>
        <v>0.05</v>
      </c>
      <c r="CG1596" s="40">
        <f t="shared" ca="1" si="793"/>
        <v>-0.05</v>
      </c>
      <c r="CH1596" s="40">
        <f t="shared" ca="1" si="793"/>
        <v>-0.05</v>
      </c>
    </row>
    <row r="1597" spans="1:170">
      <c r="A1597" s="63">
        <v>4</v>
      </c>
      <c r="B1597" s="238" t="str">
        <f t="shared" si="788"/>
        <v>Scan 1 Sell Twice Dry</v>
      </c>
      <c r="C1597" s="40">
        <f t="shared" ca="1" si="798"/>
        <v>1</v>
      </c>
      <c r="D1597" s="40">
        <f t="shared" ca="1" si="798"/>
        <v>1</v>
      </c>
      <c r="E1597" s="40" t="b">
        <f t="shared" ca="1" si="798"/>
        <v>0</v>
      </c>
      <c r="F1597" s="40">
        <f t="shared" ca="1" si="798"/>
        <v>221</v>
      </c>
      <c r="G1597" s="40" t="str">
        <f t="shared" ca="1" si="798"/>
        <v>-</v>
      </c>
      <c r="H1597" s="40" t="str">
        <f t="shared" ca="1" si="798"/>
        <v>-</v>
      </c>
      <c r="I1597" s="40" t="str">
        <f t="shared" ca="1" si="798"/>
        <v>-</v>
      </c>
      <c r="J1597" s="40" t="str">
        <f t="shared" ca="1" si="798"/>
        <v>-</v>
      </c>
      <c r="K1597" s="40" t="str">
        <f t="shared" ca="1" si="798"/>
        <v>-</v>
      </c>
      <c r="L1597" s="40" t="str">
        <f t="shared" ca="1" si="798"/>
        <v>-</v>
      </c>
      <c r="M1597" s="40" t="str">
        <f t="shared" ca="1" si="798"/>
        <v>-</v>
      </c>
      <c r="N1597" s="40" t="str">
        <f t="shared" ca="1" si="798"/>
        <v>-</v>
      </c>
      <c r="O1597" s="40">
        <f t="shared" ca="1" si="798"/>
        <v>194</v>
      </c>
      <c r="P1597" s="40">
        <f t="shared" ref="P1597:R1598" ca="1" si="800">OFFSET(P1597,-1,0)</f>
        <v>195</v>
      </c>
      <c r="Q1597" s="40">
        <f t="shared" ca="1" si="800"/>
        <v>195</v>
      </c>
      <c r="R1597" s="40">
        <f t="shared" ca="1" si="800"/>
        <v>195</v>
      </c>
      <c r="S1597" s="40">
        <f t="shared" ca="1" si="791"/>
        <v>195</v>
      </c>
      <c r="T1597" s="40">
        <f t="shared" ca="1" si="791"/>
        <v>195</v>
      </c>
      <c r="U1597" s="109">
        <f t="shared" si="795"/>
        <v>0.01</v>
      </c>
      <c r="V1597" s="109">
        <f t="shared" si="795"/>
        <v>0</v>
      </c>
      <c r="W1597" s="109">
        <f t="shared" si="795"/>
        <v>0.05</v>
      </c>
      <c r="X1597" s="109">
        <f t="shared" si="795"/>
        <v>0.05</v>
      </c>
      <c r="Y1597" s="40">
        <f t="shared" ca="1" si="791"/>
        <v>0</v>
      </c>
      <c r="Z1597" s="40">
        <f t="shared" ca="1" si="791"/>
        <v>0</v>
      </c>
      <c r="AA1597" s="40">
        <f t="shared" ca="1" si="791"/>
        <v>1</v>
      </c>
      <c r="AB1597" s="212" t="str">
        <f t="shared" si="796"/>
        <v>-</v>
      </c>
      <c r="AC1597" s="212" t="str">
        <f t="shared" si="796"/>
        <v>-</v>
      </c>
      <c r="AD1597" s="212" t="b">
        <f t="shared" si="796"/>
        <v>1</v>
      </c>
      <c r="AE1597" s="212" t="str">
        <f t="shared" si="796"/>
        <v>-</v>
      </c>
      <c r="AF1597" s="40" t="str">
        <f t="shared" ca="1" si="791"/>
        <v>-</v>
      </c>
      <c r="AG1597" s="212" t="str">
        <f ca="1">INDEX(i_dryman,$A1597,AG$1085)</f>
        <v>-</v>
      </c>
      <c r="AH1597" s="40">
        <f t="shared" ca="1" si="791"/>
        <v>1</v>
      </c>
      <c r="AI1597" s="40">
        <f t="shared" ca="1" si="791"/>
        <v>0</v>
      </c>
      <c r="AJ1597" s="40">
        <f t="shared" ca="1" si="791"/>
        <v>1</v>
      </c>
      <c r="AK1597" s="40">
        <f t="shared" ca="1" si="799"/>
        <v>0</v>
      </c>
      <c r="AL1597" s="40">
        <f t="shared" ca="1" si="799"/>
        <v>1</v>
      </c>
      <c r="AM1597" s="77"/>
      <c r="AN1597" s="77"/>
      <c r="AO1597" s="77"/>
      <c r="AP1597" s="77"/>
      <c r="AQ1597" s="77"/>
      <c r="AR1597" s="77"/>
      <c r="AS1597" s="77"/>
      <c r="AT1597" s="77"/>
      <c r="AU1597" s="77"/>
      <c r="AV1597" s="77"/>
      <c r="AW1597" s="77"/>
      <c r="AX1597" s="77"/>
      <c r="AY1597" s="77"/>
      <c r="AZ1597" s="77"/>
      <c r="BA1597" s="77"/>
      <c r="BB1597" s="77"/>
      <c r="BC1597" s="77"/>
      <c r="BD1597" s="77"/>
      <c r="BE1597" s="77"/>
      <c r="BF1597" s="77"/>
      <c r="BG1597" s="77"/>
      <c r="BH1597" s="77"/>
      <c r="BI1597" s="77"/>
      <c r="BJ1597" s="77"/>
      <c r="BK1597" s="77"/>
      <c r="BL1597" s="77"/>
      <c r="BM1597" s="77"/>
      <c r="BN1597" s="40">
        <f t="shared" ref="BN1597:CC1598" ca="1" si="801">OFFSET(BN1597,-1,0)</f>
        <v>0</v>
      </c>
      <c r="BO1597" s="40">
        <f t="shared" ca="1" si="801"/>
        <v>0</v>
      </c>
      <c r="BP1597" s="40">
        <f t="shared" ca="1" si="801"/>
        <v>0.05</v>
      </c>
      <c r="BQ1597" s="40">
        <f t="shared" ca="1" si="801"/>
        <v>-0.05</v>
      </c>
      <c r="BR1597" s="40">
        <f t="shared" ca="1" si="801"/>
        <v>0.05</v>
      </c>
      <c r="BS1597" s="40">
        <f t="shared" ca="1" si="801"/>
        <v>-0.05</v>
      </c>
      <c r="BT1597" s="40">
        <f t="shared" ca="1" si="801"/>
        <v>-0.05</v>
      </c>
      <c r="BU1597" s="40">
        <f t="shared" ca="1" si="801"/>
        <v>0</v>
      </c>
      <c r="BV1597" s="40">
        <f t="shared" ca="1" si="801"/>
        <v>0</v>
      </c>
      <c r="BW1597" s="40">
        <f t="shared" ca="1" si="801"/>
        <v>0.05</v>
      </c>
      <c r="BX1597" s="40">
        <f t="shared" ca="1" si="801"/>
        <v>-0.05</v>
      </c>
      <c r="BY1597" s="40">
        <f t="shared" ca="1" si="801"/>
        <v>0.05</v>
      </c>
      <c r="BZ1597" s="40">
        <f t="shared" ca="1" si="801"/>
        <v>-0.05</v>
      </c>
      <c r="CA1597" s="40">
        <f t="shared" ca="1" si="801"/>
        <v>-0.05</v>
      </c>
      <c r="CB1597" s="40">
        <f t="shared" ca="1" si="801"/>
        <v>0</v>
      </c>
      <c r="CC1597" s="40">
        <f t="shared" ca="1" si="801"/>
        <v>0</v>
      </c>
      <c r="CD1597" s="40">
        <f t="shared" ca="1" si="793"/>
        <v>0.05</v>
      </c>
      <c r="CE1597" s="40">
        <f t="shared" ca="1" si="793"/>
        <v>-0.05</v>
      </c>
      <c r="CF1597" s="40">
        <f t="shared" ca="1" si="793"/>
        <v>0.05</v>
      </c>
      <c r="CG1597" s="40">
        <f t="shared" ca="1" si="793"/>
        <v>-0.05</v>
      </c>
      <c r="CH1597" s="40">
        <f t="shared" ca="1" si="793"/>
        <v>-0.05</v>
      </c>
    </row>
    <row r="1598" spans="1:170">
      <c r="A1598" s="212">
        <f ca="1">INDEX(CHOOSE(d.Flock.2.3+1,i.DryManOpt_Mer,i.DryManOpt_BBT,i.DryManOpt_Mat),d.TOL.2.3+1,$AA1598+1)</f>
        <v>3</v>
      </c>
      <c r="B1598" s="238" t="str">
        <f t="shared" si="788"/>
        <v>Scan 1 Optimum</v>
      </c>
      <c r="C1598" s="40">
        <f ca="1">OFFSET(C1598,-1,0)</f>
        <v>1</v>
      </c>
      <c r="D1598" s="40">
        <f ca="1">OFFSET(D1598,-1,0)</f>
        <v>1</v>
      </c>
      <c r="E1598" s="40" t="b">
        <f t="shared" ref="E1598:N1598" ca="1" si="802">OFFSET(E1598,-1,0)</f>
        <v>0</v>
      </c>
      <c r="F1598" s="40">
        <f t="shared" ca="1" si="802"/>
        <v>221</v>
      </c>
      <c r="G1598" s="40" t="str">
        <f t="shared" ca="1" si="802"/>
        <v>-</v>
      </c>
      <c r="H1598" s="40" t="str">
        <f t="shared" ca="1" si="802"/>
        <v>-</v>
      </c>
      <c r="I1598" s="40" t="str">
        <f t="shared" ca="1" si="802"/>
        <v>-</v>
      </c>
      <c r="J1598" s="40" t="str">
        <f t="shared" ca="1" si="802"/>
        <v>-</v>
      </c>
      <c r="K1598" s="40" t="str">
        <f t="shared" ca="1" si="802"/>
        <v>-</v>
      </c>
      <c r="L1598" s="40" t="str">
        <f t="shared" ca="1" si="802"/>
        <v>-</v>
      </c>
      <c r="M1598" s="40" t="str">
        <f t="shared" ca="1" si="802"/>
        <v>-</v>
      </c>
      <c r="N1598" s="40" t="str">
        <f t="shared" ca="1" si="802"/>
        <v>-</v>
      </c>
      <c r="O1598" s="40">
        <f ca="1">OFFSET(O1598,-1,0)</f>
        <v>194</v>
      </c>
      <c r="P1598" s="40">
        <f t="shared" ca="1" si="800"/>
        <v>195</v>
      </c>
      <c r="Q1598" s="40">
        <f t="shared" ca="1" si="800"/>
        <v>195</v>
      </c>
      <c r="R1598" s="40">
        <f t="shared" ca="1" si="800"/>
        <v>195</v>
      </c>
      <c r="S1598" s="40">
        <f t="shared" ca="1" si="791"/>
        <v>195</v>
      </c>
      <c r="T1598" s="40">
        <f t="shared" ca="1" si="791"/>
        <v>195</v>
      </c>
      <c r="U1598" s="109">
        <f t="shared" ca="1" si="795"/>
        <v>1.2500000000000001E-2</v>
      </c>
      <c r="V1598" s="109">
        <f t="shared" ca="1" si="795"/>
        <v>6.25E-2</v>
      </c>
      <c r="W1598" s="109">
        <f t="shared" ca="1" si="795"/>
        <v>6.25E-2</v>
      </c>
      <c r="X1598" s="109">
        <f t="shared" ca="1" si="795"/>
        <v>6.25E-2</v>
      </c>
      <c r="Y1598" s="49">
        <f t="shared" ca="1" si="791"/>
        <v>0</v>
      </c>
      <c r="Z1598" s="49">
        <f t="shared" ca="1" si="791"/>
        <v>0</v>
      </c>
      <c r="AA1598" s="40">
        <f t="shared" ca="1" si="791"/>
        <v>1</v>
      </c>
      <c r="AB1598" s="212" t="b">
        <f t="shared" ca="1" si="796"/>
        <v>1</v>
      </c>
      <c r="AC1598" s="212" t="str">
        <f t="shared" ca="1" si="796"/>
        <v>-</v>
      </c>
      <c r="AD1598" s="212" t="str">
        <f t="shared" ca="1" si="796"/>
        <v>-</v>
      </c>
      <c r="AE1598" s="212" t="str">
        <f t="shared" ca="1" si="796"/>
        <v>-</v>
      </c>
      <c r="AF1598" s="40" t="str">
        <f t="shared" ca="1" si="791"/>
        <v>-</v>
      </c>
      <c r="AG1598" s="212" t="str">
        <f ca="1">INDEX(i_dryman,$A1598,AG$1085)</f>
        <v>-</v>
      </c>
      <c r="AH1598" s="40">
        <f t="shared" ca="1" si="791"/>
        <v>1</v>
      </c>
      <c r="AI1598" s="40">
        <f t="shared" ca="1" si="791"/>
        <v>0</v>
      </c>
      <c r="AJ1598" s="40">
        <f ca="1">OFFSET(AJ1598,-1,0)</f>
        <v>1</v>
      </c>
      <c r="AK1598" s="40">
        <f t="shared" ca="1" si="799"/>
        <v>0</v>
      </c>
      <c r="AL1598" s="40">
        <f t="shared" ca="1" si="799"/>
        <v>1</v>
      </c>
      <c r="AM1598" s="40"/>
      <c r="AN1598" s="40"/>
      <c r="AO1598" s="40"/>
      <c r="AP1598" s="40"/>
      <c r="AQ1598" s="40"/>
      <c r="AR1598" s="40"/>
      <c r="AS1598" s="40"/>
      <c r="AT1598" s="40"/>
      <c r="AU1598" s="40"/>
      <c r="AV1598" s="40"/>
      <c r="AW1598" s="40"/>
      <c r="AX1598" s="40"/>
      <c r="AY1598" s="40"/>
      <c r="AZ1598" s="40"/>
      <c r="BA1598" s="40"/>
      <c r="BB1598" s="40"/>
      <c r="BC1598" s="40"/>
      <c r="BD1598" s="40"/>
      <c r="BE1598" s="40"/>
      <c r="BF1598" s="40"/>
      <c r="BG1598" s="40"/>
      <c r="BH1598" s="40"/>
      <c r="BI1598" s="40"/>
      <c r="BJ1598" s="40"/>
      <c r="BK1598" s="40"/>
      <c r="BL1598" s="40"/>
      <c r="BM1598" s="40"/>
      <c r="BN1598" s="40">
        <f t="shared" ca="1" si="801"/>
        <v>0</v>
      </c>
      <c r="BO1598" s="40">
        <f t="shared" ca="1" si="801"/>
        <v>0</v>
      </c>
      <c r="BP1598" s="40">
        <f t="shared" ca="1" si="801"/>
        <v>0.05</v>
      </c>
      <c r="BQ1598" s="40">
        <f t="shared" ca="1" si="801"/>
        <v>-0.05</v>
      </c>
      <c r="BR1598" s="40">
        <f t="shared" ca="1" si="801"/>
        <v>0.05</v>
      </c>
      <c r="BS1598" s="40">
        <f t="shared" ca="1" si="801"/>
        <v>-0.05</v>
      </c>
      <c r="BT1598" s="40">
        <f t="shared" ca="1" si="801"/>
        <v>-0.05</v>
      </c>
      <c r="BU1598" s="40">
        <f t="shared" ca="1" si="801"/>
        <v>0</v>
      </c>
      <c r="BV1598" s="40">
        <f t="shared" ca="1" si="801"/>
        <v>0</v>
      </c>
      <c r="BW1598" s="40">
        <f t="shared" ca="1" si="801"/>
        <v>0.05</v>
      </c>
      <c r="BX1598" s="40">
        <f t="shared" ca="1" si="801"/>
        <v>-0.05</v>
      </c>
      <c r="BY1598" s="40">
        <f t="shared" ca="1" si="801"/>
        <v>0.05</v>
      </c>
      <c r="BZ1598" s="40">
        <f t="shared" ca="1" si="801"/>
        <v>-0.05</v>
      </c>
      <c r="CA1598" s="40">
        <f t="shared" ca="1" si="801"/>
        <v>-0.05</v>
      </c>
      <c r="CB1598" s="40">
        <f t="shared" ca="1" si="801"/>
        <v>0</v>
      </c>
      <c r="CC1598" s="40">
        <f t="shared" ca="1" si="801"/>
        <v>0</v>
      </c>
      <c r="CD1598" s="40">
        <f t="shared" ca="1" si="793"/>
        <v>0.05</v>
      </c>
      <c r="CE1598" s="40">
        <f t="shared" ca="1" si="793"/>
        <v>-0.05</v>
      </c>
      <c r="CF1598" s="40">
        <f t="shared" ca="1" si="793"/>
        <v>0.05</v>
      </c>
      <c r="CG1598" s="40">
        <f t="shared" ca="1" si="793"/>
        <v>-0.05</v>
      </c>
      <c r="CH1598" s="40">
        <f t="shared" ca="1" si="793"/>
        <v>-0.05</v>
      </c>
    </row>
    <row r="1599" spans="1:170">
      <c r="A1599" s="60"/>
      <c r="B1599" s="229" t="str">
        <f t="shared" si="788"/>
        <v>Scan 1 FS wo LTW</v>
      </c>
      <c r="C1599" s="40">
        <f t="shared" ca="1" si="789"/>
        <v>1</v>
      </c>
      <c r="D1599" s="40">
        <f t="shared" ca="1" si="789"/>
        <v>1</v>
      </c>
      <c r="E1599" s="40" t="b">
        <f t="shared" ca="1" si="789"/>
        <v>0</v>
      </c>
      <c r="F1599" s="40">
        <f t="shared" ca="1" si="790"/>
        <v>221</v>
      </c>
      <c r="G1599" s="40" t="str">
        <f t="shared" ca="1" si="790"/>
        <v>-</v>
      </c>
      <c r="H1599" s="40" t="str">
        <f t="shared" ca="1" si="790"/>
        <v>-</v>
      </c>
      <c r="I1599" s="40" t="str">
        <f t="shared" ca="1" si="790"/>
        <v>-</v>
      </c>
      <c r="J1599" s="40" t="str">
        <f t="shared" ca="1" si="790"/>
        <v>-</v>
      </c>
      <c r="K1599" s="40" t="str">
        <f t="shared" ca="1" si="790"/>
        <v>-</v>
      </c>
      <c r="L1599" s="40" t="str">
        <f t="shared" ca="1" si="790"/>
        <v>-</v>
      </c>
      <c r="M1599" s="40" t="str">
        <f t="shared" ca="1" si="790"/>
        <v>-</v>
      </c>
      <c r="N1599" s="40" t="str">
        <f t="shared" ca="1" si="791"/>
        <v>-</v>
      </c>
      <c r="O1599" s="40">
        <f t="shared" ca="1" si="791"/>
        <v>194</v>
      </c>
      <c r="P1599" s="40">
        <f t="shared" ca="1" si="791"/>
        <v>195</v>
      </c>
      <c r="Q1599" s="40">
        <f t="shared" ca="1" si="791"/>
        <v>195</v>
      </c>
      <c r="R1599" s="40">
        <f t="shared" ca="1" si="791"/>
        <v>195</v>
      </c>
      <c r="S1599" s="40">
        <f t="shared" ca="1" si="791"/>
        <v>195</v>
      </c>
      <c r="T1599" s="40">
        <f t="shared" ca="1" si="791"/>
        <v>195</v>
      </c>
      <c r="U1599" s="40">
        <f t="shared" ca="1" si="791"/>
        <v>1.2500000000000001E-2</v>
      </c>
      <c r="V1599" s="40">
        <f t="shared" ca="1" si="791"/>
        <v>6.25E-2</v>
      </c>
      <c r="W1599" s="40">
        <f t="shared" ca="1" si="791"/>
        <v>6.25E-2</v>
      </c>
      <c r="X1599" s="40">
        <f t="shared" ca="1" si="791"/>
        <v>6.25E-2</v>
      </c>
      <c r="Y1599" s="40">
        <f t="shared" ca="1" si="791"/>
        <v>0</v>
      </c>
      <c r="Z1599" s="40">
        <f t="shared" ca="1" si="791"/>
        <v>0</v>
      </c>
      <c r="AA1599" s="40">
        <f t="shared" ca="1" si="791"/>
        <v>1</v>
      </c>
      <c r="AB1599" s="40" t="b">
        <f t="shared" ca="1" si="791"/>
        <v>1</v>
      </c>
      <c r="AC1599" s="40" t="str">
        <f t="shared" ca="1" si="791"/>
        <v>-</v>
      </c>
      <c r="AD1599" s="40" t="str">
        <f t="shared" ca="1" si="791"/>
        <v>-</v>
      </c>
      <c r="AE1599" s="40" t="str">
        <f t="shared" ca="1" si="791"/>
        <v>-</v>
      </c>
      <c r="AF1599" s="40" t="str">
        <f t="shared" ca="1" si="791"/>
        <v>-</v>
      </c>
      <c r="AG1599" s="40" t="str">
        <f t="shared" ca="1" si="791"/>
        <v>-</v>
      </c>
      <c r="AH1599" s="40">
        <f t="shared" ca="1" si="791"/>
        <v>1</v>
      </c>
      <c r="AI1599" s="40">
        <f t="shared" ca="1" si="791"/>
        <v>0</v>
      </c>
      <c r="AJ1599" s="40">
        <f ca="1">OFFSET(AJ1599,-1,0)</f>
        <v>1</v>
      </c>
      <c r="AK1599" s="40">
        <f t="shared" ca="1" si="797"/>
        <v>0</v>
      </c>
      <c r="AL1599" s="40">
        <f t="shared" ca="1" si="797"/>
        <v>1</v>
      </c>
      <c r="AM1599" s="40"/>
      <c r="AN1599" s="40"/>
      <c r="AO1599" s="40"/>
      <c r="AP1599" s="40"/>
      <c r="AQ1599" s="40"/>
      <c r="AR1599" s="40"/>
      <c r="AS1599" s="40"/>
      <c r="AT1599" s="40"/>
      <c r="AU1599" s="40"/>
      <c r="AV1599" s="40"/>
      <c r="AW1599" s="40"/>
      <c r="AX1599" s="40"/>
      <c r="AY1599" s="40"/>
      <c r="AZ1599" s="40"/>
      <c r="BA1599" s="40"/>
      <c r="BB1599" s="40"/>
      <c r="BC1599" s="40"/>
      <c r="BD1599" s="40"/>
      <c r="BE1599" s="40"/>
      <c r="BF1599" s="40"/>
      <c r="BG1599" s="40"/>
      <c r="BH1599" s="40"/>
      <c r="BI1599" s="40"/>
      <c r="BJ1599" s="40"/>
      <c r="BK1599" s="40"/>
      <c r="BL1599" s="40"/>
      <c r="BM1599" s="40"/>
      <c r="BN1599" s="63">
        <v>0</v>
      </c>
      <c r="BO1599" s="63">
        <v>0</v>
      </c>
      <c r="BP1599" s="63">
        <v>0</v>
      </c>
      <c r="BQ1599" s="63">
        <v>0</v>
      </c>
      <c r="BR1599" s="63">
        <v>0</v>
      </c>
      <c r="BS1599" s="63">
        <v>0</v>
      </c>
      <c r="BT1599" s="63">
        <v>0</v>
      </c>
      <c r="BU1599" s="63">
        <v>0</v>
      </c>
      <c r="BV1599" s="63">
        <v>0</v>
      </c>
      <c r="BW1599" s="63">
        <v>0</v>
      </c>
      <c r="BX1599" s="63">
        <v>0</v>
      </c>
      <c r="BY1599" s="63">
        <v>0</v>
      </c>
      <c r="BZ1599" s="63">
        <v>0</v>
      </c>
      <c r="CA1599" s="63">
        <v>0</v>
      </c>
      <c r="CB1599" s="63">
        <v>0</v>
      </c>
      <c r="CC1599" s="63">
        <v>0</v>
      </c>
      <c r="CD1599" s="63">
        <v>0</v>
      </c>
      <c r="CE1599" s="63">
        <v>0</v>
      </c>
      <c r="CF1599" s="63">
        <v>0</v>
      </c>
      <c r="CG1599" s="63">
        <v>0</v>
      </c>
      <c r="CH1599" s="63">
        <v>0</v>
      </c>
    </row>
    <row r="1600" spans="1:170">
      <c r="A1600" s="60"/>
      <c r="B1600" s="229" t="str">
        <f t="shared" si="788"/>
        <v>Scan 1 LTW removed</v>
      </c>
      <c r="C1600" s="63">
        <v>0</v>
      </c>
      <c r="D1600" s="63">
        <v>0</v>
      </c>
      <c r="E1600" s="40" t="b">
        <f t="shared" ca="1" si="789"/>
        <v>0</v>
      </c>
      <c r="F1600" s="40">
        <f t="shared" ca="1" si="790"/>
        <v>221</v>
      </c>
      <c r="G1600" s="40" t="str">
        <f t="shared" ca="1" si="790"/>
        <v>-</v>
      </c>
      <c r="H1600" s="40" t="str">
        <f t="shared" ca="1" si="790"/>
        <v>-</v>
      </c>
      <c r="I1600" s="40" t="str">
        <f t="shared" ca="1" si="790"/>
        <v>-</v>
      </c>
      <c r="J1600" s="40" t="str">
        <f t="shared" ca="1" si="790"/>
        <v>-</v>
      </c>
      <c r="K1600" s="40" t="str">
        <f t="shared" ca="1" si="790"/>
        <v>-</v>
      </c>
      <c r="L1600" s="40" t="str">
        <f t="shared" ca="1" si="790"/>
        <v>-</v>
      </c>
      <c r="M1600" s="40" t="str">
        <f t="shared" ca="1" si="790"/>
        <v>-</v>
      </c>
      <c r="N1600" s="40" t="str">
        <f t="shared" ca="1" si="791"/>
        <v>-</v>
      </c>
      <c r="O1600" s="40">
        <f t="shared" ca="1" si="791"/>
        <v>194</v>
      </c>
      <c r="P1600" s="40">
        <f t="shared" ca="1" si="791"/>
        <v>195</v>
      </c>
      <c r="Q1600" s="40">
        <f t="shared" ca="1" si="791"/>
        <v>195</v>
      </c>
      <c r="R1600" s="40">
        <f t="shared" ca="1" si="791"/>
        <v>195</v>
      </c>
      <c r="S1600" s="40">
        <f t="shared" ca="1" si="791"/>
        <v>195</v>
      </c>
      <c r="T1600" s="40">
        <f t="shared" ca="1" si="791"/>
        <v>195</v>
      </c>
      <c r="U1600" s="40">
        <f t="shared" ca="1" si="791"/>
        <v>1.2500000000000001E-2</v>
      </c>
      <c r="V1600" s="40">
        <f t="shared" ca="1" si="791"/>
        <v>6.25E-2</v>
      </c>
      <c r="W1600" s="40">
        <f t="shared" ca="1" si="791"/>
        <v>6.25E-2</v>
      </c>
      <c r="X1600" s="40">
        <f t="shared" ca="1" si="791"/>
        <v>6.25E-2</v>
      </c>
      <c r="Y1600" s="40">
        <f t="shared" ca="1" si="791"/>
        <v>0</v>
      </c>
      <c r="Z1600" s="40">
        <f t="shared" ca="1" si="791"/>
        <v>0</v>
      </c>
      <c r="AA1600" s="40">
        <f t="shared" ca="1" si="791"/>
        <v>1</v>
      </c>
      <c r="AB1600" s="40" t="b">
        <f t="shared" ca="1" si="791"/>
        <v>1</v>
      </c>
      <c r="AC1600" s="40" t="str">
        <f t="shared" ca="1" si="791"/>
        <v>-</v>
      </c>
      <c r="AD1600" s="40" t="str">
        <f t="shared" ca="1" si="791"/>
        <v>-</v>
      </c>
      <c r="AE1600" s="40" t="str">
        <f t="shared" ca="1" si="791"/>
        <v>-</v>
      </c>
      <c r="AF1600" s="40" t="str">
        <f t="shared" ca="1" si="791"/>
        <v>-</v>
      </c>
      <c r="AG1600" s="40" t="str">
        <f t="shared" ca="1" si="791"/>
        <v>-</v>
      </c>
      <c r="AH1600" s="40">
        <f t="shared" ca="1" si="791"/>
        <v>1</v>
      </c>
      <c r="AI1600" s="40">
        <f t="shared" ca="1" si="791"/>
        <v>0</v>
      </c>
      <c r="AJ1600" s="40">
        <f t="shared" ca="1" si="791"/>
        <v>1</v>
      </c>
      <c r="AK1600" s="40">
        <f t="shared" ca="1" si="797"/>
        <v>0</v>
      </c>
      <c r="AL1600" s="40">
        <f t="shared" ca="1" si="797"/>
        <v>1</v>
      </c>
      <c r="AM1600" s="40"/>
      <c r="AN1600" s="40"/>
      <c r="AO1600" s="40"/>
      <c r="AP1600" s="40"/>
      <c r="AQ1600" s="40"/>
      <c r="AR1600" s="40"/>
      <c r="AS1600" s="40"/>
      <c r="AT1600" s="40"/>
      <c r="AU1600" s="40"/>
      <c r="AV1600" s="40"/>
      <c r="AW1600" s="40"/>
      <c r="AX1600" s="40"/>
      <c r="AY1600" s="40"/>
      <c r="AZ1600" s="40"/>
      <c r="BA1600" s="40"/>
      <c r="BB1600" s="40"/>
      <c r="BC1600" s="40"/>
      <c r="BD1600" s="40"/>
      <c r="BE1600" s="40"/>
      <c r="BF1600" s="40"/>
      <c r="BG1600" s="40"/>
      <c r="BH1600" s="40"/>
      <c r="BI1600" s="40"/>
      <c r="BJ1600" s="40"/>
      <c r="BK1600" s="40"/>
      <c r="BL1600" s="40"/>
      <c r="BM1600" s="40"/>
      <c r="BN1600" s="40">
        <f t="shared" ca="1" si="792"/>
        <v>0</v>
      </c>
      <c r="BO1600" s="40">
        <f t="shared" ca="1" si="792"/>
        <v>0</v>
      </c>
      <c r="BP1600" s="40">
        <f t="shared" ca="1" si="792"/>
        <v>0</v>
      </c>
      <c r="BQ1600" s="40">
        <f t="shared" ca="1" si="792"/>
        <v>0</v>
      </c>
      <c r="BR1600" s="40">
        <f t="shared" ca="1" si="792"/>
        <v>0</v>
      </c>
      <c r="BS1600" s="40">
        <f t="shared" ca="1" si="792"/>
        <v>0</v>
      </c>
      <c r="BT1600" s="40">
        <f t="shared" ca="1" si="792"/>
        <v>0</v>
      </c>
      <c r="BU1600" s="40">
        <f t="shared" ca="1" si="792"/>
        <v>0</v>
      </c>
      <c r="BV1600" s="40">
        <f t="shared" ca="1" si="792"/>
        <v>0</v>
      </c>
      <c r="BW1600" s="40">
        <f t="shared" ca="1" si="792"/>
        <v>0</v>
      </c>
      <c r="BX1600" s="40">
        <f t="shared" ca="1" si="792"/>
        <v>0</v>
      </c>
      <c r="BY1600" s="40">
        <f t="shared" ca="1" si="792"/>
        <v>0</v>
      </c>
      <c r="BZ1600" s="40">
        <f t="shared" ca="1" si="792"/>
        <v>0</v>
      </c>
      <c r="CA1600" s="40">
        <f t="shared" ca="1" si="792"/>
        <v>0</v>
      </c>
      <c r="CB1600" s="40">
        <f t="shared" ca="1" si="792"/>
        <v>0</v>
      </c>
      <c r="CC1600" s="40">
        <f t="shared" ca="1" si="792"/>
        <v>0</v>
      </c>
      <c r="CD1600" s="40">
        <f t="shared" ca="1" si="793"/>
        <v>0</v>
      </c>
      <c r="CE1600" s="40">
        <f t="shared" ca="1" si="793"/>
        <v>0</v>
      </c>
      <c r="CF1600" s="40">
        <f t="shared" ca="1" si="793"/>
        <v>0</v>
      </c>
      <c r="CG1600" s="40">
        <f t="shared" ca="1" si="793"/>
        <v>0</v>
      </c>
      <c r="CH1600" s="40">
        <f t="shared" ca="1" si="793"/>
        <v>0</v>
      </c>
    </row>
    <row r="1601" spans="1:86">
      <c r="A1601" s="60"/>
      <c r="B1601" s="230" t="str">
        <f t="shared" si="788"/>
        <v>Scan 1 no costs</v>
      </c>
      <c r="C1601" s="63">
        <v>1</v>
      </c>
      <c r="D1601" s="63">
        <v>1</v>
      </c>
      <c r="E1601" s="77" t="b">
        <f t="shared" ca="1" si="789"/>
        <v>0</v>
      </c>
      <c r="F1601" s="77">
        <f t="shared" ca="1" si="790"/>
        <v>221</v>
      </c>
      <c r="G1601" s="77" t="str">
        <f t="shared" ca="1" si="790"/>
        <v>-</v>
      </c>
      <c r="H1601" s="77" t="str">
        <f t="shared" ca="1" si="790"/>
        <v>-</v>
      </c>
      <c r="I1601" s="77" t="str">
        <f t="shared" ca="1" si="790"/>
        <v>-</v>
      </c>
      <c r="J1601" s="77" t="str">
        <f t="shared" ca="1" si="790"/>
        <v>-</v>
      </c>
      <c r="K1601" s="77" t="str">
        <f t="shared" ca="1" si="790"/>
        <v>-</v>
      </c>
      <c r="L1601" s="77" t="str">
        <f t="shared" ca="1" si="790"/>
        <v>-</v>
      </c>
      <c r="M1601" s="77" t="str">
        <f t="shared" ca="1" si="790"/>
        <v>-</v>
      </c>
      <c r="N1601" s="77" t="str">
        <f t="shared" ca="1" si="791"/>
        <v>-</v>
      </c>
      <c r="O1601" s="77">
        <f t="shared" ca="1" si="791"/>
        <v>194</v>
      </c>
      <c r="P1601" s="77">
        <f t="shared" ca="1" si="791"/>
        <v>195</v>
      </c>
      <c r="Q1601" s="77">
        <f t="shared" ca="1" si="791"/>
        <v>195</v>
      </c>
      <c r="R1601" s="77">
        <f t="shared" ca="1" si="791"/>
        <v>195</v>
      </c>
      <c r="S1601" s="77">
        <f t="shared" ca="1" si="791"/>
        <v>195</v>
      </c>
      <c r="T1601" s="77">
        <f t="shared" ca="1" si="791"/>
        <v>195</v>
      </c>
      <c r="U1601" s="77">
        <f t="shared" ca="1" si="791"/>
        <v>1.2500000000000001E-2</v>
      </c>
      <c r="V1601" s="77">
        <f t="shared" ca="1" si="791"/>
        <v>6.25E-2</v>
      </c>
      <c r="W1601" s="77">
        <f t="shared" ca="1" si="791"/>
        <v>6.25E-2</v>
      </c>
      <c r="X1601" s="77">
        <f t="shared" ca="1" si="791"/>
        <v>6.25E-2</v>
      </c>
      <c r="Y1601" s="77">
        <f t="shared" ca="1" si="791"/>
        <v>0</v>
      </c>
      <c r="Z1601" s="77">
        <f t="shared" ca="1" si="791"/>
        <v>0</v>
      </c>
      <c r="AA1601" s="77">
        <f t="shared" ca="1" si="791"/>
        <v>1</v>
      </c>
      <c r="AB1601" s="77" t="b">
        <f t="shared" ca="1" si="791"/>
        <v>1</v>
      </c>
      <c r="AC1601" s="77" t="str">
        <f t="shared" ca="1" si="791"/>
        <v>-</v>
      </c>
      <c r="AD1601" s="77" t="str">
        <f t="shared" ca="1" si="791"/>
        <v>-</v>
      </c>
      <c r="AE1601" s="77" t="str">
        <f t="shared" ca="1" si="791"/>
        <v>-</v>
      </c>
      <c r="AF1601" s="77" t="str">
        <f t="shared" ca="1" si="791"/>
        <v>-</v>
      </c>
      <c r="AG1601" s="77" t="str">
        <f t="shared" ca="1" si="791"/>
        <v>-</v>
      </c>
      <c r="AH1601" s="63">
        <v>0</v>
      </c>
      <c r="AI1601" s="40">
        <f t="shared" ca="1" si="791"/>
        <v>0</v>
      </c>
      <c r="AJ1601" s="63">
        <v>0</v>
      </c>
      <c r="AK1601" s="40">
        <f t="shared" ca="1" si="797"/>
        <v>0</v>
      </c>
      <c r="AL1601" s="77">
        <f ca="1">OFFSET(AL1601,-1,0)</f>
        <v>1</v>
      </c>
      <c r="AM1601" s="77"/>
      <c r="AN1601" s="77"/>
      <c r="AO1601" s="77"/>
      <c r="AP1601" s="77"/>
      <c r="AQ1601" s="77"/>
      <c r="AR1601" s="77"/>
      <c r="AS1601" s="77"/>
      <c r="AT1601" s="77"/>
      <c r="AU1601" s="77"/>
      <c r="AV1601" s="77"/>
      <c r="AW1601" s="77"/>
      <c r="AX1601" s="77"/>
      <c r="AY1601" s="77"/>
      <c r="AZ1601" s="77"/>
      <c r="BA1601" s="77"/>
      <c r="BB1601" s="77"/>
      <c r="BC1601" s="77"/>
      <c r="BD1601" s="77"/>
      <c r="BE1601" s="77"/>
      <c r="BF1601" s="77"/>
      <c r="BG1601" s="77"/>
      <c r="BH1601" s="77"/>
      <c r="BI1601" s="77"/>
      <c r="BJ1601" s="77"/>
      <c r="BK1601" s="77"/>
      <c r="BL1601" s="77"/>
      <c r="BM1601" s="77"/>
      <c r="BN1601" s="200">
        <f t="shared" ref="BN1601:CH1601" ca="1" si="803">BN$1595</f>
        <v>0</v>
      </c>
      <c r="BO1601" s="200">
        <f t="shared" ca="1" si="803"/>
        <v>0</v>
      </c>
      <c r="BP1601" s="200">
        <f t="shared" ca="1" si="803"/>
        <v>0.05</v>
      </c>
      <c r="BQ1601" s="200">
        <f t="shared" ca="1" si="803"/>
        <v>-0.05</v>
      </c>
      <c r="BR1601" s="200">
        <f t="shared" ca="1" si="803"/>
        <v>0.05</v>
      </c>
      <c r="BS1601" s="200">
        <f t="shared" ca="1" si="803"/>
        <v>-0.05</v>
      </c>
      <c r="BT1601" s="200">
        <f t="shared" ca="1" si="803"/>
        <v>-0.05</v>
      </c>
      <c r="BU1601" s="200">
        <f t="shared" ca="1" si="803"/>
        <v>0</v>
      </c>
      <c r="BV1601" s="200">
        <f t="shared" ca="1" si="803"/>
        <v>0</v>
      </c>
      <c r="BW1601" s="200">
        <f t="shared" ca="1" si="803"/>
        <v>0.05</v>
      </c>
      <c r="BX1601" s="200">
        <f t="shared" ca="1" si="803"/>
        <v>-0.05</v>
      </c>
      <c r="BY1601" s="200">
        <f t="shared" ca="1" si="803"/>
        <v>0.05</v>
      </c>
      <c r="BZ1601" s="200">
        <f t="shared" ca="1" si="803"/>
        <v>-0.05</v>
      </c>
      <c r="CA1601" s="200">
        <f t="shared" ca="1" si="803"/>
        <v>-0.05</v>
      </c>
      <c r="CB1601" s="200">
        <f t="shared" ca="1" si="803"/>
        <v>0</v>
      </c>
      <c r="CC1601" s="200">
        <f t="shared" ca="1" si="803"/>
        <v>0</v>
      </c>
      <c r="CD1601" s="200">
        <f t="shared" ca="1" si="803"/>
        <v>0.05</v>
      </c>
      <c r="CE1601" s="200">
        <f t="shared" ca="1" si="803"/>
        <v>-0.05</v>
      </c>
      <c r="CF1601" s="200">
        <f t="shared" ca="1" si="803"/>
        <v>0.05</v>
      </c>
      <c r="CG1601" s="200">
        <f t="shared" ca="1" si="803"/>
        <v>-0.05</v>
      </c>
      <c r="CH1601" s="200">
        <f t="shared" ca="1" si="803"/>
        <v>-0.05</v>
      </c>
    </row>
    <row r="1602" spans="1:86">
      <c r="A1602" s="60"/>
      <c r="B1602" s="231" t="str">
        <f t="shared" si="788"/>
        <v>Scan 1 All FS as Scan0</v>
      </c>
      <c r="C1602" s="40">
        <f t="shared" ca="1" si="789"/>
        <v>1</v>
      </c>
      <c r="D1602" s="40">
        <f t="shared" ca="1" si="789"/>
        <v>1</v>
      </c>
      <c r="E1602" s="40" t="b">
        <f t="shared" ca="1" si="789"/>
        <v>0</v>
      </c>
      <c r="F1602" s="40">
        <f t="shared" ca="1" si="790"/>
        <v>221</v>
      </c>
      <c r="G1602" s="40" t="str">
        <f t="shared" ca="1" si="790"/>
        <v>-</v>
      </c>
      <c r="H1602" s="40" t="str">
        <f t="shared" ca="1" si="790"/>
        <v>-</v>
      </c>
      <c r="I1602" s="40" t="str">
        <f t="shared" ca="1" si="790"/>
        <v>-</v>
      </c>
      <c r="J1602" s="40" t="str">
        <f t="shared" ca="1" si="790"/>
        <v>-</v>
      </c>
      <c r="K1602" s="40" t="str">
        <f t="shared" ca="1" si="790"/>
        <v>-</v>
      </c>
      <c r="L1602" s="40" t="str">
        <f t="shared" ca="1" si="790"/>
        <v>-</v>
      </c>
      <c r="M1602" s="40" t="str">
        <f t="shared" ca="1" si="790"/>
        <v>-</v>
      </c>
      <c r="N1602" s="40" t="str">
        <f t="shared" ca="1" si="791"/>
        <v>-</v>
      </c>
      <c r="O1602" s="215">
        <f ca="1">O$1591</f>
        <v>0</v>
      </c>
      <c r="P1602" s="215">
        <f ca="1">P$1591</f>
        <v>0</v>
      </c>
      <c r="Q1602" s="186">
        <f t="shared" ref="Q1602:T1605" ca="1" si="804">$P1602</f>
        <v>0</v>
      </c>
      <c r="R1602" s="186">
        <f t="shared" ca="1" si="804"/>
        <v>0</v>
      </c>
      <c r="S1602" s="186">
        <f t="shared" ca="1" si="804"/>
        <v>0</v>
      </c>
      <c r="T1602" s="186">
        <f t="shared" ca="1" si="804"/>
        <v>0</v>
      </c>
      <c r="U1602" s="40">
        <f t="shared" ca="1" si="791"/>
        <v>1.2500000000000001E-2</v>
      </c>
      <c r="V1602" s="40">
        <f t="shared" ca="1" si="791"/>
        <v>6.25E-2</v>
      </c>
      <c r="W1602" s="40">
        <f t="shared" ca="1" si="791"/>
        <v>6.25E-2</v>
      </c>
      <c r="X1602" s="40">
        <f t="shared" ca="1" si="791"/>
        <v>6.25E-2</v>
      </c>
      <c r="Y1602" s="40">
        <f t="shared" ca="1" si="791"/>
        <v>0</v>
      </c>
      <c r="Z1602" s="40">
        <f t="shared" ca="1" si="791"/>
        <v>0</v>
      </c>
      <c r="AA1602" s="40">
        <f t="shared" ca="1" si="791"/>
        <v>1</v>
      </c>
      <c r="AB1602" s="40" t="b">
        <f t="shared" ca="1" si="791"/>
        <v>1</v>
      </c>
      <c r="AC1602" s="40" t="str">
        <f t="shared" ca="1" si="791"/>
        <v>-</v>
      </c>
      <c r="AD1602" s="40" t="str">
        <f t="shared" ca="1" si="791"/>
        <v>-</v>
      </c>
      <c r="AE1602" s="40" t="str">
        <f t="shared" ca="1" si="791"/>
        <v>-</v>
      </c>
      <c r="AF1602" s="40" t="str">
        <f t="shared" ca="1" si="791"/>
        <v>-</v>
      </c>
      <c r="AG1602" s="40" t="str">
        <f t="shared" ca="1" si="791"/>
        <v>-</v>
      </c>
      <c r="AH1602" s="200">
        <f ca="1">AH$1595</f>
        <v>1</v>
      </c>
      <c r="AI1602" s="40">
        <f t="shared" ca="1" si="791"/>
        <v>0</v>
      </c>
      <c r="AJ1602" s="200">
        <f ca="1">AJ$1595</f>
        <v>1</v>
      </c>
      <c r="AK1602" s="40">
        <f t="shared" ca="1" si="797"/>
        <v>0</v>
      </c>
      <c r="AL1602" s="40">
        <f t="shared" ca="1" si="797"/>
        <v>1</v>
      </c>
      <c r="AM1602" s="40"/>
      <c r="AN1602" s="40"/>
      <c r="AO1602" s="40"/>
      <c r="AP1602" s="40"/>
      <c r="AQ1602" s="40"/>
      <c r="AR1602" s="40"/>
      <c r="AS1602" s="40"/>
      <c r="AT1602" s="40"/>
      <c r="AU1602" s="40"/>
      <c r="AV1602" s="40"/>
      <c r="AW1602" s="40"/>
      <c r="AX1602" s="40"/>
      <c r="AY1602" s="40"/>
      <c r="AZ1602" s="40"/>
      <c r="BA1602" s="40"/>
      <c r="BB1602" s="40"/>
      <c r="BC1602" s="40"/>
      <c r="BD1602" s="40"/>
      <c r="BE1602" s="40"/>
      <c r="BF1602" s="40"/>
      <c r="BG1602" s="40"/>
      <c r="BH1602" s="40"/>
      <c r="BI1602" s="40"/>
      <c r="BJ1602" s="40"/>
      <c r="BK1602" s="40"/>
      <c r="BL1602" s="40"/>
      <c r="BM1602" s="40"/>
      <c r="BN1602" s="215">
        <f ca="1">BN$1591</f>
        <v>0</v>
      </c>
      <c r="BO1602" s="77">
        <f t="shared" ca="1" si="792"/>
        <v>0</v>
      </c>
      <c r="BP1602" s="215">
        <f ca="1">BP$1591</f>
        <v>-0.05</v>
      </c>
      <c r="BQ1602" s="215">
        <f ca="1">BQ$1591</f>
        <v>-0.05</v>
      </c>
      <c r="BR1602" s="77">
        <f t="shared" ca="1" si="792"/>
        <v>0.05</v>
      </c>
      <c r="BS1602" s="77">
        <f t="shared" ca="1" si="792"/>
        <v>-0.05</v>
      </c>
      <c r="BT1602" s="77">
        <f t="shared" ca="1" si="792"/>
        <v>-0.05</v>
      </c>
      <c r="BU1602" s="215">
        <f ca="1">BU$1591</f>
        <v>0</v>
      </c>
      <c r="BV1602" s="77">
        <f t="shared" ca="1" si="792"/>
        <v>0</v>
      </c>
      <c r="BW1602" s="215">
        <f ca="1">BW$1591</f>
        <v>-0.05</v>
      </c>
      <c r="BX1602" s="215">
        <f ca="1">BX$1591</f>
        <v>-0.05</v>
      </c>
      <c r="BY1602" s="77">
        <f t="shared" ca="1" si="792"/>
        <v>0.05</v>
      </c>
      <c r="BZ1602" s="77">
        <f t="shared" ca="1" si="792"/>
        <v>-0.05</v>
      </c>
      <c r="CA1602" s="77">
        <f t="shared" ca="1" si="792"/>
        <v>-0.05</v>
      </c>
      <c r="CB1602" s="215">
        <f ca="1">CB$1591</f>
        <v>0</v>
      </c>
      <c r="CC1602" s="77">
        <f t="shared" ca="1" si="792"/>
        <v>0</v>
      </c>
      <c r="CD1602" s="215">
        <f ca="1">CD$1591</f>
        <v>-0.05</v>
      </c>
      <c r="CE1602" s="215">
        <f ca="1">CE$1591</f>
        <v>-0.05</v>
      </c>
      <c r="CF1602" s="77">
        <f ca="1">OFFSET(CF1602,-1,0)</f>
        <v>0.05</v>
      </c>
      <c r="CG1602" s="77">
        <f ca="1">OFFSET(CG1602,-1,0)</f>
        <v>-0.05</v>
      </c>
      <c r="CH1602" s="77">
        <f ca="1">OFFSET(CH1602,-1,0)</f>
        <v>-0.05</v>
      </c>
    </row>
    <row r="1603" spans="1:86">
      <c r="A1603" s="60"/>
      <c r="B1603" s="231" t="str">
        <f t="shared" si="788"/>
        <v>Scan 1 Dry FS as Scan0</v>
      </c>
      <c r="C1603" s="40">
        <f t="shared" ca="1" si="789"/>
        <v>1</v>
      </c>
      <c r="D1603" s="40">
        <f t="shared" ca="1" si="789"/>
        <v>1</v>
      </c>
      <c r="E1603" s="40" t="b">
        <f t="shared" ca="1" si="789"/>
        <v>0</v>
      </c>
      <c r="F1603" s="40">
        <f t="shared" ca="1" si="790"/>
        <v>221</v>
      </c>
      <c r="G1603" s="40" t="str">
        <f t="shared" ca="1" si="790"/>
        <v>-</v>
      </c>
      <c r="H1603" s="40" t="str">
        <f t="shared" ca="1" si="790"/>
        <v>-</v>
      </c>
      <c r="I1603" s="40" t="str">
        <f t="shared" ca="1" si="790"/>
        <v>-</v>
      </c>
      <c r="J1603" s="40" t="str">
        <f t="shared" ca="1" si="790"/>
        <v>-</v>
      </c>
      <c r="K1603" s="40" t="str">
        <f t="shared" ca="1" si="790"/>
        <v>-</v>
      </c>
      <c r="L1603" s="40" t="str">
        <f t="shared" ca="1" si="790"/>
        <v>-</v>
      </c>
      <c r="M1603" s="40" t="str">
        <f t="shared" ca="1" si="790"/>
        <v>-</v>
      </c>
      <c r="N1603" s="40" t="str">
        <f t="shared" ca="1" si="791"/>
        <v>-</v>
      </c>
      <c r="O1603" s="40">
        <f t="shared" ca="1" si="791"/>
        <v>0</v>
      </c>
      <c r="P1603" s="200">
        <f ca="1">P$1595</f>
        <v>195</v>
      </c>
      <c r="Q1603" s="186">
        <f t="shared" ca="1" si="804"/>
        <v>195</v>
      </c>
      <c r="R1603" s="186">
        <f t="shared" ca="1" si="804"/>
        <v>195</v>
      </c>
      <c r="S1603" s="186">
        <f t="shared" ca="1" si="804"/>
        <v>195</v>
      </c>
      <c r="T1603" s="186">
        <f t="shared" ca="1" si="804"/>
        <v>195</v>
      </c>
      <c r="U1603" s="40">
        <f t="shared" ca="1" si="791"/>
        <v>1.2500000000000001E-2</v>
      </c>
      <c r="V1603" s="40">
        <f t="shared" ca="1" si="791"/>
        <v>6.25E-2</v>
      </c>
      <c r="W1603" s="40">
        <f t="shared" ca="1" si="791"/>
        <v>6.25E-2</v>
      </c>
      <c r="X1603" s="40">
        <f t="shared" ca="1" si="791"/>
        <v>6.25E-2</v>
      </c>
      <c r="Y1603" s="40">
        <f t="shared" ca="1" si="791"/>
        <v>0</v>
      </c>
      <c r="Z1603" s="40">
        <f t="shared" ca="1" si="791"/>
        <v>0</v>
      </c>
      <c r="AA1603" s="40">
        <f t="shared" ca="1" si="791"/>
        <v>1</v>
      </c>
      <c r="AB1603" s="40" t="b">
        <f t="shared" ca="1" si="791"/>
        <v>1</v>
      </c>
      <c r="AC1603" s="40" t="str">
        <f t="shared" ca="1" si="791"/>
        <v>-</v>
      </c>
      <c r="AD1603" s="40" t="str">
        <f t="shared" ca="1" si="791"/>
        <v>-</v>
      </c>
      <c r="AE1603" s="40" t="str">
        <f t="shared" ca="1" si="791"/>
        <v>-</v>
      </c>
      <c r="AF1603" s="40" t="str">
        <f t="shared" ca="1" si="791"/>
        <v>-</v>
      </c>
      <c r="AG1603" s="40" t="str">
        <f t="shared" ca="1" si="791"/>
        <v>-</v>
      </c>
      <c r="AH1603" s="40">
        <f t="shared" ca="1" si="791"/>
        <v>1</v>
      </c>
      <c r="AI1603" s="40">
        <f t="shared" ca="1" si="791"/>
        <v>0</v>
      </c>
      <c r="AJ1603" s="40">
        <f t="shared" ca="1" si="791"/>
        <v>1</v>
      </c>
      <c r="AK1603" s="40">
        <f t="shared" ca="1" si="797"/>
        <v>0</v>
      </c>
      <c r="AL1603" s="40">
        <f t="shared" ca="1" si="797"/>
        <v>1</v>
      </c>
      <c r="AM1603" s="40"/>
      <c r="AN1603" s="40"/>
      <c r="AO1603" s="40"/>
      <c r="AP1603" s="40"/>
      <c r="AQ1603" s="40"/>
      <c r="AR1603" s="40"/>
      <c r="AS1603" s="40"/>
      <c r="AT1603" s="40"/>
      <c r="AU1603" s="40"/>
      <c r="AV1603" s="40"/>
      <c r="AW1603" s="40"/>
      <c r="AX1603" s="40"/>
      <c r="AY1603" s="40"/>
      <c r="AZ1603" s="40"/>
      <c r="BA1603" s="40"/>
      <c r="BB1603" s="40"/>
      <c r="BC1603" s="40"/>
      <c r="BD1603" s="40"/>
      <c r="BE1603" s="40"/>
      <c r="BF1603" s="40"/>
      <c r="BG1603" s="40"/>
      <c r="BH1603" s="40"/>
      <c r="BI1603" s="40"/>
      <c r="BJ1603" s="40"/>
      <c r="BK1603" s="40"/>
      <c r="BL1603" s="40"/>
      <c r="BM1603" s="40"/>
      <c r="BN1603" s="77">
        <f t="shared" ca="1" si="792"/>
        <v>0</v>
      </c>
      <c r="BO1603" s="77">
        <f t="shared" ca="1" si="792"/>
        <v>0</v>
      </c>
      <c r="BP1603" s="77">
        <f t="shared" ca="1" si="792"/>
        <v>-0.05</v>
      </c>
      <c r="BQ1603" s="200">
        <f ca="1">BQ$1595</f>
        <v>-0.05</v>
      </c>
      <c r="BR1603" s="77">
        <f t="shared" ca="1" si="792"/>
        <v>0.05</v>
      </c>
      <c r="BS1603" s="77">
        <f t="shared" ca="1" si="792"/>
        <v>-0.05</v>
      </c>
      <c r="BT1603" s="77">
        <f t="shared" ca="1" si="792"/>
        <v>-0.05</v>
      </c>
      <c r="BU1603" s="77">
        <f t="shared" ca="1" si="792"/>
        <v>0</v>
      </c>
      <c r="BV1603" s="77">
        <f t="shared" ca="1" si="792"/>
        <v>0</v>
      </c>
      <c r="BW1603" s="77">
        <f t="shared" ca="1" si="792"/>
        <v>-0.05</v>
      </c>
      <c r="BX1603" s="200">
        <f ca="1">BX$1595</f>
        <v>-0.05</v>
      </c>
      <c r="BY1603" s="77">
        <f t="shared" ca="1" si="792"/>
        <v>0.05</v>
      </c>
      <c r="BZ1603" s="77">
        <f t="shared" ca="1" si="792"/>
        <v>-0.05</v>
      </c>
      <c r="CA1603" s="77">
        <f t="shared" ca="1" si="792"/>
        <v>-0.05</v>
      </c>
      <c r="CB1603" s="77">
        <f t="shared" ca="1" si="792"/>
        <v>0</v>
      </c>
      <c r="CC1603" s="77">
        <f t="shared" ca="1" si="792"/>
        <v>0</v>
      </c>
      <c r="CD1603" s="77">
        <f t="shared" ref="CD1603:CH1604" ca="1" si="805">OFFSET(CD1603,-1,0)</f>
        <v>-0.05</v>
      </c>
      <c r="CE1603" s="200">
        <f ca="1">CE$1595</f>
        <v>-0.05</v>
      </c>
      <c r="CF1603" s="77">
        <f t="shared" ca="1" si="805"/>
        <v>0.05</v>
      </c>
      <c r="CG1603" s="77">
        <f t="shared" ca="1" si="805"/>
        <v>-0.05</v>
      </c>
      <c r="CH1603" s="77">
        <f t="shared" ca="1" si="805"/>
        <v>-0.05</v>
      </c>
    </row>
    <row r="1604" spans="1:86">
      <c r="A1604" s="60"/>
      <c r="B1604" s="231" t="str">
        <f t="shared" si="788"/>
        <v>Scan 1 Pregnant FS as Scan 0</v>
      </c>
      <c r="C1604" s="40">
        <f t="shared" ca="1" si="789"/>
        <v>1</v>
      </c>
      <c r="D1604" s="40">
        <f t="shared" ca="1" si="789"/>
        <v>1</v>
      </c>
      <c r="E1604" s="40" t="b">
        <f t="shared" ca="1" si="789"/>
        <v>0</v>
      </c>
      <c r="F1604" s="40">
        <f t="shared" ca="1" si="790"/>
        <v>221</v>
      </c>
      <c r="G1604" s="40" t="str">
        <f t="shared" ca="1" si="790"/>
        <v>-</v>
      </c>
      <c r="H1604" s="40" t="str">
        <f t="shared" ca="1" si="790"/>
        <v>-</v>
      </c>
      <c r="I1604" s="40" t="str">
        <f t="shared" ca="1" si="790"/>
        <v>-</v>
      </c>
      <c r="J1604" s="40" t="str">
        <f t="shared" ca="1" si="790"/>
        <v>-</v>
      </c>
      <c r="K1604" s="40" t="str">
        <f t="shared" ca="1" si="790"/>
        <v>-</v>
      </c>
      <c r="L1604" s="40" t="str">
        <f t="shared" ca="1" si="790"/>
        <v>-</v>
      </c>
      <c r="M1604" s="40" t="str">
        <f t="shared" ca="1" si="790"/>
        <v>-</v>
      </c>
      <c r="N1604" s="40" t="str">
        <f t="shared" ca="1" si="791"/>
        <v>-</v>
      </c>
      <c r="O1604" s="200">
        <f ca="1">O$1595</f>
        <v>194</v>
      </c>
      <c r="P1604" s="215">
        <f ca="1">P$1591</f>
        <v>0</v>
      </c>
      <c r="Q1604" s="186">
        <f t="shared" ca="1" si="804"/>
        <v>0</v>
      </c>
      <c r="R1604" s="186">
        <f t="shared" ca="1" si="804"/>
        <v>0</v>
      </c>
      <c r="S1604" s="186">
        <f t="shared" ca="1" si="804"/>
        <v>0</v>
      </c>
      <c r="T1604" s="186">
        <f t="shared" ca="1" si="804"/>
        <v>0</v>
      </c>
      <c r="U1604" s="40">
        <f t="shared" ca="1" si="791"/>
        <v>1.2500000000000001E-2</v>
      </c>
      <c r="V1604" s="40">
        <f t="shared" ca="1" si="791"/>
        <v>6.25E-2</v>
      </c>
      <c r="W1604" s="40">
        <f t="shared" ca="1" si="791"/>
        <v>6.25E-2</v>
      </c>
      <c r="X1604" s="40">
        <f t="shared" ca="1" si="791"/>
        <v>6.25E-2</v>
      </c>
      <c r="Y1604" s="40">
        <f t="shared" ca="1" si="791"/>
        <v>0</v>
      </c>
      <c r="Z1604" s="40">
        <f t="shared" ca="1" si="791"/>
        <v>0</v>
      </c>
      <c r="AA1604" s="40">
        <f t="shared" ca="1" si="791"/>
        <v>1</v>
      </c>
      <c r="AB1604" s="40" t="b">
        <f t="shared" ca="1" si="791"/>
        <v>1</v>
      </c>
      <c r="AC1604" s="40" t="str">
        <f t="shared" ca="1" si="791"/>
        <v>-</v>
      </c>
      <c r="AD1604" s="40" t="str">
        <f t="shared" ca="1" si="791"/>
        <v>-</v>
      </c>
      <c r="AE1604" s="40" t="str">
        <f t="shared" ca="1" si="791"/>
        <v>-</v>
      </c>
      <c r="AF1604" s="40" t="str">
        <f t="shared" ca="1" si="791"/>
        <v>-</v>
      </c>
      <c r="AG1604" s="40" t="str">
        <f t="shared" ca="1" si="791"/>
        <v>-</v>
      </c>
      <c r="AH1604" s="40">
        <f t="shared" ca="1" si="791"/>
        <v>1</v>
      </c>
      <c r="AI1604" s="40">
        <f t="shared" ca="1" si="791"/>
        <v>0</v>
      </c>
      <c r="AJ1604" s="40">
        <f t="shared" ca="1" si="791"/>
        <v>1</v>
      </c>
      <c r="AK1604" s="40">
        <f t="shared" ca="1" si="797"/>
        <v>0</v>
      </c>
      <c r="AL1604" s="40">
        <f t="shared" ca="1" si="797"/>
        <v>1</v>
      </c>
      <c r="AM1604" s="40"/>
      <c r="AN1604" s="40"/>
      <c r="AO1604" s="40"/>
      <c r="AP1604" s="40"/>
      <c r="AQ1604" s="40"/>
      <c r="AR1604" s="40"/>
      <c r="AS1604" s="40"/>
      <c r="AT1604" s="40"/>
      <c r="AU1604" s="40"/>
      <c r="AV1604" s="40"/>
      <c r="AW1604" s="40"/>
      <c r="AX1604" s="40"/>
      <c r="AY1604" s="40"/>
      <c r="AZ1604" s="40"/>
      <c r="BA1604" s="40"/>
      <c r="BB1604" s="40"/>
      <c r="BC1604" s="40"/>
      <c r="BD1604" s="40"/>
      <c r="BE1604" s="40"/>
      <c r="BF1604" s="40"/>
      <c r="BG1604" s="40"/>
      <c r="BH1604" s="40"/>
      <c r="BI1604" s="40"/>
      <c r="BJ1604" s="40"/>
      <c r="BK1604" s="40"/>
      <c r="BL1604" s="40"/>
      <c r="BM1604" s="40"/>
      <c r="BN1604" s="40">
        <f t="shared" ca="1" si="792"/>
        <v>0</v>
      </c>
      <c r="BO1604" s="40">
        <f t="shared" ca="1" si="792"/>
        <v>0</v>
      </c>
      <c r="BP1604" s="200">
        <f ca="1">BP$1595</f>
        <v>0.05</v>
      </c>
      <c r="BQ1604" s="215">
        <f ca="1">BQ$1591</f>
        <v>-0.05</v>
      </c>
      <c r="BR1604" s="40">
        <f t="shared" ca="1" si="792"/>
        <v>0.05</v>
      </c>
      <c r="BS1604" s="40">
        <f t="shared" ca="1" si="792"/>
        <v>-0.05</v>
      </c>
      <c r="BT1604" s="40">
        <f t="shared" ca="1" si="792"/>
        <v>-0.05</v>
      </c>
      <c r="BU1604" s="40">
        <f t="shared" ca="1" si="792"/>
        <v>0</v>
      </c>
      <c r="BV1604" s="40">
        <f t="shared" ca="1" si="792"/>
        <v>0</v>
      </c>
      <c r="BW1604" s="200">
        <f ca="1">BW$1595</f>
        <v>0.05</v>
      </c>
      <c r="BX1604" s="215">
        <f ca="1">BX$1591</f>
        <v>-0.05</v>
      </c>
      <c r="BY1604" s="40">
        <f t="shared" ca="1" si="792"/>
        <v>0.05</v>
      </c>
      <c r="BZ1604" s="40">
        <f t="shared" ca="1" si="792"/>
        <v>-0.05</v>
      </c>
      <c r="CA1604" s="40">
        <f t="shared" ca="1" si="792"/>
        <v>-0.05</v>
      </c>
      <c r="CB1604" s="40">
        <f t="shared" ca="1" si="792"/>
        <v>0</v>
      </c>
      <c r="CC1604" s="40">
        <f t="shared" ca="1" si="792"/>
        <v>0</v>
      </c>
      <c r="CD1604" s="200">
        <f ca="1">CD$1595</f>
        <v>0.05</v>
      </c>
      <c r="CE1604" s="215">
        <f ca="1">CE$1591</f>
        <v>-0.05</v>
      </c>
      <c r="CF1604" s="40">
        <f t="shared" ca="1" si="805"/>
        <v>0.05</v>
      </c>
      <c r="CG1604" s="40">
        <f t="shared" ca="1" si="805"/>
        <v>-0.05</v>
      </c>
      <c r="CH1604" s="40">
        <f t="shared" ca="1" si="805"/>
        <v>-0.05</v>
      </c>
    </row>
    <row r="1605" spans="1:86">
      <c r="A1605" s="212">
        <f ca="1">INDEX(CHOOSE(d.Flock.2.3+1,i.DryManOther_Mer,i.DryManOther_BBT,i.DryManOther_Mat),d.TOL.2.3+1,$AA1605+1)</f>
        <v>3</v>
      </c>
      <c r="B1605" s="231" t="str">
        <f t="shared" si="788"/>
        <v>Scan 1 Best Selling Drys</v>
      </c>
      <c r="C1605" s="40">
        <f t="shared" ca="1" si="789"/>
        <v>1</v>
      </c>
      <c r="D1605" s="40">
        <f t="shared" ca="1" si="789"/>
        <v>1</v>
      </c>
      <c r="E1605" s="40" t="b">
        <f t="shared" ca="1" si="789"/>
        <v>0</v>
      </c>
      <c r="F1605" s="40">
        <f t="shared" ca="1" si="790"/>
        <v>221</v>
      </c>
      <c r="G1605" s="40" t="str">
        <f t="shared" ca="1" si="790"/>
        <v>-</v>
      </c>
      <c r="H1605" s="40" t="str">
        <f t="shared" ca="1" si="790"/>
        <v>-</v>
      </c>
      <c r="I1605" s="40" t="str">
        <f t="shared" ca="1" si="790"/>
        <v>-</v>
      </c>
      <c r="J1605" s="40" t="str">
        <f t="shared" ca="1" si="790"/>
        <v>-</v>
      </c>
      <c r="K1605" s="40" t="str">
        <f t="shared" ca="1" si="790"/>
        <v>-</v>
      </c>
      <c r="L1605" s="40" t="str">
        <f t="shared" ca="1" si="790"/>
        <v>-</v>
      </c>
      <c r="M1605" s="40" t="str">
        <f t="shared" ca="1" si="790"/>
        <v>-</v>
      </c>
      <c r="N1605" s="40" t="str">
        <f t="shared" ca="1" si="791"/>
        <v>-</v>
      </c>
      <c r="O1605" s="40">
        <f t="shared" ca="1" si="791"/>
        <v>194</v>
      </c>
      <c r="P1605" s="200">
        <f ca="1">P$1595</f>
        <v>195</v>
      </c>
      <c r="Q1605" s="186">
        <f t="shared" ca="1" si="804"/>
        <v>195</v>
      </c>
      <c r="R1605" s="186">
        <f t="shared" ca="1" si="804"/>
        <v>195</v>
      </c>
      <c r="S1605" s="186">
        <f t="shared" ca="1" si="804"/>
        <v>195</v>
      </c>
      <c r="T1605" s="186">
        <f t="shared" ca="1" si="804"/>
        <v>195</v>
      </c>
      <c r="U1605" s="109">
        <f ca="1">INDEX(i_dryman,$A1605,U$1085)</f>
        <v>1.2500000000000001E-2</v>
      </c>
      <c r="V1605" s="109">
        <f ca="1">INDEX(i_dryman,$A1605,V$1085)</f>
        <v>6.25E-2</v>
      </c>
      <c r="W1605" s="109">
        <f ca="1">INDEX(i_dryman,$A1605,W$1085)</f>
        <v>6.25E-2</v>
      </c>
      <c r="X1605" s="109">
        <f ca="1">INDEX(i_dryman,$A1605,X$1085)</f>
        <v>6.25E-2</v>
      </c>
      <c r="Y1605" s="40">
        <f t="shared" ca="1" si="791"/>
        <v>0</v>
      </c>
      <c r="Z1605" s="40">
        <f t="shared" ca="1" si="791"/>
        <v>0</v>
      </c>
      <c r="AA1605" s="40">
        <f t="shared" ca="1" si="791"/>
        <v>1</v>
      </c>
      <c r="AB1605" s="212" t="b">
        <f ca="1">INDEX(i_dryman,$A1605,AB$1085)</f>
        <v>1</v>
      </c>
      <c r="AC1605" s="212" t="str">
        <f ca="1">INDEX(i_dryman,$A1605,AC$1085)</f>
        <v>-</v>
      </c>
      <c r="AD1605" s="212" t="str">
        <f ca="1">INDEX(i_dryman,$A1605,AD$1085)</f>
        <v>-</v>
      </c>
      <c r="AE1605" s="212" t="str">
        <f ca="1">INDEX(i_dryman,$A1605,AE$1085)</f>
        <v>-</v>
      </c>
      <c r="AF1605" s="40" t="str">
        <f t="shared" ca="1" si="791"/>
        <v>-</v>
      </c>
      <c r="AG1605" s="212" t="str">
        <f ca="1">INDEX(i_dryman,$A1605,AG$1085)</f>
        <v>-</v>
      </c>
      <c r="AH1605" s="40">
        <f t="shared" ca="1" si="791"/>
        <v>1</v>
      </c>
      <c r="AI1605" s="40">
        <f t="shared" ca="1" si="791"/>
        <v>0</v>
      </c>
      <c r="AJ1605" s="40">
        <f t="shared" ca="1" si="791"/>
        <v>1</v>
      </c>
      <c r="AK1605" s="40">
        <f t="shared" ca="1" si="797"/>
        <v>0</v>
      </c>
      <c r="AL1605" s="40">
        <f t="shared" ca="1" si="797"/>
        <v>1</v>
      </c>
      <c r="AM1605" s="40"/>
      <c r="AN1605" s="40"/>
      <c r="AO1605" s="40"/>
      <c r="AP1605" s="40"/>
      <c r="AQ1605" s="40"/>
      <c r="AR1605" s="40"/>
      <c r="AS1605" s="40"/>
      <c r="AT1605" s="40"/>
      <c r="AU1605" s="40"/>
      <c r="AV1605" s="40"/>
      <c r="AW1605" s="40"/>
      <c r="AX1605" s="40"/>
      <c r="AY1605" s="40"/>
      <c r="AZ1605" s="40"/>
      <c r="BA1605" s="40"/>
      <c r="BB1605" s="40"/>
      <c r="BC1605" s="40"/>
      <c r="BD1605" s="40"/>
      <c r="BE1605" s="40"/>
      <c r="BF1605" s="40"/>
      <c r="BG1605" s="40"/>
      <c r="BH1605" s="40"/>
      <c r="BI1605" s="40"/>
      <c r="BJ1605" s="40"/>
      <c r="BK1605" s="40"/>
      <c r="BL1605" s="40"/>
      <c r="BM1605" s="40"/>
      <c r="BN1605" s="200">
        <f ca="1">BN$1595</f>
        <v>0</v>
      </c>
      <c r="BO1605" s="40">
        <f t="shared" ca="1" si="792"/>
        <v>0</v>
      </c>
      <c r="BP1605" s="40">
        <f t="shared" ca="1" si="792"/>
        <v>0.05</v>
      </c>
      <c r="BQ1605" s="200">
        <f ca="1">BQ$1595</f>
        <v>-0.05</v>
      </c>
      <c r="BR1605" s="40">
        <f t="shared" ca="1" si="792"/>
        <v>0.05</v>
      </c>
      <c r="BS1605" s="40">
        <f t="shared" ca="1" si="792"/>
        <v>-0.05</v>
      </c>
      <c r="BT1605" s="40">
        <f t="shared" ca="1" si="792"/>
        <v>-0.05</v>
      </c>
      <c r="BU1605" s="200">
        <f ca="1">BU$1595</f>
        <v>0</v>
      </c>
      <c r="BV1605" s="40">
        <f t="shared" ca="1" si="792"/>
        <v>0</v>
      </c>
      <c r="BW1605" s="40">
        <f t="shared" ca="1" si="792"/>
        <v>0.05</v>
      </c>
      <c r="BX1605" s="200">
        <f ca="1">BX$1595</f>
        <v>-0.05</v>
      </c>
      <c r="BY1605" s="40">
        <f t="shared" ca="1" si="792"/>
        <v>0.05</v>
      </c>
      <c r="BZ1605" s="40">
        <f t="shared" ca="1" si="792"/>
        <v>-0.05</v>
      </c>
      <c r="CA1605" s="40">
        <f t="shared" ca="1" si="792"/>
        <v>-0.05</v>
      </c>
      <c r="CB1605" s="200">
        <f ca="1">CB$1595</f>
        <v>0</v>
      </c>
      <c r="CC1605" s="40">
        <f t="shared" ca="1" si="792"/>
        <v>0</v>
      </c>
      <c r="CD1605" s="40">
        <f t="shared" ref="CD1605:CH1607" ca="1" si="806">OFFSET(CD1605,-1,0)</f>
        <v>0.05</v>
      </c>
      <c r="CE1605" s="200">
        <f ca="1">CE$1595</f>
        <v>-0.05</v>
      </c>
      <c r="CF1605" s="40">
        <f t="shared" ca="1" si="806"/>
        <v>0.05</v>
      </c>
      <c r="CG1605" s="40">
        <f t="shared" ca="1" si="806"/>
        <v>-0.05</v>
      </c>
      <c r="CH1605" s="40">
        <f t="shared" ca="1" si="806"/>
        <v>-0.05</v>
      </c>
    </row>
    <row r="1606" spans="1:86">
      <c r="A1606" s="60"/>
      <c r="B1606" s="231" t="str">
        <f t="shared" si="788"/>
        <v>Scan 1 Best no premium</v>
      </c>
      <c r="C1606" s="40">
        <f t="shared" ca="1" si="789"/>
        <v>1</v>
      </c>
      <c r="D1606" s="40">
        <f t="shared" ca="1" si="789"/>
        <v>1</v>
      </c>
      <c r="E1606" s="40" t="b">
        <f t="shared" ca="1" si="789"/>
        <v>0</v>
      </c>
      <c r="F1606" s="40">
        <f t="shared" ca="1" si="790"/>
        <v>221</v>
      </c>
      <c r="G1606" s="40" t="str">
        <f t="shared" ca="1" si="790"/>
        <v>-</v>
      </c>
      <c r="H1606" s="40" t="str">
        <f t="shared" ca="1" si="790"/>
        <v>-</v>
      </c>
      <c r="I1606" s="40" t="str">
        <f t="shared" ca="1" si="790"/>
        <v>-</v>
      </c>
      <c r="J1606" s="40" t="str">
        <f t="shared" ca="1" si="790"/>
        <v>-</v>
      </c>
      <c r="K1606" s="40" t="str">
        <f t="shared" ca="1" si="790"/>
        <v>-</v>
      </c>
      <c r="L1606" s="40" t="str">
        <f t="shared" ca="1" si="790"/>
        <v>-</v>
      </c>
      <c r="M1606" s="40" t="str">
        <f t="shared" ca="1" si="790"/>
        <v>-</v>
      </c>
      <c r="N1606" s="40" t="str">
        <f t="shared" ca="1" si="791"/>
        <v>-</v>
      </c>
      <c r="O1606" s="40">
        <f t="shared" ca="1" si="791"/>
        <v>194</v>
      </c>
      <c r="P1606" s="40">
        <f t="shared" ca="1" si="791"/>
        <v>195</v>
      </c>
      <c r="Q1606" s="40">
        <f t="shared" ca="1" si="791"/>
        <v>195</v>
      </c>
      <c r="R1606" s="40">
        <f t="shared" ca="1" si="791"/>
        <v>195</v>
      </c>
      <c r="S1606" s="40">
        <f t="shared" ca="1" si="791"/>
        <v>195</v>
      </c>
      <c r="T1606" s="40">
        <f t="shared" ca="1" si="791"/>
        <v>195</v>
      </c>
      <c r="U1606" s="40">
        <f t="shared" ca="1" si="791"/>
        <v>1.2500000000000001E-2</v>
      </c>
      <c r="V1606" s="40">
        <f t="shared" ca="1" si="791"/>
        <v>6.25E-2</v>
      </c>
      <c r="W1606" s="40">
        <f t="shared" ca="1" si="791"/>
        <v>6.25E-2</v>
      </c>
      <c r="X1606" s="40">
        <f t="shared" ca="1" si="791"/>
        <v>6.25E-2</v>
      </c>
      <c r="Y1606" s="40">
        <f t="shared" ca="1" si="791"/>
        <v>0</v>
      </c>
      <c r="Z1606" s="40">
        <f t="shared" ca="1" si="791"/>
        <v>0</v>
      </c>
      <c r="AA1606" s="40">
        <f t="shared" ref="AA1606:AJ1607" ca="1" si="807">OFFSET(AA1606,-1,0)</f>
        <v>1</v>
      </c>
      <c r="AB1606" s="40" t="b">
        <f t="shared" ca="1" si="807"/>
        <v>1</v>
      </c>
      <c r="AC1606" s="40" t="str">
        <f t="shared" ca="1" si="807"/>
        <v>-</v>
      </c>
      <c r="AD1606" s="40" t="str">
        <f t="shared" ca="1" si="807"/>
        <v>-</v>
      </c>
      <c r="AE1606" s="40" t="str">
        <f t="shared" ca="1" si="807"/>
        <v>-</v>
      </c>
      <c r="AF1606" s="40" t="str">
        <f t="shared" ca="1" si="807"/>
        <v>-</v>
      </c>
      <c r="AG1606" s="40" t="str">
        <f t="shared" ca="1" si="807"/>
        <v>-</v>
      </c>
      <c r="AH1606" s="40">
        <f t="shared" ca="1" si="807"/>
        <v>1</v>
      </c>
      <c r="AI1606" s="40">
        <f t="shared" ca="1" si="807"/>
        <v>0</v>
      </c>
      <c r="AJ1606" s="40">
        <f t="shared" ca="1" si="807"/>
        <v>1</v>
      </c>
      <c r="AK1606" s="40">
        <f t="shared" ca="1" si="797"/>
        <v>0</v>
      </c>
      <c r="AL1606" s="81">
        <v>0</v>
      </c>
      <c r="AM1606" s="40"/>
      <c r="AN1606" s="40"/>
      <c r="AO1606" s="40"/>
      <c r="AP1606" s="40"/>
      <c r="AQ1606" s="40"/>
      <c r="AR1606" s="40"/>
      <c r="AS1606" s="40"/>
      <c r="AT1606" s="40"/>
      <c r="AU1606" s="40"/>
      <c r="AV1606" s="40"/>
      <c r="AW1606" s="40"/>
      <c r="AX1606" s="40"/>
      <c r="AY1606" s="40"/>
      <c r="AZ1606" s="40"/>
      <c r="BA1606" s="40"/>
      <c r="BB1606" s="40"/>
      <c r="BC1606" s="40"/>
      <c r="BD1606" s="40"/>
      <c r="BE1606" s="40"/>
      <c r="BF1606" s="40"/>
      <c r="BG1606" s="40"/>
      <c r="BH1606" s="40"/>
      <c r="BI1606" s="40"/>
      <c r="BJ1606" s="40"/>
      <c r="BK1606" s="40"/>
      <c r="BL1606" s="40"/>
      <c r="BM1606" s="40"/>
      <c r="BN1606" s="40">
        <f t="shared" ca="1" si="792"/>
        <v>0</v>
      </c>
      <c r="BO1606" s="40">
        <f t="shared" ca="1" si="792"/>
        <v>0</v>
      </c>
      <c r="BP1606" s="40">
        <f t="shared" ca="1" si="792"/>
        <v>0.05</v>
      </c>
      <c r="BQ1606" s="40">
        <f t="shared" ca="1" si="792"/>
        <v>-0.05</v>
      </c>
      <c r="BR1606" s="40">
        <f t="shared" ca="1" si="792"/>
        <v>0.05</v>
      </c>
      <c r="BS1606" s="40">
        <f t="shared" ca="1" si="792"/>
        <v>-0.05</v>
      </c>
      <c r="BT1606" s="40">
        <f t="shared" ca="1" si="792"/>
        <v>-0.05</v>
      </c>
      <c r="BU1606" s="40">
        <f t="shared" ca="1" si="792"/>
        <v>0</v>
      </c>
      <c r="BV1606" s="40">
        <f t="shared" ca="1" si="792"/>
        <v>0</v>
      </c>
      <c r="BW1606" s="40">
        <f t="shared" ca="1" si="792"/>
        <v>0.05</v>
      </c>
      <c r="BX1606" s="40">
        <f t="shared" ca="1" si="792"/>
        <v>-0.05</v>
      </c>
      <c r="BY1606" s="40">
        <f t="shared" ca="1" si="792"/>
        <v>0.05</v>
      </c>
      <c r="BZ1606" s="40">
        <f t="shared" ca="1" si="792"/>
        <v>-0.05</v>
      </c>
      <c r="CA1606" s="40">
        <f t="shared" ca="1" si="792"/>
        <v>-0.05</v>
      </c>
      <c r="CB1606" s="40">
        <f t="shared" ca="1" si="792"/>
        <v>0</v>
      </c>
      <c r="CC1606" s="40">
        <f t="shared" ca="1" si="792"/>
        <v>0</v>
      </c>
      <c r="CD1606" s="40">
        <f t="shared" ca="1" si="806"/>
        <v>0.05</v>
      </c>
      <c r="CE1606" s="40">
        <f t="shared" ca="1" si="806"/>
        <v>-0.05</v>
      </c>
      <c r="CF1606" s="40">
        <f t="shared" ca="1" si="806"/>
        <v>0.05</v>
      </c>
      <c r="CG1606" s="40">
        <f t="shared" ca="1" si="806"/>
        <v>-0.05</v>
      </c>
      <c r="CH1606" s="40">
        <f t="shared" ca="1" si="806"/>
        <v>-0.05</v>
      </c>
    </row>
    <row r="1607" spans="1:86">
      <c r="A1607" s="60"/>
      <c r="B1607" s="229" t="str">
        <f t="shared" si="788"/>
        <v>Scan 1 Best no RR</v>
      </c>
      <c r="C1607" s="40">
        <f t="shared" ca="1" si="789"/>
        <v>1</v>
      </c>
      <c r="D1607" s="40">
        <f t="shared" ca="1" si="789"/>
        <v>1</v>
      </c>
      <c r="E1607" s="40" t="b">
        <f t="shared" ca="1" si="789"/>
        <v>0</v>
      </c>
      <c r="F1607" s="40">
        <f t="shared" ca="1" si="790"/>
        <v>221</v>
      </c>
      <c r="G1607" s="40" t="str">
        <f t="shared" ca="1" si="790"/>
        <v>-</v>
      </c>
      <c r="H1607" s="40" t="str">
        <f t="shared" ca="1" si="790"/>
        <v>-</v>
      </c>
      <c r="I1607" s="40" t="str">
        <f t="shared" ca="1" si="790"/>
        <v>-</v>
      </c>
      <c r="J1607" s="40" t="str">
        <f t="shared" ca="1" si="790"/>
        <v>-</v>
      </c>
      <c r="K1607" s="40" t="str">
        <f t="shared" ca="1" si="790"/>
        <v>-</v>
      </c>
      <c r="L1607" s="40" t="str">
        <f t="shared" ca="1" si="790"/>
        <v>-</v>
      </c>
      <c r="M1607" s="40" t="str">
        <f t="shared" ca="1" si="790"/>
        <v>-</v>
      </c>
      <c r="N1607" s="40" t="str">
        <f t="shared" ca="1" si="790"/>
        <v>-</v>
      </c>
      <c r="O1607" s="40">
        <f t="shared" ca="1" si="790"/>
        <v>194</v>
      </c>
      <c r="P1607" s="40">
        <f t="shared" ca="1" si="790"/>
        <v>195</v>
      </c>
      <c r="Q1607" s="40">
        <f t="shared" ca="1" si="790"/>
        <v>195</v>
      </c>
      <c r="R1607" s="40">
        <f t="shared" ca="1" si="790"/>
        <v>195</v>
      </c>
      <c r="S1607" s="40">
        <f t="shared" ca="1" si="790"/>
        <v>195</v>
      </c>
      <c r="T1607" s="40">
        <f t="shared" ca="1" si="790"/>
        <v>195</v>
      </c>
      <c r="U1607" s="63">
        <v>0</v>
      </c>
      <c r="V1607" s="63">
        <v>0</v>
      </c>
      <c r="W1607" s="63">
        <v>0</v>
      </c>
      <c r="X1607" s="63">
        <v>0</v>
      </c>
      <c r="Y1607" s="40">
        <f ca="1">OFFSET(Y1607,-1,0)</f>
        <v>0</v>
      </c>
      <c r="Z1607" s="40">
        <f ca="1">OFFSET(Z1607,-1,0)</f>
        <v>0</v>
      </c>
      <c r="AA1607" s="40">
        <f t="shared" ca="1" si="807"/>
        <v>1</v>
      </c>
      <c r="AB1607" s="40" t="b">
        <f t="shared" ca="1" si="807"/>
        <v>1</v>
      </c>
      <c r="AC1607" s="77" t="str">
        <f t="shared" ca="1" si="807"/>
        <v>-</v>
      </c>
      <c r="AD1607" s="40" t="str">
        <f t="shared" ca="1" si="807"/>
        <v>-</v>
      </c>
      <c r="AE1607" s="40" t="str">
        <f t="shared" ca="1" si="807"/>
        <v>-</v>
      </c>
      <c r="AF1607" s="40" t="str">
        <f t="shared" ca="1" si="807"/>
        <v>-</v>
      </c>
      <c r="AG1607" s="40" t="str">
        <f t="shared" ca="1" si="807"/>
        <v>-</v>
      </c>
      <c r="AH1607" s="40">
        <f t="shared" ca="1" si="807"/>
        <v>1</v>
      </c>
      <c r="AI1607" s="40">
        <f t="shared" ca="1" si="807"/>
        <v>0</v>
      </c>
      <c r="AJ1607" s="40">
        <f t="shared" ca="1" si="807"/>
        <v>1</v>
      </c>
      <c r="AK1607" s="40">
        <f t="shared" ca="1" si="797"/>
        <v>0</v>
      </c>
      <c r="AL1607" s="200">
        <f ca="1">AL$1595</f>
        <v>1</v>
      </c>
      <c r="AM1607" s="40"/>
      <c r="AN1607" s="40"/>
      <c r="AO1607" s="40"/>
      <c r="AP1607" s="40"/>
      <c r="AQ1607" s="40"/>
      <c r="AR1607" s="40"/>
      <c r="AS1607" s="40"/>
      <c r="AT1607" s="40"/>
      <c r="AU1607" s="40"/>
      <c r="AV1607" s="40"/>
      <c r="AW1607" s="40"/>
      <c r="AX1607" s="40"/>
      <c r="AY1607" s="40"/>
      <c r="AZ1607" s="40"/>
      <c r="BA1607" s="40"/>
      <c r="BB1607" s="40"/>
      <c r="BC1607" s="40"/>
      <c r="BD1607" s="40"/>
      <c r="BE1607" s="40"/>
      <c r="BF1607" s="40"/>
      <c r="BG1607" s="40"/>
      <c r="BH1607" s="40"/>
      <c r="BI1607" s="40"/>
      <c r="BJ1607" s="40"/>
      <c r="BK1607" s="40"/>
      <c r="BL1607" s="40"/>
      <c r="BM1607" s="40"/>
      <c r="BN1607" s="40">
        <f t="shared" ca="1" si="792"/>
        <v>0</v>
      </c>
      <c r="BO1607" s="40">
        <f t="shared" ca="1" si="792"/>
        <v>0</v>
      </c>
      <c r="BP1607" s="40">
        <f t="shared" ca="1" si="792"/>
        <v>0.05</v>
      </c>
      <c r="BQ1607" s="40">
        <f t="shared" ca="1" si="792"/>
        <v>-0.05</v>
      </c>
      <c r="BR1607" s="40">
        <f t="shared" ca="1" si="792"/>
        <v>0.05</v>
      </c>
      <c r="BS1607" s="40">
        <f t="shared" ca="1" si="792"/>
        <v>-0.05</v>
      </c>
      <c r="BT1607" s="40">
        <f t="shared" ca="1" si="792"/>
        <v>-0.05</v>
      </c>
      <c r="BU1607" s="40">
        <f t="shared" ca="1" si="792"/>
        <v>0</v>
      </c>
      <c r="BV1607" s="40">
        <f t="shared" ca="1" si="792"/>
        <v>0</v>
      </c>
      <c r="BW1607" s="40">
        <f t="shared" ca="1" si="792"/>
        <v>0.05</v>
      </c>
      <c r="BX1607" s="40">
        <f t="shared" ca="1" si="792"/>
        <v>-0.05</v>
      </c>
      <c r="BY1607" s="40">
        <f t="shared" ca="1" si="792"/>
        <v>0.05</v>
      </c>
      <c r="BZ1607" s="40">
        <f t="shared" ca="1" si="792"/>
        <v>-0.05</v>
      </c>
      <c r="CA1607" s="40">
        <f t="shared" ca="1" si="792"/>
        <v>-0.05</v>
      </c>
      <c r="CB1607" s="40">
        <f t="shared" ca="1" si="792"/>
        <v>0</v>
      </c>
      <c r="CC1607" s="40">
        <f t="shared" ca="1" si="792"/>
        <v>0</v>
      </c>
      <c r="CD1607" s="40">
        <f t="shared" ca="1" si="806"/>
        <v>0.05</v>
      </c>
      <c r="CE1607" s="40">
        <f t="shared" ca="1" si="806"/>
        <v>-0.05</v>
      </c>
      <c r="CF1607" s="40">
        <f t="shared" ca="1" si="806"/>
        <v>0.05</v>
      </c>
      <c r="CG1607" s="40">
        <f t="shared" ca="1" si="806"/>
        <v>-0.05</v>
      </c>
      <c r="CH1607" s="40">
        <f t="shared" ca="1" si="806"/>
        <v>-0.05</v>
      </c>
    </row>
    <row r="1608" spans="1:86" ht="15.75">
      <c r="A1608" s="64">
        <f>CHOOSE(d.Flock.2.3+1,INDEX(i.OptLTWMerino,d.TOL.2.3+1,$AA1608+1),NA(),INDEX(i.OptLTWMaternal,d.TOL.2.3+1,$AA1608+1))</f>
        <v>193</v>
      </c>
      <c r="B1608" s="227" t="str">
        <f t="shared" si="788"/>
        <v>Scan 2 Retain Drys Create REV</v>
      </c>
      <c r="C1608" s="40">
        <f t="shared" ref="C1608:D1616" ca="1" si="808">OFFSET(C1608,-1,0)</f>
        <v>1</v>
      </c>
      <c r="D1608" s="40">
        <f t="shared" ca="1" si="808"/>
        <v>1</v>
      </c>
      <c r="E1608" s="63" t="b">
        <v>1</v>
      </c>
      <c r="F1608" s="226">
        <f>d.Flock.2.3*100+d.TOL.2.3*10+$AA1608</f>
        <v>222</v>
      </c>
      <c r="G1608" s="63" t="b">
        <v>1</v>
      </c>
      <c r="H1608" s="63" t="b">
        <v>1</v>
      </c>
      <c r="I1608" s="63" t="b">
        <v>1</v>
      </c>
      <c r="J1608" s="63" t="b">
        <v>1</v>
      </c>
      <c r="K1608" s="63" t="b">
        <v>1</v>
      </c>
      <c r="L1608" s="63" t="b">
        <v>1</v>
      </c>
      <c r="M1608" s="63" t="b">
        <v>1</v>
      </c>
      <c r="N1608" s="40" t="str">
        <f t="shared" ca="1" si="790"/>
        <v>-</v>
      </c>
      <c r="O1608" s="76">
        <f>4+24*d.TOL.2.3+IF(d.Flock.2.3=2,144,0)</f>
        <v>196</v>
      </c>
      <c r="P1608" s="76">
        <f>5+24*d.TOL.2.3+IF(d.Flock.2.3=2,144,0)</f>
        <v>197</v>
      </c>
      <c r="Q1608" s="76">
        <f>5+24*d.TOL.2.3+IF(d.Flock.2.3=2,144,0)</f>
        <v>197</v>
      </c>
      <c r="R1608" s="76">
        <f>6+24*d.TOL.2.3+IF(d.Flock.2.3=2,144,0)</f>
        <v>198</v>
      </c>
      <c r="S1608" s="187">
        <f>$R1608</f>
        <v>198</v>
      </c>
      <c r="T1608" s="187">
        <f>$R1608</f>
        <v>198</v>
      </c>
      <c r="U1608" s="235">
        <f>INDEX(i_dryman,2,U$1085)</f>
        <v>0</v>
      </c>
      <c r="V1608" s="235">
        <f>INDEX(i_dryman,2,V$1085)</f>
        <v>0</v>
      </c>
      <c r="W1608" s="235">
        <f>INDEX(i_dryman,2,W$1085)</f>
        <v>0</v>
      </c>
      <c r="X1608" s="235">
        <f>INDEX(i_dryman,2,X$1085)</f>
        <v>0</v>
      </c>
      <c r="Y1608" s="205">
        <f>INDEX(i_mortalityx,2+4*(d.Flock.2.3=2),Y$1085)</f>
        <v>1.15E-2</v>
      </c>
      <c r="Z1608" s="205">
        <f>INDEX(i_mortalityx,2+4*(d.Flock.2.3=2),Z$1085)</f>
        <v>-2.0416666666666666E-2</v>
      </c>
      <c r="AA1608" s="63">
        <v>2</v>
      </c>
      <c r="AB1608" s="236" t="str">
        <f>INDEX(i_dryman,2,AB$1085)</f>
        <v>-</v>
      </c>
      <c r="AC1608" s="236" t="b">
        <f>INDEX(i_dryman,2,AC$1085)</f>
        <v>1</v>
      </c>
      <c r="AD1608" s="236" t="str">
        <f>INDEX(i_dryman,2,AD$1085)</f>
        <v>-</v>
      </c>
      <c r="AE1608" s="236" t="str">
        <f>INDEX(i_dryman,2,AE$1085)</f>
        <v>-</v>
      </c>
      <c r="AF1608" s="40" t="str">
        <f ca="1">OFFSET(AF1608,-1,0)</f>
        <v>-</v>
      </c>
      <c r="AG1608" s="237" t="str">
        <f ca="1">INDEX(i_dryman,2,AG$1085)</f>
        <v>-</v>
      </c>
      <c r="AH1608" s="40">
        <f ca="1">OFFSET(AH1608,-1,0)</f>
        <v>1</v>
      </c>
      <c r="AI1608" s="40">
        <f ca="1">OFFSET(AI1608,-1,0)</f>
        <v>0</v>
      </c>
      <c r="AJ1608" s="40">
        <f ca="1">OFFSET(AJ1608,-1,0)</f>
        <v>1</v>
      </c>
      <c r="AK1608" s="40">
        <f t="shared" ca="1" si="797"/>
        <v>0</v>
      </c>
      <c r="AL1608" s="40">
        <f ca="1">OFFSET(AL1608,-1,0)</f>
        <v>1</v>
      </c>
      <c r="AM1608" s="40"/>
      <c r="AN1608" s="40"/>
      <c r="AO1608" s="40"/>
      <c r="AP1608" s="40"/>
      <c r="AQ1608" s="40"/>
      <c r="AR1608" s="40"/>
      <c r="AS1608" s="40"/>
      <c r="AT1608" s="40"/>
      <c r="AU1608" s="40"/>
      <c r="AV1608" s="40"/>
      <c r="AW1608" s="40"/>
      <c r="AX1608" s="40"/>
      <c r="AY1608" s="40"/>
      <c r="AZ1608" s="40"/>
      <c r="BA1608" s="40"/>
      <c r="BB1608" s="40"/>
      <c r="BC1608" s="40"/>
      <c r="BD1608" s="40"/>
      <c r="BE1608" s="40"/>
      <c r="BF1608" s="40"/>
      <c r="BG1608" s="40"/>
      <c r="BH1608" s="40"/>
      <c r="BI1608" s="40"/>
      <c r="BJ1608" s="40"/>
      <c r="BK1608" s="40"/>
      <c r="BL1608" s="40"/>
      <c r="BM1608" s="40"/>
      <c r="BN1608" s="147">
        <f t="shared" ref="BN1608:CH1608" si="809">IF($A1608=0,0,INDEX(CHOOSE(d.Flock.2.3+1,BN$51:BN$386,NA(),BN$451:BN$786),$A1608,1))</f>
        <v>0</v>
      </c>
      <c r="BO1608" s="147">
        <f t="shared" si="809"/>
        <v>0</v>
      </c>
      <c r="BP1608" s="147">
        <f t="shared" ca="1" si="809"/>
        <v>0</v>
      </c>
      <c r="BQ1608" s="147">
        <f t="shared" ca="1" si="809"/>
        <v>0</v>
      </c>
      <c r="BR1608" s="147">
        <f t="shared" ca="1" si="809"/>
        <v>0.05</v>
      </c>
      <c r="BS1608" s="147">
        <f t="shared" ca="1" si="809"/>
        <v>-0.05</v>
      </c>
      <c r="BT1608" s="147">
        <f t="shared" ca="1" si="809"/>
        <v>-0.05</v>
      </c>
      <c r="BU1608" s="147">
        <f t="shared" si="809"/>
        <v>0</v>
      </c>
      <c r="BV1608" s="147">
        <f t="shared" si="809"/>
        <v>0</v>
      </c>
      <c r="BW1608" s="147">
        <f t="shared" ca="1" si="809"/>
        <v>0</v>
      </c>
      <c r="BX1608" s="147">
        <f t="shared" ca="1" si="809"/>
        <v>0</v>
      </c>
      <c r="BY1608" s="147">
        <f t="shared" ca="1" si="809"/>
        <v>0.05</v>
      </c>
      <c r="BZ1608" s="147">
        <f t="shared" ca="1" si="809"/>
        <v>-0.05</v>
      </c>
      <c r="CA1608" s="147">
        <f t="shared" ca="1" si="809"/>
        <v>-0.05</v>
      </c>
      <c r="CB1608" s="147">
        <f t="shared" si="809"/>
        <v>0</v>
      </c>
      <c r="CC1608" s="147">
        <f t="shared" si="809"/>
        <v>0</v>
      </c>
      <c r="CD1608" s="147">
        <f t="shared" ca="1" si="809"/>
        <v>0</v>
      </c>
      <c r="CE1608" s="147">
        <f t="shared" ca="1" si="809"/>
        <v>0</v>
      </c>
      <c r="CF1608" s="147">
        <f t="shared" ca="1" si="809"/>
        <v>0.05</v>
      </c>
      <c r="CG1608" s="147">
        <f t="shared" ca="1" si="809"/>
        <v>-0.05</v>
      </c>
      <c r="CH1608" s="147">
        <f t="shared" ca="1" si="809"/>
        <v>-0.05</v>
      </c>
    </row>
    <row r="1609" spans="1:86">
      <c r="A1609" s="63">
        <v>2</v>
      </c>
      <c r="B1609" s="228" t="str">
        <f t="shared" si="788"/>
        <v>Scan 2 Retain Drys wo Performers</v>
      </c>
      <c r="C1609" s="40">
        <f t="shared" ca="1" si="808"/>
        <v>1</v>
      </c>
      <c r="D1609" s="40">
        <f t="shared" ca="1" si="808"/>
        <v>1</v>
      </c>
      <c r="E1609" s="63" t="b">
        <v>0</v>
      </c>
      <c r="F1609" s="40">
        <f t="shared" ca="1" si="790"/>
        <v>222</v>
      </c>
      <c r="G1609" s="76" t="s">
        <v>37</v>
      </c>
      <c r="H1609" s="76" t="s">
        <v>37</v>
      </c>
      <c r="I1609" s="76" t="s">
        <v>37</v>
      </c>
      <c r="J1609" s="76" t="s">
        <v>37</v>
      </c>
      <c r="K1609" s="76" t="s">
        <v>37</v>
      </c>
      <c r="L1609" s="76" t="s">
        <v>37</v>
      </c>
      <c r="M1609" s="76" t="s">
        <v>37</v>
      </c>
      <c r="N1609" s="40" t="str">
        <f t="shared" ca="1" si="790"/>
        <v>-</v>
      </c>
      <c r="O1609" s="40">
        <f t="shared" ca="1" si="790"/>
        <v>196</v>
      </c>
      <c r="P1609" s="40">
        <f t="shared" ca="1" si="790"/>
        <v>197</v>
      </c>
      <c r="Q1609" s="40">
        <f t="shared" ca="1" si="790"/>
        <v>197</v>
      </c>
      <c r="R1609" s="40">
        <f t="shared" ca="1" si="790"/>
        <v>198</v>
      </c>
      <c r="S1609" s="40">
        <f t="shared" ca="1" si="790"/>
        <v>198</v>
      </c>
      <c r="T1609" s="40">
        <f t="shared" ca="1" si="790"/>
        <v>198</v>
      </c>
      <c r="U1609" s="109">
        <f t="shared" ref="U1609:X1615" si="810">INDEX(i_dryman,$A1609,U$1085)</f>
        <v>0</v>
      </c>
      <c r="V1609" s="109">
        <f t="shared" si="810"/>
        <v>0</v>
      </c>
      <c r="W1609" s="109">
        <f t="shared" si="810"/>
        <v>0</v>
      </c>
      <c r="X1609" s="109">
        <f t="shared" si="810"/>
        <v>0</v>
      </c>
      <c r="Y1609" s="49">
        <f t="shared" ref="Y1609:AL1615" ca="1" si="811">OFFSET(Y1609,-1,0)</f>
        <v>1.15E-2</v>
      </c>
      <c r="Z1609" s="49">
        <f t="shared" ca="1" si="811"/>
        <v>-2.0416666666666666E-2</v>
      </c>
      <c r="AA1609" s="40">
        <f t="shared" ca="1" si="811"/>
        <v>2</v>
      </c>
      <c r="AB1609" s="212" t="str">
        <f t="shared" ref="AB1609:AE1615" si="812">INDEX(i_dryman,$A1609,AB$1085)</f>
        <v>-</v>
      </c>
      <c r="AC1609" s="212" t="b">
        <f t="shared" si="812"/>
        <v>1</v>
      </c>
      <c r="AD1609" s="212" t="str">
        <f t="shared" si="812"/>
        <v>-</v>
      </c>
      <c r="AE1609" s="212" t="str">
        <f t="shared" si="812"/>
        <v>-</v>
      </c>
      <c r="AF1609" s="40" t="str">
        <f t="shared" ca="1" si="811"/>
        <v>-</v>
      </c>
      <c r="AG1609" s="212" t="str">
        <f t="shared" ref="AG1609:AG1615" ca="1" si="813">INDEX(i_dryman,$A1609,AG$1085)</f>
        <v>-</v>
      </c>
      <c r="AH1609" s="40">
        <f t="shared" ca="1" si="811"/>
        <v>1</v>
      </c>
      <c r="AI1609" s="40">
        <f t="shared" ca="1" si="811"/>
        <v>0</v>
      </c>
      <c r="AJ1609" s="40">
        <f ca="1">OFFSET(AJ1609,-1,0)</f>
        <v>1</v>
      </c>
      <c r="AK1609" s="40">
        <f t="shared" ca="1" si="797"/>
        <v>0</v>
      </c>
      <c r="AL1609" s="40">
        <f t="shared" ca="1" si="797"/>
        <v>1</v>
      </c>
      <c r="AM1609" s="40"/>
      <c r="AN1609" s="40"/>
      <c r="AO1609" s="40"/>
      <c r="AP1609" s="40"/>
      <c r="AQ1609" s="40"/>
      <c r="AR1609" s="40"/>
      <c r="AS1609" s="40"/>
      <c r="AT1609" s="40"/>
      <c r="AU1609" s="40"/>
      <c r="AV1609" s="40"/>
      <c r="AW1609" s="40"/>
      <c r="AX1609" s="40"/>
      <c r="AY1609" s="40"/>
      <c r="AZ1609" s="40"/>
      <c r="BA1609" s="40"/>
      <c r="BB1609" s="40"/>
      <c r="BC1609" s="40"/>
      <c r="BD1609" s="40"/>
      <c r="BE1609" s="40"/>
      <c r="BF1609" s="40"/>
      <c r="BG1609" s="40"/>
      <c r="BH1609" s="40"/>
      <c r="BI1609" s="40"/>
      <c r="BJ1609" s="40"/>
      <c r="BK1609" s="40"/>
      <c r="BL1609" s="40"/>
      <c r="BM1609" s="40"/>
      <c r="BN1609" s="40">
        <f t="shared" ref="BN1609:CC1617" ca="1" si="814">OFFSET(BN1609,-1,0)</f>
        <v>0</v>
      </c>
      <c r="BO1609" s="40">
        <f t="shared" ca="1" si="814"/>
        <v>0</v>
      </c>
      <c r="BP1609" s="40">
        <f t="shared" ca="1" si="814"/>
        <v>0</v>
      </c>
      <c r="BQ1609" s="40">
        <f t="shared" ca="1" si="814"/>
        <v>0</v>
      </c>
      <c r="BR1609" s="40">
        <f t="shared" ca="1" si="814"/>
        <v>0.05</v>
      </c>
      <c r="BS1609" s="40">
        <f t="shared" ca="1" si="814"/>
        <v>-0.05</v>
      </c>
      <c r="BT1609" s="40">
        <f t="shared" ca="1" si="814"/>
        <v>-0.05</v>
      </c>
      <c r="BU1609" s="40">
        <f t="shared" ca="1" si="814"/>
        <v>0</v>
      </c>
      <c r="BV1609" s="40">
        <f t="shared" ca="1" si="814"/>
        <v>0</v>
      </c>
      <c r="BW1609" s="40">
        <f t="shared" ca="1" si="814"/>
        <v>0</v>
      </c>
      <c r="BX1609" s="40">
        <f t="shared" ca="1" si="814"/>
        <v>0</v>
      </c>
      <c r="BY1609" s="40">
        <f t="shared" ca="1" si="814"/>
        <v>0.05</v>
      </c>
      <c r="BZ1609" s="40">
        <f t="shared" ca="1" si="814"/>
        <v>-0.05</v>
      </c>
      <c r="CA1609" s="40">
        <f t="shared" ca="1" si="814"/>
        <v>-0.05</v>
      </c>
      <c r="CB1609" s="40">
        <f t="shared" ca="1" si="814"/>
        <v>0</v>
      </c>
      <c r="CC1609" s="40">
        <f t="shared" ca="1" si="814"/>
        <v>0</v>
      </c>
      <c r="CD1609" s="40">
        <f t="shared" ref="CD1609:CH1617" ca="1" si="815">OFFSET(CD1609,-1,0)</f>
        <v>0</v>
      </c>
      <c r="CE1609" s="40">
        <f t="shared" ca="1" si="815"/>
        <v>0</v>
      </c>
      <c r="CF1609" s="40">
        <f t="shared" ca="1" si="815"/>
        <v>0.05</v>
      </c>
      <c r="CG1609" s="40">
        <f t="shared" ca="1" si="815"/>
        <v>-0.05</v>
      </c>
      <c r="CH1609" s="40">
        <f t="shared" ca="1" si="815"/>
        <v>-0.05</v>
      </c>
    </row>
    <row r="1610" spans="1:86">
      <c r="A1610" s="63">
        <v>3</v>
      </c>
      <c r="B1610" s="228" t="str">
        <f t="shared" si="788"/>
        <v>Scan 2 Sell Once Drys wo Performers</v>
      </c>
      <c r="C1610" s="40">
        <f t="shared" ca="1" si="808"/>
        <v>1</v>
      </c>
      <c r="D1610" s="40">
        <f t="shared" ca="1" si="808"/>
        <v>1</v>
      </c>
      <c r="E1610" s="40" t="b">
        <f t="shared" ref="E1610:E1623" ca="1" si="816">OFFSET(E1610,-1,0)</f>
        <v>0</v>
      </c>
      <c r="F1610" s="40">
        <f t="shared" ca="1" si="790"/>
        <v>222</v>
      </c>
      <c r="G1610" s="40" t="str">
        <f t="shared" ca="1" si="790"/>
        <v>-</v>
      </c>
      <c r="H1610" s="40" t="str">
        <f t="shared" ca="1" si="790"/>
        <v>-</v>
      </c>
      <c r="I1610" s="40" t="str">
        <f t="shared" ca="1" si="790"/>
        <v>-</v>
      </c>
      <c r="J1610" s="40" t="str">
        <f t="shared" ca="1" si="790"/>
        <v>-</v>
      </c>
      <c r="K1610" s="40" t="str">
        <f t="shared" ca="1" si="790"/>
        <v>-</v>
      </c>
      <c r="L1610" s="40" t="str">
        <f t="shared" ca="1" si="790"/>
        <v>-</v>
      </c>
      <c r="M1610" s="40" t="str">
        <f t="shared" ca="1" si="790"/>
        <v>-</v>
      </c>
      <c r="N1610" s="40" t="str">
        <f t="shared" ca="1" si="790"/>
        <v>-</v>
      </c>
      <c r="O1610" s="40">
        <f t="shared" ca="1" si="790"/>
        <v>196</v>
      </c>
      <c r="P1610" s="40">
        <f t="shared" ca="1" si="790"/>
        <v>197</v>
      </c>
      <c r="Q1610" s="40">
        <f t="shared" ca="1" si="790"/>
        <v>197</v>
      </c>
      <c r="R1610" s="40">
        <f t="shared" ca="1" si="790"/>
        <v>198</v>
      </c>
      <c r="S1610" s="40">
        <f t="shared" ca="1" si="790"/>
        <v>198</v>
      </c>
      <c r="T1610" s="40">
        <f t="shared" ca="1" si="790"/>
        <v>198</v>
      </c>
      <c r="U1610" s="109">
        <f t="shared" si="810"/>
        <v>1.2500000000000001E-2</v>
      </c>
      <c r="V1610" s="109">
        <f t="shared" si="810"/>
        <v>6.25E-2</v>
      </c>
      <c r="W1610" s="109">
        <f t="shared" si="810"/>
        <v>6.25E-2</v>
      </c>
      <c r="X1610" s="109">
        <f t="shared" si="810"/>
        <v>6.25E-2</v>
      </c>
      <c r="Y1610" s="49">
        <f t="shared" ca="1" si="811"/>
        <v>1.15E-2</v>
      </c>
      <c r="Z1610" s="49">
        <f t="shared" ca="1" si="811"/>
        <v>-2.0416666666666666E-2</v>
      </c>
      <c r="AA1610" s="40">
        <f t="shared" ca="1" si="811"/>
        <v>2</v>
      </c>
      <c r="AB1610" s="212" t="b">
        <f t="shared" si="812"/>
        <v>1</v>
      </c>
      <c r="AC1610" s="212" t="str">
        <f t="shared" si="812"/>
        <v>-</v>
      </c>
      <c r="AD1610" s="212" t="str">
        <f t="shared" si="812"/>
        <v>-</v>
      </c>
      <c r="AE1610" s="212" t="str">
        <f t="shared" si="812"/>
        <v>-</v>
      </c>
      <c r="AF1610" s="40" t="str">
        <f t="shared" ca="1" si="811"/>
        <v>-</v>
      </c>
      <c r="AG1610" s="212" t="str">
        <f t="shared" ca="1" si="813"/>
        <v>-</v>
      </c>
      <c r="AH1610" s="40">
        <f t="shared" ca="1" si="811"/>
        <v>1</v>
      </c>
      <c r="AI1610" s="40">
        <f t="shared" ca="1" si="811"/>
        <v>0</v>
      </c>
      <c r="AJ1610" s="40">
        <f t="shared" ca="1" si="811"/>
        <v>1</v>
      </c>
      <c r="AK1610" s="40">
        <f t="shared" ca="1" si="797"/>
        <v>0</v>
      </c>
      <c r="AL1610" s="40">
        <f t="shared" ca="1" si="797"/>
        <v>1</v>
      </c>
      <c r="AM1610" s="40"/>
      <c r="AN1610" s="40"/>
      <c r="AO1610" s="40"/>
      <c r="AP1610" s="40"/>
      <c r="AQ1610" s="40"/>
      <c r="AR1610" s="40"/>
      <c r="AS1610" s="40"/>
      <c r="AT1610" s="40"/>
      <c r="AU1610" s="40"/>
      <c r="AV1610" s="40"/>
      <c r="AW1610" s="40"/>
      <c r="AX1610" s="40"/>
      <c r="AY1610" s="40"/>
      <c r="AZ1610" s="40"/>
      <c r="BA1610" s="40"/>
      <c r="BB1610" s="40"/>
      <c r="BC1610" s="40"/>
      <c r="BD1610" s="40"/>
      <c r="BE1610" s="40"/>
      <c r="BF1610" s="40"/>
      <c r="BG1610" s="40"/>
      <c r="BH1610" s="40"/>
      <c r="BI1610" s="40"/>
      <c r="BJ1610" s="40"/>
      <c r="BK1610" s="40"/>
      <c r="BL1610" s="40"/>
      <c r="BM1610" s="40"/>
      <c r="BN1610" s="40">
        <f t="shared" ca="1" si="814"/>
        <v>0</v>
      </c>
      <c r="BO1610" s="40">
        <f t="shared" ca="1" si="814"/>
        <v>0</v>
      </c>
      <c r="BP1610" s="40">
        <f t="shared" ca="1" si="814"/>
        <v>0</v>
      </c>
      <c r="BQ1610" s="40">
        <f t="shared" ca="1" si="814"/>
        <v>0</v>
      </c>
      <c r="BR1610" s="40">
        <f t="shared" ca="1" si="814"/>
        <v>0.05</v>
      </c>
      <c r="BS1610" s="40">
        <f t="shared" ca="1" si="814"/>
        <v>-0.05</v>
      </c>
      <c r="BT1610" s="40">
        <f t="shared" ca="1" si="814"/>
        <v>-0.05</v>
      </c>
      <c r="BU1610" s="40">
        <f t="shared" ca="1" si="814"/>
        <v>0</v>
      </c>
      <c r="BV1610" s="40">
        <f t="shared" ca="1" si="814"/>
        <v>0</v>
      </c>
      <c r="BW1610" s="40">
        <f t="shared" ca="1" si="814"/>
        <v>0</v>
      </c>
      <c r="BX1610" s="40">
        <f t="shared" ca="1" si="814"/>
        <v>0</v>
      </c>
      <c r="BY1610" s="40">
        <f t="shared" ca="1" si="814"/>
        <v>0.05</v>
      </c>
      <c r="BZ1610" s="40">
        <f t="shared" ca="1" si="814"/>
        <v>-0.05</v>
      </c>
      <c r="CA1610" s="40">
        <f t="shared" ca="1" si="814"/>
        <v>-0.05</v>
      </c>
      <c r="CB1610" s="40">
        <f t="shared" ca="1" si="814"/>
        <v>0</v>
      </c>
      <c r="CC1610" s="40">
        <f t="shared" ca="1" si="814"/>
        <v>0</v>
      </c>
      <c r="CD1610" s="40">
        <f t="shared" ca="1" si="815"/>
        <v>0</v>
      </c>
      <c r="CE1610" s="40">
        <f t="shared" ca="1" si="815"/>
        <v>0</v>
      </c>
      <c r="CF1610" s="40">
        <f t="shared" ca="1" si="815"/>
        <v>0.05</v>
      </c>
      <c r="CG1610" s="40">
        <f t="shared" ca="1" si="815"/>
        <v>-0.05</v>
      </c>
      <c r="CH1610" s="40">
        <f t="shared" ca="1" si="815"/>
        <v>-0.05</v>
      </c>
    </row>
    <row r="1611" spans="1:86">
      <c r="A1611" s="63">
        <v>4</v>
      </c>
      <c r="B1611" s="228" t="str">
        <f t="shared" si="788"/>
        <v>Scan 2 Sell Twice Drys wo Performers</v>
      </c>
      <c r="C1611" s="40">
        <f t="shared" ca="1" si="808"/>
        <v>1</v>
      </c>
      <c r="D1611" s="40">
        <f t="shared" ca="1" si="808"/>
        <v>1</v>
      </c>
      <c r="E1611" s="40" t="b">
        <f t="shared" ca="1" si="816"/>
        <v>0</v>
      </c>
      <c r="F1611" s="40">
        <f t="shared" ca="1" si="790"/>
        <v>222</v>
      </c>
      <c r="G1611" s="40" t="str">
        <f t="shared" ca="1" si="790"/>
        <v>-</v>
      </c>
      <c r="H1611" s="40" t="str">
        <f t="shared" ca="1" si="790"/>
        <v>-</v>
      </c>
      <c r="I1611" s="40" t="str">
        <f t="shared" ca="1" si="790"/>
        <v>-</v>
      </c>
      <c r="J1611" s="40" t="str">
        <f t="shared" ca="1" si="790"/>
        <v>-</v>
      </c>
      <c r="K1611" s="40" t="str">
        <f t="shared" ca="1" si="790"/>
        <v>-</v>
      </c>
      <c r="L1611" s="40" t="str">
        <f t="shared" ca="1" si="790"/>
        <v>-</v>
      </c>
      <c r="M1611" s="40" t="str">
        <f t="shared" ca="1" si="790"/>
        <v>-</v>
      </c>
      <c r="N1611" s="40" t="str">
        <f t="shared" ca="1" si="790"/>
        <v>-</v>
      </c>
      <c r="O1611" s="40">
        <f t="shared" ca="1" si="790"/>
        <v>196</v>
      </c>
      <c r="P1611" s="40">
        <f t="shared" ca="1" si="790"/>
        <v>197</v>
      </c>
      <c r="Q1611" s="40">
        <f t="shared" ca="1" si="790"/>
        <v>197</v>
      </c>
      <c r="R1611" s="40">
        <f t="shared" ca="1" si="790"/>
        <v>198</v>
      </c>
      <c r="S1611" s="40">
        <f t="shared" ca="1" si="790"/>
        <v>198</v>
      </c>
      <c r="T1611" s="40">
        <f t="shared" ca="1" si="790"/>
        <v>198</v>
      </c>
      <c r="U1611" s="109">
        <f t="shared" si="810"/>
        <v>0.01</v>
      </c>
      <c r="V1611" s="109">
        <f t="shared" si="810"/>
        <v>0</v>
      </c>
      <c r="W1611" s="109">
        <f t="shared" si="810"/>
        <v>0.05</v>
      </c>
      <c r="X1611" s="109">
        <f t="shared" si="810"/>
        <v>0.05</v>
      </c>
      <c r="Y1611" s="49">
        <f t="shared" ca="1" si="811"/>
        <v>1.15E-2</v>
      </c>
      <c r="Z1611" s="49">
        <f t="shared" ca="1" si="811"/>
        <v>-2.0416666666666666E-2</v>
      </c>
      <c r="AA1611" s="40">
        <f t="shared" ca="1" si="811"/>
        <v>2</v>
      </c>
      <c r="AB1611" s="212" t="str">
        <f t="shared" si="812"/>
        <v>-</v>
      </c>
      <c r="AC1611" s="212" t="str">
        <f t="shared" si="812"/>
        <v>-</v>
      </c>
      <c r="AD1611" s="212" t="b">
        <f t="shared" si="812"/>
        <v>1</v>
      </c>
      <c r="AE1611" s="212" t="str">
        <f t="shared" si="812"/>
        <v>-</v>
      </c>
      <c r="AF1611" s="40" t="str">
        <f t="shared" ca="1" si="811"/>
        <v>-</v>
      </c>
      <c r="AG1611" s="212" t="str">
        <f t="shared" ca="1" si="813"/>
        <v>-</v>
      </c>
      <c r="AH1611" s="40">
        <f t="shared" ca="1" si="811"/>
        <v>1</v>
      </c>
      <c r="AI1611" s="40">
        <f t="shared" ca="1" si="811"/>
        <v>0</v>
      </c>
      <c r="AJ1611" s="40">
        <f t="shared" ca="1" si="811"/>
        <v>1</v>
      </c>
      <c r="AK1611" s="40">
        <f t="shared" ca="1" si="797"/>
        <v>0</v>
      </c>
      <c r="AL1611" s="40">
        <f t="shared" ca="1" si="797"/>
        <v>1</v>
      </c>
      <c r="AM1611" s="40"/>
      <c r="AN1611" s="40"/>
      <c r="AO1611" s="40"/>
      <c r="AP1611" s="40"/>
      <c r="AQ1611" s="40"/>
      <c r="AR1611" s="40"/>
      <c r="AS1611" s="40"/>
      <c r="AT1611" s="40"/>
      <c r="AU1611" s="40"/>
      <c r="AV1611" s="40"/>
      <c r="AW1611" s="40"/>
      <c r="AX1611" s="40"/>
      <c r="AY1611" s="40"/>
      <c r="AZ1611" s="40"/>
      <c r="BA1611" s="40"/>
      <c r="BB1611" s="40"/>
      <c r="BC1611" s="40"/>
      <c r="BD1611" s="40"/>
      <c r="BE1611" s="40"/>
      <c r="BF1611" s="40"/>
      <c r="BG1611" s="40"/>
      <c r="BH1611" s="40"/>
      <c r="BI1611" s="40"/>
      <c r="BJ1611" s="40"/>
      <c r="BK1611" s="40"/>
      <c r="BL1611" s="40"/>
      <c r="BM1611" s="40"/>
      <c r="BN1611" s="40">
        <f t="shared" ca="1" si="814"/>
        <v>0</v>
      </c>
      <c r="BO1611" s="40">
        <f t="shared" ca="1" si="814"/>
        <v>0</v>
      </c>
      <c r="BP1611" s="40">
        <f t="shared" ca="1" si="814"/>
        <v>0</v>
      </c>
      <c r="BQ1611" s="40">
        <f t="shared" ca="1" si="814"/>
        <v>0</v>
      </c>
      <c r="BR1611" s="40">
        <f t="shared" ca="1" si="814"/>
        <v>0.05</v>
      </c>
      <c r="BS1611" s="40">
        <f t="shared" ca="1" si="814"/>
        <v>-0.05</v>
      </c>
      <c r="BT1611" s="40">
        <f t="shared" ca="1" si="814"/>
        <v>-0.05</v>
      </c>
      <c r="BU1611" s="40">
        <f t="shared" ca="1" si="814"/>
        <v>0</v>
      </c>
      <c r="BV1611" s="40">
        <f t="shared" ca="1" si="814"/>
        <v>0</v>
      </c>
      <c r="BW1611" s="40">
        <f t="shared" ca="1" si="814"/>
        <v>0</v>
      </c>
      <c r="BX1611" s="40">
        <f t="shared" ca="1" si="814"/>
        <v>0</v>
      </c>
      <c r="BY1611" s="40">
        <f t="shared" ca="1" si="814"/>
        <v>0.05</v>
      </c>
      <c r="BZ1611" s="40">
        <f t="shared" ca="1" si="814"/>
        <v>-0.05</v>
      </c>
      <c r="CA1611" s="40">
        <f t="shared" ca="1" si="814"/>
        <v>-0.05</v>
      </c>
      <c r="CB1611" s="40">
        <f t="shared" ca="1" si="814"/>
        <v>0</v>
      </c>
      <c r="CC1611" s="40">
        <f t="shared" ca="1" si="814"/>
        <v>0</v>
      </c>
      <c r="CD1611" s="40">
        <f t="shared" ca="1" si="815"/>
        <v>0</v>
      </c>
      <c r="CE1611" s="40">
        <f t="shared" ca="1" si="815"/>
        <v>0</v>
      </c>
      <c r="CF1611" s="40">
        <f t="shared" ca="1" si="815"/>
        <v>0.05</v>
      </c>
      <c r="CG1611" s="40">
        <f t="shared" ca="1" si="815"/>
        <v>-0.05</v>
      </c>
      <c r="CH1611" s="40">
        <f t="shared" ca="1" si="815"/>
        <v>-0.05</v>
      </c>
    </row>
    <row r="1612" spans="1:86">
      <c r="A1612" s="63">
        <v>6</v>
      </c>
      <c r="B1612" s="230" t="str">
        <f t="shared" si="788"/>
        <v>Scan 2 Retain Drys, with performers</v>
      </c>
      <c r="C1612" s="77">
        <f t="shared" ca="1" si="808"/>
        <v>1</v>
      </c>
      <c r="D1612" s="77">
        <f t="shared" ca="1" si="808"/>
        <v>1</v>
      </c>
      <c r="E1612" s="77" t="b">
        <f t="shared" ca="1" si="816"/>
        <v>0</v>
      </c>
      <c r="F1612" s="77">
        <f t="shared" ref="F1612:L1614" ca="1" si="817">OFFSET(F1612,-1,0)</f>
        <v>222</v>
      </c>
      <c r="G1612" s="77" t="str">
        <f t="shared" ca="1" si="817"/>
        <v>-</v>
      </c>
      <c r="H1612" s="77" t="str">
        <f t="shared" ca="1" si="817"/>
        <v>-</v>
      </c>
      <c r="I1612" s="77" t="str">
        <f t="shared" ca="1" si="817"/>
        <v>-</v>
      </c>
      <c r="J1612" s="77" t="str">
        <f t="shared" ca="1" si="817"/>
        <v>-</v>
      </c>
      <c r="K1612" s="77" t="str">
        <f t="shared" ca="1" si="817"/>
        <v>-</v>
      </c>
      <c r="L1612" s="77" t="str">
        <f t="shared" ca="1" si="817"/>
        <v>-</v>
      </c>
      <c r="M1612" s="77" t="str">
        <f t="shared" ca="1" si="790"/>
        <v>-</v>
      </c>
      <c r="N1612" s="77" t="str">
        <f t="shared" ca="1" si="790"/>
        <v>-</v>
      </c>
      <c r="O1612" s="77">
        <f t="shared" ca="1" si="790"/>
        <v>196</v>
      </c>
      <c r="P1612" s="77">
        <f t="shared" ca="1" si="790"/>
        <v>197</v>
      </c>
      <c r="Q1612" s="77">
        <f t="shared" ca="1" si="790"/>
        <v>197</v>
      </c>
      <c r="R1612" s="77">
        <f t="shared" ca="1" si="790"/>
        <v>198</v>
      </c>
      <c r="S1612" s="77">
        <f t="shared" ca="1" si="790"/>
        <v>198</v>
      </c>
      <c r="T1612" s="77">
        <f t="shared" ca="1" si="790"/>
        <v>198</v>
      </c>
      <c r="U1612" s="109">
        <f t="shared" si="810"/>
        <v>0.01</v>
      </c>
      <c r="V1612" s="109">
        <f t="shared" si="810"/>
        <v>0</v>
      </c>
      <c r="W1612" s="109">
        <f t="shared" si="810"/>
        <v>0</v>
      </c>
      <c r="X1612" s="109">
        <f t="shared" si="810"/>
        <v>0.06</v>
      </c>
      <c r="Y1612" s="49">
        <f t="shared" ca="1" si="811"/>
        <v>1.15E-2</v>
      </c>
      <c r="Z1612" s="49">
        <f t="shared" ca="1" si="811"/>
        <v>-2.0416666666666666E-2</v>
      </c>
      <c r="AA1612" s="77">
        <f t="shared" ca="1" si="811"/>
        <v>2</v>
      </c>
      <c r="AB1612" s="212" t="str">
        <f t="shared" si="812"/>
        <v>-</v>
      </c>
      <c r="AC1612" s="212" t="b">
        <f t="shared" si="812"/>
        <v>1</v>
      </c>
      <c r="AD1612" s="212" t="str">
        <f t="shared" si="812"/>
        <v>-</v>
      </c>
      <c r="AE1612" s="212" t="str">
        <f t="shared" si="812"/>
        <v>-</v>
      </c>
      <c r="AF1612" s="40" t="str">
        <f t="shared" ca="1" si="811"/>
        <v>-</v>
      </c>
      <c r="AG1612" s="212">
        <f t="shared" ca="1" si="813"/>
        <v>0.5</v>
      </c>
      <c r="AH1612" s="77">
        <f ca="1">OFFSET(AH1612,-1,0)</f>
        <v>1</v>
      </c>
      <c r="AI1612" s="77">
        <f t="shared" ca="1" si="811"/>
        <v>0</v>
      </c>
      <c r="AJ1612" s="77">
        <f t="shared" ca="1" si="811"/>
        <v>1</v>
      </c>
      <c r="AK1612" s="77">
        <f t="shared" ca="1" si="811"/>
        <v>0</v>
      </c>
      <c r="AL1612" s="77">
        <f t="shared" ca="1" si="811"/>
        <v>1</v>
      </c>
      <c r="AM1612" s="77"/>
      <c r="AN1612" s="77"/>
      <c r="AO1612" s="77"/>
      <c r="AP1612" s="77"/>
      <c r="AQ1612" s="77"/>
      <c r="AR1612" s="77"/>
      <c r="AS1612" s="77"/>
      <c r="AT1612" s="77"/>
      <c r="AU1612" s="77"/>
      <c r="AV1612" s="77"/>
      <c r="AW1612" s="77"/>
      <c r="AX1612" s="77"/>
      <c r="AY1612" s="77"/>
      <c r="AZ1612" s="77"/>
      <c r="BA1612" s="77"/>
      <c r="BB1612" s="77"/>
      <c r="BC1612" s="77"/>
      <c r="BD1612" s="77"/>
      <c r="BE1612" s="77"/>
      <c r="BF1612" s="77"/>
      <c r="BG1612" s="77"/>
      <c r="BH1612" s="77"/>
      <c r="BI1612" s="77"/>
      <c r="BJ1612" s="77"/>
      <c r="BK1612" s="77"/>
      <c r="BL1612" s="77"/>
      <c r="BM1612" s="77"/>
      <c r="BN1612" s="77">
        <f t="shared" ca="1" si="814"/>
        <v>0</v>
      </c>
      <c r="BO1612" s="77">
        <f t="shared" ca="1" si="814"/>
        <v>0</v>
      </c>
      <c r="BP1612" s="77">
        <f t="shared" ca="1" si="814"/>
        <v>0</v>
      </c>
      <c r="BQ1612" s="77">
        <f t="shared" ca="1" si="814"/>
        <v>0</v>
      </c>
      <c r="BR1612" s="77">
        <f t="shared" ca="1" si="814"/>
        <v>0.05</v>
      </c>
      <c r="BS1612" s="77">
        <f t="shared" ca="1" si="814"/>
        <v>-0.05</v>
      </c>
      <c r="BT1612" s="77">
        <f t="shared" ca="1" si="814"/>
        <v>-0.05</v>
      </c>
      <c r="BU1612" s="77">
        <f t="shared" ca="1" si="814"/>
        <v>0</v>
      </c>
      <c r="BV1612" s="77">
        <f t="shared" ca="1" si="814"/>
        <v>0</v>
      </c>
      <c r="BW1612" s="77">
        <f t="shared" ca="1" si="814"/>
        <v>0</v>
      </c>
      <c r="BX1612" s="77">
        <f t="shared" ca="1" si="814"/>
        <v>0</v>
      </c>
      <c r="BY1612" s="77">
        <f t="shared" ca="1" si="814"/>
        <v>0.05</v>
      </c>
      <c r="BZ1612" s="77">
        <f t="shared" ca="1" si="814"/>
        <v>-0.05</v>
      </c>
      <c r="CA1612" s="77">
        <f t="shared" ca="1" si="814"/>
        <v>-0.05</v>
      </c>
      <c r="CB1612" s="77">
        <f t="shared" ca="1" si="814"/>
        <v>0</v>
      </c>
      <c r="CC1612" s="77">
        <f t="shared" ca="1" si="814"/>
        <v>0</v>
      </c>
      <c r="CD1612" s="77">
        <f t="shared" ca="1" si="815"/>
        <v>0</v>
      </c>
      <c r="CE1612" s="77">
        <f t="shared" ca="1" si="815"/>
        <v>0</v>
      </c>
      <c r="CF1612" s="77">
        <f t="shared" ca="1" si="815"/>
        <v>0.05</v>
      </c>
      <c r="CG1612" s="77">
        <f t="shared" ca="1" si="815"/>
        <v>-0.05</v>
      </c>
      <c r="CH1612" s="77">
        <f t="shared" ca="1" si="815"/>
        <v>-0.05</v>
      </c>
    </row>
    <row r="1613" spans="1:86">
      <c r="A1613" s="63">
        <v>7</v>
      </c>
      <c r="B1613" s="230" t="str">
        <f t="shared" si="788"/>
        <v>Scan 2 Sell Once Dry, with performers</v>
      </c>
      <c r="C1613" s="77">
        <f t="shared" ca="1" si="808"/>
        <v>1</v>
      </c>
      <c r="D1613" s="77">
        <f t="shared" ca="1" si="808"/>
        <v>1</v>
      </c>
      <c r="E1613" s="77" t="b">
        <f t="shared" ca="1" si="816"/>
        <v>0</v>
      </c>
      <c r="F1613" s="77">
        <f t="shared" ca="1" si="817"/>
        <v>222</v>
      </c>
      <c r="G1613" s="77" t="str">
        <f t="shared" ca="1" si="817"/>
        <v>-</v>
      </c>
      <c r="H1613" s="77" t="str">
        <f t="shared" ca="1" si="817"/>
        <v>-</v>
      </c>
      <c r="I1613" s="77" t="str">
        <f t="shared" ca="1" si="817"/>
        <v>-</v>
      </c>
      <c r="J1613" s="77" t="str">
        <f t="shared" ca="1" si="817"/>
        <v>-</v>
      </c>
      <c r="K1613" s="77" t="str">
        <f t="shared" ca="1" si="817"/>
        <v>-</v>
      </c>
      <c r="L1613" s="77" t="str">
        <f t="shared" ca="1" si="817"/>
        <v>-</v>
      </c>
      <c r="M1613" s="77" t="str">
        <f t="shared" ca="1" si="790"/>
        <v>-</v>
      </c>
      <c r="N1613" s="77" t="str">
        <f t="shared" ca="1" si="790"/>
        <v>-</v>
      </c>
      <c r="O1613" s="77">
        <f t="shared" ca="1" si="790"/>
        <v>196</v>
      </c>
      <c r="P1613" s="77">
        <f t="shared" ca="1" si="790"/>
        <v>197</v>
      </c>
      <c r="Q1613" s="77">
        <f t="shared" ca="1" si="790"/>
        <v>197</v>
      </c>
      <c r="R1613" s="77">
        <f t="shared" ca="1" si="790"/>
        <v>198</v>
      </c>
      <c r="S1613" s="77">
        <f t="shared" ca="1" si="790"/>
        <v>198</v>
      </c>
      <c r="T1613" s="77">
        <f t="shared" ca="1" si="790"/>
        <v>198</v>
      </c>
      <c r="U1613" s="109">
        <f t="shared" si="810"/>
        <v>2.2499999999999999E-2</v>
      </c>
      <c r="V1613" s="109">
        <f t="shared" si="810"/>
        <v>6.25E-2</v>
      </c>
      <c r="W1613" s="109">
        <f t="shared" si="810"/>
        <v>6.25E-2</v>
      </c>
      <c r="X1613" s="109">
        <f t="shared" si="810"/>
        <v>0.1225</v>
      </c>
      <c r="Y1613" s="206">
        <f t="shared" ca="1" si="811"/>
        <v>1.15E-2</v>
      </c>
      <c r="Z1613" s="206">
        <f t="shared" ca="1" si="811"/>
        <v>-2.0416666666666666E-2</v>
      </c>
      <c r="AA1613" s="77">
        <f t="shared" ca="1" si="811"/>
        <v>2</v>
      </c>
      <c r="AB1613" s="212" t="b">
        <f t="shared" si="812"/>
        <v>1</v>
      </c>
      <c r="AC1613" s="212" t="str">
        <f t="shared" si="812"/>
        <v>-</v>
      </c>
      <c r="AD1613" s="212" t="str">
        <f t="shared" si="812"/>
        <v>-</v>
      </c>
      <c r="AE1613" s="212" t="str">
        <f t="shared" si="812"/>
        <v>-</v>
      </c>
      <c r="AF1613" s="40" t="str">
        <f t="shared" ca="1" si="811"/>
        <v>-</v>
      </c>
      <c r="AG1613" s="212">
        <f t="shared" ca="1" si="813"/>
        <v>0.5</v>
      </c>
      <c r="AH1613" s="77">
        <f ca="1">OFFSET(AH1613,-1,0)</f>
        <v>1</v>
      </c>
      <c r="AI1613" s="77">
        <f t="shared" ca="1" si="811"/>
        <v>0</v>
      </c>
      <c r="AJ1613" s="77">
        <f t="shared" ca="1" si="811"/>
        <v>1</v>
      </c>
      <c r="AK1613" s="77">
        <f t="shared" ca="1" si="811"/>
        <v>0</v>
      </c>
      <c r="AL1613" s="77">
        <f t="shared" ca="1" si="811"/>
        <v>1</v>
      </c>
      <c r="AM1613" s="77"/>
      <c r="AN1613" s="77"/>
      <c r="AO1613" s="77"/>
      <c r="AP1613" s="77"/>
      <c r="AQ1613" s="77"/>
      <c r="AR1613" s="77"/>
      <c r="AS1613" s="77"/>
      <c r="AT1613" s="77"/>
      <c r="AU1613" s="77"/>
      <c r="AV1613" s="77"/>
      <c r="AW1613" s="77"/>
      <c r="AX1613" s="77"/>
      <c r="AY1613" s="77"/>
      <c r="AZ1613" s="77"/>
      <c r="BA1613" s="77"/>
      <c r="BB1613" s="77"/>
      <c r="BC1613" s="77"/>
      <c r="BD1613" s="77"/>
      <c r="BE1613" s="77"/>
      <c r="BF1613" s="77"/>
      <c r="BG1613" s="77"/>
      <c r="BH1613" s="77"/>
      <c r="BI1613" s="77"/>
      <c r="BJ1613" s="77"/>
      <c r="BK1613" s="77"/>
      <c r="BL1613" s="77"/>
      <c r="BM1613" s="77"/>
      <c r="BN1613" s="77">
        <f t="shared" ca="1" si="814"/>
        <v>0</v>
      </c>
      <c r="BO1613" s="77">
        <f t="shared" ca="1" si="814"/>
        <v>0</v>
      </c>
      <c r="BP1613" s="77">
        <f t="shared" ca="1" si="814"/>
        <v>0</v>
      </c>
      <c r="BQ1613" s="77">
        <f t="shared" ca="1" si="814"/>
        <v>0</v>
      </c>
      <c r="BR1613" s="77">
        <f t="shared" ca="1" si="814"/>
        <v>0.05</v>
      </c>
      <c r="BS1613" s="77">
        <f t="shared" ca="1" si="814"/>
        <v>-0.05</v>
      </c>
      <c r="BT1613" s="77">
        <f t="shared" ca="1" si="814"/>
        <v>-0.05</v>
      </c>
      <c r="BU1613" s="77">
        <f t="shared" ca="1" si="814"/>
        <v>0</v>
      </c>
      <c r="BV1613" s="77">
        <f t="shared" ca="1" si="814"/>
        <v>0</v>
      </c>
      <c r="BW1613" s="77">
        <f t="shared" ca="1" si="814"/>
        <v>0</v>
      </c>
      <c r="BX1613" s="77">
        <f t="shared" ca="1" si="814"/>
        <v>0</v>
      </c>
      <c r="BY1613" s="77">
        <f t="shared" ca="1" si="814"/>
        <v>0.05</v>
      </c>
      <c r="BZ1613" s="77">
        <f t="shared" ca="1" si="814"/>
        <v>-0.05</v>
      </c>
      <c r="CA1613" s="77">
        <f t="shared" ca="1" si="814"/>
        <v>-0.05</v>
      </c>
      <c r="CB1613" s="77">
        <f t="shared" ca="1" si="814"/>
        <v>0</v>
      </c>
      <c r="CC1613" s="77">
        <f t="shared" ca="1" si="814"/>
        <v>0</v>
      </c>
      <c r="CD1613" s="77">
        <f t="shared" ca="1" si="815"/>
        <v>0</v>
      </c>
      <c r="CE1613" s="77">
        <f t="shared" ca="1" si="815"/>
        <v>0</v>
      </c>
      <c r="CF1613" s="77">
        <f t="shared" ca="1" si="815"/>
        <v>0.05</v>
      </c>
      <c r="CG1613" s="77">
        <f t="shared" ca="1" si="815"/>
        <v>-0.05</v>
      </c>
      <c r="CH1613" s="77">
        <f t="shared" ca="1" si="815"/>
        <v>-0.05</v>
      </c>
    </row>
    <row r="1614" spans="1:86">
      <c r="A1614" s="63">
        <v>8</v>
      </c>
      <c r="B1614" s="230" t="str">
        <f t="shared" si="788"/>
        <v>Scan 2 Sell Twice Dry, with performers</v>
      </c>
      <c r="C1614" s="77">
        <f t="shared" ca="1" si="808"/>
        <v>1</v>
      </c>
      <c r="D1614" s="77">
        <f t="shared" ca="1" si="808"/>
        <v>1</v>
      </c>
      <c r="E1614" s="77" t="b">
        <f t="shared" ca="1" si="816"/>
        <v>0</v>
      </c>
      <c r="F1614" s="77">
        <f t="shared" ca="1" si="817"/>
        <v>222</v>
      </c>
      <c r="G1614" s="77" t="str">
        <f t="shared" ca="1" si="817"/>
        <v>-</v>
      </c>
      <c r="H1614" s="77" t="str">
        <f t="shared" ca="1" si="817"/>
        <v>-</v>
      </c>
      <c r="I1614" s="77" t="str">
        <f t="shared" ca="1" si="817"/>
        <v>-</v>
      </c>
      <c r="J1614" s="77" t="str">
        <f t="shared" ca="1" si="817"/>
        <v>-</v>
      </c>
      <c r="K1614" s="77" t="str">
        <f t="shared" ca="1" si="817"/>
        <v>-</v>
      </c>
      <c r="L1614" s="77" t="str">
        <f t="shared" ca="1" si="817"/>
        <v>-</v>
      </c>
      <c r="M1614" s="77" t="str">
        <f t="shared" ca="1" si="790"/>
        <v>-</v>
      </c>
      <c r="N1614" s="77" t="str">
        <f t="shared" ca="1" si="790"/>
        <v>-</v>
      </c>
      <c r="O1614" s="77">
        <f t="shared" ca="1" si="790"/>
        <v>196</v>
      </c>
      <c r="P1614" s="77">
        <f t="shared" ca="1" si="790"/>
        <v>197</v>
      </c>
      <c r="Q1614" s="77">
        <f t="shared" ca="1" si="790"/>
        <v>197</v>
      </c>
      <c r="R1614" s="77">
        <f t="shared" ca="1" si="790"/>
        <v>198</v>
      </c>
      <c r="S1614" s="77">
        <f t="shared" ca="1" si="790"/>
        <v>198</v>
      </c>
      <c r="T1614" s="77">
        <f t="shared" ca="1" si="790"/>
        <v>198</v>
      </c>
      <c r="U1614" s="109">
        <f t="shared" si="810"/>
        <v>0.02</v>
      </c>
      <c r="V1614" s="109">
        <f t="shared" si="810"/>
        <v>0</v>
      </c>
      <c r="W1614" s="109">
        <f t="shared" si="810"/>
        <v>0.05</v>
      </c>
      <c r="X1614" s="109">
        <f t="shared" si="810"/>
        <v>0.11</v>
      </c>
      <c r="Y1614" s="206">
        <f t="shared" ca="1" si="811"/>
        <v>1.15E-2</v>
      </c>
      <c r="Z1614" s="206">
        <f t="shared" ca="1" si="811"/>
        <v>-2.0416666666666666E-2</v>
      </c>
      <c r="AA1614" s="77">
        <f t="shared" ca="1" si="811"/>
        <v>2</v>
      </c>
      <c r="AB1614" s="212" t="str">
        <f t="shared" si="812"/>
        <v>-</v>
      </c>
      <c r="AC1614" s="212" t="str">
        <f t="shared" si="812"/>
        <v>-</v>
      </c>
      <c r="AD1614" s="212" t="b">
        <f t="shared" si="812"/>
        <v>1</v>
      </c>
      <c r="AE1614" s="212" t="str">
        <f t="shared" si="812"/>
        <v>-</v>
      </c>
      <c r="AF1614" s="40" t="str">
        <f t="shared" ca="1" si="811"/>
        <v>-</v>
      </c>
      <c r="AG1614" s="212">
        <f t="shared" ca="1" si="813"/>
        <v>0.5</v>
      </c>
      <c r="AH1614" s="77">
        <f ca="1">OFFSET(AH1614,-1,0)</f>
        <v>1</v>
      </c>
      <c r="AI1614" s="77">
        <f t="shared" ca="1" si="811"/>
        <v>0</v>
      </c>
      <c r="AJ1614" s="77">
        <f t="shared" ca="1" si="811"/>
        <v>1</v>
      </c>
      <c r="AK1614" s="77">
        <f t="shared" ca="1" si="811"/>
        <v>0</v>
      </c>
      <c r="AL1614" s="77">
        <f t="shared" ca="1" si="811"/>
        <v>1</v>
      </c>
      <c r="AM1614" s="77"/>
      <c r="AN1614" s="77"/>
      <c r="AO1614" s="77"/>
      <c r="AP1614" s="77"/>
      <c r="AQ1614" s="77"/>
      <c r="AR1614" s="77"/>
      <c r="AS1614" s="77"/>
      <c r="AT1614" s="77"/>
      <c r="AU1614" s="77"/>
      <c r="AV1614" s="77"/>
      <c r="AW1614" s="77"/>
      <c r="AX1614" s="77"/>
      <c r="AY1614" s="77"/>
      <c r="AZ1614" s="77"/>
      <c r="BA1614" s="77"/>
      <c r="BB1614" s="77"/>
      <c r="BC1614" s="77"/>
      <c r="BD1614" s="77"/>
      <c r="BE1614" s="77"/>
      <c r="BF1614" s="77"/>
      <c r="BG1614" s="77"/>
      <c r="BH1614" s="77"/>
      <c r="BI1614" s="77"/>
      <c r="BJ1614" s="77"/>
      <c r="BK1614" s="77"/>
      <c r="BL1614" s="77"/>
      <c r="BM1614" s="77"/>
      <c r="BN1614" s="77">
        <f t="shared" ca="1" si="814"/>
        <v>0</v>
      </c>
      <c r="BO1614" s="77">
        <f t="shared" ca="1" si="814"/>
        <v>0</v>
      </c>
      <c r="BP1614" s="77">
        <f t="shared" ca="1" si="814"/>
        <v>0</v>
      </c>
      <c r="BQ1614" s="77">
        <f t="shared" ca="1" si="814"/>
        <v>0</v>
      </c>
      <c r="BR1614" s="77">
        <f t="shared" ca="1" si="814"/>
        <v>0.05</v>
      </c>
      <c r="BS1614" s="77">
        <f t="shared" ca="1" si="814"/>
        <v>-0.05</v>
      </c>
      <c r="BT1614" s="77">
        <f t="shared" ca="1" si="814"/>
        <v>-0.05</v>
      </c>
      <c r="BU1614" s="77">
        <f t="shared" ca="1" si="814"/>
        <v>0</v>
      </c>
      <c r="BV1614" s="77">
        <f t="shared" ca="1" si="814"/>
        <v>0</v>
      </c>
      <c r="BW1614" s="77">
        <f t="shared" ca="1" si="814"/>
        <v>0</v>
      </c>
      <c r="BX1614" s="77">
        <f t="shared" ca="1" si="814"/>
        <v>0</v>
      </c>
      <c r="BY1614" s="77">
        <f t="shared" ca="1" si="814"/>
        <v>0.05</v>
      </c>
      <c r="BZ1614" s="77">
        <f t="shared" ca="1" si="814"/>
        <v>-0.05</v>
      </c>
      <c r="CA1614" s="77">
        <f t="shared" ca="1" si="814"/>
        <v>-0.05</v>
      </c>
      <c r="CB1614" s="77">
        <f t="shared" ca="1" si="814"/>
        <v>0</v>
      </c>
      <c r="CC1614" s="77">
        <f t="shared" ca="1" si="814"/>
        <v>0</v>
      </c>
      <c r="CD1614" s="77">
        <f t="shared" ca="1" si="815"/>
        <v>0</v>
      </c>
      <c r="CE1614" s="77">
        <f t="shared" ca="1" si="815"/>
        <v>0</v>
      </c>
      <c r="CF1614" s="77">
        <f t="shared" ca="1" si="815"/>
        <v>0.05</v>
      </c>
      <c r="CG1614" s="77">
        <f t="shared" ca="1" si="815"/>
        <v>-0.05</v>
      </c>
      <c r="CH1614" s="77">
        <f t="shared" ca="1" si="815"/>
        <v>-0.05</v>
      </c>
    </row>
    <row r="1615" spans="1:86">
      <c r="A1615" s="212">
        <f ca="1">INDEX(CHOOSE(d.Flock.2.3+1,i.DryManOpt_Mer,i.DryManOpt_BBT,i.DryManOpt_Mat),d.TOL.2.3+1,$AA1615+1)</f>
        <v>3</v>
      </c>
      <c r="B1615" s="228" t="str">
        <f t="shared" si="788"/>
        <v>Scan 2 Optimum</v>
      </c>
      <c r="C1615" s="40">
        <f t="shared" ca="1" si="808"/>
        <v>1</v>
      </c>
      <c r="D1615" s="40">
        <f t="shared" ca="1" si="808"/>
        <v>1</v>
      </c>
      <c r="E1615" s="40" t="b">
        <f t="shared" ca="1" si="816"/>
        <v>0</v>
      </c>
      <c r="F1615" s="40">
        <f t="shared" ca="1" si="790"/>
        <v>222</v>
      </c>
      <c r="G1615" s="40" t="str">
        <f t="shared" ca="1" si="790"/>
        <v>-</v>
      </c>
      <c r="H1615" s="40" t="str">
        <f t="shared" ca="1" si="790"/>
        <v>-</v>
      </c>
      <c r="I1615" s="40" t="str">
        <f t="shared" ca="1" si="790"/>
        <v>-</v>
      </c>
      <c r="J1615" s="40" t="str">
        <f t="shared" ca="1" si="790"/>
        <v>-</v>
      </c>
      <c r="K1615" s="40" t="str">
        <f t="shared" ca="1" si="790"/>
        <v>-</v>
      </c>
      <c r="L1615" s="40" t="str">
        <f t="shared" ca="1" si="790"/>
        <v>-</v>
      </c>
      <c r="M1615" s="40" t="str">
        <f t="shared" ca="1" si="790"/>
        <v>-</v>
      </c>
      <c r="N1615" s="40" t="str">
        <f t="shared" ca="1" si="790"/>
        <v>-</v>
      </c>
      <c r="O1615" s="40">
        <f t="shared" ca="1" si="790"/>
        <v>196</v>
      </c>
      <c r="P1615" s="40">
        <f t="shared" ca="1" si="790"/>
        <v>197</v>
      </c>
      <c r="Q1615" s="40">
        <f t="shared" ca="1" si="790"/>
        <v>197</v>
      </c>
      <c r="R1615" s="40">
        <f t="shared" ca="1" si="790"/>
        <v>198</v>
      </c>
      <c r="S1615" s="40">
        <f t="shared" ca="1" si="790"/>
        <v>198</v>
      </c>
      <c r="T1615" s="40">
        <f t="shared" ca="1" si="790"/>
        <v>198</v>
      </c>
      <c r="U1615" s="109">
        <f t="shared" ca="1" si="810"/>
        <v>1.2500000000000001E-2</v>
      </c>
      <c r="V1615" s="109">
        <f t="shared" ca="1" si="810"/>
        <v>6.25E-2</v>
      </c>
      <c r="W1615" s="109">
        <f t="shared" ca="1" si="810"/>
        <v>6.25E-2</v>
      </c>
      <c r="X1615" s="109">
        <f t="shared" ca="1" si="810"/>
        <v>6.25E-2</v>
      </c>
      <c r="Y1615" s="49">
        <f t="shared" ca="1" si="811"/>
        <v>1.15E-2</v>
      </c>
      <c r="Z1615" s="49">
        <f t="shared" ca="1" si="811"/>
        <v>-2.0416666666666666E-2</v>
      </c>
      <c r="AA1615" s="40">
        <f t="shared" ca="1" si="811"/>
        <v>2</v>
      </c>
      <c r="AB1615" s="212" t="b">
        <f t="shared" ca="1" si="812"/>
        <v>1</v>
      </c>
      <c r="AC1615" s="212" t="str">
        <f t="shared" ca="1" si="812"/>
        <v>-</v>
      </c>
      <c r="AD1615" s="212" t="str">
        <f t="shared" ca="1" si="812"/>
        <v>-</v>
      </c>
      <c r="AE1615" s="212" t="str">
        <f t="shared" ca="1" si="812"/>
        <v>-</v>
      </c>
      <c r="AF1615" s="40" t="str">
        <f t="shared" ca="1" si="811"/>
        <v>-</v>
      </c>
      <c r="AG1615" s="212" t="str">
        <f t="shared" ca="1" si="813"/>
        <v>-</v>
      </c>
      <c r="AH1615" s="40">
        <f t="shared" ca="1" si="811"/>
        <v>1</v>
      </c>
      <c r="AI1615" s="40">
        <f t="shared" ca="1" si="811"/>
        <v>0</v>
      </c>
      <c r="AJ1615" s="40">
        <f t="shared" ca="1" si="811"/>
        <v>1</v>
      </c>
      <c r="AK1615" s="40">
        <f t="shared" ca="1" si="797"/>
        <v>0</v>
      </c>
      <c r="AL1615" s="40">
        <f t="shared" ca="1" si="797"/>
        <v>1</v>
      </c>
      <c r="AM1615" s="40"/>
      <c r="AN1615" s="40"/>
      <c r="AO1615" s="40"/>
      <c r="AP1615" s="40"/>
      <c r="AQ1615" s="40"/>
      <c r="AR1615" s="40"/>
      <c r="AS1615" s="40"/>
      <c r="AT1615" s="40"/>
      <c r="AU1615" s="40"/>
      <c r="AV1615" s="40"/>
      <c r="AW1615" s="40"/>
      <c r="AX1615" s="40"/>
      <c r="AY1615" s="40"/>
      <c r="AZ1615" s="40"/>
      <c r="BA1615" s="40"/>
      <c r="BB1615" s="40"/>
      <c r="BC1615" s="40"/>
      <c r="BD1615" s="40"/>
      <c r="BE1615" s="40"/>
      <c r="BF1615" s="40"/>
      <c r="BG1615" s="40"/>
      <c r="BH1615" s="40"/>
      <c r="BI1615" s="40"/>
      <c r="BJ1615" s="40"/>
      <c r="BK1615" s="40"/>
      <c r="BL1615" s="40"/>
      <c r="BM1615" s="40"/>
      <c r="BN1615" s="40">
        <f t="shared" ca="1" si="814"/>
        <v>0</v>
      </c>
      <c r="BO1615" s="40">
        <f t="shared" ca="1" si="814"/>
        <v>0</v>
      </c>
      <c r="BP1615" s="40">
        <f t="shared" ca="1" si="814"/>
        <v>0</v>
      </c>
      <c r="BQ1615" s="40">
        <f t="shared" ca="1" si="814"/>
        <v>0</v>
      </c>
      <c r="BR1615" s="40">
        <f t="shared" ca="1" si="814"/>
        <v>0.05</v>
      </c>
      <c r="BS1615" s="40">
        <f t="shared" ca="1" si="814"/>
        <v>-0.05</v>
      </c>
      <c r="BT1615" s="40">
        <f t="shared" ca="1" si="814"/>
        <v>-0.05</v>
      </c>
      <c r="BU1615" s="40">
        <f t="shared" ca="1" si="814"/>
        <v>0</v>
      </c>
      <c r="BV1615" s="40">
        <f t="shared" ca="1" si="814"/>
        <v>0</v>
      </c>
      <c r="BW1615" s="40">
        <f t="shared" ca="1" si="814"/>
        <v>0</v>
      </c>
      <c r="BX1615" s="40">
        <f t="shared" ca="1" si="814"/>
        <v>0</v>
      </c>
      <c r="BY1615" s="40">
        <f t="shared" ca="1" si="814"/>
        <v>0.05</v>
      </c>
      <c r="BZ1615" s="40">
        <f t="shared" ca="1" si="814"/>
        <v>-0.05</v>
      </c>
      <c r="CA1615" s="40">
        <f t="shared" ca="1" si="814"/>
        <v>-0.05</v>
      </c>
      <c r="CB1615" s="40">
        <f t="shared" ca="1" si="814"/>
        <v>0</v>
      </c>
      <c r="CC1615" s="40">
        <f t="shared" ca="1" si="814"/>
        <v>0</v>
      </c>
      <c r="CD1615" s="40">
        <f t="shared" ca="1" si="815"/>
        <v>0</v>
      </c>
      <c r="CE1615" s="40">
        <f t="shared" ca="1" si="815"/>
        <v>0</v>
      </c>
      <c r="CF1615" s="40">
        <f t="shared" ca="1" si="815"/>
        <v>0.05</v>
      </c>
      <c r="CG1615" s="40">
        <f t="shared" ca="1" si="815"/>
        <v>-0.05</v>
      </c>
      <c r="CH1615" s="40">
        <f t="shared" ca="1" si="815"/>
        <v>-0.05</v>
      </c>
    </row>
    <row r="1616" spans="1:86">
      <c r="A1616" s="60"/>
      <c r="B1616" s="229" t="str">
        <f t="shared" si="788"/>
        <v>Scan 2 FS wo LTW</v>
      </c>
      <c r="C1616" s="40">
        <f t="shared" ca="1" si="808"/>
        <v>1</v>
      </c>
      <c r="D1616" s="40">
        <f t="shared" ca="1" si="808"/>
        <v>1</v>
      </c>
      <c r="E1616" s="40" t="b">
        <f t="shared" ca="1" si="816"/>
        <v>0</v>
      </c>
      <c r="F1616" s="40">
        <f t="shared" ca="1" si="790"/>
        <v>222</v>
      </c>
      <c r="G1616" s="40" t="str">
        <f t="shared" ca="1" si="790"/>
        <v>-</v>
      </c>
      <c r="H1616" s="40" t="str">
        <f t="shared" ca="1" si="790"/>
        <v>-</v>
      </c>
      <c r="I1616" s="40" t="str">
        <f t="shared" ca="1" si="790"/>
        <v>-</v>
      </c>
      <c r="J1616" s="40" t="str">
        <f t="shared" ca="1" si="790"/>
        <v>-</v>
      </c>
      <c r="K1616" s="40" t="str">
        <f t="shared" ca="1" si="790"/>
        <v>-</v>
      </c>
      <c r="L1616" s="40" t="str">
        <f t="shared" ca="1" si="790"/>
        <v>-</v>
      </c>
      <c r="M1616" s="40" t="str">
        <f t="shared" ca="1" si="790"/>
        <v>-</v>
      </c>
      <c r="N1616" s="77" t="str">
        <f t="shared" ca="1" si="790"/>
        <v>-</v>
      </c>
      <c r="O1616" s="77">
        <f t="shared" ca="1" si="790"/>
        <v>196</v>
      </c>
      <c r="P1616" s="77">
        <f t="shared" ca="1" si="790"/>
        <v>197</v>
      </c>
      <c r="Q1616" s="77">
        <f t="shared" ca="1" si="790"/>
        <v>197</v>
      </c>
      <c r="R1616" s="77">
        <f t="shared" ca="1" si="790"/>
        <v>198</v>
      </c>
      <c r="S1616" s="77">
        <f t="shared" ca="1" si="790"/>
        <v>198</v>
      </c>
      <c r="T1616" s="77">
        <f t="shared" ca="1" si="790"/>
        <v>198</v>
      </c>
      <c r="U1616" s="77">
        <f t="shared" ca="1" si="790"/>
        <v>1.2500000000000001E-2</v>
      </c>
      <c r="V1616" s="77">
        <f t="shared" ref="V1616:AJ1620" ca="1" si="818">OFFSET(V1616,-1,0)</f>
        <v>6.25E-2</v>
      </c>
      <c r="W1616" s="77">
        <f t="shared" ca="1" si="818"/>
        <v>6.25E-2</v>
      </c>
      <c r="X1616" s="77">
        <f t="shared" ca="1" si="818"/>
        <v>6.25E-2</v>
      </c>
      <c r="Y1616" s="77">
        <f t="shared" ca="1" si="818"/>
        <v>1.15E-2</v>
      </c>
      <c r="Z1616" s="77">
        <f t="shared" ca="1" si="818"/>
        <v>-2.0416666666666666E-2</v>
      </c>
      <c r="AA1616" s="77">
        <f t="shared" ca="1" si="818"/>
        <v>2</v>
      </c>
      <c r="AB1616" s="77" t="b">
        <f t="shared" ca="1" si="818"/>
        <v>1</v>
      </c>
      <c r="AC1616" s="77" t="str">
        <f t="shared" ca="1" si="818"/>
        <v>-</v>
      </c>
      <c r="AD1616" s="77" t="str">
        <f t="shared" ca="1" si="818"/>
        <v>-</v>
      </c>
      <c r="AE1616" s="77" t="str">
        <f t="shared" ca="1" si="818"/>
        <v>-</v>
      </c>
      <c r="AF1616" s="77" t="str">
        <f t="shared" ca="1" si="818"/>
        <v>-</v>
      </c>
      <c r="AG1616" s="77" t="str">
        <f t="shared" ca="1" si="818"/>
        <v>-</v>
      </c>
      <c r="AH1616" s="77">
        <f t="shared" ca="1" si="818"/>
        <v>1</v>
      </c>
      <c r="AI1616" s="77">
        <f ca="1">OFFSET(AI1616,-1,0)</f>
        <v>0</v>
      </c>
      <c r="AJ1616" s="77">
        <f ca="1">OFFSET(AJ1616,-1,0)</f>
        <v>1</v>
      </c>
      <c r="AK1616" s="77">
        <f t="shared" ca="1" si="797"/>
        <v>0</v>
      </c>
      <c r="AL1616" s="40">
        <f t="shared" ca="1" si="797"/>
        <v>1</v>
      </c>
      <c r="AM1616" s="77"/>
      <c r="AN1616" s="77"/>
      <c r="AO1616" s="77"/>
      <c r="AP1616" s="77"/>
      <c r="AQ1616" s="77"/>
      <c r="AR1616" s="77"/>
      <c r="AS1616" s="77"/>
      <c r="AT1616" s="77"/>
      <c r="AU1616" s="77"/>
      <c r="AV1616" s="77"/>
      <c r="AW1616" s="77"/>
      <c r="AX1616" s="77"/>
      <c r="AY1616" s="77"/>
      <c r="AZ1616" s="77"/>
      <c r="BA1616" s="77"/>
      <c r="BB1616" s="77"/>
      <c r="BC1616" s="77"/>
      <c r="BD1616" s="77"/>
      <c r="BE1616" s="77"/>
      <c r="BF1616" s="77"/>
      <c r="BG1616" s="77"/>
      <c r="BH1616" s="77"/>
      <c r="BI1616" s="77"/>
      <c r="BJ1616" s="77"/>
      <c r="BK1616" s="77"/>
      <c r="BL1616" s="77"/>
      <c r="BM1616" s="77"/>
      <c r="BN1616" s="63">
        <v>0</v>
      </c>
      <c r="BO1616" s="63">
        <v>0</v>
      </c>
      <c r="BP1616" s="63">
        <v>0</v>
      </c>
      <c r="BQ1616" s="63">
        <v>0</v>
      </c>
      <c r="BR1616" s="63">
        <v>0</v>
      </c>
      <c r="BS1616" s="63">
        <v>0</v>
      </c>
      <c r="BT1616" s="63">
        <v>0</v>
      </c>
      <c r="BU1616" s="63">
        <v>0</v>
      </c>
      <c r="BV1616" s="63">
        <v>0</v>
      </c>
      <c r="BW1616" s="63">
        <v>0</v>
      </c>
      <c r="BX1616" s="63">
        <v>0</v>
      </c>
      <c r="BY1616" s="63">
        <v>0</v>
      </c>
      <c r="BZ1616" s="63">
        <v>0</v>
      </c>
      <c r="CA1616" s="63">
        <v>0</v>
      </c>
      <c r="CB1616" s="63">
        <v>0</v>
      </c>
      <c r="CC1616" s="63">
        <v>0</v>
      </c>
      <c r="CD1616" s="63">
        <v>0</v>
      </c>
      <c r="CE1616" s="63">
        <v>0</v>
      </c>
      <c r="CF1616" s="63">
        <v>0</v>
      </c>
      <c r="CG1616" s="63">
        <v>0</v>
      </c>
      <c r="CH1616" s="63">
        <v>0</v>
      </c>
    </row>
    <row r="1617" spans="1:86">
      <c r="A1617" s="60"/>
      <c r="B1617" s="229" t="str">
        <f t="shared" si="788"/>
        <v>Scan 2 LTW removed</v>
      </c>
      <c r="C1617" s="63">
        <v>0</v>
      </c>
      <c r="D1617" s="63">
        <v>0</v>
      </c>
      <c r="E1617" s="40" t="b">
        <f t="shared" ca="1" si="816"/>
        <v>0</v>
      </c>
      <c r="F1617" s="40">
        <f t="shared" ca="1" si="790"/>
        <v>222</v>
      </c>
      <c r="G1617" s="40" t="str">
        <f t="shared" ca="1" si="790"/>
        <v>-</v>
      </c>
      <c r="H1617" s="40" t="str">
        <f t="shared" ca="1" si="790"/>
        <v>-</v>
      </c>
      <c r="I1617" s="40" t="str">
        <f t="shared" ca="1" si="790"/>
        <v>-</v>
      </c>
      <c r="J1617" s="40" t="str">
        <f t="shared" ca="1" si="790"/>
        <v>-</v>
      </c>
      <c r="K1617" s="40" t="str">
        <f t="shared" ca="1" si="790"/>
        <v>-</v>
      </c>
      <c r="L1617" s="40" t="str">
        <f t="shared" ca="1" si="790"/>
        <v>-</v>
      </c>
      <c r="M1617" s="40" t="str">
        <f t="shared" ca="1" si="790"/>
        <v>-</v>
      </c>
      <c r="N1617" s="40" t="str">
        <f t="shared" ca="1" si="790"/>
        <v>-</v>
      </c>
      <c r="O1617" s="40">
        <f t="shared" ca="1" si="790"/>
        <v>196</v>
      </c>
      <c r="P1617" s="40">
        <f t="shared" ca="1" si="790"/>
        <v>197</v>
      </c>
      <c r="Q1617" s="40">
        <f t="shared" ca="1" si="790"/>
        <v>197</v>
      </c>
      <c r="R1617" s="40">
        <f t="shared" ca="1" si="790"/>
        <v>198</v>
      </c>
      <c r="S1617" s="40">
        <f t="shared" ca="1" si="790"/>
        <v>198</v>
      </c>
      <c r="T1617" s="40">
        <f t="shared" ca="1" si="790"/>
        <v>198</v>
      </c>
      <c r="U1617" s="40">
        <f t="shared" ca="1" si="790"/>
        <v>1.2500000000000001E-2</v>
      </c>
      <c r="V1617" s="40">
        <f t="shared" ca="1" si="818"/>
        <v>6.25E-2</v>
      </c>
      <c r="W1617" s="40">
        <f t="shared" ca="1" si="818"/>
        <v>6.25E-2</v>
      </c>
      <c r="X1617" s="40">
        <f t="shared" ca="1" si="818"/>
        <v>6.25E-2</v>
      </c>
      <c r="Y1617" s="49">
        <f t="shared" ca="1" si="818"/>
        <v>1.15E-2</v>
      </c>
      <c r="Z1617" s="49">
        <f t="shared" ca="1" si="818"/>
        <v>-2.0416666666666666E-2</v>
      </c>
      <c r="AA1617" s="40">
        <f t="shared" ca="1" si="818"/>
        <v>2</v>
      </c>
      <c r="AB1617" s="40" t="b">
        <f t="shared" ca="1" si="818"/>
        <v>1</v>
      </c>
      <c r="AC1617" s="40" t="str">
        <f ca="1">OFFSET(AC1617,-1,0)</f>
        <v>-</v>
      </c>
      <c r="AD1617" s="40" t="str">
        <f t="shared" ca="1" si="818"/>
        <v>-</v>
      </c>
      <c r="AE1617" s="40" t="str">
        <f t="shared" ca="1" si="818"/>
        <v>-</v>
      </c>
      <c r="AF1617" s="40" t="str">
        <f t="shared" ca="1" si="818"/>
        <v>-</v>
      </c>
      <c r="AG1617" s="40" t="str">
        <f t="shared" ca="1" si="818"/>
        <v>-</v>
      </c>
      <c r="AH1617" s="40">
        <f t="shared" ca="1" si="818"/>
        <v>1</v>
      </c>
      <c r="AI1617" s="40">
        <f t="shared" ca="1" si="818"/>
        <v>0</v>
      </c>
      <c r="AJ1617" s="40">
        <f t="shared" ca="1" si="818"/>
        <v>1</v>
      </c>
      <c r="AK1617" s="40">
        <f t="shared" ca="1" si="797"/>
        <v>0</v>
      </c>
      <c r="AL1617" s="40">
        <f t="shared" ca="1" si="797"/>
        <v>1</v>
      </c>
      <c r="AM1617" s="77"/>
      <c r="AN1617" s="77"/>
      <c r="AO1617" s="77"/>
      <c r="AP1617" s="77"/>
      <c r="AQ1617" s="77"/>
      <c r="AR1617" s="77"/>
      <c r="AS1617" s="77"/>
      <c r="AT1617" s="77"/>
      <c r="AU1617" s="77"/>
      <c r="AV1617" s="77"/>
      <c r="AW1617" s="77"/>
      <c r="AX1617" s="77"/>
      <c r="AY1617" s="77"/>
      <c r="AZ1617" s="77"/>
      <c r="BA1617" s="77"/>
      <c r="BB1617" s="77"/>
      <c r="BC1617" s="77"/>
      <c r="BD1617" s="77"/>
      <c r="BE1617" s="77"/>
      <c r="BF1617" s="77"/>
      <c r="BG1617" s="77"/>
      <c r="BH1617" s="77"/>
      <c r="BI1617" s="77"/>
      <c r="BJ1617" s="77"/>
      <c r="BK1617" s="77"/>
      <c r="BL1617" s="77"/>
      <c r="BM1617" s="77"/>
      <c r="BN1617" s="40">
        <f t="shared" ca="1" si="814"/>
        <v>0</v>
      </c>
      <c r="BO1617" s="40">
        <f t="shared" ca="1" si="814"/>
        <v>0</v>
      </c>
      <c r="BP1617" s="40">
        <f t="shared" ca="1" si="814"/>
        <v>0</v>
      </c>
      <c r="BQ1617" s="40">
        <f t="shared" ca="1" si="814"/>
        <v>0</v>
      </c>
      <c r="BR1617" s="40">
        <f t="shared" ca="1" si="814"/>
        <v>0</v>
      </c>
      <c r="BS1617" s="40">
        <f t="shared" ca="1" si="814"/>
        <v>0</v>
      </c>
      <c r="BT1617" s="40">
        <f t="shared" ca="1" si="814"/>
        <v>0</v>
      </c>
      <c r="BU1617" s="40">
        <f t="shared" ca="1" si="814"/>
        <v>0</v>
      </c>
      <c r="BV1617" s="40">
        <f t="shared" ca="1" si="814"/>
        <v>0</v>
      </c>
      <c r="BW1617" s="40">
        <f t="shared" ca="1" si="814"/>
        <v>0</v>
      </c>
      <c r="BX1617" s="40">
        <f t="shared" ca="1" si="814"/>
        <v>0</v>
      </c>
      <c r="BY1617" s="40">
        <f t="shared" ca="1" si="814"/>
        <v>0</v>
      </c>
      <c r="BZ1617" s="40">
        <f t="shared" ca="1" si="814"/>
        <v>0</v>
      </c>
      <c r="CA1617" s="40">
        <f t="shared" ca="1" si="814"/>
        <v>0</v>
      </c>
      <c r="CB1617" s="40">
        <f t="shared" ca="1" si="814"/>
        <v>0</v>
      </c>
      <c r="CC1617" s="40">
        <f t="shared" ca="1" si="814"/>
        <v>0</v>
      </c>
      <c r="CD1617" s="40">
        <f t="shared" ca="1" si="815"/>
        <v>0</v>
      </c>
      <c r="CE1617" s="40">
        <f t="shared" ca="1" si="815"/>
        <v>0</v>
      </c>
      <c r="CF1617" s="40">
        <f t="shared" ca="1" si="815"/>
        <v>0</v>
      </c>
      <c r="CG1617" s="40">
        <f t="shared" ca="1" si="815"/>
        <v>0</v>
      </c>
      <c r="CH1617" s="40">
        <f t="shared" ca="1" si="815"/>
        <v>0</v>
      </c>
    </row>
    <row r="1618" spans="1:86">
      <c r="A1618" s="60"/>
      <c r="B1618" s="230" t="str">
        <f t="shared" si="788"/>
        <v>Scan 2 no cost increase</v>
      </c>
      <c r="C1618" s="63">
        <v>1</v>
      </c>
      <c r="D1618" s="63">
        <v>1</v>
      </c>
      <c r="E1618" s="77" t="b">
        <f t="shared" ca="1" si="816"/>
        <v>0</v>
      </c>
      <c r="F1618" s="77">
        <f t="shared" ca="1" si="790"/>
        <v>222</v>
      </c>
      <c r="G1618" s="77" t="str">
        <f t="shared" ca="1" si="790"/>
        <v>-</v>
      </c>
      <c r="H1618" s="77" t="str">
        <f t="shared" ca="1" si="790"/>
        <v>-</v>
      </c>
      <c r="I1618" s="77" t="str">
        <f t="shared" ca="1" si="790"/>
        <v>-</v>
      </c>
      <c r="J1618" s="77" t="str">
        <f t="shared" ca="1" si="790"/>
        <v>-</v>
      </c>
      <c r="K1618" s="77" t="str">
        <f t="shared" ca="1" si="790"/>
        <v>-</v>
      </c>
      <c r="L1618" s="77" t="str">
        <f t="shared" ca="1" si="790"/>
        <v>-</v>
      </c>
      <c r="M1618" s="77" t="str">
        <f t="shared" ca="1" si="790"/>
        <v>-</v>
      </c>
      <c r="N1618" s="77" t="str">
        <f t="shared" ca="1" si="790"/>
        <v>-</v>
      </c>
      <c r="O1618" s="77">
        <f t="shared" ca="1" si="790"/>
        <v>196</v>
      </c>
      <c r="P1618" s="77">
        <f t="shared" ca="1" si="790"/>
        <v>197</v>
      </c>
      <c r="Q1618" s="77">
        <f t="shared" ca="1" si="790"/>
        <v>197</v>
      </c>
      <c r="R1618" s="77">
        <f t="shared" ca="1" si="790"/>
        <v>198</v>
      </c>
      <c r="S1618" s="77">
        <f t="shared" ca="1" si="790"/>
        <v>198</v>
      </c>
      <c r="T1618" s="77">
        <f t="shared" ca="1" si="790"/>
        <v>198</v>
      </c>
      <c r="U1618" s="77">
        <f t="shared" ca="1" si="790"/>
        <v>1.2500000000000001E-2</v>
      </c>
      <c r="V1618" s="77">
        <f t="shared" ca="1" si="818"/>
        <v>6.25E-2</v>
      </c>
      <c r="W1618" s="77">
        <f t="shared" ca="1" si="818"/>
        <v>6.25E-2</v>
      </c>
      <c r="X1618" s="77">
        <f t="shared" ca="1" si="818"/>
        <v>6.25E-2</v>
      </c>
      <c r="Y1618" s="206">
        <f t="shared" ca="1" si="818"/>
        <v>1.15E-2</v>
      </c>
      <c r="Z1618" s="206">
        <f t="shared" ca="1" si="818"/>
        <v>-2.0416666666666666E-2</v>
      </c>
      <c r="AA1618" s="77">
        <f t="shared" ca="1" si="818"/>
        <v>2</v>
      </c>
      <c r="AB1618" s="77" t="b">
        <f t="shared" ca="1" si="818"/>
        <v>1</v>
      </c>
      <c r="AC1618" s="77" t="str">
        <f t="shared" ca="1" si="818"/>
        <v>-</v>
      </c>
      <c r="AD1618" s="77" t="str">
        <f t="shared" ca="1" si="818"/>
        <v>-</v>
      </c>
      <c r="AE1618" s="77" t="str">
        <f t="shared" ca="1" si="818"/>
        <v>-</v>
      </c>
      <c r="AF1618" s="77" t="str">
        <f t="shared" ca="1" si="818"/>
        <v>-</v>
      </c>
      <c r="AG1618" s="77" t="str">
        <f t="shared" ca="1" si="818"/>
        <v>-</v>
      </c>
      <c r="AH1618" s="40">
        <f t="shared" ca="1" si="818"/>
        <v>1</v>
      </c>
      <c r="AI1618" s="75">
        <v>-0.25</v>
      </c>
      <c r="AJ1618" s="40">
        <f t="shared" ca="1" si="818"/>
        <v>1</v>
      </c>
      <c r="AK1618" s="75">
        <f>187.5-125</f>
        <v>62.5</v>
      </c>
      <c r="AL1618" s="77">
        <f t="shared" ref="AL1618:AL1623" ca="1" si="819">OFFSET(AL1618,-1,0)</f>
        <v>1</v>
      </c>
      <c r="AM1618" s="77"/>
      <c r="AN1618" s="77"/>
      <c r="AO1618" s="77"/>
      <c r="AP1618" s="77"/>
      <c r="AQ1618" s="77"/>
      <c r="AR1618" s="77"/>
      <c r="AS1618" s="77"/>
      <c r="AT1618" s="77"/>
      <c r="AU1618" s="77"/>
      <c r="AV1618" s="77"/>
      <c r="AW1618" s="77"/>
      <c r="AX1618" s="77"/>
      <c r="AY1618" s="77"/>
      <c r="AZ1618" s="77"/>
      <c r="BA1618" s="77"/>
      <c r="BB1618" s="77"/>
      <c r="BC1618" s="77"/>
      <c r="BD1618" s="77"/>
      <c r="BE1618" s="77"/>
      <c r="BF1618" s="77"/>
      <c r="BG1618" s="77"/>
      <c r="BH1618" s="77"/>
      <c r="BI1618" s="77"/>
      <c r="BJ1618" s="77"/>
      <c r="BK1618" s="77"/>
      <c r="BL1618" s="77"/>
      <c r="BM1618" s="77"/>
      <c r="BN1618" s="201">
        <f t="shared" ref="BN1618:CH1618" ca="1" si="820">BN$1609</f>
        <v>0</v>
      </c>
      <c r="BO1618" s="201">
        <f t="shared" ca="1" si="820"/>
        <v>0</v>
      </c>
      <c r="BP1618" s="201">
        <f t="shared" ca="1" si="820"/>
        <v>0</v>
      </c>
      <c r="BQ1618" s="201">
        <f t="shared" ca="1" si="820"/>
        <v>0</v>
      </c>
      <c r="BR1618" s="201">
        <f t="shared" ca="1" si="820"/>
        <v>0.05</v>
      </c>
      <c r="BS1618" s="201">
        <f t="shared" ca="1" si="820"/>
        <v>-0.05</v>
      </c>
      <c r="BT1618" s="201">
        <f t="shared" ca="1" si="820"/>
        <v>-0.05</v>
      </c>
      <c r="BU1618" s="201">
        <f t="shared" ca="1" si="820"/>
        <v>0</v>
      </c>
      <c r="BV1618" s="201">
        <f t="shared" ca="1" si="820"/>
        <v>0</v>
      </c>
      <c r="BW1618" s="201">
        <f t="shared" ca="1" si="820"/>
        <v>0</v>
      </c>
      <c r="BX1618" s="201">
        <f t="shared" ca="1" si="820"/>
        <v>0</v>
      </c>
      <c r="BY1618" s="201">
        <f t="shared" ca="1" si="820"/>
        <v>0.05</v>
      </c>
      <c r="BZ1618" s="201">
        <f t="shared" ca="1" si="820"/>
        <v>-0.05</v>
      </c>
      <c r="CA1618" s="201">
        <f t="shared" ca="1" si="820"/>
        <v>-0.05</v>
      </c>
      <c r="CB1618" s="201">
        <f t="shared" ca="1" si="820"/>
        <v>0</v>
      </c>
      <c r="CC1618" s="201">
        <f t="shared" ca="1" si="820"/>
        <v>0</v>
      </c>
      <c r="CD1618" s="201">
        <f t="shared" ca="1" si="820"/>
        <v>0</v>
      </c>
      <c r="CE1618" s="201">
        <f t="shared" ca="1" si="820"/>
        <v>0</v>
      </c>
      <c r="CF1618" s="201">
        <f t="shared" ca="1" si="820"/>
        <v>0.05</v>
      </c>
      <c r="CG1618" s="201">
        <f t="shared" ca="1" si="820"/>
        <v>-0.05</v>
      </c>
      <c r="CH1618" s="201">
        <f t="shared" ca="1" si="820"/>
        <v>-0.05</v>
      </c>
    </row>
    <row r="1619" spans="1:86">
      <c r="A1619" s="60"/>
      <c r="B1619" s="231" t="str">
        <f t="shared" si="788"/>
        <v>Scan 2 All FS as Scan1</v>
      </c>
      <c r="C1619" s="40">
        <f t="shared" ref="C1619:R1632" ca="1" si="821">OFFSET(C1619,-1,0)</f>
        <v>1</v>
      </c>
      <c r="D1619" s="40">
        <f t="shared" ca="1" si="821"/>
        <v>1</v>
      </c>
      <c r="E1619" s="40" t="b">
        <f t="shared" ca="1" si="816"/>
        <v>0</v>
      </c>
      <c r="F1619" s="40">
        <f t="shared" ca="1" si="790"/>
        <v>222</v>
      </c>
      <c r="G1619" s="40" t="str">
        <f t="shared" ca="1" si="790"/>
        <v>-</v>
      </c>
      <c r="H1619" s="40" t="str">
        <f t="shared" ca="1" si="790"/>
        <v>-</v>
      </c>
      <c r="I1619" s="40" t="str">
        <f t="shared" ca="1" si="790"/>
        <v>-</v>
      </c>
      <c r="J1619" s="40" t="str">
        <f t="shared" ca="1" si="790"/>
        <v>-</v>
      </c>
      <c r="K1619" s="40" t="str">
        <f t="shared" ca="1" si="790"/>
        <v>-</v>
      </c>
      <c r="L1619" s="40" t="str">
        <f t="shared" ca="1" si="790"/>
        <v>-</v>
      </c>
      <c r="M1619" s="40" t="str">
        <f t="shared" ca="1" si="790"/>
        <v>-</v>
      </c>
      <c r="N1619" s="40" t="str">
        <f t="shared" ca="1" si="790"/>
        <v>-</v>
      </c>
      <c r="O1619" s="200">
        <f ca="1">O$1595</f>
        <v>194</v>
      </c>
      <c r="P1619" s="40">
        <f t="shared" ca="1" si="790"/>
        <v>197</v>
      </c>
      <c r="Q1619" s="200">
        <f ca="1">Q$1595</f>
        <v>195</v>
      </c>
      <c r="R1619" s="200">
        <f ca="1">R$1595</f>
        <v>195</v>
      </c>
      <c r="S1619" s="200">
        <f ca="1">S$1595</f>
        <v>195</v>
      </c>
      <c r="T1619" s="200">
        <f ca="1">T$1595</f>
        <v>195</v>
      </c>
      <c r="U1619" s="40">
        <f t="shared" ca="1" si="790"/>
        <v>1.2500000000000001E-2</v>
      </c>
      <c r="V1619" s="40">
        <f t="shared" ca="1" si="818"/>
        <v>6.25E-2</v>
      </c>
      <c r="W1619" s="40">
        <f t="shared" ca="1" si="818"/>
        <v>6.25E-2</v>
      </c>
      <c r="X1619" s="40">
        <f t="shared" ca="1" si="818"/>
        <v>6.25E-2</v>
      </c>
      <c r="Y1619" s="49">
        <f t="shared" ca="1" si="818"/>
        <v>1.15E-2</v>
      </c>
      <c r="Z1619" s="49">
        <f t="shared" ca="1" si="818"/>
        <v>-2.0416666666666666E-2</v>
      </c>
      <c r="AA1619" s="40">
        <f t="shared" ref="AA1619:AC1620" ca="1" si="822">OFFSET(AA1619,-1,0)</f>
        <v>2</v>
      </c>
      <c r="AB1619" s="40" t="b">
        <f t="shared" ca="1" si="822"/>
        <v>1</v>
      </c>
      <c r="AC1619" s="40" t="str">
        <f t="shared" ca="1" si="822"/>
        <v>-</v>
      </c>
      <c r="AD1619" s="40" t="str">
        <f t="shared" ca="1" si="818"/>
        <v>-</v>
      </c>
      <c r="AE1619" s="40" t="str">
        <f t="shared" ca="1" si="818"/>
        <v>-</v>
      </c>
      <c r="AF1619" s="40" t="str">
        <f t="shared" ca="1" si="818"/>
        <v>-</v>
      </c>
      <c r="AG1619" s="40" t="str">
        <f t="shared" ca="1" si="818"/>
        <v>-</v>
      </c>
      <c r="AH1619" s="40">
        <f ca="1">OFFSET(AH1619,-1,0)</f>
        <v>1</v>
      </c>
      <c r="AI1619" s="201">
        <f ca="1">AI$1609</f>
        <v>0</v>
      </c>
      <c r="AJ1619" s="40">
        <f t="shared" ca="1" si="818"/>
        <v>1</v>
      </c>
      <c r="AK1619" s="201">
        <f ca="1">AK$1609</f>
        <v>0</v>
      </c>
      <c r="AL1619" s="40">
        <f t="shared" ca="1" si="819"/>
        <v>1</v>
      </c>
      <c r="AM1619" s="40"/>
      <c r="AN1619" s="40"/>
      <c r="AO1619" s="40"/>
      <c r="AP1619" s="40"/>
      <c r="AQ1619" s="40"/>
      <c r="AR1619" s="40"/>
      <c r="AS1619" s="40"/>
      <c r="AT1619" s="40"/>
      <c r="AU1619" s="40"/>
      <c r="AV1619" s="40"/>
      <c r="AW1619" s="40"/>
      <c r="AX1619" s="40"/>
      <c r="AY1619" s="40"/>
      <c r="AZ1619" s="40"/>
      <c r="BA1619" s="40"/>
      <c r="BB1619" s="40"/>
      <c r="BC1619" s="40"/>
      <c r="BD1619" s="40"/>
      <c r="BE1619" s="40"/>
      <c r="BF1619" s="40"/>
      <c r="BG1619" s="40"/>
      <c r="BH1619" s="40"/>
      <c r="BI1619" s="40"/>
      <c r="BJ1619" s="40"/>
      <c r="BK1619" s="40"/>
      <c r="BL1619" s="40"/>
      <c r="BM1619" s="40"/>
      <c r="BN1619" s="200">
        <f ca="1">BN$1595</f>
        <v>0</v>
      </c>
      <c r="BO1619" s="40">
        <f ca="1">OFFSET(BO1619,-1,0)</f>
        <v>0</v>
      </c>
      <c r="BP1619" s="77">
        <f ca="1">OFFSET(BP1619,-1,0)</f>
        <v>0</v>
      </c>
      <c r="BQ1619" s="40">
        <f ca="1">OFFSET(BQ1619,-1,0)</f>
        <v>0</v>
      </c>
      <c r="BR1619" s="200">
        <f ca="1">BR$1595</f>
        <v>0.05</v>
      </c>
      <c r="BS1619" s="200">
        <f ca="1">BS$1595</f>
        <v>-0.05</v>
      </c>
      <c r="BT1619" s="200">
        <f ca="1">BT$1595</f>
        <v>-0.05</v>
      </c>
      <c r="BU1619" s="200">
        <f ca="1">BU$1595</f>
        <v>0</v>
      </c>
      <c r="BV1619" s="40">
        <f t="shared" ref="BV1619:BX1623" ca="1" si="823">OFFSET(BV1619,-1,0)</f>
        <v>0</v>
      </c>
      <c r="BW1619" s="77">
        <f t="shared" ca="1" si="823"/>
        <v>0</v>
      </c>
      <c r="BX1619" s="40">
        <f t="shared" ca="1" si="823"/>
        <v>0</v>
      </c>
      <c r="BY1619" s="200">
        <f ca="1">BY$1595</f>
        <v>0.05</v>
      </c>
      <c r="BZ1619" s="200">
        <f ca="1">BZ$1595</f>
        <v>-0.05</v>
      </c>
      <c r="CA1619" s="200">
        <f ca="1">CA$1595</f>
        <v>-0.05</v>
      </c>
      <c r="CB1619" s="200">
        <f ca="1">CB$1595</f>
        <v>0</v>
      </c>
      <c r="CC1619" s="40">
        <f t="shared" ref="CC1619:CE1623" ca="1" si="824">OFFSET(CC1619,-1,0)</f>
        <v>0</v>
      </c>
      <c r="CD1619" s="77">
        <f t="shared" ca="1" si="824"/>
        <v>0</v>
      </c>
      <c r="CE1619" s="40">
        <f t="shared" ca="1" si="824"/>
        <v>0</v>
      </c>
      <c r="CF1619" s="200">
        <f ca="1">CF$1595</f>
        <v>0.05</v>
      </c>
      <c r="CG1619" s="200">
        <f ca="1">CG$1595</f>
        <v>-0.05</v>
      </c>
      <c r="CH1619" s="200">
        <f ca="1">CH$1595</f>
        <v>-0.05</v>
      </c>
    </row>
    <row r="1620" spans="1:86">
      <c r="A1620" s="60"/>
      <c r="B1620" s="231" t="str">
        <f t="shared" si="788"/>
        <v>Scan 2 Dry FS as Scan1</v>
      </c>
      <c r="C1620" s="40">
        <f t="shared" ca="1" si="821"/>
        <v>1</v>
      </c>
      <c r="D1620" s="40">
        <f t="shared" ca="1" si="821"/>
        <v>1</v>
      </c>
      <c r="E1620" s="40" t="b">
        <f t="shared" ca="1" si="816"/>
        <v>0</v>
      </c>
      <c r="F1620" s="40">
        <f t="shared" ca="1" si="790"/>
        <v>222</v>
      </c>
      <c r="G1620" s="40" t="str">
        <f t="shared" ca="1" si="790"/>
        <v>-</v>
      </c>
      <c r="H1620" s="40" t="str">
        <f t="shared" ca="1" si="790"/>
        <v>-</v>
      </c>
      <c r="I1620" s="40" t="str">
        <f t="shared" ca="1" si="790"/>
        <v>-</v>
      </c>
      <c r="J1620" s="40" t="str">
        <f t="shared" ca="1" si="790"/>
        <v>-</v>
      </c>
      <c r="K1620" s="40" t="str">
        <f t="shared" ca="1" si="790"/>
        <v>-</v>
      </c>
      <c r="L1620" s="40" t="str">
        <f t="shared" ca="1" si="790"/>
        <v>-</v>
      </c>
      <c r="M1620" s="40" t="str">
        <f t="shared" ca="1" si="790"/>
        <v>-</v>
      </c>
      <c r="N1620" s="40" t="str">
        <f t="shared" ca="1" si="790"/>
        <v>-</v>
      </c>
      <c r="O1620" s="40">
        <f t="shared" ca="1" si="790"/>
        <v>194</v>
      </c>
      <c r="P1620" s="40">
        <f t="shared" ca="1" si="790"/>
        <v>197</v>
      </c>
      <c r="Q1620" s="201">
        <f ca="1">Q$1609</f>
        <v>197</v>
      </c>
      <c r="R1620" s="201">
        <f ca="1">R$1609</f>
        <v>198</v>
      </c>
      <c r="S1620" s="201">
        <f ca="1">S$1609</f>
        <v>198</v>
      </c>
      <c r="T1620" s="201">
        <f ca="1">T$1609</f>
        <v>198</v>
      </c>
      <c r="U1620" s="40">
        <f t="shared" ca="1" si="790"/>
        <v>1.2500000000000001E-2</v>
      </c>
      <c r="V1620" s="40">
        <f t="shared" ca="1" si="818"/>
        <v>6.25E-2</v>
      </c>
      <c r="W1620" s="40">
        <f t="shared" ca="1" si="818"/>
        <v>6.25E-2</v>
      </c>
      <c r="X1620" s="40">
        <f t="shared" ca="1" si="818"/>
        <v>6.25E-2</v>
      </c>
      <c r="Y1620" s="49">
        <f t="shared" ca="1" si="818"/>
        <v>1.15E-2</v>
      </c>
      <c r="Z1620" s="49">
        <f t="shared" ca="1" si="818"/>
        <v>-2.0416666666666666E-2</v>
      </c>
      <c r="AA1620" s="40">
        <f t="shared" ca="1" si="822"/>
        <v>2</v>
      </c>
      <c r="AB1620" s="40" t="b">
        <f t="shared" ca="1" si="822"/>
        <v>1</v>
      </c>
      <c r="AC1620" s="40" t="str">
        <f t="shared" ca="1" si="822"/>
        <v>-</v>
      </c>
      <c r="AD1620" s="40" t="str">
        <f t="shared" ca="1" si="818"/>
        <v>-</v>
      </c>
      <c r="AE1620" s="40" t="str">
        <f t="shared" ca="1" si="818"/>
        <v>-</v>
      </c>
      <c r="AF1620" s="40" t="str">
        <f t="shared" ca="1" si="818"/>
        <v>-</v>
      </c>
      <c r="AG1620" s="40" t="str">
        <f t="shared" ca="1" si="818"/>
        <v>-</v>
      </c>
      <c r="AH1620" s="40">
        <f ca="1">OFFSET(AH1620,-1,0)</f>
        <v>1</v>
      </c>
      <c r="AI1620" s="77">
        <f t="shared" ref="AI1620:AK1621" ca="1" si="825">OFFSET(AI1620,-1,0)</f>
        <v>0</v>
      </c>
      <c r="AJ1620" s="77">
        <f t="shared" ca="1" si="825"/>
        <v>1</v>
      </c>
      <c r="AK1620" s="77">
        <f t="shared" ca="1" si="825"/>
        <v>0</v>
      </c>
      <c r="AL1620" s="40">
        <f t="shared" ca="1" si="819"/>
        <v>1</v>
      </c>
      <c r="AM1620" s="40"/>
      <c r="AN1620" s="40"/>
      <c r="AO1620" s="40"/>
      <c r="AP1620" s="40"/>
      <c r="AQ1620" s="40"/>
      <c r="AR1620" s="40"/>
      <c r="AS1620" s="40"/>
      <c r="AT1620" s="40"/>
      <c r="AU1620" s="40"/>
      <c r="AV1620" s="40"/>
      <c r="AW1620" s="40"/>
      <c r="AX1620" s="40"/>
      <c r="AY1620" s="40"/>
      <c r="AZ1620" s="40"/>
      <c r="BA1620" s="40"/>
      <c r="BB1620" s="40"/>
      <c r="BC1620" s="40"/>
      <c r="BD1620" s="40"/>
      <c r="BE1620" s="40"/>
      <c r="BF1620" s="40"/>
      <c r="BG1620" s="40"/>
      <c r="BH1620" s="40"/>
      <c r="BI1620" s="40"/>
      <c r="BJ1620" s="40"/>
      <c r="BK1620" s="40"/>
      <c r="BL1620" s="40"/>
      <c r="BM1620" s="40"/>
      <c r="BN1620" s="40">
        <f t="shared" ref="BN1620:CC1632" ca="1" si="826">OFFSET(BN1620,-1,0)</f>
        <v>0</v>
      </c>
      <c r="BO1620" s="40">
        <f t="shared" ca="1" si="826"/>
        <v>0</v>
      </c>
      <c r="BP1620" s="77">
        <f ca="1">OFFSET(BP1620,-1,0)</f>
        <v>0</v>
      </c>
      <c r="BQ1620" s="40">
        <f t="shared" ca="1" si="826"/>
        <v>0</v>
      </c>
      <c r="BR1620" s="40">
        <f t="shared" ca="1" si="826"/>
        <v>0.05</v>
      </c>
      <c r="BS1620" s="201">
        <f ca="1">BS$1609</f>
        <v>-0.05</v>
      </c>
      <c r="BT1620" s="201">
        <f ca="1">BT$1609</f>
        <v>-0.05</v>
      </c>
      <c r="BU1620" s="40">
        <f ca="1">OFFSET(BU1620,-1,0)</f>
        <v>0</v>
      </c>
      <c r="BV1620" s="40">
        <f t="shared" ca="1" si="823"/>
        <v>0</v>
      </c>
      <c r="BW1620" s="77">
        <f t="shared" ca="1" si="823"/>
        <v>0</v>
      </c>
      <c r="BX1620" s="40">
        <f t="shared" ca="1" si="823"/>
        <v>0</v>
      </c>
      <c r="BY1620" s="40">
        <f ca="1">OFFSET(BY1620,-1,0)</f>
        <v>0.05</v>
      </c>
      <c r="BZ1620" s="201">
        <f ca="1">BZ$1609</f>
        <v>-0.05</v>
      </c>
      <c r="CA1620" s="201">
        <f ca="1">CA$1609</f>
        <v>-0.05</v>
      </c>
      <c r="CB1620" s="40">
        <f ca="1">OFFSET(CB1620,-1,0)</f>
        <v>0</v>
      </c>
      <c r="CC1620" s="40">
        <f t="shared" ca="1" si="824"/>
        <v>0</v>
      </c>
      <c r="CD1620" s="77">
        <f t="shared" ca="1" si="824"/>
        <v>0</v>
      </c>
      <c r="CE1620" s="40">
        <f t="shared" ca="1" si="824"/>
        <v>0</v>
      </c>
      <c r="CF1620" s="40">
        <f ca="1">OFFSET(CF1620,-1,0)</f>
        <v>0.05</v>
      </c>
      <c r="CG1620" s="201">
        <f ca="1">CG$1609</f>
        <v>-0.05</v>
      </c>
      <c r="CH1620" s="201">
        <f ca="1">CH$1609</f>
        <v>-0.05</v>
      </c>
    </row>
    <row r="1621" spans="1:86">
      <c r="A1621" s="60"/>
      <c r="B1621" s="231" t="str">
        <f t="shared" si="788"/>
        <v>Scan 2 Singles FS as Scan1</v>
      </c>
      <c r="C1621" s="77">
        <f t="shared" ca="1" si="821"/>
        <v>1</v>
      </c>
      <c r="D1621" s="77">
        <f t="shared" ca="1" si="821"/>
        <v>1</v>
      </c>
      <c r="E1621" s="77" t="b">
        <f t="shared" ca="1" si="816"/>
        <v>0</v>
      </c>
      <c r="F1621" s="77">
        <f t="shared" ref="F1621:N1622" ca="1" si="827">OFFSET(F1621,-1,0)</f>
        <v>222</v>
      </c>
      <c r="G1621" s="77" t="str">
        <f t="shared" ca="1" si="827"/>
        <v>-</v>
      </c>
      <c r="H1621" s="77" t="str">
        <f t="shared" ca="1" si="827"/>
        <v>-</v>
      </c>
      <c r="I1621" s="77" t="str">
        <f t="shared" ca="1" si="827"/>
        <v>-</v>
      </c>
      <c r="J1621" s="77" t="str">
        <f t="shared" ca="1" si="827"/>
        <v>-</v>
      </c>
      <c r="K1621" s="77" t="str">
        <f t="shared" ca="1" si="827"/>
        <v>-</v>
      </c>
      <c r="L1621" s="77" t="str">
        <f t="shared" ca="1" si="827"/>
        <v>-</v>
      </c>
      <c r="M1621" s="77" t="str">
        <f t="shared" ca="1" si="827"/>
        <v>-</v>
      </c>
      <c r="N1621" s="77" t="str">
        <f t="shared" ca="1" si="827"/>
        <v>-</v>
      </c>
      <c r="O1621" s="201">
        <f ca="1">O$1609</f>
        <v>196</v>
      </c>
      <c r="P1621" s="77">
        <f ca="1">OFFSET(P1621,-1,0)</f>
        <v>197</v>
      </c>
      <c r="Q1621" s="200">
        <f ca="1">Q$1595</f>
        <v>195</v>
      </c>
      <c r="R1621" s="77">
        <f ca="1">OFFSET(R1621,-1,0)</f>
        <v>198</v>
      </c>
      <c r="S1621" s="77">
        <f t="shared" ref="S1621:AJ1623" ca="1" si="828">OFFSET(S1621,-1,0)</f>
        <v>198</v>
      </c>
      <c r="T1621" s="77">
        <f t="shared" ca="1" si="828"/>
        <v>198</v>
      </c>
      <c r="U1621" s="77">
        <f t="shared" ca="1" si="828"/>
        <v>1.2500000000000001E-2</v>
      </c>
      <c r="V1621" s="77">
        <f t="shared" ca="1" si="828"/>
        <v>6.25E-2</v>
      </c>
      <c r="W1621" s="77">
        <f t="shared" ca="1" si="828"/>
        <v>6.25E-2</v>
      </c>
      <c r="X1621" s="77">
        <f t="shared" ca="1" si="828"/>
        <v>6.25E-2</v>
      </c>
      <c r="Y1621" s="206">
        <f t="shared" ca="1" si="828"/>
        <v>1.15E-2</v>
      </c>
      <c r="Z1621" s="206">
        <f t="shared" ca="1" si="828"/>
        <v>-2.0416666666666666E-2</v>
      </c>
      <c r="AA1621" s="77">
        <f t="shared" ca="1" si="828"/>
        <v>2</v>
      </c>
      <c r="AB1621" s="77" t="b">
        <f t="shared" ca="1" si="828"/>
        <v>1</v>
      </c>
      <c r="AC1621" s="77" t="str">
        <f t="shared" ca="1" si="828"/>
        <v>-</v>
      </c>
      <c r="AD1621" s="77" t="str">
        <f t="shared" ca="1" si="828"/>
        <v>-</v>
      </c>
      <c r="AE1621" s="77" t="str">
        <f t="shared" ca="1" si="828"/>
        <v>-</v>
      </c>
      <c r="AF1621" s="77" t="str">
        <f t="shared" ca="1" si="828"/>
        <v>-</v>
      </c>
      <c r="AG1621" s="77" t="str">
        <f t="shared" ca="1" si="828"/>
        <v>-</v>
      </c>
      <c r="AH1621" s="77">
        <f t="shared" ca="1" si="828"/>
        <v>1</v>
      </c>
      <c r="AI1621" s="77">
        <f t="shared" ca="1" si="825"/>
        <v>0</v>
      </c>
      <c r="AJ1621" s="77">
        <f t="shared" ca="1" si="825"/>
        <v>1</v>
      </c>
      <c r="AK1621" s="77">
        <f t="shared" ca="1" si="825"/>
        <v>0</v>
      </c>
      <c r="AL1621" s="77">
        <f t="shared" ca="1" si="819"/>
        <v>1</v>
      </c>
      <c r="AM1621" s="77"/>
      <c r="AN1621" s="77"/>
      <c r="AO1621" s="77"/>
      <c r="AP1621" s="77"/>
      <c r="AQ1621" s="77"/>
      <c r="AR1621" s="77"/>
      <c r="AS1621" s="77"/>
      <c r="AT1621" s="77"/>
      <c r="AU1621" s="77"/>
      <c r="AV1621" s="77"/>
      <c r="AW1621" s="77"/>
      <c r="AX1621" s="77"/>
      <c r="AY1621" s="77"/>
      <c r="AZ1621" s="77"/>
      <c r="BA1621" s="77"/>
      <c r="BB1621" s="77"/>
      <c r="BC1621" s="77"/>
      <c r="BD1621" s="77"/>
      <c r="BE1621" s="77"/>
      <c r="BF1621" s="77"/>
      <c r="BG1621" s="77"/>
      <c r="BH1621" s="77"/>
      <c r="BI1621" s="77"/>
      <c r="BJ1621" s="77"/>
      <c r="BK1621" s="77"/>
      <c r="BL1621" s="77"/>
      <c r="BM1621" s="77"/>
      <c r="BN1621" s="77">
        <f t="shared" ca="1" si="826"/>
        <v>0</v>
      </c>
      <c r="BO1621" s="77">
        <f t="shared" ca="1" si="826"/>
        <v>0</v>
      </c>
      <c r="BP1621" s="77">
        <f t="shared" ca="1" si="826"/>
        <v>0</v>
      </c>
      <c r="BQ1621" s="77">
        <f t="shared" ca="1" si="826"/>
        <v>0</v>
      </c>
      <c r="BR1621" s="201">
        <f ca="1">BR$1609</f>
        <v>0.05</v>
      </c>
      <c r="BS1621" s="200">
        <f ca="1">BS$1595</f>
        <v>-0.05</v>
      </c>
      <c r="BT1621" s="77">
        <f t="shared" ca="1" si="826"/>
        <v>-0.05</v>
      </c>
      <c r="BU1621" s="77">
        <f ca="1">OFFSET(BU1621,-1,0)</f>
        <v>0</v>
      </c>
      <c r="BV1621" s="77">
        <f t="shared" ca="1" si="823"/>
        <v>0</v>
      </c>
      <c r="BW1621" s="77">
        <f t="shared" ca="1" si="823"/>
        <v>0</v>
      </c>
      <c r="BX1621" s="77">
        <f t="shared" ca="1" si="823"/>
        <v>0</v>
      </c>
      <c r="BY1621" s="201">
        <f ca="1">BY$1609</f>
        <v>0.05</v>
      </c>
      <c r="BZ1621" s="200">
        <f ca="1">BZ$1595</f>
        <v>-0.05</v>
      </c>
      <c r="CA1621" s="77">
        <f ca="1">OFFSET(CA1621,-1,0)</f>
        <v>-0.05</v>
      </c>
      <c r="CB1621" s="77">
        <f ca="1">OFFSET(CB1621,-1,0)</f>
        <v>0</v>
      </c>
      <c r="CC1621" s="77">
        <f t="shared" ca="1" si="824"/>
        <v>0</v>
      </c>
      <c r="CD1621" s="77">
        <f t="shared" ca="1" si="824"/>
        <v>0</v>
      </c>
      <c r="CE1621" s="77">
        <f t="shared" ca="1" si="824"/>
        <v>0</v>
      </c>
      <c r="CF1621" s="201">
        <f ca="1">CF$1609</f>
        <v>0.05</v>
      </c>
      <c r="CG1621" s="200">
        <f ca="1">CG$1595</f>
        <v>-0.05</v>
      </c>
      <c r="CH1621" s="77">
        <f ca="1">OFFSET(CH1621,-1,0)</f>
        <v>-0.05</v>
      </c>
    </row>
    <row r="1622" spans="1:86">
      <c r="A1622" s="60"/>
      <c r="B1622" s="231" t="str">
        <f t="shared" si="788"/>
        <v>Scan 2 Mult FS as Scan1</v>
      </c>
      <c r="C1622" s="77">
        <f t="shared" ca="1" si="821"/>
        <v>1</v>
      </c>
      <c r="D1622" s="77">
        <f t="shared" ca="1" si="821"/>
        <v>1</v>
      </c>
      <c r="E1622" s="77" t="b">
        <f t="shared" ca="1" si="816"/>
        <v>0</v>
      </c>
      <c r="F1622" s="77">
        <f t="shared" ca="1" si="827"/>
        <v>222</v>
      </c>
      <c r="G1622" s="77" t="str">
        <f t="shared" ca="1" si="827"/>
        <v>-</v>
      </c>
      <c r="H1622" s="77" t="str">
        <f t="shared" ca="1" si="827"/>
        <v>-</v>
      </c>
      <c r="I1622" s="77" t="str">
        <f t="shared" ca="1" si="827"/>
        <v>-</v>
      </c>
      <c r="J1622" s="77" t="str">
        <f t="shared" ca="1" si="827"/>
        <v>-</v>
      </c>
      <c r="K1622" s="77" t="str">
        <f t="shared" ca="1" si="827"/>
        <v>-</v>
      </c>
      <c r="L1622" s="77" t="str">
        <f t="shared" ca="1" si="827"/>
        <v>-</v>
      </c>
      <c r="M1622" s="77" t="str">
        <f t="shared" ca="1" si="827"/>
        <v>-</v>
      </c>
      <c r="N1622" s="77" t="str">
        <f t="shared" ca="1" si="827"/>
        <v>-</v>
      </c>
      <c r="O1622" s="77">
        <f ca="1">OFFSET(O1622,-1,0)</f>
        <v>196</v>
      </c>
      <c r="P1622" s="77">
        <f ca="1">OFFSET(P1622,-1,0)</f>
        <v>197</v>
      </c>
      <c r="Q1622" s="201">
        <f ca="1">Q$1609</f>
        <v>197</v>
      </c>
      <c r="R1622" s="200">
        <f ca="1">R$1595</f>
        <v>195</v>
      </c>
      <c r="S1622" s="200">
        <f ca="1">S$1595</f>
        <v>195</v>
      </c>
      <c r="T1622" s="200">
        <f ca="1">T$1595</f>
        <v>195</v>
      </c>
      <c r="U1622" s="77">
        <f t="shared" ca="1" si="828"/>
        <v>1.2500000000000001E-2</v>
      </c>
      <c r="V1622" s="77">
        <f t="shared" ca="1" si="828"/>
        <v>6.25E-2</v>
      </c>
      <c r="W1622" s="77">
        <f t="shared" ca="1" si="828"/>
        <v>6.25E-2</v>
      </c>
      <c r="X1622" s="77">
        <f t="shared" ca="1" si="828"/>
        <v>6.25E-2</v>
      </c>
      <c r="Y1622" s="206">
        <f t="shared" ca="1" si="828"/>
        <v>1.15E-2</v>
      </c>
      <c r="Z1622" s="206">
        <f t="shared" ca="1" si="828"/>
        <v>-2.0416666666666666E-2</v>
      </c>
      <c r="AA1622" s="77">
        <f t="shared" ca="1" si="828"/>
        <v>2</v>
      </c>
      <c r="AB1622" s="77" t="b">
        <f t="shared" ca="1" si="828"/>
        <v>1</v>
      </c>
      <c r="AC1622" s="77" t="str">
        <f t="shared" ca="1" si="828"/>
        <v>-</v>
      </c>
      <c r="AD1622" s="77" t="str">
        <f t="shared" ca="1" si="828"/>
        <v>-</v>
      </c>
      <c r="AE1622" s="77" t="str">
        <f t="shared" ca="1" si="828"/>
        <v>-</v>
      </c>
      <c r="AF1622" s="77" t="str">
        <f t="shared" ca="1" si="828"/>
        <v>-</v>
      </c>
      <c r="AG1622" s="77" t="str">
        <f t="shared" ca="1" si="828"/>
        <v>-</v>
      </c>
      <c r="AH1622" s="77">
        <f t="shared" ca="1" si="828"/>
        <v>1</v>
      </c>
      <c r="AI1622" s="77">
        <f t="shared" ca="1" si="828"/>
        <v>0</v>
      </c>
      <c r="AJ1622" s="77">
        <f t="shared" ca="1" si="828"/>
        <v>1</v>
      </c>
      <c r="AK1622" s="77">
        <f ca="1">OFFSET(AK1622,-1,0)</f>
        <v>0</v>
      </c>
      <c r="AL1622" s="77">
        <f t="shared" ca="1" si="819"/>
        <v>1</v>
      </c>
      <c r="AM1622" s="77"/>
      <c r="AN1622" s="77"/>
      <c r="AO1622" s="77"/>
      <c r="AP1622" s="77"/>
      <c r="AQ1622" s="77"/>
      <c r="AR1622" s="77"/>
      <c r="AS1622" s="77"/>
      <c r="AT1622" s="77"/>
      <c r="AU1622" s="77"/>
      <c r="AV1622" s="77"/>
      <c r="AW1622" s="77"/>
      <c r="AX1622" s="77"/>
      <c r="AY1622" s="77"/>
      <c r="AZ1622" s="77"/>
      <c r="BA1622" s="77"/>
      <c r="BB1622" s="77"/>
      <c r="BC1622" s="77"/>
      <c r="BD1622" s="77"/>
      <c r="BE1622" s="77"/>
      <c r="BF1622" s="77"/>
      <c r="BG1622" s="77"/>
      <c r="BH1622" s="77"/>
      <c r="BI1622" s="77"/>
      <c r="BJ1622" s="77"/>
      <c r="BK1622" s="77"/>
      <c r="BL1622" s="77"/>
      <c r="BM1622" s="77"/>
      <c r="BN1622" s="77">
        <f t="shared" ca="1" si="826"/>
        <v>0</v>
      </c>
      <c r="BO1622" s="77">
        <f t="shared" ca="1" si="826"/>
        <v>0</v>
      </c>
      <c r="BP1622" s="77">
        <f t="shared" ca="1" si="826"/>
        <v>0</v>
      </c>
      <c r="BQ1622" s="77">
        <f t="shared" ca="1" si="826"/>
        <v>0</v>
      </c>
      <c r="BR1622" s="77">
        <f t="shared" ca="1" si="826"/>
        <v>0.05</v>
      </c>
      <c r="BS1622" s="201">
        <f ca="1">BS$1609</f>
        <v>-0.05</v>
      </c>
      <c r="BT1622" s="200">
        <f ca="1">BT$1595</f>
        <v>-0.05</v>
      </c>
      <c r="BU1622" s="77">
        <f ca="1">OFFSET(BU1622,-1,0)</f>
        <v>0</v>
      </c>
      <c r="BV1622" s="77">
        <f t="shared" ca="1" si="823"/>
        <v>0</v>
      </c>
      <c r="BW1622" s="77">
        <f t="shared" ca="1" si="823"/>
        <v>0</v>
      </c>
      <c r="BX1622" s="77">
        <f t="shared" ca="1" si="823"/>
        <v>0</v>
      </c>
      <c r="BY1622" s="77">
        <f ca="1">OFFSET(BY1622,-1,0)</f>
        <v>0.05</v>
      </c>
      <c r="BZ1622" s="201">
        <f ca="1">BZ$1609</f>
        <v>-0.05</v>
      </c>
      <c r="CA1622" s="200">
        <f ca="1">CA$1595</f>
        <v>-0.05</v>
      </c>
      <c r="CB1622" s="77">
        <f ca="1">OFFSET(CB1622,-1,0)</f>
        <v>0</v>
      </c>
      <c r="CC1622" s="77">
        <f t="shared" ca="1" si="824"/>
        <v>0</v>
      </c>
      <c r="CD1622" s="77">
        <f t="shared" ca="1" si="824"/>
        <v>0</v>
      </c>
      <c r="CE1622" s="77">
        <f t="shared" ca="1" si="824"/>
        <v>0</v>
      </c>
      <c r="CF1622" s="77">
        <f t="shared" ref="CF1622:CF1628" ca="1" si="829">OFFSET(CF1622,-1,0)</f>
        <v>0.05</v>
      </c>
      <c r="CG1622" s="201">
        <f ca="1">CG$1609</f>
        <v>-0.05</v>
      </c>
      <c r="CH1622" s="200">
        <f ca="1">CH$1595</f>
        <v>-0.05</v>
      </c>
    </row>
    <row r="1623" spans="1:86">
      <c r="A1623" s="60"/>
      <c r="B1623" s="231" t="str">
        <f t="shared" si="788"/>
        <v>Scan 2 Hold Base Mortality as Scan1</v>
      </c>
      <c r="C1623" s="77">
        <f t="shared" ca="1" si="821"/>
        <v>1</v>
      </c>
      <c r="D1623" s="77">
        <f t="shared" ca="1" si="821"/>
        <v>1</v>
      </c>
      <c r="E1623" s="77" t="b">
        <f t="shared" ca="1" si="816"/>
        <v>0</v>
      </c>
      <c r="F1623" s="200">
        <f ca="1">F$1595</f>
        <v>221</v>
      </c>
      <c r="G1623" s="77" t="str">
        <f ca="1">OFFSET(G1623,-1,0)</f>
        <v>-</v>
      </c>
      <c r="H1623" s="77" t="str">
        <f ca="1">OFFSET(H1623,-1,0)</f>
        <v>-</v>
      </c>
      <c r="I1623" s="77" t="str">
        <f ca="1">OFFSET(I1623,-1,0)</f>
        <v>-</v>
      </c>
      <c r="J1623" s="77" t="str">
        <f ca="1">OFFSET(J1623,-1,0)</f>
        <v>-</v>
      </c>
      <c r="K1623" s="77" t="str">
        <f ca="1">OFFSET(K1623,-1,0)</f>
        <v>-</v>
      </c>
      <c r="L1623" s="76" t="b">
        <v>1</v>
      </c>
      <c r="M1623" s="77" t="str">
        <f ca="1">OFFSET(M1623,-1,0)</f>
        <v>-</v>
      </c>
      <c r="N1623" s="77" t="str">
        <f ca="1">OFFSET(N1623,-1,0)</f>
        <v>-</v>
      </c>
      <c r="O1623" s="77">
        <f ca="1">OFFSET(O1623,-1,0)</f>
        <v>196</v>
      </c>
      <c r="P1623" s="77">
        <f ca="1">OFFSET(P1623,-1,0)</f>
        <v>197</v>
      </c>
      <c r="Q1623" s="77">
        <f ca="1">OFFSET(Q1623,-1,0)</f>
        <v>197</v>
      </c>
      <c r="R1623" s="201">
        <f ca="1">R$1609</f>
        <v>198</v>
      </c>
      <c r="S1623" s="201">
        <f ca="1">S$1609</f>
        <v>198</v>
      </c>
      <c r="T1623" s="201">
        <f ca="1">T$1609</f>
        <v>198</v>
      </c>
      <c r="U1623" s="77">
        <f t="shared" ca="1" si="828"/>
        <v>1.2500000000000001E-2</v>
      </c>
      <c r="V1623" s="77">
        <f t="shared" ca="1" si="828"/>
        <v>6.25E-2</v>
      </c>
      <c r="W1623" s="77">
        <f t="shared" ca="1" si="828"/>
        <v>6.25E-2</v>
      </c>
      <c r="X1623" s="77">
        <f t="shared" ca="1" si="828"/>
        <v>6.25E-2</v>
      </c>
      <c r="Y1623" s="206">
        <f t="shared" ca="1" si="828"/>
        <v>1.15E-2</v>
      </c>
      <c r="Z1623" s="206">
        <f t="shared" ca="1" si="828"/>
        <v>-2.0416666666666666E-2</v>
      </c>
      <c r="AA1623" s="77">
        <f t="shared" ca="1" si="828"/>
        <v>2</v>
      </c>
      <c r="AB1623" s="77" t="b">
        <f t="shared" ca="1" si="828"/>
        <v>1</v>
      </c>
      <c r="AC1623" s="77" t="str">
        <f t="shared" ca="1" si="828"/>
        <v>-</v>
      </c>
      <c r="AD1623" s="77" t="str">
        <f t="shared" ca="1" si="828"/>
        <v>-</v>
      </c>
      <c r="AE1623" s="77" t="str">
        <f t="shared" ca="1" si="828"/>
        <v>-</v>
      </c>
      <c r="AF1623" s="77" t="str">
        <f t="shared" ca="1" si="828"/>
        <v>-</v>
      </c>
      <c r="AG1623" s="77" t="str">
        <f t="shared" ca="1" si="828"/>
        <v>-</v>
      </c>
      <c r="AH1623" s="77">
        <f t="shared" ca="1" si="828"/>
        <v>1</v>
      </c>
      <c r="AI1623" s="77">
        <f t="shared" ca="1" si="828"/>
        <v>0</v>
      </c>
      <c r="AJ1623" s="77">
        <f t="shared" ca="1" si="828"/>
        <v>1</v>
      </c>
      <c r="AK1623" s="77">
        <f ca="1">OFFSET(AK1623,-1,0)</f>
        <v>0</v>
      </c>
      <c r="AL1623" s="77">
        <f t="shared" ca="1" si="819"/>
        <v>1</v>
      </c>
      <c r="AM1623" s="77"/>
      <c r="AN1623" s="77"/>
      <c r="AO1623" s="77"/>
      <c r="AP1623" s="77"/>
      <c r="AQ1623" s="77"/>
      <c r="AR1623" s="77"/>
      <c r="AS1623" s="77"/>
      <c r="AT1623" s="77"/>
      <c r="AU1623" s="77"/>
      <c r="AV1623" s="77"/>
      <c r="AW1623" s="77"/>
      <c r="AX1623" s="77"/>
      <c r="AY1623" s="77"/>
      <c r="AZ1623" s="77"/>
      <c r="BA1623" s="77"/>
      <c r="BB1623" s="77"/>
      <c r="BC1623" s="77"/>
      <c r="BD1623" s="77"/>
      <c r="BE1623" s="77"/>
      <c r="BF1623" s="77"/>
      <c r="BG1623" s="77"/>
      <c r="BH1623" s="77"/>
      <c r="BI1623" s="77"/>
      <c r="BJ1623" s="77"/>
      <c r="BK1623" s="77"/>
      <c r="BL1623" s="77"/>
      <c r="BM1623" s="77"/>
      <c r="BN1623" s="201">
        <f ca="1">BN$1609</f>
        <v>0</v>
      </c>
      <c r="BO1623" s="77">
        <f t="shared" ca="1" si="826"/>
        <v>0</v>
      </c>
      <c r="BP1623" s="77">
        <f t="shared" ca="1" si="826"/>
        <v>0</v>
      </c>
      <c r="BQ1623" s="77">
        <f t="shared" ca="1" si="826"/>
        <v>0</v>
      </c>
      <c r="BR1623" s="77">
        <f t="shared" ca="1" si="826"/>
        <v>0.05</v>
      </c>
      <c r="BS1623" s="77">
        <f t="shared" ca="1" si="826"/>
        <v>-0.05</v>
      </c>
      <c r="BT1623" s="201">
        <f ca="1">BT$1609</f>
        <v>-0.05</v>
      </c>
      <c r="BU1623" s="201">
        <f ca="1">BU$1609</f>
        <v>0</v>
      </c>
      <c r="BV1623" s="77">
        <f t="shared" ca="1" si="823"/>
        <v>0</v>
      </c>
      <c r="BW1623" s="77">
        <f t="shared" ca="1" si="823"/>
        <v>0</v>
      </c>
      <c r="BX1623" s="77">
        <f t="shared" ca="1" si="823"/>
        <v>0</v>
      </c>
      <c r="BY1623" s="77">
        <f ca="1">OFFSET(BY1623,-1,0)</f>
        <v>0.05</v>
      </c>
      <c r="BZ1623" s="77">
        <f ca="1">OFFSET(BZ1623,-1,0)</f>
        <v>-0.05</v>
      </c>
      <c r="CA1623" s="201">
        <f ca="1">CA$1609</f>
        <v>-0.05</v>
      </c>
      <c r="CB1623" s="201">
        <f ca="1">CB$1609</f>
        <v>0</v>
      </c>
      <c r="CC1623" s="77">
        <f t="shared" ca="1" si="824"/>
        <v>0</v>
      </c>
      <c r="CD1623" s="77">
        <f t="shared" ca="1" si="824"/>
        <v>0</v>
      </c>
      <c r="CE1623" s="77">
        <f t="shared" ca="1" si="824"/>
        <v>0</v>
      </c>
      <c r="CF1623" s="77">
        <f t="shared" ca="1" si="829"/>
        <v>0.05</v>
      </c>
      <c r="CG1623" s="77">
        <f t="shared" ref="CG1623:CG1628" ca="1" si="830">OFFSET(CG1623,-1,0)</f>
        <v>-0.05</v>
      </c>
      <c r="CH1623" s="201">
        <f ca="1">CH$1609</f>
        <v>-0.05</v>
      </c>
    </row>
    <row r="1624" spans="1:86">
      <c r="A1624" s="60"/>
      <c r="B1624" s="231" t="str">
        <f t="shared" si="788"/>
        <v>Scan 2 Hold LW &amp; sale value as Scan1</v>
      </c>
      <c r="C1624" s="77">
        <f t="shared" ca="1" si="821"/>
        <v>1</v>
      </c>
      <c r="D1624" s="77">
        <f t="shared" ca="1" si="821"/>
        <v>1</v>
      </c>
      <c r="E1624" s="77" t="b">
        <f t="shared" ca="1" si="821"/>
        <v>0</v>
      </c>
      <c r="F1624" s="77">
        <f t="shared" ca="1" si="821"/>
        <v>221</v>
      </c>
      <c r="G1624" s="77" t="str">
        <f t="shared" ca="1" si="821"/>
        <v>-</v>
      </c>
      <c r="H1624" s="77" t="str">
        <f t="shared" ca="1" si="821"/>
        <v>-</v>
      </c>
      <c r="I1624" s="77" t="str">
        <f t="shared" ca="1" si="821"/>
        <v>-</v>
      </c>
      <c r="J1624" s="77" t="str">
        <f t="shared" ca="1" si="821"/>
        <v>-</v>
      </c>
      <c r="K1624" s="77" t="str">
        <f t="shared" ca="1" si="821"/>
        <v>-</v>
      </c>
      <c r="L1624" s="201" t="str">
        <f>L$1609</f>
        <v>-</v>
      </c>
      <c r="M1624" s="76" t="b">
        <v>1</v>
      </c>
      <c r="N1624" s="77" t="str">
        <f t="shared" ca="1" si="821"/>
        <v>-</v>
      </c>
      <c r="O1624" s="77">
        <f t="shared" ca="1" si="821"/>
        <v>196</v>
      </c>
      <c r="P1624" s="77">
        <f t="shared" ca="1" si="821"/>
        <v>197</v>
      </c>
      <c r="Q1624" s="77">
        <f t="shared" ca="1" si="821"/>
        <v>197</v>
      </c>
      <c r="R1624" s="77">
        <f t="shared" ca="1" si="821"/>
        <v>198</v>
      </c>
      <c r="S1624" s="77">
        <f t="shared" ref="S1624:AL1632" ca="1" si="831">OFFSET(S1624,-1,0)</f>
        <v>198</v>
      </c>
      <c r="T1624" s="77">
        <f t="shared" ca="1" si="831"/>
        <v>198</v>
      </c>
      <c r="U1624" s="77">
        <f t="shared" ca="1" si="831"/>
        <v>1.2500000000000001E-2</v>
      </c>
      <c r="V1624" s="77">
        <f t="shared" ca="1" si="831"/>
        <v>6.25E-2</v>
      </c>
      <c r="W1624" s="77">
        <f t="shared" ca="1" si="831"/>
        <v>6.25E-2</v>
      </c>
      <c r="X1624" s="77">
        <f t="shared" ca="1" si="831"/>
        <v>6.25E-2</v>
      </c>
      <c r="Y1624" s="206">
        <f t="shared" ca="1" si="831"/>
        <v>1.15E-2</v>
      </c>
      <c r="Z1624" s="206">
        <f t="shared" ca="1" si="831"/>
        <v>-2.0416666666666666E-2</v>
      </c>
      <c r="AA1624" s="77">
        <f t="shared" ca="1" si="831"/>
        <v>2</v>
      </c>
      <c r="AB1624" s="77" t="b">
        <f t="shared" ca="1" si="831"/>
        <v>1</v>
      </c>
      <c r="AC1624" s="77" t="str">
        <f t="shared" ca="1" si="831"/>
        <v>-</v>
      </c>
      <c r="AD1624" s="77" t="str">
        <f t="shared" ca="1" si="831"/>
        <v>-</v>
      </c>
      <c r="AE1624" s="77" t="str">
        <f t="shared" ca="1" si="831"/>
        <v>-</v>
      </c>
      <c r="AF1624" s="77" t="str">
        <f t="shared" ca="1" si="831"/>
        <v>-</v>
      </c>
      <c r="AG1624" s="77" t="str">
        <f t="shared" ca="1" si="831"/>
        <v>-</v>
      </c>
      <c r="AH1624" s="77">
        <f t="shared" ca="1" si="831"/>
        <v>1</v>
      </c>
      <c r="AI1624" s="77">
        <f t="shared" ca="1" si="831"/>
        <v>0</v>
      </c>
      <c r="AJ1624" s="77">
        <f t="shared" ca="1" si="831"/>
        <v>1</v>
      </c>
      <c r="AK1624" s="77">
        <f t="shared" ca="1" si="831"/>
        <v>0</v>
      </c>
      <c r="AL1624" s="77">
        <f t="shared" ca="1" si="831"/>
        <v>1</v>
      </c>
      <c r="AM1624" s="77"/>
      <c r="AN1624" s="77"/>
      <c r="AO1624" s="77"/>
      <c r="AP1624" s="77"/>
      <c r="AQ1624" s="77"/>
      <c r="AR1624" s="77"/>
      <c r="AS1624" s="77"/>
      <c r="AT1624" s="77"/>
      <c r="AU1624" s="77"/>
      <c r="AV1624" s="77"/>
      <c r="AW1624" s="77"/>
      <c r="AX1624" s="77"/>
      <c r="AY1624" s="77"/>
      <c r="AZ1624" s="77"/>
      <c r="BA1624" s="77"/>
      <c r="BB1624" s="77"/>
      <c r="BC1624" s="77"/>
      <c r="BD1624" s="77"/>
      <c r="BE1624" s="77"/>
      <c r="BF1624" s="77"/>
      <c r="BG1624" s="77"/>
      <c r="BH1624" s="77"/>
      <c r="BI1624" s="77"/>
      <c r="BJ1624" s="77"/>
      <c r="BK1624" s="77"/>
      <c r="BL1624" s="77"/>
      <c r="BM1624" s="77"/>
      <c r="BN1624" s="77">
        <f t="shared" ca="1" si="826"/>
        <v>0</v>
      </c>
      <c r="BO1624" s="77">
        <f t="shared" ca="1" si="826"/>
        <v>0</v>
      </c>
      <c r="BP1624" s="77">
        <f t="shared" ca="1" si="826"/>
        <v>0</v>
      </c>
      <c r="BQ1624" s="77">
        <f t="shared" ca="1" si="826"/>
        <v>0</v>
      </c>
      <c r="BR1624" s="77">
        <f t="shared" ca="1" si="826"/>
        <v>0.05</v>
      </c>
      <c r="BS1624" s="77">
        <f t="shared" ca="1" si="826"/>
        <v>-0.05</v>
      </c>
      <c r="BT1624" s="77">
        <f t="shared" ca="1" si="826"/>
        <v>-0.05</v>
      </c>
      <c r="BU1624" s="77">
        <f t="shared" ca="1" si="826"/>
        <v>0</v>
      </c>
      <c r="BV1624" s="77">
        <f t="shared" ca="1" si="826"/>
        <v>0</v>
      </c>
      <c r="BW1624" s="77">
        <f t="shared" ca="1" si="826"/>
        <v>0</v>
      </c>
      <c r="BX1624" s="77">
        <f t="shared" ca="1" si="826"/>
        <v>0</v>
      </c>
      <c r="BY1624" s="77">
        <f t="shared" ca="1" si="826"/>
        <v>0.05</v>
      </c>
      <c r="BZ1624" s="77">
        <f t="shared" ca="1" si="826"/>
        <v>-0.05</v>
      </c>
      <c r="CA1624" s="77">
        <f t="shared" ca="1" si="826"/>
        <v>-0.05</v>
      </c>
      <c r="CB1624" s="77">
        <f t="shared" ca="1" si="826"/>
        <v>0</v>
      </c>
      <c r="CC1624" s="77">
        <f t="shared" ca="1" si="826"/>
        <v>0</v>
      </c>
      <c r="CD1624" s="77">
        <f t="shared" ref="CD1624:CE1628" ca="1" si="832">OFFSET(CD1624,-1,0)</f>
        <v>0</v>
      </c>
      <c r="CE1624" s="77">
        <f t="shared" ca="1" si="832"/>
        <v>0</v>
      </c>
      <c r="CF1624" s="77">
        <f t="shared" ca="1" si="829"/>
        <v>0.05</v>
      </c>
      <c r="CG1624" s="77">
        <f t="shared" ca="1" si="830"/>
        <v>-0.05</v>
      </c>
      <c r="CH1624" s="77">
        <f ca="1">OFFSET(CH1624,-1,0)</f>
        <v>-0.05</v>
      </c>
    </row>
    <row r="1625" spans="1:86">
      <c r="A1625" s="60"/>
      <c r="B1625" s="232" t="str">
        <f t="shared" si="788"/>
        <v>Scan 2 Hold Flc Value as Scan1</v>
      </c>
      <c r="C1625" s="77">
        <f t="shared" ca="1" si="821"/>
        <v>1</v>
      </c>
      <c r="D1625" s="77">
        <f t="shared" ca="1" si="821"/>
        <v>1</v>
      </c>
      <c r="E1625" s="77" t="b">
        <f t="shared" ca="1" si="821"/>
        <v>0</v>
      </c>
      <c r="F1625" s="77">
        <f t="shared" ca="1" si="821"/>
        <v>221</v>
      </c>
      <c r="G1625" s="76" t="b">
        <v>1</v>
      </c>
      <c r="H1625" s="76" t="b">
        <v>1</v>
      </c>
      <c r="I1625" s="77" t="str">
        <f t="shared" ca="1" si="821"/>
        <v>-</v>
      </c>
      <c r="J1625" s="77" t="str">
        <f t="shared" ca="1" si="821"/>
        <v>-</v>
      </c>
      <c r="K1625" s="77" t="str">
        <f t="shared" ca="1" si="821"/>
        <v>-</v>
      </c>
      <c r="L1625" s="77" t="str">
        <f t="shared" ca="1" si="821"/>
        <v>-</v>
      </c>
      <c r="M1625" s="201" t="str">
        <f>M$1609</f>
        <v>-</v>
      </c>
      <c r="N1625" s="77" t="str">
        <f t="shared" ca="1" si="821"/>
        <v>-</v>
      </c>
      <c r="O1625" s="77">
        <f t="shared" ca="1" si="821"/>
        <v>196</v>
      </c>
      <c r="P1625" s="77">
        <f t="shared" ca="1" si="821"/>
        <v>197</v>
      </c>
      <c r="Q1625" s="77">
        <f t="shared" ca="1" si="821"/>
        <v>197</v>
      </c>
      <c r="R1625" s="77">
        <f t="shared" ca="1" si="821"/>
        <v>198</v>
      </c>
      <c r="S1625" s="77">
        <f t="shared" ca="1" si="831"/>
        <v>198</v>
      </c>
      <c r="T1625" s="77">
        <f t="shared" ca="1" si="831"/>
        <v>198</v>
      </c>
      <c r="U1625" s="77">
        <f t="shared" ca="1" si="831"/>
        <v>1.2500000000000001E-2</v>
      </c>
      <c r="V1625" s="77">
        <f t="shared" ca="1" si="831"/>
        <v>6.25E-2</v>
      </c>
      <c r="W1625" s="77">
        <f t="shared" ca="1" si="831"/>
        <v>6.25E-2</v>
      </c>
      <c r="X1625" s="77">
        <f t="shared" ca="1" si="831"/>
        <v>6.25E-2</v>
      </c>
      <c r="Y1625" s="206">
        <f t="shared" ca="1" si="831"/>
        <v>1.15E-2</v>
      </c>
      <c r="Z1625" s="206">
        <f t="shared" ca="1" si="831"/>
        <v>-2.0416666666666666E-2</v>
      </c>
      <c r="AA1625" s="77">
        <f t="shared" ca="1" si="831"/>
        <v>2</v>
      </c>
      <c r="AB1625" s="77" t="b">
        <f t="shared" ca="1" si="831"/>
        <v>1</v>
      </c>
      <c r="AC1625" s="77" t="str">
        <f t="shared" ca="1" si="831"/>
        <v>-</v>
      </c>
      <c r="AD1625" s="77" t="str">
        <f t="shared" ca="1" si="831"/>
        <v>-</v>
      </c>
      <c r="AE1625" s="77" t="str">
        <f t="shared" ca="1" si="831"/>
        <v>-</v>
      </c>
      <c r="AF1625" s="77" t="str">
        <f t="shared" ca="1" si="831"/>
        <v>-</v>
      </c>
      <c r="AG1625" s="77" t="str">
        <f t="shared" ca="1" si="831"/>
        <v>-</v>
      </c>
      <c r="AH1625" s="77">
        <f t="shared" ca="1" si="831"/>
        <v>1</v>
      </c>
      <c r="AI1625" s="77">
        <f t="shared" ca="1" si="831"/>
        <v>0</v>
      </c>
      <c r="AJ1625" s="77">
        <f t="shared" ca="1" si="831"/>
        <v>1</v>
      </c>
      <c r="AK1625" s="77">
        <f t="shared" ca="1" si="831"/>
        <v>0</v>
      </c>
      <c r="AL1625" s="77">
        <f t="shared" ca="1" si="831"/>
        <v>1</v>
      </c>
      <c r="AM1625" s="77"/>
      <c r="AN1625" s="77"/>
      <c r="AO1625" s="77"/>
      <c r="AP1625" s="77"/>
      <c r="AQ1625" s="77"/>
      <c r="AR1625" s="77"/>
      <c r="AS1625" s="77"/>
      <c r="AT1625" s="77"/>
      <c r="AU1625" s="77"/>
      <c r="AV1625" s="77"/>
      <c r="AW1625" s="77"/>
      <c r="AX1625" s="77"/>
      <c r="AY1625" s="77"/>
      <c r="AZ1625" s="77"/>
      <c r="BA1625" s="77"/>
      <c r="BB1625" s="77"/>
      <c r="BC1625" s="77"/>
      <c r="BD1625" s="77"/>
      <c r="BE1625" s="77"/>
      <c r="BF1625" s="77"/>
      <c r="BG1625" s="77"/>
      <c r="BH1625" s="77"/>
      <c r="BI1625" s="77"/>
      <c r="BJ1625" s="77"/>
      <c r="BK1625" s="77"/>
      <c r="BL1625" s="77"/>
      <c r="BM1625" s="77"/>
      <c r="BN1625" s="77">
        <f t="shared" ca="1" si="826"/>
        <v>0</v>
      </c>
      <c r="BO1625" s="77">
        <f t="shared" ca="1" si="826"/>
        <v>0</v>
      </c>
      <c r="BP1625" s="77">
        <f t="shared" ca="1" si="826"/>
        <v>0</v>
      </c>
      <c r="BQ1625" s="77">
        <f t="shared" ca="1" si="826"/>
        <v>0</v>
      </c>
      <c r="BR1625" s="77">
        <f t="shared" ca="1" si="826"/>
        <v>0.05</v>
      </c>
      <c r="BS1625" s="77">
        <f t="shared" ca="1" si="826"/>
        <v>-0.05</v>
      </c>
      <c r="BT1625" s="77">
        <f t="shared" ca="1" si="826"/>
        <v>-0.05</v>
      </c>
      <c r="BU1625" s="77">
        <f t="shared" ca="1" si="826"/>
        <v>0</v>
      </c>
      <c r="BV1625" s="77">
        <f t="shared" ca="1" si="826"/>
        <v>0</v>
      </c>
      <c r="BW1625" s="77">
        <f t="shared" ca="1" si="826"/>
        <v>0</v>
      </c>
      <c r="BX1625" s="77">
        <f t="shared" ca="1" si="826"/>
        <v>0</v>
      </c>
      <c r="BY1625" s="77">
        <f t="shared" ca="1" si="826"/>
        <v>0.05</v>
      </c>
      <c r="BZ1625" s="77">
        <f t="shared" ca="1" si="826"/>
        <v>-0.05</v>
      </c>
      <c r="CA1625" s="77">
        <f t="shared" ca="1" si="826"/>
        <v>-0.05</v>
      </c>
      <c r="CB1625" s="77">
        <f t="shared" ca="1" si="826"/>
        <v>0</v>
      </c>
      <c r="CC1625" s="77">
        <f t="shared" ca="1" si="826"/>
        <v>0</v>
      </c>
      <c r="CD1625" s="77">
        <f t="shared" ca="1" si="832"/>
        <v>0</v>
      </c>
      <c r="CE1625" s="77">
        <f t="shared" ca="1" si="832"/>
        <v>0</v>
      </c>
      <c r="CF1625" s="77">
        <f t="shared" ca="1" si="829"/>
        <v>0.05</v>
      </c>
      <c r="CG1625" s="77">
        <f t="shared" ca="1" si="830"/>
        <v>-0.05</v>
      </c>
      <c r="CH1625" s="77">
        <f ca="1">OFFSET(CH1625,-1,0)</f>
        <v>-0.05</v>
      </c>
    </row>
    <row r="1626" spans="1:86">
      <c r="A1626" s="60"/>
      <c r="B1626" s="232" t="str">
        <f t="shared" si="788"/>
        <v>Scan 2 Hold Lamb Surv as Scan1</v>
      </c>
      <c r="C1626" s="77">
        <f t="shared" ca="1" si="821"/>
        <v>1</v>
      </c>
      <c r="D1626" s="77">
        <f t="shared" ca="1" si="821"/>
        <v>1</v>
      </c>
      <c r="E1626" s="77" t="b">
        <f t="shared" ca="1" si="821"/>
        <v>0</v>
      </c>
      <c r="F1626" s="77">
        <f t="shared" ca="1" si="821"/>
        <v>221</v>
      </c>
      <c r="G1626" s="201" t="str">
        <f>G$1609</f>
        <v>-</v>
      </c>
      <c r="H1626" s="201" t="str">
        <f>H$1609</f>
        <v>-</v>
      </c>
      <c r="I1626" s="77" t="str">
        <f t="shared" ca="1" si="821"/>
        <v>-</v>
      </c>
      <c r="J1626" s="77" t="str">
        <f t="shared" ca="1" si="821"/>
        <v>-</v>
      </c>
      <c r="K1626" s="76" t="b">
        <v>1</v>
      </c>
      <c r="L1626" s="77" t="str">
        <f t="shared" ca="1" si="821"/>
        <v>-</v>
      </c>
      <c r="M1626" s="77" t="str">
        <f t="shared" ca="1" si="821"/>
        <v>-</v>
      </c>
      <c r="N1626" s="77" t="str">
        <f t="shared" ca="1" si="821"/>
        <v>-</v>
      </c>
      <c r="O1626" s="77">
        <f t="shared" ca="1" si="821"/>
        <v>196</v>
      </c>
      <c r="P1626" s="77">
        <f t="shared" ca="1" si="821"/>
        <v>197</v>
      </c>
      <c r="Q1626" s="77">
        <f t="shared" ca="1" si="821"/>
        <v>197</v>
      </c>
      <c r="R1626" s="77">
        <f t="shared" ca="1" si="821"/>
        <v>198</v>
      </c>
      <c r="S1626" s="77">
        <f t="shared" ca="1" si="831"/>
        <v>198</v>
      </c>
      <c r="T1626" s="77">
        <f t="shared" ca="1" si="831"/>
        <v>198</v>
      </c>
      <c r="U1626" s="77">
        <f t="shared" ca="1" si="831"/>
        <v>1.2500000000000001E-2</v>
      </c>
      <c r="V1626" s="77">
        <f t="shared" ca="1" si="831"/>
        <v>6.25E-2</v>
      </c>
      <c r="W1626" s="77">
        <f t="shared" ca="1" si="831"/>
        <v>6.25E-2</v>
      </c>
      <c r="X1626" s="77">
        <f t="shared" ca="1" si="831"/>
        <v>6.25E-2</v>
      </c>
      <c r="Y1626" s="206">
        <f t="shared" ca="1" si="831"/>
        <v>1.15E-2</v>
      </c>
      <c r="Z1626" s="206">
        <f t="shared" ca="1" si="831"/>
        <v>-2.0416666666666666E-2</v>
      </c>
      <c r="AA1626" s="77">
        <f t="shared" ca="1" si="831"/>
        <v>2</v>
      </c>
      <c r="AB1626" s="77" t="b">
        <f t="shared" ca="1" si="831"/>
        <v>1</v>
      </c>
      <c r="AC1626" s="77" t="str">
        <f t="shared" ca="1" si="831"/>
        <v>-</v>
      </c>
      <c r="AD1626" s="77" t="str">
        <f t="shared" ca="1" si="831"/>
        <v>-</v>
      </c>
      <c r="AE1626" s="77" t="str">
        <f t="shared" ca="1" si="831"/>
        <v>-</v>
      </c>
      <c r="AF1626" s="77" t="str">
        <f t="shared" ca="1" si="831"/>
        <v>-</v>
      </c>
      <c r="AG1626" s="77" t="str">
        <f t="shared" ca="1" si="831"/>
        <v>-</v>
      </c>
      <c r="AH1626" s="77">
        <f t="shared" ca="1" si="831"/>
        <v>1</v>
      </c>
      <c r="AI1626" s="77">
        <f t="shared" ca="1" si="831"/>
        <v>0</v>
      </c>
      <c r="AJ1626" s="77">
        <f t="shared" ca="1" si="831"/>
        <v>1</v>
      </c>
      <c r="AK1626" s="77">
        <f t="shared" ca="1" si="831"/>
        <v>0</v>
      </c>
      <c r="AL1626" s="77">
        <f t="shared" ca="1" si="831"/>
        <v>1</v>
      </c>
      <c r="AM1626" s="77"/>
      <c r="AN1626" s="77"/>
      <c r="AO1626" s="77"/>
      <c r="AP1626" s="77"/>
      <c r="AQ1626" s="77"/>
      <c r="AR1626" s="77"/>
      <c r="AS1626" s="77"/>
      <c r="AT1626" s="77"/>
      <c r="AU1626" s="77"/>
      <c r="AV1626" s="77"/>
      <c r="AW1626" s="77"/>
      <c r="AX1626" s="77"/>
      <c r="AY1626" s="77"/>
      <c r="AZ1626" s="77"/>
      <c r="BA1626" s="77"/>
      <c r="BB1626" s="77"/>
      <c r="BC1626" s="77"/>
      <c r="BD1626" s="77"/>
      <c r="BE1626" s="77"/>
      <c r="BF1626" s="77"/>
      <c r="BG1626" s="77"/>
      <c r="BH1626" s="77"/>
      <c r="BI1626" s="77"/>
      <c r="BJ1626" s="77"/>
      <c r="BK1626" s="77"/>
      <c r="BL1626" s="77"/>
      <c r="BM1626" s="77"/>
      <c r="BN1626" s="77">
        <f t="shared" ca="1" si="826"/>
        <v>0</v>
      </c>
      <c r="BO1626" s="77">
        <f t="shared" ca="1" si="826"/>
        <v>0</v>
      </c>
      <c r="BP1626" s="77">
        <f t="shared" ca="1" si="826"/>
        <v>0</v>
      </c>
      <c r="BQ1626" s="77">
        <f t="shared" ca="1" si="826"/>
        <v>0</v>
      </c>
      <c r="BR1626" s="77">
        <f t="shared" ca="1" si="826"/>
        <v>0.05</v>
      </c>
      <c r="BS1626" s="77">
        <f t="shared" ca="1" si="826"/>
        <v>-0.05</v>
      </c>
      <c r="BT1626" s="77">
        <f t="shared" ca="1" si="826"/>
        <v>-0.05</v>
      </c>
      <c r="BU1626" s="77">
        <f t="shared" ca="1" si="826"/>
        <v>0</v>
      </c>
      <c r="BV1626" s="77">
        <f t="shared" ca="1" si="826"/>
        <v>0</v>
      </c>
      <c r="BW1626" s="77">
        <f t="shared" ca="1" si="826"/>
        <v>0</v>
      </c>
      <c r="BX1626" s="77">
        <f t="shared" ca="1" si="826"/>
        <v>0</v>
      </c>
      <c r="BY1626" s="77">
        <f t="shared" ca="1" si="826"/>
        <v>0.05</v>
      </c>
      <c r="BZ1626" s="77">
        <f t="shared" ca="1" si="826"/>
        <v>-0.05</v>
      </c>
      <c r="CA1626" s="77">
        <f t="shared" ca="1" si="826"/>
        <v>-0.05</v>
      </c>
      <c r="CB1626" s="77">
        <f t="shared" ca="1" si="826"/>
        <v>0</v>
      </c>
      <c r="CC1626" s="77">
        <f t="shared" ca="1" si="826"/>
        <v>0</v>
      </c>
      <c r="CD1626" s="77">
        <f t="shared" ca="1" si="832"/>
        <v>0</v>
      </c>
      <c r="CE1626" s="77">
        <f t="shared" ca="1" si="832"/>
        <v>0</v>
      </c>
      <c r="CF1626" s="77">
        <f t="shared" ca="1" si="829"/>
        <v>0.05</v>
      </c>
      <c r="CG1626" s="77">
        <f t="shared" ca="1" si="830"/>
        <v>-0.05</v>
      </c>
      <c r="CH1626" s="77">
        <f ca="1">OFFSET(CH1626,-1,0)</f>
        <v>-0.05</v>
      </c>
    </row>
    <row r="1627" spans="1:86">
      <c r="A1627" s="60"/>
      <c r="B1627" s="232" t="str">
        <f t="shared" si="788"/>
        <v>Scan 2 Hold RR as Scan1</v>
      </c>
      <c r="C1627" s="77">
        <f t="shared" ca="1" si="821"/>
        <v>1</v>
      </c>
      <c r="D1627" s="77">
        <f t="shared" ca="1" si="821"/>
        <v>1</v>
      </c>
      <c r="E1627" s="77" t="b">
        <f t="shared" ca="1" si="821"/>
        <v>0</v>
      </c>
      <c r="F1627" s="77">
        <f t="shared" ca="1" si="821"/>
        <v>221</v>
      </c>
      <c r="G1627" s="77" t="str">
        <f t="shared" ca="1" si="821"/>
        <v>-</v>
      </c>
      <c r="H1627" s="77" t="str">
        <f t="shared" ca="1" si="821"/>
        <v>-</v>
      </c>
      <c r="I1627" s="76" t="b">
        <v>1</v>
      </c>
      <c r="J1627" s="76" t="b">
        <v>1</v>
      </c>
      <c r="K1627" s="201" t="str">
        <f>K$1609</f>
        <v>-</v>
      </c>
      <c r="L1627" s="77" t="str">
        <f t="shared" ca="1" si="821"/>
        <v>-</v>
      </c>
      <c r="M1627" s="77" t="str">
        <f t="shared" ca="1" si="821"/>
        <v>-</v>
      </c>
      <c r="N1627" s="77" t="str">
        <f t="shared" ca="1" si="821"/>
        <v>-</v>
      </c>
      <c r="O1627" s="77">
        <f t="shared" ca="1" si="821"/>
        <v>196</v>
      </c>
      <c r="P1627" s="77">
        <f t="shared" ca="1" si="821"/>
        <v>197</v>
      </c>
      <c r="Q1627" s="77">
        <f t="shared" ca="1" si="821"/>
        <v>197</v>
      </c>
      <c r="R1627" s="77">
        <f t="shared" ca="1" si="821"/>
        <v>198</v>
      </c>
      <c r="S1627" s="77">
        <f t="shared" ca="1" si="831"/>
        <v>198</v>
      </c>
      <c r="T1627" s="77">
        <f t="shared" ca="1" si="831"/>
        <v>198</v>
      </c>
      <c r="U1627" s="77">
        <f t="shared" ca="1" si="831"/>
        <v>1.2500000000000001E-2</v>
      </c>
      <c r="V1627" s="77">
        <f t="shared" ca="1" si="831"/>
        <v>6.25E-2</v>
      </c>
      <c r="W1627" s="77">
        <f t="shared" ca="1" si="831"/>
        <v>6.25E-2</v>
      </c>
      <c r="X1627" s="77">
        <f t="shared" ca="1" si="831"/>
        <v>6.25E-2</v>
      </c>
      <c r="Y1627" s="206">
        <f t="shared" ca="1" si="831"/>
        <v>1.15E-2</v>
      </c>
      <c r="Z1627" s="206">
        <f t="shared" ca="1" si="831"/>
        <v>-2.0416666666666666E-2</v>
      </c>
      <c r="AA1627" s="77">
        <f t="shared" ca="1" si="831"/>
        <v>2</v>
      </c>
      <c r="AB1627" s="77" t="b">
        <f t="shared" ca="1" si="831"/>
        <v>1</v>
      </c>
      <c r="AC1627" s="77" t="str">
        <f t="shared" ca="1" si="831"/>
        <v>-</v>
      </c>
      <c r="AD1627" s="77" t="str">
        <f t="shared" ca="1" si="831"/>
        <v>-</v>
      </c>
      <c r="AE1627" s="77" t="str">
        <f t="shared" ca="1" si="831"/>
        <v>-</v>
      </c>
      <c r="AF1627" s="77" t="str">
        <f t="shared" ca="1" si="831"/>
        <v>-</v>
      </c>
      <c r="AG1627" s="77" t="str">
        <f t="shared" ca="1" si="831"/>
        <v>-</v>
      </c>
      <c r="AH1627" s="77">
        <f t="shared" ca="1" si="831"/>
        <v>1</v>
      </c>
      <c r="AI1627" s="77">
        <f t="shared" ca="1" si="831"/>
        <v>0</v>
      </c>
      <c r="AJ1627" s="77">
        <f t="shared" ca="1" si="831"/>
        <v>1</v>
      </c>
      <c r="AK1627" s="77">
        <f t="shared" ca="1" si="831"/>
        <v>0</v>
      </c>
      <c r="AL1627" s="77">
        <f t="shared" ca="1" si="831"/>
        <v>1</v>
      </c>
      <c r="AM1627" s="77"/>
      <c r="AN1627" s="77"/>
      <c r="AO1627" s="77"/>
      <c r="AP1627" s="77"/>
      <c r="AQ1627" s="77"/>
      <c r="AR1627" s="77"/>
      <c r="AS1627" s="77"/>
      <c r="AT1627" s="77"/>
      <c r="AU1627" s="77"/>
      <c r="AV1627" s="77"/>
      <c r="AW1627" s="77"/>
      <c r="AX1627" s="77"/>
      <c r="AY1627" s="77"/>
      <c r="AZ1627" s="77"/>
      <c r="BA1627" s="77"/>
      <c r="BB1627" s="77"/>
      <c r="BC1627" s="77"/>
      <c r="BD1627" s="77"/>
      <c r="BE1627" s="77"/>
      <c r="BF1627" s="77"/>
      <c r="BG1627" s="77"/>
      <c r="BH1627" s="77"/>
      <c r="BI1627" s="77"/>
      <c r="BJ1627" s="77"/>
      <c r="BK1627" s="77"/>
      <c r="BL1627" s="77"/>
      <c r="BM1627" s="77"/>
      <c r="BN1627" s="77">
        <f t="shared" ca="1" si="826"/>
        <v>0</v>
      </c>
      <c r="BO1627" s="77">
        <f t="shared" ca="1" si="826"/>
        <v>0</v>
      </c>
      <c r="BP1627" s="77">
        <f t="shared" ca="1" si="826"/>
        <v>0</v>
      </c>
      <c r="BQ1627" s="77">
        <f t="shared" ca="1" si="826"/>
        <v>0</v>
      </c>
      <c r="BR1627" s="77">
        <f t="shared" ca="1" si="826"/>
        <v>0.05</v>
      </c>
      <c r="BS1627" s="77">
        <f t="shared" ca="1" si="826"/>
        <v>-0.05</v>
      </c>
      <c r="BT1627" s="77">
        <f t="shared" ca="1" si="826"/>
        <v>-0.05</v>
      </c>
      <c r="BU1627" s="77">
        <f t="shared" ca="1" si="826"/>
        <v>0</v>
      </c>
      <c r="BV1627" s="77">
        <f t="shared" ca="1" si="826"/>
        <v>0</v>
      </c>
      <c r="BW1627" s="77">
        <f t="shared" ca="1" si="826"/>
        <v>0</v>
      </c>
      <c r="BX1627" s="77">
        <f t="shared" ca="1" si="826"/>
        <v>0</v>
      </c>
      <c r="BY1627" s="77">
        <f t="shared" ca="1" si="826"/>
        <v>0.05</v>
      </c>
      <c r="BZ1627" s="77">
        <f t="shared" ca="1" si="826"/>
        <v>-0.05</v>
      </c>
      <c r="CA1627" s="77">
        <f t="shared" ca="1" si="826"/>
        <v>-0.05</v>
      </c>
      <c r="CB1627" s="77">
        <f t="shared" ca="1" si="826"/>
        <v>0</v>
      </c>
      <c r="CC1627" s="77">
        <f t="shared" ca="1" si="826"/>
        <v>0</v>
      </c>
      <c r="CD1627" s="77">
        <f t="shared" ca="1" si="832"/>
        <v>0</v>
      </c>
      <c r="CE1627" s="77">
        <f t="shared" ca="1" si="832"/>
        <v>0</v>
      </c>
      <c r="CF1627" s="77">
        <f t="shared" ca="1" si="829"/>
        <v>0.05</v>
      </c>
      <c r="CG1627" s="77">
        <f t="shared" ca="1" si="830"/>
        <v>-0.05</v>
      </c>
      <c r="CH1627" s="77">
        <f ca="1">OFFSET(CH1627,-1,0)</f>
        <v>-0.05</v>
      </c>
    </row>
    <row r="1628" spans="1:86">
      <c r="A1628" s="60"/>
      <c r="B1628" s="232" t="str">
        <f t="shared" si="788"/>
        <v>Scan 2 Hold All prodn as Scan1</v>
      </c>
      <c r="C1628" s="77">
        <f t="shared" ca="1" si="821"/>
        <v>1</v>
      </c>
      <c r="D1628" s="77">
        <f t="shared" ca="1" si="821"/>
        <v>1</v>
      </c>
      <c r="E1628" s="77" t="b">
        <f t="shared" ca="1" si="821"/>
        <v>0</v>
      </c>
      <c r="F1628" s="77">
        <f t="shared" ca="1" si="821"/>
        <v>221</v>
      </c>
      <c r="G1628" s="76" t="b">
        <v>1</v>
      </c>
      <c r="H1628" s="76" t="b">
        <v>1</v>
      </c>
      <c r="I1628" s="76" t="b">
        <v>1</v>
      </c>
      <c r="J1628" s="76" t="b">
        <v>1</v>
      </c>
      <c r="K1628" s="76" t="b">
        <v>1</v>
      </c>
      <c r="L1628" s="76" t="b">
        <v>1</v>
      </c>
      <c r="M1628" s="76" t="b">
        <v>1</v>
      </c>
      <c r="N1628" s="77" t="str">
        <f t="shared" ca="1" si="821"/>
        <v>-</v>
      </c>
      <c r="O1628" s="77">
        <f t="shared" ca="1" si="821"/>
        <v>196</v>
      </c>
      <c r="P1628" s="77">
        <f t="shared" ca="1" si="821"/>
        <v>197</v>
      </c>
      <c r="Q1628" s="77">
        <f t="shared" ca="1" si="821"/>
        <v>197</v>
      </c>
      <c r="R1628" s="77">
        <f t="shared" ca="1" si="821"/>
        <v>198</v>
      </c>
      <c r="S1628" s="77">
        <f t="shared" ca="1" si="831"/>
        <v>198</v>
      </c>
      <c r="T1628" s="77">
        <f t="shared" ca="1" si="831"/>
        <v>198</v>
      </c>
      <c r="U1628" s="77">
        <f t="shared" ca="1" si="831"/>
        <v>1.2500000000000001E-2</v>
      </c>
      <c r="V1628" s="77">
        <f t="shared" ca="1" si="831"/>
        <v>6.25E-2</v>
      </c>
      <c r="W1628" s="77">
        <f t="shared" ca="1" si="831"/>
        <v>6.25E-2</v>
      </c>
      <c r="X1628" s="77">
        <f t="shared" ca="1" si="831"/>
        <v>6.25E-2</v>
      </c>
      <c r="Y1628" s="206">
        <f t="shared" ca="1" si="831"/>
        <v>1.15E-2</v>
      </c>
      <c r="Z1628" s="206">
        <f t="shared" ca="1" si="831"/>
        <v>-2.0416666666666666E-2</v>
      </c>
      <c r="AA1628" s="77">
        <f t="shared" ca="1" si="831"/>
        <v>2</v>
      </c>
      <c r="AB1628" s="77" t="b">
        <f t="shared" ca="1" si="831"/>
        <v>1</v>
      </c>
      <c r="AC1628" s="77" t="str">
        <f t="shared" ca="1" si="831"/>
        <v>-</v>
      </c>
      <c r="AD1628" s="77" t="str">
        <f t="shared" ca="1" si="831"/>
        <v>-</v>
      </c>
      <c r="AE1628" s="77" t="str">
        <f t="shared" ca="1" si="831"/>
        <v>-</v>
      </c>
      <c r="AF1628" s="77" t="str">
        <f t="shared" ca="1" si="831"/>
        <v>-</v>
      </c>
      <c r="AG1628" s="77" t="str">
        <f t="shared" ca="1" si="831"/>
        <v>-</v>
      </c>
      <c r="AH1628" s="77">
        <f t="shared" ca="1" si="831"/>
        <v>1</v>
      </c>
      <c r="AI1628" s="77">
        <f t="shared" ca="1" si="831"/>
        <v>0</v>
      </c>
      <c r="AJ1628" s="77">
        <f t="shared" ca="1" si="831"/>
        <v>1</v>
      </c>
      <c r="AK1628" s="77">
        <f t="shared" ca="1" si="831"/>
        <v>0</v>
      </c>
      <c r="AL1628" s="77">
        <f t="shared" ca="1" si="831"/>
        <v>1</v>
      </c>
      <c r="AM1628" s="77"/>
      <c r="AN1628" s="77"/>
      <c r="AO1628" s="77"/>
      <c r="AP1628" s="77"/>
      <c r="AQ1628" s="77"/>
      <c r="AR1628" s="77"/>
      <c r="AS1628" s="77"/>
      <c r="AT1628" s="77"/>
      <c r="AU1628" s="77"/>
      <c r="AV1628" s="77"/>
      <c r="AW1628" s="77"/>
      <c r="AX1628" s="77"/>
      <c r="AY1628" s="77"/>
      <c r="AZ1628" s="77"/>
      <c r="BA1628" s="77"/>
      <c r="BB1628" s="77"/>
      <c r="BC1628" s="77"/>
      <c r="BD1628" s="77"/>
      <c r="BE1628" s="77"/>
      <c r="BF1628" s="77"/>
      <c r="BG1628" s="77"/>
      <c r="BH1628" s="77"/>
      <c r="BI1628" s="77"/>
      <c r="BJ1628" s="77"/>
      <c r="BK1628" s="77"/>
      <c r="BL1628" s="77"/>
      <c r="BM1628" s="77"/>
      <c r="BN1628" s="77">
        <f t="shared" ca="1" si="826"/>
        <v>0</v>
      </c>
      <c r="BO1628" s="77">
        <f t="shared" ca="1" si="826"/>
        <v>0</v>
      </c>
      <c r="BP1628" s="77">
        <f t="shared" ca="1" si="826"/>
        <v>0</v>
      </c>
      <c r="BQ1628" s="77">
        <f t="shared" ca="1" si="826"/>
        <v>0</v>
      </c>
      <c r="BR1628" s="77">
        <f t="shared" ca="1" si="826"/>
        <v>0.05</v>
      </c>
      <c r="BS1628" s="77">
        <f t="shared" ca="1" si="826"/>
        <v>-0.05</v>
      </c>
      <c r="BT1628" s="77">
        <f t="shared" ca="1" si="826"/>
        <v>-0.05</v>
      </c>
      <c r="BU1628" s="77">
        <f t="shared" ca="1" si="826"/>
        <v>0</v>
      </c>
      <c r="BV1628" s="77">
        <f t="shared" ca="1" si="826"/>
        <v>0</v>
      </c>
      <c r="BW1628" s="77">
        <f t="shared" ca="1" si="826"/>
        <v>0</v>
      </c>
      <c r="BX1628" s="77">
        <f t="shared" ca="1" si="826"/>
        <v>0</v>
      </c>
      <c r="BY1628" s="77">
        <f t="shared" ca="1" si="826"/>
        <v>0.05</v>
      </c>
      <c r="BZ1628" s="77">
        <f t="shared" ca="1" si="826"/>
        <v>-0.05</v>
      </c>
      <c r="CA1628" s="77">
        <f t="shared" ca="1" si="826"/>
        <v>-0.05</v>
      </c>
      <c r="CB1628" s="77">
        <f t="shared" ca="1" si="826"/>
        <v>0</v>
      </c>
      <c r="CC1628" s="77">
        <f t="shared" ca="1" si="826"/>
        <v>0</v>
      </c>
      <c r="CD1628" s="77">
        <f t="shared" ca="1" si="832"/>
        <v>0</v>
      </c>
      <c r="CE1628" s="77">
        <f t="shared" ca="1" si="832"/>
        <v>0</v>
      </c>
      <c r="CF1628" s="77">
        <f t="shared" ca="1" si="829"/>
        <v>0.05</v>
      </c>
      <c r="CG1628" s="77">
        <f t="shared" ca="1" si="830"/>
        <v>-0.05</v>
      </c>
      <c r="CH1628" s="77">
        <f ca="1">OFFSET(CH1628,-1,0)</f>
        <v>-0.05</v>
      </c>
    </row>
    <row r="1629" spans="1:86">
      <c r="A1629" s="60"/>
      <c r="B1629" s="232" t="str">
        <f t="shared" si="788"/>
        <v>Scan 2 Differential progeny management</v>
      </c>
      <c r="C1629" s="77">
        <f t="shared" ca="1" si="821"/>
        <v>1</v>
      </c>
      <c r="D1629" s="77">
        <f t="shared" ca="1" si="821"/>
        <v>1</v>
      </c>
      <c r="E1629" s="77" t="b">
        <f t="shared" ca="1" si="821"/>
        <v>0</v>
      </c>
      <c r="F1629" s="77">
        <f t="shared" ca="1" si="821"/>
        <v>221</v>
      </c>
      <c r="G1629" s="201" t="str">
        <f t="shared" ref="G1629:M1629" si="833">G$1609</f>
        <v>-</v>
      </c>
      <c r="H1629" s="201" t="str">
        <f t="shared" si="833"/>
        <v>-</v>
      </c>
      <c r="I1629" s="201" t="str">
        <f t="shared" si="833"/>
        <v>-</v>
      </c>
      <c r="J1629" s="201" t="str">
        <f t="shared" si="833"/>
        <v>-</v>
      </c>
      <c r="K1629" s="201" t="str">
        <f t="shared" si="833"/>
        <v>-</v>
      </c>
      <c r="L1629" s="201" t="str">
        <f t="shared" si="833"/>
        <v>-</v>
      </c>
      <c r="M1629" s="201" t="str">
        <f t="shared" si="833"/>
        <v>-</v>
      </c>
      <c r="N1629" s="77" t="str">
        <f t="shared" ca="1" si="821"/>
        <v>-</v>
      </c>
      <c r="O1629" s="200">
        <f t="shared" ref="O1629:T1629" ca="1" si="834">O$1595</f>
        <v>194</v>
      </c>
      <c r="P1629" s="200">
        <f t="shared" ca="1" si="834"/>
        <v>195</v>
      </c>
      <c r="Q1629" s="200">
        <f t="shared" ca="1" si="834"/>
        <v>195</v>
      </c>
      <c r="R1629" s="200">
        <f t="shared" ca="1" si="834"/>
        <v>195</v>
      </c>
      <c r="S1629" s="200">
        <f t="shared" ca="1" si="834"/>
        <v>195</v>
      </c>
      <c r="T1629" s="200">
        <f t="shared" ca="1" si="834"/>
        <v>195</v>
      </c>
      <c r="U1629" s="77">
        <f t="shared" ca="1" si="831"/>
        <v>1.2500000000000001E-2</v>
      </c>
      <c r="V1629" s="77">
        <f t="shared" ca="1" si="831"/>
        <v>6.25E-2</v>
      </c>
      <c r="W1629" s="77">
        <f t="shared" ca="1" si="831"/>
        <v>6.25E-2</v>
      </c>
      <c r="X1629" s="77">
        <f t="shared" ca="1" si="831"/>
        <v>6.25E-2</v>
      </c>
      <c r="Y1629" s="206">
        <f t="shared" ca="1" si="831"/>
        <v>1.15E-2</v>
      </c>
      <c r="Z1629" s="206">
        <f t="shared" ca="1" si="831"/>
        <v>-2.0416666666666666E-2</v>
      </c>
      <c r="AA1629" s="77">
        <f t="shared" ca="1" si="831"/>
        <v>2</v>
      </c>
      <c r="AB1629" s="77" t="b">
        <f t="shared" ca="1" si="831"/>
        <v>1</v>
      </c>
      <c r="AC1629" s="77" t="str">
        <f t="shared" ca="1" si="831"/>
        <v>-</v>
      </c>
      <c r="AD1629" s="77" t="str">
        <f t="shared" ca="1" si="831"/>
        <v>-</v>
      </c>
      <c r="AE1629" s="77" t="str">
        <f t="shared" ca="1" si="831"/>
        <v>-</v>
      </c>
      <c r="AF1629" s="77" t="str">
        <f t="shared" ca="1" si="831"/>
        <v>-</v>
      </c>
      <c r="AG1629" s="77" t="str">
        <f t="shared" ca="1" si="831"/>
        <v>-</v>
      </c>
      <c r="AH1629" s="77">
        <f t="shared" ca="1" si="831"/>
        <v>1</v>
      </c>
      <c r="AI1629" s="77">
        <f t="shared" ca="1" si="831"/>
        <v>0</v>
      </c>
      <c r="AJ1629" s="77">
        <f t="shared" ca="1" si="831"/>
        <v>1</v>
      </c>
      <c r="AK1629" s="77">
        <f t="shared" ca="1" si="831"/>
        <v>0</v>
      </c>
      <c r="AL1629" s="77">
        <f t="shared" ca="1" si="831"/>
        <v>1</v>
      </c>
      <c r="AM1629" s="77"/>
      <c r="AN1629" s="77"/>
      <c r="AO1629" s="77"/>
      <c r="AP1629" s="77"/>
      <c r="AQ1629" s="77"/>
      <c r="AR1629" s="77"/>
      <c r="AS1629" s="77"/>
      <c r="AT1629" s="77"/>
      <c r="AU1629" s="77"/>
      <c r="AV1629" s="77"/>
      <c r="AW1629" s="77"/>
      <c r="AX1629" s="77"/>
      <c r="AY1629" s="77"/>
      <c r="AZ1629" s="77"/>
      <c r="BA1629" s="77"/>
      <c r="BB1629" s="77"/>
      <c r="BC1629" s="77"/>
      <c r="BD1629" s="77"/>
      <c r="BE1629" s="77"/>
      <c r="BF1629" s="77"/>
      <c r="BG1629" s="77"/>
      <c r="BH1629" s="77"/>
      <c r="BI1629" s="77"/>
      <c r="BJ1629" s="77"/>
      <c r="BK1629" s="77"/>
      <c r="BL1629" s="77"/>
      <c r="BM1629" s="77"/>
      <c r="BN1629" s="200">
        <f t="shared" ref="BN1629:CH1629" ca="1" si="835">BN$1595</f>
        <v>0</v>
      </c>
      <c r="BO1629" s="200">
        <f t="shared" ca="1" si="835"/>
        <v>0</v>
      </c>
      <c r="BP1629" s="200">
        <f t="shared" ca="1" si="835"/>
        <v>0.05</v>
      </c>
      <c r="BQ1629" s="200">
        <f t="shared" ca="1" si="835"/>
        <v>-0.05</v>
      </c>
      <c r="BR1629" s="200">
        <f t="shared" ca="1" si="835"/>
        <v>0.05</v>
      </c>
      <c r="BS1629" s="200">
        <f t="shared" ca="1" si="835"/>
        <v>-0.05</v>
      </c>
      <c r="BT1629" s="200">
        <f t="shared" ca="1" si="835"/>
        <v>-0.05</v>
      </c>
      <c r="BU1629" s="200">
        <f t="shared" ca="1" si="835"/>
        <v>0</v>
      </c>
      <c r="BV1629" s="200">
        <f t="shared" ca="1" si="835"/>
        <v>0</v>
      </c>
      <c r="BW1629" s="200">
        <f t="shared" ca="1" si="835"/>
        <v>0.05</v>
      </c>
      <c r="BX1629" s="200">
        <f t="shared" ca="1" si="835"/>
        <v>-0.05</v>
      </c>
      <c r="BY1629" s="200">
        <f t="shared" ca="1" si="835"/>
        <v>0.05</v>
      </c>
      <c r="BZ1629" s="200">
        <f t="shared" ca="1" si="835"/>
        <v>-0.05</v>
      </c>
      <c r="CA1629" s="200">
        <f t="shared" ca="1" si="835"/>
        <v>-0.05</v>
      </c>
      <c r="CB1629" s="200">
        <f t="shared" ca="1" si="835"/>
        <v>0</v>
      </c>
      <c r="CC1629" s="200">
        <f t="shared" ca="1" si="835"/>
        <v>0</v>
      </c>
      <c r="CD1629" s="200">
        <f t="shared" ca="1" si="835"/>
        <v>0.05</v>
      </c>
      <c r="CE1629" s="200">
        <f t="shared" ca="1" si="835"/>
        <v>-0.05</v>
      </c>
      <c r="CF1629" s="200">
        <f t="shared" ca="1" si="835"/>
        <v>0.05</v>
      </c>
      <c r="CG1629" s="200">
        <f t="shared" ca="1" si="835"/>
        <v>-0.05</v>
      </c>
      <c r="CH1629" s="200">
        <f t="shared" ca="1" si="835"/>
        <v>-0.05</v>
      </c>
    </row>
    <row r="1630" spans="1:86">
      <c r="A1630" s="60"/>
      <c r="B1630" s="231" t="str">
        <f t="shared" si="788"/>
        <v>Scan 2 No paddock allocation benefits</v>
      </c>
      <c r="C1630" s="77">
        <f t="shared" ca="1" si="821"/>
        <v>1</v>
      </c>
      <c r="D1630" s="77">
        <f t="shared" ca="1" si="821"/>
        <v>1</v>
      </c>
      <c r="E1630" s="77" t="b">
        <f t="shared" ca="1" si="821"/>
        <v>0</v>
      </c>
      <c r="F1630" s="201">
        <f ca="1">F$1609</f>
        <v>222</v>
      </c>
      <c r="G1630" s="77" t="str">
        <f t="shared" ca="1" si="821"/>
        <v>-</v>
      </c>
      <c r="H1630" s="77" t="str">
        <f t="shared" ca="1" si="821"/>
        <v>-</v>
      </c>
      <c r="I1630" s="77" t="str">
        <f t="shared" ca="1" si="821"/>
        <v>-</v>
      </c>
      <c r="J1630" s="77" t="str">
        <f t="shared" ca="1" si="821"/>
        <v>-</v>
      </c>
      <c r="K1630" s="77" t="str">
        <f t="shared" ca="1" si="821"/>
        <v>-</v>
      </c>
      <c r="L1630" s="77" t="str">
        <f t="shared" ca="1" si="821"/>
        <v>-</v>
      </c>
      <c r="M1630" s="77" t="str">
        <f t="shared" ca="1" si="821"/>
        <v>-</v>
      </c>
      <c r="N1630" s="77" t="str">
        <f t="shared" ca="1" si="821"/>
        <v>-</v>
      </c>
      <c r="O1630" s="201">
        <f t="shared" ref="O1630:T1630" ca="1" si="836">O$1609</f>
        <v>196</v>
      </c>
      <c r="P1630" s="201">
        <f t="shared" ca="1" si="836"/>
        <v>197</v>
      </c>
      <c r="Q1630" s="201">
        <f t="shared" ca="1" si="836"/>
        <v>197</v>
      </c>
      <c r="R1630" s="201">
        <f t="shared" ca="1" si="836"/>
        <v>198</v>
      </c>
      <c r="S1630" s="201">
        <f t="shared" ca="1" si="836"/>
        <v>198</v>
      </c>
      <c r="T1630" s="201">
        <f t="shared" ca="1" si="836"/>
        <v>198</v>
      </c>
      <c r="U1630" s="77">
        <f t="shared" ca="1" si="831"/>
        <v>1.2500000000000001E-2</v>
      </c>
      <c r="V1630" s="77">
        <f t="shared" ca="1" si="831"/>
        <v>6.25E-2</v>
      </c>
      <c r="W1630" s="77">
        <f t="shared" ca="1" si="831"/>
        <v>6.25E-2</v>
      </c>
      <c r="X1630" s="77">
        <f t="shared" ca="1" si="831"/>
        <v>6.25E-2</v>
      </c>
      <c r="Y1630" s="73">
        <v>0</v>
      </c>
      <c r="Z1630" s="73">
        <v>0</v>
      </c>
      <c r="AA1630" s="77">
        <f t="shared" ca="1" si="831"/>
        <v>2</v>
      </c>
      <c r="AB1630" s="77" t="b">
        <f t="shared" ca="1" si="831"/>
        <v>1</v>
      </c>
      <c r="AC1630" s="77" t="str">
        <f t="shared" ca="1" si="831"/>
        <v>-</v>
      </c>
      <c r="AD1630" s="77" t="str">
        <f t="shared" ca="1" si="831"/>
        <v>-</v>
      </c>
      <c r="AE1630" s="77" t="str">
        <f t="shared" ca="1" si="831"/>
        <v>-</v>
      </c>
      <c r="AF1630" s="77" t="str">
        <f t="shared" ca="1" si="831"/>
        <v>-</v>
      </c>
      <c r="AG1630" s="77" t="str">
        <f t="shared" ca="1" si="831"/>
        <v>-</v>
      </c>
      <c r="AH1630" s="77">
        <f t="shared" ca="1" si="831"/>
        <v>1</v>
      </c>
      <c r="AI1630" s="77">
        <f t="shared" ca="1" si="831"/>
        <v>0</v>
      </c>
      <c r="AJ1630" s="77">
        <f t="shared" ca="1" si="831"/>
        <v>1</v>
      </c>
      <c r="AK1630" s="77">
        <f t="shared" ca="1" si="831"/>
        <v>0</v>
      </c>
      <c r="AL1630" s="77">
        <f t="shared" ca="1" si="831"/>
        <v>1</v>
      </c>
      <c r="AM1630" s="77"/>
      <c r="AN1630" s="77"/>
      <c r="AO1630" s="77"/>
      <c r="AP1630" s="77"/>
      <c r="AQ1630" s="77"/>
      <c r="AR1630" s="77"/>
      <c r="AS1630" s="77"/>
      <c r="AT1630" s="77"/>
      <c r="AU1630" s="77"/>
      <c r="AV1630" s="77"/>
      <c r="AW1630" s="77"/>
      <c r="AX1630" s="77"/>
      <c r="AY1630" s="77"/>
      <c r="AZ1630" s="77"/>
      <c r="BA1630" s="77"/>
      <c r="BB1630" s="77"/>
      <c r="BC1630" s="77"/>
      <c r="BD1630" s="77"/>
      <c r="BE1630" s="77"/>
      <c r="BF1630" s="77"/>
      <c r="BG1630" s="77"/>
      <c r="BH1630" s="77"/>
      <c r="BI1630" s="77"/>
      <c r="BJ1630" s="77"/>
      <c r="BK1630" s="77"/>
      <c r="BL1630" s="77"/>
      <c r="BM1630" s="77"/>
      <c r="BN1630" s="201">
        <f t="shared" ref="BN1630:CH1630" ca="1" si="837">BN$1609</f>
        <v>0</v>
      </c>
      <c r="BO1630" s="201">
        <f t="shared" ca="1" si="837"/>
        <v>0</v>
      </c>
      <c r="BP1630" s="201">
        <f t="shared" ca="1" si="837"/>
        <v>0</v>
      </c>
      <c r="BQ1630" s="201">
        <f t="shared" ca="1" si="837"/>
        <v>0</v>
      </c>
      <c r="BR1630" s="201">
        <f t="shared" ca="1" si="837"/>
        <v>0.05</v>
      </c>
      <c r="BS1630" s="201">
        <f t="shared" ca="1" si="837"/>
        <v>-0.05</v>
      </c>
      <c r="BT1630" s="201">
        <f t="shared" ca="1" si="837"/>
        <v>-0.05</v>
      </c>
      <c r="BU1630" s="201">
        <f t="shared" ca="1" si="837"/>
        <v>0</v>
      </c>
      <c r="BV1630" s="201">
        <f t="shared" ca="1" si="837"/>
        <v>0</v>
      </c>
      <c r="BW1630" s="201">
        <f t="shared" ca="1" si="837"/>
        <v>0</v>
      </c>
      <c r="BX1630" s="201">
        <f t="shared" ca="1" si="837"/>
        <v>0</v>
      </c>
      <c r="BY1630" s="201">
        <f t="shared" ca="1" si="837"/>
        <v>0.05</v>
      </c>
      <c r="BZ1630" s="201">
        <f t="shared" ca="1" si="837"/>
        <v>-0.05</v>
      </c>
      <c r="CA1630" s="201">
        <f t="shared" ca="1" si="837"/>
        <v>-0.05</v>
      </c>
      <c r="CB1630" s="201">
        <f t="shared" ca="1" si="837"/>
        <v>0</v>
      </c>
      <c r="CC1630" s="201">
        <f t="shared" ca="1" si="837"/>
        <v>0</v>
      </c>
      <c r="CD1630" s="201">
        <f t="shared" ca="1" si="837"/>
        <v>0</v>
      </c>
      <c r="CE1630" s="201">
        <f t="shared" ca="1" si="837"/>
        <v>0</v>
      </c>
      <c r="CF1630" s="201">
        <f t="shared" ca="1" si="837"/>
        <v>0.05</v>
      </c>
      <c r="CG1630" s="201">
        <f t="shared" ca="1" si="837"/>
        <v>-0.05</v>
      </c>
      <c r="CH1630" s="201">
        <f t="shared" ca="1" si="837"/>
        <v>-0.05</v>
      </c>
    </row>
    <row r="1631" spans="1:86">
      <c r="A1631" s="212">
        <f ca="1">MOD(INDEX(CHOOSE(d.Flock.2.3+1,i.DryManOpt_Mer,i.DryManOpt_BBT,i.DryManOpt_Mat),d.TOL.2.3+1,$AA1631+1)-1,4)+1+4</f>
        <v>7</v>
      </c>
      <c r="B1631" s="230" t="str">
        <f t="shared" si="788"/>
        <v>Scan 2 Best with performers</v>
      </c>
      <c r="C1631" s="77">
        <f t="shared" ca="1" si="821"/>
        <v>1</v>
      </c>
      <c r="D1631" s="77">
        <f t="shared" ca="1" si="821"/>
        <v>1</v>
      </c>
      <c r="E1631" s="77" t="b">
        <f t="shared" ca="1" si="821"/>
        <v>0</v>
      </c>
      <c r="F1631" s="77">
        <f t="shared" ca="1" si="821"/>
        <v>222</v>
      </c>
      <c r="G1631" s="77" t="str">
        <f t="shared" ca="1" si="821"/>
        <v>-</v>
      </c>
      <c r="H1631" s="77" t="str">
        <f t="shared" ca="1" si="821"/>
        <v>-</v>
      </c>
      <c r="I1631" s="77" t="str">
        <f t="shared" ca="1" si="821"/>
        <v>-</v>
      </c>
      <c r="J1631" s="77" t="str">
        <f t="shared" ca="1" si="821"/>
        <v>-</v>
      </c>
      <c r="K1631" s="77" t="str">
        <f t="shared" ca="1" si="821"/>
        <v>-</v>
      </c>
      <c r="L1631" s="77" t="str">
        <f t="shared" ca="1" si="821"/>
        <v>-</v>
      </c>
      <c r="M1631" s="77" t="str">
        <f t="shared" ca="1" si="821"/>
        <v>-</v>
      </c>
      <c r="N1631" s="77" t="str">
        <f t="shared" ca="1" si="821"/>
        <v>-</v>
      </c>
      <c r="O1631" s="77">
        <f t="shared" ca="1" si="821"/>
        <v>196</v>
      </c>
      <c r="P1631" s="77">
        <f t="shared" ca="1" si="821"/>
        <v>197</v>
      </c>
      <c r="Q1631" s="77">
        <f t="shared" ca="1" si="821"/>
        <v>197</v>
      </c>
      <c r="R1631" s="77">
        <f t="shared" ca="1" si="821"/>
        <v>198</v>
      </c>
      <c r="S1631" s="77">
        <f ca="1">OFFSET(S1631,-1,0)</f>
        <v>198</v>
      </c>
      <c r="T1631" s="77">
        <f ca="1">OFFSET(T1631,-1,0)</f>
        <v>198</v>
      </c>
      <c r="U1631" s="109">
        <f t="shared" ref="U1631:X1632" ca="1" si="838">INDEX(i_dryman,$A1631,U$1085)</f>
        <v>2.2499999999999999E-2</v>
      </c>
      <c r="V1631" s="109">
        <f t="shared" ca="1" si="838"/>
        <v>6.25E-2</v>
      </c>
      <c r="W1631" s="109">
        <f t="shared" ca="1" si="838"/>
        <v>6.25E-2</v>
      </c>
      <c r="X1631" s="109">
        <f t="shared" ca="1" si="838"/>
        <v>0.1225</v>
      </c>
      <c r="Y1631" s="207">
        <f ca="1">Y$1609</f>
        <v>1.15E-2</v>
      </c>
      <c r="Z1631" s="207">
        <f ca="1">Z$1609</f>
        <v>-2.0416666666666666E-2</v>
      </c>
      <c r="AA1631" s="77">
        <f t="shared" ca="1" si="831"/>
        <v>2</v>
      </c>
      <c r="AB1631" s="212" t="b">
        <f ca="1">INDEX(i_dryman,$A1631,AB$1085)</f>
        <v>1</v>
      </c>
      <c r="AC1631" s="212" t="str">
        <f ca="1">INDEX(i_dryman,$A1631,AC$1085)</f>
        <v>-</v>
      </c>
      <c r="AD1631" s="212" t="str">
        <f ca="1">INDEX(i_dryman,$A1631,AD$1085)</f>
        <v>-</v>
      </c>
      <c r="AE1631" s="212" t="str">
        <f ca="1">INDEX(i_dryman,$A1631,AE$1085)</f>
        <v>-</v>
      </c>
      <c r="AF1631" s="40" t="str">
        <f t="shared" ca="1" si="831"/>
        <v>-</v>
      </c>
      <c r="AG1631" s="212">
        <f ca="1">INDEX(i_dryman,$A1631,AG$1085)</f>
        <v>0.5</v>
      </c>
      <c r="AH1631" s="77">
        <f t="shared" ca="1" si="831"/>
        <v>1</v>
      </c>
      <c r="AI1631" s="77">
        <f t="shared" ca="1" si="831"/>
        <v>0</v>
      </c>
      <c r="AJ1631" s="77">
        <f t="shared" ca="1" si="831"/>
        <v>1</v>
      </c>
      <c r="AK1631" s="77">
        <f t="shared" ca="1" si="831"/>
        <v>0</v>
      </c>
      <c r="AL1631" s="77">
        <f t="shared" ca="1" si="831"/>
        <v>1</v>
      </c>
      <c r="AM1631" s="77"/>
      <c r="AN1631" s="77"/>
      <c r="AO1631" s="77"/>
      <c r="AP1631" s="77"/>
      <c r="AQ1631" s="77"/>
      <c r="AR1631" s="77"/>
      <c r="AS1631" s="77"/>
      <c r="AT1631" s="77"/>
      <c r="AU1631" s="77"/>
      <c r="AV1631" s="77"/>
      <c r="AW1631" s="77"/>
      <c r="AX1631" s="77"/>
      <c r="AY1631" s="77"/>
      <c r="AZ1631" s="77"/>
      <c r="BA1631" s="77"/>
      <c r="BB1631" s="77"/>
      <c r="BC1631" s="77"/>
      <c r="BD1631" s="77"/>
      <c r="BE1631" s="77"/>
      <c r="BF1631" s="77"/>
      <c r="BG1631" s="77"/>
      <c r="BH1631" s="77"/>
      <c r="BI1631" s="77"/>
      <c r="BJ1631" s="77"/>
      <c r="BK1631" s="77"/>
      <c r="BL1631" s="77"/>
      <c r="BM1631" s="77"/>
      <c r="BN1631" s="77">
        <f t="shared" ca="1" si="826"/>
        <v>0</v>
      </c>
      <c r="BO1631" s="77">
        <f t="shared" ca="1" si="826"/>
        <v>0</v>
      </c>
      <c r="BP1631" s="77">
        <f t="shared" ca="1" si="826"/>
        <v>0</v>
      </c>
      <c r="BQ1631" s="77">
        <f t="shared" ca="1" si="826"/>
        <v>0</v>
      </c>
      <c r="BR1631" s="77">
        <f t="shared" ca="1" si="826"/>
        <v>0.05</v>
      </c>
      <c r="BS1631" s="77">
        <f t="shared" ca="1" si="826"/>
        <v>-0.05</v>
      </c>
      <c r="BT1631" s="77">
        <f t="shared" ca="1" si="826"/>
        <v>-0.05</v>
      </c>
      <c r="BU1631" s="77">
        <f t="shared" ca="1" si="826"/>
        <v>0</v>
      </c>
      <c r="BV1631" s="77">
        <f t="shared" ca="1" si="826"/>
        <v>0</v>
      </c>
      <c r="BW1631" s="77">
        <f t="shared" ca="1" si="826"/>
        <v>0</v>
      </c>
      <c r="BX1631" s="77">
        <f t="shared" ca="1" si="826"/>
        <v>0</v>
      </c>
      <c r="BY1631" s="77">
        <f t="shared" ca="1" si="826"/>
        <v>0.05</v>
      </c>
      <c r="BZ1631" s="77">
        <f t="shared" ca="1" si="826"/>
        <v>-0.05</v>
      </c>
      <c r="CA1631" s="77">
        <f t="shared" ca="1" si="826"/>
        <v>-0.05</v>
      </c>
      <c r="CB1631" s="77">
        <f t="shared" ca="1" si="826"/>
        <v>0</v>
      </c>
      <c r="CC1631" s="77">
        <f t="shared" ca="1" si="826"/>
        <v>0</v>
      </c>
      <c r="CD1631" s="77">
        <f t="shared" ref="CD1631:CH1632" ca="1" si="839">OFFSET(CD1631,-1,0)</f>
        <v>0</v>
      </c>
      <c r="CE1631" s="77">
        <f t="shared" ca="1" si="839"/>
        <v>0</v>
      </c>
      <c r="CF1631" s="77">
        <f t="shared" ca="1" si="839"/>
        <v>0.05</v>
      </c>
      <c r="CG1631" s="77">
        <f t="shared" ca="1" si="839"/>
        <v>-0.05</v>
      </c>
      <c r="CH1631" s="77">
        <f t="shared" ca="1" si="839"/>
        <v>-0.05</v>
      </c>
    </row>
    <row r="1632" spans="1:86">
      <c r="A1632" s="80">
        <f ca="1">A1631-4</f>
        <v>3</v>
      </c>
      <c r="B1632" s="233" t="str">
        <f t="shared" si="788"/>
        <v>Scan 2 Performers no RR increase</v>
      </c>
      <c r="C1632" s="80">
        <f ca="1">OFFSET(C1632,-1,0)</f>
        <v>1</v>
      </c>
      <c r="D1632" s="80">
        <f ca="1">OFFSET(D1632,-1,0)</f>
        <v>1</v>
      </c>
      <c r="E1632" s="80" t="b">
        <f t="shared" ca="1" si="821"/>
        <v>0</v>
      </c>
      <c r="F1632" s="80">
        <f t="shared" ca="1" si="821"/>
        <v>222</v>
      </c>
      <c r="G1632" s="80" t="str">
        <f t="shared" ca="1" si="821"/>
        <v>-</v>
      </c>
      <c r="H1632" s="80" t="str">
        <f t="shared" ca="1" si="821"/>
        <v>-</v>
      </c>
      <c r="I1632" s="80" t="str">
        <f t="shared" ca="1" si="821"/>
        <v>-</v>
      </c>
      <c r="J1632" s="80" t="str">
        <f t="shared" ca="1" si="821"/>
        <v>-</v>
      </c>
      <c r="K1632" s="80" t="str">
        <f ca="1">OFFSET(K1632,-1,0)</f>
        <v>-</v>
      </c>
      <c r="L1632" s="80" t="str">
        <f ca="1">OFFSET(L1632,-1,0)</f>
        <v>-</v>
      </c>
      <c r="M1632" s="80" t="str">
        <f t="shared" ca="1" si="821"/>
        <v>-</v>
      </c>
      <c r="N1632" s="80" t="str">
        <f t="shared" ca="1" si="821"/>
        <v>-</v>
      </c>
      <c r="O1632" s="80">
        <f t="shared" ca="1" si="821"/>
        <v>196</v>
      </c>
      <c r="P1632" s="80">
        <f t="shared" ca="1" si="821"/>
        <v>197</v>
      </c>
      <c r="Q1632" s="80">
        <f t="shared" ca="1" si="821"/>
        <v>197</v>
      </c>
      <c r="R1632" s="80">
        <f t="shared" ca="1" si="821"/>
        <v>198</v>
      </c>
      <c r="S1632" s="80">
        <f ca="1">OFFSET(S1632,-1,0)</f>
        <v>198</v>
      </c>
      <c r="T1632" s="213">
        <f ca="1">OFFSET(T1632,-1,0)</f>
        <v>198</v>
      </c>
      <c r="U1632" s="109">
        <f t="shared" ca="1" si="838"/>
        <v>1.2500000000000001E-2</v>
      </c>
      <c r="V1632" s="109">
        <f t="shared" ca="1" si="838"/>
        <v>6.25E-2</v>
      </c>
      <c r="W1632" s="109">
        <f t="shared" ca="1" si="838"/>
        <v>6.25E-2</v>
      </c>
      <c r="X1632" s="109">
        <f t="shared" ca="1" si="838"/>
        <v>6.25E-2</v>
      </c>
      <c r="Y1632" s="214">
        <f t="shared" ca="1" si="831"/>
        <v>1.15E-2</v>
      </c>
      <c r="Z1632" s="208">
        <f t="shared" ca="1" si="831"/>
        <v>-2.0416666666666666E-2</v>
      </c>
      <c r="AA1632" s="80">
        <f t="shared" ca="1" si="831"/>
        <v>2</v>
      </c>
      <c r="AB1632" s="80" t="b">
        <f t="shared" ca="1" si="831"/>
        <v>1</v>
      </c>
      <c r="AC1632" s="80" t="str">
        <f t="shared" ca="1" si="831"/>
        <v>-</v>
      </c>
      <c r="AD1632" s="80" t="str">
        <f t="shared" ca="1" si="831"/>
        <v>-</v>
      </c>
      <c r="AE1632" s="80" t="str">
        <f t="shared" ca="1" si="831"/>
        <v>-</v>
      </c>
      <c r="AF1632" s="80" t="str">
        <f t="shared" ca="1" si="831"/>
        <v>-</v>
      </c>
      <c r="AG1632" s="80">
        <f t="shared" ca="1" si="831"/>
        <v>0.5</v>
      </c>
      <c r="AH1632" s="80">
        <f ca="1">OFFSET(AH1632,-1,0)</f>
        <v>1</v>
      </c>
      <c r="AI1632" s="80">
        <f t="shared" ca="1" si="831"/>
        <v>0</v>
      </c>
      <c r="AJ1632" s="80">
        <f t="shared" ca="1" si="831"/>
        <v>1</v>
      </c>
      <c r="AK1632" s="80">
        <f t="shared" ca="1" si="831"/>
        <v>0</v>
      </c>
      <c r="AL1632" s="80">
        <f t="shared" ca="1" si="831"/>
        <v>1</v>
      </c>
      <c r="AM1632" s="80"/>
      <c r="AN1632" s="80"/>
      <c r="AO1632" s="80"/>
      <c r="AP1632" s="80"/>
      <c r="AQ1632" s="80"/>
      <c r="AR1632" s="80"/>
      <c r="AS1632" s="80"/>
      <c r="AT1632" s="80"/>
      <c r="AU1632" s="80"/>
      <c r="AV1632" s="80"/>
      <c r="AW1632" s="80"/>
      <c r="AX1632" s="80"/>
      <c r="AY1632" s="80"/>
      <c r="AZ1632" s="80"/>
      <c r="BA1632" s="80"/>
      <c r="BB1632" s="80"/>
      <c r="BC1632" s="80"/>
      <c r="BD1632" s="80"/>
      <c r="BE1632" s="80"/>
      <c r="BF1632" s="80"/>
      <c r="BG1632" s="80"/>
      <c r="BH1632" s="80"/>
      <c r="BI1632" s="80"/>
      <c r="BJ1632" s="80"/>
      <c r="BK1632" s="80"/>
      <c r="BL1632" s="80"/>
      <c r="BM1632" s="80"/>
      <c r="BN1632" s="80">
        <f t="shared" ca="1" si="826"/>
        <v>0</v>
      </c>
      <c r="BO1632" s="80">
        <f t="shared" ca="1" si="826"/>
        <v>0</v>
      </c>
      <c r="BP1632" s="80">
        <f t="shared" ca="1" si="826"/>
        <v>0</v>
      </c>
      <c r="BQ1632" s="80">
        <f t="shared" ca="1" si="826"/>
        <v>0</v>
      </c>
      <c r="BR1632" s="80">
        <f t="shared" ca="1" si="826"/>
        <v>0.05</v>
      </c>
      <c r="BS1632" s="80">
        <f t="shared" ca="1" si="826"/>
        <v>-0.05</v>
      </c>
      <c r="BT1632" s="80">
        <f t="shared" ca="1" si="826"/>
        <v>-0.05</v>
      </c>
      <c r="BU1632" s="80">
        <f t="shared" ca="1" si="826"/>
        <v>0</v>
      </c>
      <c r="BV1632" s="80">
        <f t="shared" ca="1" si="826"/>
        <v>0</v>
      </c>
      <c r="BW1632" s="80">
        <f t="shared" ca="1" si="826"/>
        <v>0</v>
      </c>
      <c r="BX1632" s="80">
        <f t="shared" ca="1" si="826"/>
        <v>0</v>
      </c>
      <c r="BY1632" s="80">
        <f t="shared" ca="1" si="826"/>
        <v>0.05</v>
      </c>
      <c r="BZ1632" s="80">
        <f t="shared" ca="1" si="826"/>
        <v>-0.05</v>
      </c>
      <c r="CA1632" s="80">
        <f t="shared" ca="1" si="826"/>
        <v>-0.05</v>
      </c>
      <c r="CB1632" s="80">
        <f t="shared" ca="1" si="826"/>
        <v>0</v>
      </c>
      <c r="CC1632" s="80">
        <f t="shared" ca="1" si="826"/>
        <v>0</v>
      </c>
      <c r="CD1632" s="80">
        <f t="shared" ca="1" si="839"/>
        <v>0</v>
      </c>
      <c r="CE1632" s="80">
        <f t="shared" ca="1" si="839"/>
        <v>0</v>
      </c>
      <c r="CF1632" s="80">
        <f t="shared" ca="1" si="839"/>
        <v>0.05</v>
      </c>
      <c r="CG1632" s="80">
        <f t="shared" ca="1" si="839"/>
        <v>-0.05</v>
      </c>
      <c r="CH1632" s="80">
        <f t="shared" ca="1" si="839"/>
        <v>-0.05</v>
      </c>
    </row>
  </sheetData>
  <autoFilter ref="BM50:BT386" xr:uid="{2C4F25BE-1933-467E-8AF1-E38A3981FFC8}"/>
  <mergeCells count="5">
    <mergeCell ref="B41:F41"/>
    <mergeCell ref="B441:F441"/>
    <mergeCell ref="A834:A838"/>
    <mergeCell ref="A839:A843"/>
    <mergeCell ref="A844:A848"/>
  </mergeCells>
  <conditionalFormatting sqref="C1387:H1387 K1387:R1387 AG1387:CH1387">
    <cfRule type="cellIs" dxfId="179" priority="271" operator="equal">
      <formula>"sar"</formula>
    </cfRule>
    <cfRule type="cellIs" dxfId="178" priority="272" operator="equal">
      <formula>"sat"</formula>
    </cfRule>
    <cfRule type="cellIs" dxfId="177" priority="273" operator="equal">
      <formula>"sav"</formula>
    </cfRule>
    <cfRule type="containsText" dxfId="176" priority="274" operator="containsText" text="sam">
      <formula>NOT(ISERROR(SEARCH("sam",C1387)))</formula>
    </cfRule>
    <cfRule type="containsText" dxfId="175" priority="275" operator="containsText" text="sap">
      <formula>NOT(ISERROR(SEARCH("sap",C1387)))</formula>
    </cfRule>
    <cfRule type="containsText" dxfId="174" priority="276" operator="containsText" text="saa">
      <formula>NOT(ISERROR(SEARCH("saa",C1387)))</formula>
    </cfRule>
  </conditionalFormatting>
  <conditionalFormatting sqref="I1387:J1387">
    <cfRule type="cellIs" dxfId="173" priority="193" operator="equal">
      <formula>"sar"</formula>
    </cfRule>
    <cfRule type="cellIs" dxfId="172" priority="194" operator="equal">
      <formula>"sat"</formula>
    </cfRule>
    <cfRule type="cellIs" dxfId="171" priority="195" operator="equal">
      <formula>"sav"</formula>
    </cfRule>
    <cfRule type="containsText" dxfId="170" priority="196" operator="containsText" text="sam">
      <formula>NOT(ISERROR(SEARCH("sam",I1387)))</formula>
    </cfRule>
    <cfRule type="containsText" dxfId="169" priority="197" operator="containsText" text="sap">
      <formula>NOT(ISERROR(SEARCH("sap",I1387)))</formula>
    </cfRule>
    <cfRule type="containsText" dxfId="168" priority="198" operator="containsText" text="saa">
      <formula>NOT(ISERROR(SEARCH("saa",I1387)))</formula>
    </cfRule>
  </conditionalFormatting>
  <conditionalFormatting sqref="U1387:AE1387">
    <cfRule type="cellIs" dxfId="167" priority="211" operator="equal">
      <formula>"sar"</formula>
    </cfRule>
    <cfRule type="cellIs" dxfId="166" priority="212" operator="equal">
      <formula>"sat"</formula>
    </cfRule>
    <cfRule type="cellIs" dxfId="165" priority="213" operator="equal">
      <formula>"sav"</formula>
    </cfRule>
    <cfRule type="containsText" dxfId="164" priority="214" operator="containsText" text="sam">
      <formula>NOT(ISERROR(SEARCH("sam",U1387)))</formula>
    </cfRule>
    <cfRule type="containsText" dxfId="163" priority="215" operator="containsText" text="sap">
      <formula>NOT(ISERROR(SEARCH("sap",U1387)))</formula>
    </cfRule>
    <cfRule type="containsText" dxfId="162" priority="216" operator="containsText" text="saa">
      <formula>NOT(ISERROR(SEARCH("saa",U1387)))</formula>
    </cfRule>
  </conditionalFormatting>
  <conditionalFormatting sqref="AF1387">
    <cfRule type="cellIs" dxfId="161" priority="205" operator="equal">
      <formula>"sar"</formula>
    </cfRule>
    <cfRule type="cellIs" dxfId="160" priority="206" operator="equal">
      <formula>"sat"</formula>
    </cfRule>
    <cfRule type="cellIs" dxfId="159" priority="207" operator="equal">
      <formula>"sav"</formula>
    </cfRule>
    <cfRule type="containsText" dxfId="158" priority="208" operator="containsText" text="sam">
      <formula>NOT(ISERROR(SEARCH("sam",AF1387)))</formula>
    </cfRule>
    <cfRule type="containsText" dxfId="157" priority="209" operator="containsText" text="sap">
      <formula>NOT(ISERROR(SEARCH("sap",AF1387)))</formula>
    </cfRule>
    <cfRule type="containsText" dxfId="156" priority="210" operator="containsText" text="saa">
      <formula>NOT(ISERROR(SEARCH("saa",AF1387)))</formula>
    </cfRule>
  </conditionalFormatting>
  <conditionalFormatting sqref="S1387:T1387">
    <cfRule type="cellIs" dxfId="155" priority="199" operator="equal">
      <formula>"sar"</formula>
    </cfRule>
    <cfRule type="cellIs" dxfId="154" priority="200" operator="equal">
      <formula>"sat"</formula>
    </cfRule>
    <cfRule type="cellIs" dxfId="153" priority="201" operator="equal">
      <formula>"sav"</formula>
    </cfRule>
    <cfRule type="containsText" dxfId="152" priority="202" operator="containsText" text="sam">
      <formula>NOT(ISERROR(SEARCH("sam",S1387)))</formula>
    </cfRule>
    <cfRule type="containsText" dxfId="151" priority="203" operator="containsText" text="sap">
      <formula>NOT(ISERROR(SEARCH("sap",S1387)))</formula>
    </cfRule>
    <cfRule type="containsText" dxfId="150" priority="204" operator="containsText" text="saa">
      <formula>NOT(ISERROR(SEARCH("saa",S1387)))</formula>
    </cfRule>
  </conditionalFormatting>
  <conditionalFormatting sqref="S1087:T1087">
    <cfRule type="cellIs" dxfId="149" priority="127" operator="equal">
      <formula>"sar"</formula>
    </cfRule>
    <cfRule type="cellIs" dxfId="148" priority="128" operator="equal">
      <formula>"sat"</formula>
    </cfRule>
    <cfRule type="cellIs" dxfId="147" priority="129" operator="equal">
      <formula>"sav"</formula>
    </cfRule>
    <cfRule type="containsText" dxfId="146" priority="130" operator="containsText" text="sam">
      <formula>NOT(ISERROR(SEARCH("sam",S1087)))</formula>
    </cfRule>
    <cfRule type="containsText" dxfId="145" priority="131" operator="containsText" text="sap">
      <formula>NOT(ISERROR(SEARCH("sap",S1087)))</formula>
    </cfRule>
    <cfRule type="containsText" dxfId="144" priority="132" operator="containsText" text="saa">
      <formula>NOT(ISERROR(SEARCH("saa",S1087)))</formula>
    </cfRule>
  </conditionalFormatting>
  <conditionalFormatting sqref="I1087:J1087">
    <cfRule type="cellIs" dxfId="143" priority="121" operator="equal">
      <formula>"sar"</formula>
    </cfRule>
    <cfRule type="cellIs" dxfId="142" priority="122" operator="equal">
      <formula>"sat"</formula>
    </cfRule>
    <cfRule type="cellIs" dxfId="141" priority="123" operator="equal">
      <formula>"sav"</formula>
    </cfRule>
    <cfRule type="containsText" dxfId="140" priority="124" operator="containsText" text="sam">
      <formula>NOT(ISERROR(SEARCH("sam",I1087)))</formula>
    </cfRule>
    <cfRule type="containsText" dxfId="139" priority="125" operator="containsText" text="sap">
      <formula>NOT(ISERROR(SEARCH("sap",I1087)))</formula>
    </cfRule>
    <cfRule type="containsText" dxfId="138" priority="126" operator="containsText" text="saa">
      <formula>NOT(ISERROR(SEARCH("saa",I1087)))</formula>
    </cfRule>
  </conditionalFormatting>
  <conditionalFormatting sqref="C1087:H1087 K1087:R1087 AG1087:CH1087">
    <cfRule type="cellIs" dxfId="137" priority="145" operator="equal">
      <formula>"sar"</formula>
    </cfRule>
    <cfRule type="cellIs" dxfId="136" priority="146" operator="equal">
      <formula>"sat"</formula>
    </cfRule>
    <cfRule type="cellIs" dxfId="135" priority="147" operator="equal">
      <formula>"sav"</formula>
    </cfRule>
    <cfRule type="containsText" dxfId="134" priority="148" operator="containsText" text="sam">
      <formula>NOT(ISERROR(SEARCH("sam",C1087)))</formula>
    </cfRule>
    <cfRule type="containsText" dxfId="133" priority="149" operator="containsText" text="sap">
      <formula>NOT(ISERROR(SEARCH("sap",C1087)))</formula>
    </cfRule>
    <cfRule type="containsText" dxfId="132" priority="150" operator="containsText" text="saa">
      <formula>NOT(ISERROR(SEARCH("saa",C1087)))</formula>
    </cfRule>
  </conditionalFormatting>
  <conditionalFormatting sqref="U1087:AE1087">
    <cfRule type="cellIs" dxfId="131" priority="139" operator="equal">
      <formula>"sar"</formula>
    </cfRule>
    <cfRule type="cellIs" dxfId="130" priority="140" operator="equal">
      <formula>"sat"</formula>
    </cfRule>
    <cfRule type="cellIs" dxfId="129" priority="141" operator="equal">
      <formula>"sav"</formula>
    </cfRule>
    <cfRule type="containsText" dxfId="128" priority="142" operator="containsText" text="sam">
      <formula>NOT(ISERROR(SEARCH("sam",U1087)))</formula>
    </cfRule>
    <cfRule type="containsText" dxfId="127" priority="143" operator="containsText" text="sap">
      <formula>NOT(ISERROR(SEARCH("sap",U1087)))</formula>
    </cfRule>
    <cfRule type="containsText" dxfId="126" priority="144" operator="containsText" text="saa">
      <formula>NOT(ISERROR(SEARCH("saa",U1087)))</formula>
    </cfRule>
  </conditionalFormatting>
  <conditionalFormatting sqref="AF1087">
    <cfRule type="cellIs" dxfId="125" priority="133" operator="equal">
      <formula>"sar"</formula>
    </cfRule>
    <cfRule type="cellIs" dxfId="124" priority="134" operator="equal">
      <formula>"sat"</formula>
    </cfRule>
    <cfRule type="cellIs" dxfId="123" priority="135" operator="equal">
      <formula>"sav"</formula>
    </cfRule>
    <cfRule type="containsText" dxfId="122" priority="136" operator="containsText" text="sam">
      <formula>NOT(ISERROR(SEARCH("sam",AF1087)))</formula>
    </cfRule>
    <cfRule type="containsText" dxfId="121" priority="137" operator="containsText" text="sap">
      <formula>NOT(ISERROR(SEARCH("sap",AF1087)))</formula>
    </cfRule>
    <cfRule type="containsText" dxfId="120" priority="138" operator="containsText" text="saa">
      <formula>NOT(ISERROR(SEARCH("saa",AF1087)))</formula>
    </cfRule>
  </conditionalFormatting>
  <conditionalFormatting sqref="C1187:H1187 K1187:R1187 AG1187:CH1187">
    <cfRule type="cellIs" dxfId="119" priority="115" operator="equal">
      <formula>"sar"</formula>
    </cfRule>
    <cfRule type="cellIs" dxfId="118" priority="116" operator="equal">
      <formula>"sat"</formula>
    </cfRule>
    <cfRule type="cellIs" dxfId="117" priority="117" operator="equal">
      <formula>"sav"</formula>
    </cfRule>
    <cfRule type="containsText" dxfId="116" priority="118" operator="containsText" text="sam">
      <formula>NOT(ISERROR(SEARCH("sam",C1187)))</formula>
    </cfRule>
    <cfRule type="containsText" dxfId="115" priority="119" operator="containsText" text="sap">
      <formula>NOT(ISERROR(SEARCH("sap",C1187)))</formula>
    </cfRule>
    <cfRule type="containsText" dxfId="114" priority="120" operator="containsText" text="saa">
      <formula>NOT(ISERROR(SEARCH("saa",C1187)))</formula>
    </cfRule>
  </conditionalFormatting>
  <conditionalFormatting sqref="I1187:J1187">
    <cfRule type="cellIs" dxfId="113" priority="91" operator="equal">
      <formula>"sar"</formula>
    </cfRule>
    <cfRule type="cellIs" dxfId="112" priority="92" operator="equal">
      <formula>"sat"</formula>
    </cfRule>
    <cfRule type="cellIs" dxfId="111" priority="93" operator="equal">
      <formula>"sav"</formula>
    </cfRule>
    <cfRule type="containsText" dxfId="110" priority="94" operator="containsText" text="sam">
      <formula>NOT(ISERROR(SEARCH("sam",I1187)))</formula>
    </cfRule>
    <cfRule type="containsText" dxfId="109" priority="95" operator="containsText" text="sap">
      <formula>NOT(ISERROR(SEARCH("sap",I1187)))</formula>
    </cfRule>
    <cfRule type="containsText" dxfId="108" priority="96" operator="containsText" text="saa">
      <formula>NOT(ISERROR(SEARCH("saa",I1187)))</formula>
    </cfRule>
  </conditionalFormatting>
  <conditionalFormatting sqref="U1187:AE1187">
    <cfRule type="cellIs" dxfId="107" priority="109" operator="equal">
      <formula>"sar"</formula>
    </cfRule>
    <cfRule type="cellIs" dxfId="106" priority="110" operator="equal">
      <formula>"sat"</formula>
    </cfRule>
    <cfRule type="cellIs" dxfId="105" priority="111" operator="equal">
      <formula>"sav"</formula>
    </cfRule>
    <cfRule type="containsText" dxfId="104" priority="112" operator="containsText" text="sam">
      <formula>NOT(ISERROR(SEARCH("sam",U1187)))</formula>
    </cfRule>
    <cfRule type="containsText" dxfId="103" priority="113" operator="containsText" text="sap">
      <formula>NOT(ISERROR(SEARCH("sap",U1187)))</formula>
    </cfRule>
    <cfRule type="containsText" dxfId="102" priority="114" operator="containsText" text="saa">
      <formula>NOT(ISERROR(SEARCH("saa",U1187)))</formula>
    </cfRule>
  </conditionalFormatting>
  <conditionalFormatting sqref="AF1187">
    <cfRule type="cellIs" dxfId="101" priority="103" operator="equal">
      <formula>"sar"</formula>
    </cfRule>
    <cfRule type="cellIs" dxfId="100" priority="104" operator="equal">
      <formula>"sat"</formula>
    </cfRule>
    <cfRule type="cellIs" dxfId="99" priority="105" operator="equal">
      <formula>"sav"</formula>
    </cfRule>
    <cfRule type="containsText" dxfId="98" priority="106" operator="containsText" text="sam">
      <formula>NOT(ISERROR(SEARCH("sam",AF1187)))</formula>
    </cfRule>
    <cfRule type="containsText" dxfId="97" priority="107" operator="containsText" text="sap">
      <formula>NOT(ISERROR(SEARCH("sap",AF1187)))</formula>
    </cfRule>
    <cfRule type="containsText" dxfId="96" priority="108" operator="containsText" text="saa">
      <formula>NOT(ISERROR(SEARCH("saa",AF1187)))</formula>
    </cfRule>
  </conditionalFormatting>
  <conditionalFormatting sqref="S1187:T1187">
    <cfRule type="cellIs" dxfId="95" priority="97" operator="equal">
      <formula>"sar"</formula>
    </cfRule>
    <cfRule type="cellIs" dxfId="94" priority="98" operator="equal">
      <formula>"sat"</formula>
    </cfRule>
    <cfRule type="cellIs" dxfId="93" priority="99" operator="equal">
      <formula>"sav"</formula>
    </cfRule>
    <cfRule type="containsText" dxfId="92" priority="100" operator="containsText" text="sam">
      <formula>NOT(ISERROR(SEARCH("sam",S1187)))</formula>
    </cfRule>
    <cfRule type="containsText" dxfId="91" priority="101" operator="containsText" text="sap">
      <formula>NOT(ISERROR(SEARCH("sap",S1187)))</formula>
    </cfRule>
    <cfRule type="containsText" dxfId="90" priority="102" operator="containsText" text="saa">
      <formula>NOT(ISERROR(SEARCH("saa",S1187)))</formula>
    </cfRule>
  </conditionalFormatting>
  <conditionalFormatting sqref="S1287:T1287">
    <cfRule type="cellIs" dxfId="89" priority="67" operator="equal">
      <formula>"sar"</formula>
    </cfRule>
    <cfRule type="cellIs" dxfId="88" priority="68" operator="equal">
      <formula>"sat"</formula>
    </cfRule>
    <cfRule type="cellIs" dxfId="87" priority="69" operator="equal">
      <formula>"sav"</formula>
    </cfRule>
    <cfRule type="containsText" dxfId="86" priority="70" operator="containsText" text="sam">
      <formula>NOT(ISERROR(SEARCH("sam",S1287)))</formula>
    </cfRule>
    <cfRule type="containsText" dxfId="85" priority="71" operator="containsText" text="sap">
      <formula>NOT(ISERROR(SEARCH("sap",S1287)))</formula>
    </cfRule>
    <cfRule type="containsText" dxfId="84" priority="72" operator="containsText" text="saa">
      <formula>NOT(ISERROR(SEARCH("saa",S1287)))</formula>
    </cfRule>
  </conditionalFormatting>
  <conditionalFormatting sqref="I1287:J1287">
    <cfRule type="cellIs" dxfId="83" priority="61" operator="equal">
      <formula>"sar"</formula>
    </cfRule>
    <cfRule type="cellIs" dxfId="82" priority="62" operator="equal">
      <formula>"sat"</formula>
    </cfRule>
    <cfRule type="cellIs" dxfId="81" priority="63" operator="equal">
      <formula>"sav"</formula>
    </cfRule>
    <cfRule type="containsText" dxfId="80" priority="64" operator="containsText" text="sam">
      <formula>NOT(ISERROR(SEARCH("sam",I1287)))</formula>
    </cfRule>
    <cfRule type="containsText" dxfId="79" priority="65" operator="containsText" text="sap">
      <formula>NOT(ISERROR(SEARCH("sap",I1287)))</formula>
    </cfRule>
    <cfRule type="containsText" dxfId="78" priority="66" operator="containsText" text="saa">
      <formula>NOT(ISERROR(SEARCH("saa",I1287)))</formula>
    </cfRule>
  </conditionalFormatting>
  <conditionalFormatting sqref="C1287:H1287 K1287:R1287 AG1287:CH1287">
    <cfRule type="cellIs" dxfId="77" priority="85" operator="equal">
      <formula>"sar"</formula>
    </cfRule>
    <cfRule type="cellIs" dxfId="76" priority="86" operator="equal">
      <formula>"sat"</formula>
    </cfRule>
    <cfRule type="cellIs" dxfId="75" priority="87" operator="equal">
      <formula>"sav"</formula>
    </cfRule>
    <cfRule type="containsText" dxfId="74" priority="88" operator="containsText" text="sam">
      <formula>NOT(ISERROR(SEARCH("sam",C1287)))</formula>
    </cfRule>
    <cfRule type="containsText" dxfId="73" priority="89" operator="containsText" text="sap">
      <formula>NOT(ISERROR(SEARCH("sap",C1287)))</formula>
    </cfRule>
    <cfRule type="containsText" dxfId="72" priority="90" operator="containsText" text="saa">
      <formula>NOT(ISERROR(SEARCH("saa",C1287)))</formula>
    </cfRule>
  </conditionalFormatting>
  <conditionalFormatting sqref="U1287:AE1287">
    <cfRule type="cellIs" dxfId="71" priority="79" operator="equal">
      <formula>"sar"</formula>
    </cfRule>
    <cfRule type="cellIs" dxfId="70" priority="80" operator="equal">
      <formula>"sat"</formula>
    </cfRule>
    <cfRule type="cellIs" dxfId="69" priority="81" operator="equal">
      <formula>"sav"</formula>
    </cfRule>
    <cfRule type="containsText" dxfId="68" priority="82" operator="containsText" text="sam">
      <formula>NOT(ISERROR(SEARCH("sam",U1287)))</formula>
    </cfRule>
    <cfRule type="containsText" dxfId="67" priority="83" operator="containsText" text="sap">
      <formula>NOT(ISERROR(SEARCH("sap",U1287)))</formula>
    </cfRule>
    <cfRule type="containsText" dxfId="66" priority="84" operator="containsText" text="saa">
      <formula>NOT(ISERROR(SEARCH("saa",U1287)))</formula>
    </cfRule>
  </conditionalFormatting>
  <conditionalFormatting sqref="AF1287">
    <cfRule type="cellIs" dxfId="65" priority="73" operator="equal">
      <formula>"sar"</formula>
    </cfRule>
    <cfRule type="cellIs" dxfId="64" priority="74" operator="equal">
      <formula>"sat"</formula>
    </cfRule>
    <cfRule type="cellIs" dxfId="63" priority="75" operator="equal">
      <formula>"sav"</formula>
    </cfRule>
    <cfRule type="containsText" dxfId="62" priority="76" operator="containsText" text="sam">
      <formula>NOT(ISERROR(SEARCH("sam",AF1287)))</formula>
    </cfRule>
    <cfRule type="containsText" dxfId="61" priority="77" operator="containsText" text="sap">
      <formula>NOT(ISERROR(SEARCH("sap",AF1287)))</formula>
    </cfRule>
    <cfRule type="containsText" dxfId="60" priority="78" operator="containsText" text="saa">
      <formula>NOT(ISERROR(SEARCH("saa",AF1287)))</formula>
    </cfRule>
  </conditionalFormatting>
  <conditionalFormatting sqref="C1487:H1487 K1487:R1487 AG1487:CH1487">
    <cfRule type="cellIs" dxfId="59" priority="55" operator="equal">
      <formula>"sar"</formula>
    </cfRule>
    <cfRule type="cellIs" dxfId="58" priority="56" operator="equal">
      <formula>"sat"</formula>
    </cfRule>
    <cfRule type="cellIs" dxfId="57" priority="57" operator="equal">
      <formula>"sav"</formula>
    </cfRule>
    <cfRule type="containsText" dxfId="56" priority="58" operator="containsText" text="sam">
      <formula>NOT(ISERROR(SEARCH("sam",C1487)))</formula>
    </cfRule>
    <cfRule type="containsText" dxfId="55" priority="59" operator="containsText" text="sap">
      <formula>NOT(ISERROR(SEARCH("sap",C1487)))</formula>
    </cfRule>
    <cfRule type="containsText" dxfId="54" priority="60" operator="containsText" text="saa">
      <formula>NOT(ISERROR(SEARCH("saa",C1487)))</formula>
    </cfRule>
  </conditionalFormatting>
  <conditionalFormatting sqref="I1487:J1487">
    <cfRule type="cellIs" dxfId="53" priority="31" operator="equal">
      <formula>"sar"</formula>
    </cfRule>
    <cfRule type="cellIs" dxfId="52" priority="32" operator="equal">
      <formula>"sat"</formula>
    </cfRule>
    <cfRule type="cellIs" dxfId="51" priority="33" operator="equal">
      <formula>"sav"</formula>
    </cfRule>
    <cfRule type="containsText" dxfId="50" priority="34" operator="containsText" text="sam">
      <formula>NOT(ISERROR(SEARCH("sam",I1487)))</formula>
    </cfRule>
    <cfRule type="containsText" dxfId="49" priority="35" operator="containsText" text="sap">
      <formula>NOT(ISERROR(SEARCH("sap",I1487)))</formula>
    </cfRule>
    <cfRule type="containsText" dxfId="48" priority="36" operator="containsText" text="saa">
      <formula>NOT(ISERROR(SEARCH("saa",I1487)))</formula>
    </cfRule>
  </conditionalFormatting>
  <conditionalFormatting sqref="U1487:AE1487">
    <cfRule type="cellIs" dxfId="47" priority="49" operator="equal">
      <formula>"sar"</formula>
    </cfRule>
    <cfRule type="cellIs" dxfId="46" priority="50" operator="equal">
      <formula>"sat"</formula>
    </cfRule>
    <cfRule type="cellIs" dxfId="45" priority="51" operator="equal">
      <formula>"sav"</formula>
    </cfRule>
    <cfRule type="containsText" dxfId="44" priority="52" operator="containsText" text="sam">
      <formula>NOT(ISERROR(SEARCH("sam",U1487)))</formula>
    </cfRule>
    <cfRule type="containsText" dxfId="43" priority="53" operator="containsText" text="sap">
      <formula>NOT(ISERROR(SEARCH("sap",U1487)))</formula>
    </cfRule>
    <cfRule type="containsText" dxfId="42" priority="54" operator="containsText" text="saa">
      <formula>NOT(ISERROR(SEARCH("saa",U1487)))</formula>
    </cfRule>
  </conditionalFormatting>
  <conditionalFormatting sqref="AF1487">
    <cfRule type="cellIs" dxfId="41" priority="43" operator="equal">
      <formula>"sar"</formula>
    </cfRule>
    <cfRule type="cellIs" dxfId="40" priority="44" operator="equal">
      <formula>"sat"</formula>
    </cfRule>
    <cfRule type="cellIs" dxfId="39" priority="45" operator="equal">
      <formula>"sav"</formula>
    </cfRule>
    <cfRule type="containsText" dxfId="38" priority="46" operator="containsText" text="sam">
      <formula>NOT(ISERROR(SEARCH("sam",AF1487)))</formula>
    </cfRule>
    <cfRule type="containsText" dxfId="37" priority="47" operator="containsText" text="sap">
      <formula>NOT(ISERROR(SEARCH("sap",AF1487)))</formula>
    </cfRule>
    <cfRule type="containsText" dxfId="36" priority="48" operator="containsText" text="saa">
      <formula>NOT(ISERROR(SEARCH("saa",AF1487)))</formula>
    </cfRule>
  </conditionalFormatting>
  <conditionalFormatting sqref="S1487:T1487">
    <cfRule type="cellIs" dxfId="35" priority="37" operator="equal">
      <formula>"sar"</formula>
    </cfRule>
    <cfRule type="cellIs" dxfId="34" priority="38" operator="equal">
      <formula>"sat"</formula>
    </cfRule>
    <cfRule type="cellIs" dxfId="33" priority="39" operator="equal">
      <formula>"sav"</formula>
    </cfRule>
    <cfRule type="containsText" dxfId="32" priority="40" operator="containsText" text="sam">
      <formula>NOT(ISERROR(SEARCH("sam",S1487)))</formula>
    </cfRule>
    <cfRule type="containsText" dxfId="31" priority="41" operator="containsText" text="sap">
      <formula>NOT(ISERROR(SEARCH("sap",S1487)))</formula>
    </cfRule>
    <cfRule type="containsText" dxfId="30" priority="42" operator="containsText" text="saa">
      <formula>NOT(ISERROR(SEARCH("saa",S1487)))</formula>
    </cfRule>
  </conditionalFormatting>
  <conditionalFormatting sqref="C1587:H1587 K1587:R1587 AG1587:CH1587">
    <cfRule type="cellIs" dxfId="29" priority="25" operator="equal">
      <formula>"sar"</formula>
    </cfRule>
    <cfRule type="cellIs" dxfId="28" priority="26" operator="equal">
      <formula>"sat"</formula>
    </cfRule>
    <cfRule type="cellIs" dxfId="27" priority="27" operator="equal">
      <formula>"sav"</formula>
    </cfRule>
    <cfRule type="containsText" dxfId="26" priority="28" operator="containsText" text="sam">
      <formula>NOT(ISERROR(SEARCH("sam",C1587)))</formula>
    </cfRule>
    <cfRule type="containsText" dxfId="25" priority="29" operator="containsText" text="sap">
      <formula>NOT(ISERROR(SEARCH("sap",C1587)))</formula>
    </cfRule>
    <cfRule type="containsText" dxfId="24" priority="30" operator="containsText" text="saa">
      <formula>NOT(ISERROR(SEARCH("saa",C1587)))</formula>
    </cfRule>
  </conditionalFormatting>
  <conditionalFormatting sqref="I1587:J1587">
    <cfRule type="cellIs" dxfId="23" priority="1" operator="equal">
      <formula>"sar"</formula>
    </cfRule>
    <cfRule type="cellIs" dxfId="22" priority="2" operator="equal">
      <formula>"sat"</formula>
    </cfRule>
    <cfRule type="cellIs" dxfId="21" priority="3" operator="equal">
      <formula>"sav"</formula>
    </cfRule>
    <cfRule type="containsText" dxfId="20" priority="4" operator="containsText" text="sam">
      <formula>NOT(ISERROR(SEARCH("sam",I1587)))</formula>
    </cfRule>
    <cfRule type="containsText" dxfId="19" priority="5" operator="containsText" text="sap">
      <formula>NOT(ISERROR(SEARCH("sap",I1587)))</formula>
    </cfRule>
    <cfRule type="containsText" dxfId="18" priority="6" operator="containsText" text="saa">
      <formula>NOT(ISERROR(SEARCH("saa",I1587)))</formula>
    </cfRule>
  </conditionalFormatting>
  <conditionalFormatting sqref="U1587:AE1587">
    <cfRule type="cellIs" dxfId="17" priority="19" operator="equal">
      <formula>"sar"</formula>
    </cfRule>
    <cfRule type="cellIs" dxfId="16" priority="20" operator="equal">
      <formula>"sat"</formula>
    </cfRule>
    <cfRule type="cellIs" dxfId="15" priority="21" operator="equal">
      <formula>"sav"</formula>
    </cfRule>
    <cfRule type="containsText" dxfId="14" priority="22" operator="containsText" text="sam">
      <formula>NOT(ISERROR(SEARCH("sam",U1587)))</formula>
    </cfRule>
    <cfRule type="containsText" dxfId="13" priority="23" operator="containsText" text="sap">
      <formula>NOT(ISERROR(SEARCH("sap",U1587)))</formula>
    </cfRule>
    <cfRule type="containsText" dxfId="12" priority="24" operator="containsText" text="saa">
      <formula>NOT(ISERROR(SEARCH("saa",U1587)))</formula>
    </cfRule>
  </conditionalFormatting>
  <conditionalFormatting sqref="AF1587">
    <cfRule type="cellIs" dxfId="11" priority="13" operator="equal">
      <formula>"sar"</formula>
    </cfRule>
    <cfRule type="cellIs" dxfId="10" priority="14" operator="equal">
      <formula>"sat"</formula>
    </cfRule>
    <cfRule type="cellIs" dxfId="9" priority="15" operator="equal">
      <formula>"sav"</formula>
    </cfRule>
    <cfRule type="containsText" dxfId="8" priority="16" operator="containsText" text="sam">
      <formula>NOT(ISERROR(SEARCH("sam",AF1587)))</formula>
    </cfRule>
    <cfRule type="containsText" dxfId="7" priority="17" operator="containsText" text="sap">
      <formula>NOT(ISERROR(SEARCH("sap",AF1587)))</formula>
    </cfRule>
    <cfRule type="containsText" dxfId="6" priority="18" operator="containsText" text="saa">
      <formula>NOT(ISERROR(SEARCH("saa",AF1587)))</formula>
    </cfRule>
  </conditionalFormatting>
  <conditionalFormatting sqref="S1587:T1587">
    <cfRule type="cellIs" dxfId="5" priority="7" operator="equal">
      <formula>"sar"</formula>
    </cfRule>
    <cfRule type="cellIs" dxfId="4" priority="8" operator="equal">
      <formula>"sat"</formula>
    </cfRule>
    <cfRule type="cellIs" dxfId="3" priority="9" operator="equal">
      <formula>"sav"</formula>
    </cfRule>
    <cfRule type="containsText" dxfId="2" priority="10" operator="containsText" text="sam">
      <formula>NOT(ISERROR(SEARCH("sam",S1587)))</formula>
    </cfRule>
    <cfRule type="containsText" dxfId="1" priority="11" operator="containsText" text="sap">
      <formula>NOT(ISERROR(SEARCH("sap",S1587)))</formula>
    </cfRule>
    <cfRule type="containsText" dxfId="0" priority="12" operator="containsText" text="saa">
      <formula>NOT(ISERROR(SEARCH("saa",S1587)))</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8C2D2-3F1B-4735-BAB2-C6257B1D4323}">
  <sheetPr codeName="Sheet2"/>
  <dimension ref="A1:B1000"/>
  <sheetViews>
    <sheetView workbookViewId="0">
      <pane ySplit="1" topLeftCell="A517" activePane="bottomLeft" state="frozen"/>
      <selection pane="bottomLeft" activeCell="B539" sqref="B539"/>
    </sheetView>
  </sheetViews>
  <sheetFormatPr defaultRowHeight="15"/>
  <cols>
    <col min="1" max="1" width="12.42578125" customWidth="1"/>
    <col min="2" max="2" width="145.140625" customWidth="1"/>
  </cols>
  <sheetData>
    <row r="1" spans="1:2">
      <c r="A1" t="s">
        <v>87</v>
      </c>
      <c r="B1" t="s">
        <v>24</v>
      </c>
    </row>
    <row r="2" spans="1:2">
      <c r="B2" s="6" t="s">
        <v>72</v>
      </c>
    </row>
    <row r="3" spans="1:2">
      <c r="B3" s="6"/>
    </row>
    <row r="4" spans="1:2">
      <c r="B4" s="6" t="s">
        <v>78</v>
      </c>
    </row>
    <row r="5" spans="1:2">
      <c r="B5" s="6"/>
    </row>
    <row r="6" spans="1:2">
      <c r="B6" s="6" t="s">
        <v>79</v>
      </c>
    </row>
    <row r="7" spans="1:2">
      <c r="B7" s="6" t="s">
        <v>85</v>
      </c>
    </row>
    <row r="8" spans="1:2">
      <c r="B8" s="6" t="s">
        <v>82</v>
      </c>
    </row>
    <row r="9" spans="1:2">
      <c r="B9" t="s">
        <v>84</v>
      </c>
    </row>
    <row r="10" spans="1:2">
      <c r="A10" s="25"/>
      <c r="B10" t="s">
        <v>86</v>
      </c>
    </row>
    <row r="11" spans="1:2">
      <c r="A11" s="25"/>
      <c r="B11" t="s">
        <v>88</v>
      </c>
    </row>
    <row r="12" spans="1:2">
      <c r="A12" s="25"/>
      <c r="B12" t="s">
        <v>89</v>
      </c>
    </row>
    <row r="13" spans="1:2">
      <c r="A13" s="25"/>
      <c r="B13" t="s">
        <v>90</v>
      </c>
    </row>
    <row r="14" spans="1:2">
      <c r="A14" s="25"/>
      <c r="B14" t="s">
        <v>91</v>
      </c>
    </row>
    <row r="15" spans="1:2">
      <c r="A15" s="25"/>
      <c r="B15" t="s">
        <v>92</v>
      </c>
    </row>
    <row r="16" spans="1:2">
      <c r="A16" s="25"/>
      <c r="B16" t="s">
        <v>93</v>
      </c>
    </row>
    <row r="17" spans="1:2">
      <c r="A17" s="25"/>
      <c r="B17" t="s">
        <v>94</v>
      </c>
    </row>
    <row r="18" spans="1:2">
      <c r="A18" s="25"/>
      <c r="B18" t="s">
        <v>95</v>
      </c>
    </row>
    <row r="19" spans="1:2">
      <c r="A19" s="25"/>
      <c r="B19" t="s">
        <v>96</v>
      </c>
    </row>
    <row r="20" spans="1:2">
      <c r="A20" s="25"/>
      <c r="B20" t="s">
        <v>101</v>
      </c>
    </row>
    <row r="21" spans="1:2">
      <c r="A21" s="25"/>
      <c r="B21" s="28" t="s">
        <v>97</v>
      </c>
    </row>
    <row r="22" spans="1:2">
      <c r="A22" s="25"/>
      <c r="B22" t="s">
        <v>99</v>
      </c>
    </row>
    <row r="23" spans="1:2">
      <c r="A23" s="25"/>
      <c r="B23" t="s">
        <v>100</v>
      </c>
    </row>
    <row r="24" spans="1:2">
      <c r="A24" s="25"/>
      <c r="B24" t="s">
        <v>102</v>
      </c>
    </row>
    <row r="25" spans="1:2">
      <c r="A25" s="25"/>
      <c r="B25" t="s">
        <v>103</v>
      </c>
    </row>
    <row r="26" spans="1:2">
      <c r="A26" s="25"/>
      <c r="B26" t="s">
        <v>104</v>
      </c>
    </row>
    <row r="27" spans="1:2">
      <c r="A27" s="25"/>
      <c r="B27" t="s">
        <v>106</v>
      </c>
    </row>
    <row r="28" spans="1:2">
      <c r="A28" s="25"/>
      <c r="B28" t="s">
        <v>105</v>
      </c>
    </row>
    <row r="29" spans="1:2">
      <c r="A29" s="25"/>
      <c r="B29" t="s">
        <v>108</v>
      </c>
    </row>
    <row r="30" spans="1:2">
      <c r="A30" s="25"/>
      <c r="B30" t="s">
        <v>107</v>
      </c>
    </row>
    <row r="31" spans="1:2">
      <c r="A31" s="25"/>
      <c r="B31" t="s">
        <v>109</v>
      </c>
    </row>
    <row r="32" spans="1:2">
      <c r="A32" s="25"/>
      <c r="B32" t="s">
        <v>110</v>
      </c>
    </row>
    <row r="33" spans="1:2">
      <c r="A33" s="25"/>
      <c r="B33" t="s">
        <v>111</v>
      </c>
    </row>
    <row r="34" spans="1:2">
      <c r="A34" s="25"/>
      <c r="B34" t="s">
        <v>112</v>
      </c>
    </row>
    <row r="35" spans="1:2">
      <c r="A35" s="25"/>
      <c r="B35" t="s">
        <v>114</v>
      </c>
    </row>
    <row r="36" spans="1:2">
      <c r="B36" t="s">
        <v>115</v>
      </c>
    </row>
    <row r="37" spans="1:2">
      <c r="A37" s="25"/>
      <c r="B37" t="s">
        <v>116</v>
      </c>
    </row>
    <row r="38" spans="1:2">
      <c r="A38" s="25"/>
      <c r="B38" t="s">
        <v>117</v>
      </c>
    </row>
    <row r="39" spans="1:2">
      <c r="A39" s="25"/>
      <c r="B39" t="s">
        <v>123</v>
      </c>
    </row>
    <row r="40" spans="1:2">
      <c r="A40" s="25"/>
      <c r="B40" t="s">
        <v>118</v>
      </c>
    </row>
    <row r="41" spans="1:2">
      <c r="A41" s="25"/>
      <c r="B41" t="s">
        <v>122</v>
      </c>
    </row>
    <row r="42" spans="1:2">
      <c r="A42" s="25"/>
      <c r="B42" t="s">
        <v>119</v>
      </c>
    </row>
    <row r="43" spans="1:2">
      <c r="A43" s="25"/>
      <c r="B43" t="s">
        <v>121</v>
      </c>
    </row>
    <row r="44" spans="1:2">
      <c r="A44" s="25"/>
      <c r="B44" t="s">
        <v>124</v>
      </c>
    </row>
    <row r="45" spans="1:2">
      <c r="A45" s="25"/>
      <c r="B45" t="s">
        <v>125</v>
      </c>
    </row>
    <row r="46" spans="1:2">
      <c r="A46" s="25"/>
      <c r="B46" t="s">
        <v>126</v>
      </c>
    </row>
    <row r="47" spans="1:2">
      <c r="A47" s="25"/>
      <c r="B47" t="s">
        <v>127</v>
      </c>
    </row>
    <row r="48" spans="1:2">
      <c r="A48" s="25"/>
      <c r="B48" t="s">
        <v>128</v>
      </c>
    </row>
    <row r="49" spans="1:2">
      <c r="A49" s="25"/>
      <c r="B49" t="s">
        <v>129</v>
      </c>
    </row>
    <row r="50" spans="1:2">
      <c r="A50" s="25"/>
      <c r="B50" t="s">
        <v>130</v>
      </c>
    </row>
    <row r="51" spans="1:2">
      <c r="A51" s="25"/>
      <c r="B51" s="30" t="s">
        <v>131</v>
      </c>
    </row>
    <row r="52" spans="1:2">
      <c r="A52" s="25"/>
      <c r="B52" t="s">
        <v>132</v>
      </c>
    </row>
    <row r="53" spans="1:2">
      <c r="A53" s="25"/>
      <c r="B53" t="s">
        <v>133</v>
      </c>
    </row>
    <row r="54" spans="1:2">
      <c r="A54" s="25"/>
      <c r="B54" t="s">
        <v>134</v>
      </c>
    </row>
    <row r="55" spans="1:2">
      <c r="A55" s="25"/>
      <c r="B55" t="s">
        <v>135</v>
      </c>
    </row>
    <row r="56" spans="1:2" ht="30">
      <c r="A56" s="25"/>
      <c r="B56" s="31" t="s">
        <v>136</v>
      </c>
    </row>
    <row r="57" spans="1:2">
      <c r="A57" s="25"/>
      <c r="B57" s="19" t="s">
        <v>139</v>
      </c>
    </row>
    <row r="58" spans="1:2">
      <c r="A58" s="25"/>
      <c r="B58" t="s">
        <v>140</v>
      </c>
    </row>
    <row r="59" spans="1:2">
      <c r="A59" s="25"/>
      <c r="B59" t="s">
        <v>141</v>
      </c>
    </row>
    <row r="60" spans="1:2">
      <c r="A60" s="25"/>
      <c r="B60" t="s">
        <v>142</v>
      </c>
    </row>
    <row r="61" spans="1:2">
      <c r="A61" s="25"/>
      <c r="B61" t="s">
        <v>143</v>
      </c>
    </row>
    <row r="62" spans="1:2">
      <c r="A62" s="25"/>
      <c r="B62" t="s">
        <v>144</v>
      </c>
    </row>
    <row r="63" spans="1:2">
      <c r="A63" s="25"/>
      <c r="B63" t="s">
        <v>145</v>
      </c>
    </row>
    <row r="64" spans="1:2">
      <c r="A64" s="25"/>
      <c r="B64" t="s">
        <v>146</v>
      </c>
    </row>
    <row r="65" spans="1:2">
      <c r="A65" s="25"/>
      <c r="B65" s="30" t="s">
        <v>147</v>
      </c>
    </row>
    <row r="66" spans="1:2">
      <c r="A66" s="25">
        <v>44295.333333333336</v>
      </c>
      <c r="B66" s="19" t="s">
        <v>148</v>
      </c>
    </row>
    <row r="67" spans="1:2">
      <c r="A67" s="25"/>
      <c r="B67" t="s">
        <v>149</v>
      </c>
    </row>
    <row r="68" spans="1:2">
      <c r="A68" s="25"/>
      <c r="B68" t="s">
        <v>150</v>
      </c>
    </row>
    <row r="69" spans="1:2">
      <c r="A69" s="25"/>
      <c r="B69" t="s">
        <v>151</v>
      </c>
    </row>
    <row r="70" spans="1:2">
      <c r="A70" s="25">
        <v>44295.45416666667</v>
      </c>
      <c r="B70" s="19" t="s">
        <v>148</v>
      </c>
    </row>
    <row r="71" spans="1:2">
      <c r="A71" s="25"/>
      <c r="B71" s="19" t="s">
        <v>152</v>
      </c>
    </row>
    <row r="72" spans="1:2">
      <c r="A72" s="25"/>
      <c r="B72" t="s">
        <v>153</v>
      </c>
    </row>
    <row r="73" spans="1:2">
      <c r="A73" s="25"/>
      <c r="B73" t="s">
        <v>154</v>
      </c>
    </row>
    <row r="74" spans="1:2">
      <c r="A74" s="25"/>
      <c r="B74" s="19" t="s">
        <v>157</v>
      </c>
    </row>
    <row r="75" spans="1:2">
      <c r="A75" s="25">
        <v>44297.355856249997</v>
      </c>
      <c r="B75" t="s">
        <v>158</v>
      </c>
    </row>
    <row r="76" spans="1:2">
      <c r="A76" s="25"/>
      <c r="B76" t="s">
        <v>159</v>
      </c>
    </row>
    <row r="77" spans="1:2">
      <c r="A77" s="25"/>
      <c r="B77" t="s">
        <v>160</v>
      </c>
    </row>
    <row r="78" spans="1:2">
      <c r="A78" s="25"/>
      <c r="B78" t="s">
        <v>162</v>
      </c>
    </row>
    <row r="79" spans="1:2">
      <c r="A79" s="25"/>
      <c r="B79" t="s">
        <v>161</v>
      </c>
    </row>
    <row r="80" spans="1:2">
      <c r="A80" s="25"/>
      <c r="B80" t="s">
        <v>163</v>
      </c>
    </row>
    <row r="81" spans="1:2">
      <c r="A81" s="25">
        <v>44297.8298399306</v>
      </c>
      <c r="B81" t="s">
        <v>164</v>
      </c>
    </row>
    <row r="82" spans="1:2">
      <c r="A82" s="25"/>
      <c r="B82" t="s">
        <v>165</v>
      </c>
    </row>
    <row r="83" spans="1:2">
      <c r="A83" s="25"/>
      <c r="B83" t="s">
        <v>166</v>
      </c>
    </row>
    <row r="84" spans="1:2">
      <c r="A84" s="25"/>
      <c r="B84" t="s">
        <v>167</v>
      </c>
    </row>
    <row r="85" spans="1:2">
      <c r="A85" s="25"/>
      <c r="B85" t="s">
        <v>169</v>
      </c>
    </row>
    <row r="86" spans="1:2">
      <c r="A86" s="25"/>
      <c r="B86" t="s">
        <v>170</v>
      </c>
    </row>
    <row r="87" spans="1:2">
      <c r="A87" s="25"/>
      <c r="B87" t="s">
        <v>172</v>
      </c>
    </row>
    <row r="88" spans="1:2">
      <c r="A88" s="25"/>
      <c r="B88" t="s">
        <v>173</v>
      </c>
    </row>
    <row r="89" spans="1:2">
      <c r="A89" s="25"/>
      <c r="B89" t="s">
        <v>174</v>
      </c>
    </row>
    <row r="90" spans="1:2">
      <c r="A90" s="25">
        <v>44299.579150810197</v>
      </c>
      <c r="B90" t="s">
        <v>176</v>
      </c>
    </row>
    <row r="91" spans="1:2">
      <c r="A91" s="25"/>
      <c r="B91" t="s">
        <v>177</v>
      </c>
    </row>
    <row r="92" spans="1:2">
      <c r="A92" s="25">
        <v>44299.694020486102</v>
      </c>
      <c r="B92" t="s">
        <v>178</v>
      </c>
    </row>
    <row r="93" spans="1:2">
      <c r="A93" s="25"/>
      <c r="B93" t="s">
        <v>179</v>
      </c>
    </row>
    <row r="94" spans="1:2">
      <c r="A94" s="25"/>
      <c r="B94" t="s">
        <v>180</v>
      </c>
    </row>
    <row r="95" spans="1:2">
      <c r="A95" s="25"/>
      <c r="B95" t="s">
        <v>181</v>
      </c>
    </row>
    <row r="96" spans="1:2">
      <c r="A96" s="25"/>
      <c r="B96" t="s">
        <v>182</v>
      </c>
    </row>
    <row r="97" spans="1:2">
      <c r="A97" s="25">
        <v>44300.588789467598</v>
      </c>
      <c r="B97" t="s">
        <v>183</v>
      </c>
    </row>
    <row r="98" spans="1:2">
      <c r="A98" s="25"/>
      <c r="B98" t="s">
        <v>185</v>
      </c>
    </row>
    <row r="99" spans="1:2">
      <c r="A99" s="25"/>
      <c r="B99" t="s">
        <v>186</v>
      </c>
    </row>
    <row r="100" spans="1:2">
      <c r="A100" s="25"/>
      <c r="B100" t="s">
        <v>184</v>
      </c>
    </row>
    <row r="101" spans="1:2">
      <c r="A101" s="25"/>
      <c r="B101" t="s">
        <v>187</v>
      </c>
    </row>
    <row r="102" spans="1:2">
      <c r="A102" s="25"/>
      <c r="B102" t="s">
        <v>188</v>
      </c>
    </row>
    <row r="103" spans="1:2">
      <c r="A103" s="25"/>
      <c r="B103" t="s">
        <v>189</v>
      </c>
    </row>
    <row r="104" spans="1:2">
      <c r="A104" s="25"/>
      <c r="B104" t="s">
        <v>192</v>
      </c>
    </row>
    <row r="105" spans="1:2">
      <c r="A105" s="25">
        <v>44302.4714969907</v>
      </c>
      <c r="B105" t="s">
        <v>193</v>
      </c>
    </row>
    <row r="106" spans="1:2">
      <c r="A106" s="25"/>
      <c r="B106" t="s">
        <v>194</v>
      </c>
    </row>
    <row r="107" spans="1:2">
      <c r="A107" s="25"/>
      <c r="B107" t="s">
        <v>195</v>
      </c>
    </row>
    <row r="108" spans="1:2">
      <c r="A108" s="25"/>
      <c r="B108" t="s">
        <v>196</v>
      </c>
    </row>
    <row r="109" spans="1:2">
      <c r="A109" s="25"/>
      <c r="B109" t="s">
        <v>198</v>
      </c>
    </row>
    <row r="110" spans="1:2">
      <c r="A110" s="25"/>
      <c r="B110" t="s">
        <v>199</v>
      </c>
    </row>
    <row r="111" spans="1:2">
      <c r="A111" s="25">
        <v>44303</v>
      </c>
      <c r="B111" t="s">
        <v>200</v>
      </c>
    </row>
    <row r="112" spans="1:2">
      <c r="A112" s="25"/>
      <c r="B112" t="s">
        <v>204</v>
      </c>
    </row>
    <row r="113" spans="1:2">
      <c r="A113" s="25"/>
      <c r="B113" t="s">
        <v>205</v>
      </c>
    </row>
    <row r="114" spans="1:2">
      <c r="A114" s="25">
        <v>44304.534314583303</v>
      </c>
      <c r="B114" t="s">
        <v>206</v>
      </c>
    </row>
    <row r="115" spans="1:2">
      <c r="A115" s="25"/>
      <c r="B115" t="s">
        <v>209</v>
      </c>
    </row>
    <row r="116" spans="1:2">
      <c r="A116" s="25"/>
      <c r="B116" t="s">
        <v>210</v>
      </c>
    </row>
    <row r="117" spans="1:2">
      <c r="A117" s="25"/>
      <c r="B117" t="s">
        <v>211</v>
      </c>
    </row>
    <row r="118" spans="1:2">
      <c r="A118" s="25"/>
      <c r="B118" t="s">
        <v>212</v>
      </c>
    </row>
    <row r="119" spans="1:2">
      <c r="A119" s="25"/>
      <c r="B119" t="s">
        <v>213</v>
      </c>
    </row>
    <row r="120" spans="1:2">
      <c r="A120" s="25">
        <v>44305.451966898101</v>
      </c>
      <c r="B120" t="s">
        <v>214</v>
      </c>
    </row>
    <row r="121" spans="1:2">
      <c r="A121" s="25"/>
      <c r="B121" t="s">
        <v>215</v>
      </c>
    </row>
    <row r="122" spans="1:2">
      <c r="A122" s="25"/>
      <c r="B122" t="s">
        <v>221</v>
      </c>
    </row>
    <row r="123" spans="1:2">
      <c r="A123" s="25"/>
      <c r="B123" t="s">
        <v>219</v>
      </c>
    </row>
    <row r="124" spans="1:2">
      <c r="A124" s="25"/>
      <c r="B124" t="s">
        <v>220</v>
      </c>
    </row>
    <row r="125" spans="1:2">
      <c r="A125" s="25"/>
      <c r="B125" t="s">
        <v>222</v>
      </c>
    </row>
    <row r="126" spans="1:2">
      <c r="A126" s="25"/>
      <c r="B126" t="s">
        <v>223</v>
      </c>
    </row>
    <row r="127" spans="1:2">
      <c r="A127" s="25"/>
      <c r="B127" t="s">
        <v>224</v>
      </c>
    </row>
    <row r="128" spans="1:2">
      <c r="A128" s="25"/>
      <c r="B128" t="s">
        <v>225</v>
      </c>
    </row>
    <row r="129" spans="1:2">
      <c r="A129" s="25"/>
      <c r="B129" t="s">
        <v>226</v>
      </c>
    </row>
    <row r="130" spans="1:2">
      <c r="A130" s="25">
        <v>44306.324938425903</v>
      </c>
      <c r="B130" t="s">
        <v>227</v>
      </c>
    </row>
    <row r="131" spans="1:2">
      <c r="A131" s="25"/>
      <c r="B131" t="s">
        <v>228</v>
      </c>
    </row>
    <row r="132" spans="1:2">
      <c r="A132" s="25"/>
      <c r="B132" t="s">
        <v>229</v>
      </c>
    </row>
    <row r="133" spans="1:2">
      <c r="A133" s="25"/>
      <c r="B133" t="s">
        <v>230</v>
      </c>
    </row>
    <row r="134" spans="1:2">
      <c r="A134" s="25"/>
      <c r="B134" t="s">
        <v>231</v>
      </c>
    </row>
    <row r="135" spans="1:2">
      <c r="A135" s="25"/>
      <c r="B135" t="s">
        <v>232</v>
      </c>
    </row>
    <row r="136" spans="1:2">
      <c r="A136" s="25"/>
      <c r="B136" t="s">
        <v>233</v>
      </c>
    </row>
    <row r="137" spans="1:2">
      <c r="A137" s="25"/>
      <c r="B137" t="s">
        <v>234</v>
      </c>
    </row>
    <row r="138" spans="1:2">
      <c r="A138" s="25"/>
      <c r="B138" t="s">
        <v>235</v>
      </c>
    </row>
    <row r="139" spans="1:2">
      <c r="A139" s="25">
        <v>44307.766821643498</v>
      </c>
      <c r="B139" t="s">
        <v>236</v>
      </c>
    </row>
    <row r="140" spans="1:2">
      <c r="A140" s="25">
        <v>44307.8445818287</v>
      </c>
      <c r="B140" t="s">
        <v>237</v>
      </c>
    </row>
    <row r="141" spans="1:2">
      <c r="A141" s="25">
        <v>44308.488527314803</v>
      </c>
      <c r="B141" t="s">
        <v>238</v>
      </c>
    </row>
    <row r="142" spans="1:2">
      <c r="A142" s="25"/>
      <c r="B142" t="s">
        <v>239</v>
      </c>
    </row>
    <row r="143" spans="1:2">
      <c r="A143" s="25"/>
      <c r="B143" t="s">
        <v>252</v>
      </c>
    </row>
    <row r="144" spans="1:2">
      <c r="A144" s="25">
        <v>44314.278955902802</v>
      </c>
      <c r="B144" t="s">
        <v>253</v>
      </c>
    </row>
    <row r="145" spans="1:2">
      <c r="A145" s="25"/>
      <c r="B145" t="s">
        <v>255</v>
      </c>
    </row>
    <row r="146" spans="1:2">
      <c r="A146" s="25"/>
      <c r="B146" t="s">
        <v>257</v>
      </c>
    </row>
    <row r="147" spans="1:2">
      <c r="A147" s="25">
        <v>44315.688820486102</v>
      </c>
      <c r="B147" t="s">
        <v>262</v>
      </c>
    </row>
    <row r="148" spans="1:2">
      <c r="A148" s="25"/>
      <c r="B148" t="s">
        <v>259</v>
      </c>
    </row>
    <row r="149" spans="1:2">
      <c r="A149" s="25"/>
      <c r="B149" t="s">
        <v>260</v>
      </c>
    </row>
    <row r="150" spans="1:2">
      <c r="A150" s="25"/>
      <c r="B150" t="s">
        <v>261</v>
      </c>
    </row>
    <row r="151" spans="1:2">
      <c r="A151" s="25"/>
      <c r="B151" t="s">
        <v>263</v>
      </c>
    </row>
    <row r="152" spans="1:2">
      <c r="A152" s="25">
        <v>44315.8158616898</v>
      </c>
      <c r="B152" t="s">
        <v>264</v>
      </c>
    </row>
    <row r="153" spans="1:2">
      <c r="A153" s="25"/>
      <c r="B153" t="s">
        <v>265</v>
      </c>
    </row>
    <row r="154" spans="1:2">
      <c r="A154" s="25"/>
      <c r="B154" t="s">
        <v>266</v>
      </c>
    </row>
    <row r="155" spans="1:2">
      <c r="A155" s="25"/>
      <c r="B155" t="s">
        <v>268</v>
      </c>
    </row>
    <row r="156" spans="1:2">
      <c r="A156" s="25"/>
      <c r="B156" t="s">
        <v>269</v>
      </c>
    </row>
    <row r="157" spans="1:2">
      <c r="A157" s="25"/>
      <c r="B157" t="s">
        <v>270</v>
      </c>
    </row>
    <row r="158" spans="1:2">
      <c r="A158" s="25">
        <v>44316.651822337997</v>
      </c>
      <c r="B158" t="s">
        <v>271</v>
      </c>
    </row>
    <row r="159" spans="1:2">
      <c r="A159" s="25"/>
      <c r="B159" t="s">
        <v>273</v>
      </c>
    </row>
    <row r="160" spans="1:2">
      <c r="A160" s="25"/>
      <c r="B160" t="s">
        <v>272</v>
      </c>
    </row>
    <row r="161" spans="1:2">
      <c r="A161" s="25"/>
      <c r="B161" t="s">
        <v>274</v>
      </c>
    </row>
    <row r="162" spans="1:2">
      <c r="A162" s="25"/>
      <c r="B162" t="s">
        <v>275</v>
      </c>
    </row>
    <row r="163" spans="1:2">
      <c r="A163" s="25"/>
      <c r="B163" t="s">
        <v>277</v>
      </c>
    </row>
    <row r="164" spans="1:2">
      <c r="A164" s="25"/>
      <c r="B164" t="s">
        <v>278</v>
      </c>
    </row>
    <row r="165" spans="1:2">
      <c r="A165" s="25"/>
      <c r="B165" t="s">
        <v>280</v>
      </c>
    </row>
    <row r="166" spans="1:2">
      <c r="A166" s="25"/>
      <c r="B166" t="s">
        <v>281</v>
      </c>
    </row>
    <row r="167" spans="1:2">
      <c r="A167" s="25">
        <v>44318.795286805602</v>
      </c>
      <c r="B167" t="s">
        <v>292</v>
      </c>
    </row>
    <row r="168" spans="1:2">
      <c r="A168" s="25"/>
      <c r="B168" t="s">
        <v>291</v>
      </c>
    </row>
    <row r="169" spans="1:2">
      <c r="A169" s="25">
        <v>44319.416666666664</v>
      </c>
      <c r="B169" t="s">
        <v>293</v>
      </c>
    </row>
    <row r="170" spans="1:2">
      <c r="A170" s="25"/>
      <c r="B170" t="s">
        <v>295</v>
      </c>
    </row>
    <row r="171" spans="1:2">
      <c r="A171" s="25">
        <v>44320.589794328705</v>
      </c>
      <c r="B171" t="s">
        <v>296</v>
      </c>
    </row>
    <row r="172" spans="1:2">
      <c r="A172" s="25"/>
      <c r="B172" t="s">
        <v>304</v>
      </c>
    </row>
    <row r="173" spans="1:2">
      <c r="A173" s="25">
        <v>44321</v>
      </c>
      <c r="B173" t="s">
        <v>305</v>
      </c>
    </row>
    <row r="174" spans="1:2">
      <c r="A174" s="25"/>
      <c r="B174" t="s">
        <v>306</v>
      </c>
    </row>
    <row r="175" spans="1:2">
      <c r="A175" s="25"/>
      <c r="B175" t="s">
        <v>307</v>
      </c>
    </row>
    <row r="176" spans="1:2">
      <c r="A176" s="25"/>
      <c r="B176" t="s">
        <v>308</v>
      </c>
    </row>
    <row r="177" spans="1:2">
      <c r="A177" s="25"/>
      <c r="B177" t="s">
        <v>309</v>
      </c>
    </row>
    <row r="178" spans="1:2">
      <c r="A178" s="25"/>
      <c r="B178" t="s">
        <v>310</v>
      </c>
    </row>
    <row r="179" spans="1:2">
      <c r="A179" s="25"/>
      <c r="B179" t="s">
        <v>313</v>
      </c>
    </row>
    <row r="180" spans="1:2">
      <c r="A180" s="25"/>
      <c r="B180" t="s">
        <v>314</v>
      </c>
    </row>
    <row r="181" spans="1:2">
      <c r="A181" s="25"/>
      <c r="B181" t="s">
        <v>316</v>
      </c>
    </row>
    <row r="182" spans="1:2">
      <c r="A182" s="25"/>
      <c r="B182" t="s">
        <v>317</v>
      </c>
    </row>
    <row r="183" spans="1:2">
      <c r="A183" s="25">
        <v>44322.355669791701</v>
      </c>
      <c r="B183" t="s">
        <v>319</v>
      </c>
    </row>
    <row r="184" spans="1:2">
      <c r="A184" s="25"/>
      <c r="B184" t="s">
        <v>321</v>
      </c>
    </row>
    <row r="185" spans="1:2">
      <c r="A185" s="25"/>
      <c r="B185" t="s">
        <v>322</v>
      </c>
    </row>
    <row r="186" spans="1:2">
      <c r="A186" s="25"/>
      <c r="B186" t="s">
        <v>323</v>
      </c>
    </row>
    <row r="187" spans="1:2">
      <c r="A187" s="25"/>
      <c r="B187" t="s">
        <v>324</v>
      </c>
    </row>
    <row r="188" spans="1:2">
      <c r="A188" s="25">
        <v>44323.920671874999</v>
      </c>
      <c r="B188" t="s">
        <v>326</v>
      </c>
    </row>
    <row r="189" spans="1:2">
      <c r="A189" s="25"/>
      <c r="B189" t="s">
        <v>327</v>
      </c>
    </row>
    <row r="190" spans="1:2">
      <c r="A190" s="25"/>
      <c r="B190" t="s">
        <v>328</v>
      </c>
    </row>
    <row r="191" spans="1:2">
      <c r="A191" s="25"/>
      <c r="B191" t="s">
        <v>329</v>
      </c>
    </row>
    <row r="192" spans="1:2">
      <c r="A192" s="25"/>
      <c r="B192" t="s">
        <v>330</v>
      </c>
    </row>
    <row r="193" spans="1:2">
      <c r="A193" s="25"/>
      <c r="B193" t="s">
        <v>331</v>
      </c>
    </row>
    <row r="194" spans="1:2">
      <c r="A194" s="25"/>
      <c r="B194" t="s">
        <v>332</v>
      </c>
    </row>
    <row r="195" spans="1:2">
      <c r="A195" s="25"/>
      <c r="B195" t="s">
        <v>333</v>
      </c>
    </row>
    <row r="196" spans="1:2">
      <c r="A196" s="25"/>
      <c r="B196" t="s">
        <v>334</v>
      </c>
    </row>
    <row r="197" spans="1:2">
      <c r="A197" s="25"/>
      <c r="B197" t="s">
        <v>335</v>
      </c>
    </row>
    <row r="198" spans="1:2">
      <c r="A198" s="25">
        <v>44325.499741435196</v>
      </c>
      <c r="B198" t="s">
        <v>336</v>
      </c>
    </row>
    <row r="199" spans="1:2">
      <c r="A199" s="25"/>
      <c r="B199" t="s">
        <v>337</v>
      </c>
    </row>
    <row r="200" spans="1:2">
      <c r="A200" s="25"/>
      <c r="B200" t="s">
        <v>338</v>
      </c>
    </row>
    <row r="201" spans="1:2">
      <c r="A201" s="25"/>
      <c r="B201" t="s">
        <v>339</v>
      </c>
    </row>
    <row r="202" spans="1:2">
      <c r="A202" s="25"/>
      <c r="B202" t="s">
        <v>340</v>
      </c>
    </row>
    <row r="203" spans="1:2">
      <c r="A203" s="25"/>
      <c r="B203" t="s">
        <v>341</v>
      </c>
    </row>
    <row r="204" spans="1:2">
      <c r="A204" s="25"/>
      <c r="B204" t="s">
        <v>342</v>
      </c>
    </row>
    <row r="205" spans="1:2">
      <c r="A205" s="25"/>
      <c r="B205" t="s">
        <v>343</v>
      </c>
    </row>
    <row r="206" spans="1:2">
      <c r="A206" s="25"/>
      <c r="B206" t="s">
        <v>344</v>
      </c>
    </row>
    <row r="207" spans="1:2">
      <c r="A207" s="25"/>
      <c r="B207" t="s">
        <v>345</v>
      </c>
    </row>
    <row r="208" spans="1:2">
      <c r="A208" s="25"/>
      <c r="B208" t="s">
        <v>346</v>
      </c>
    </row>
    <row r="209" spans="1:2">
      <c r="A209" s="25">
        <v>44326.575224768501</v>
      </c>
      <c r="B209" t="s">
        <v>347</v>
      </c>
    </row>
    <row r="210" spans="1:2">
      <c r="A210" s="25"/>
      <c r="B210" t="s">
        <v>348</v>
      </c>
    </row>
    <row r="211" spans="1:2">
      <c r="A211" s="25"/>
      <c r="B211" t="s">
        <v>349</v>
      </c>
    </row>
    <row r="212" spans="1:2">
      <c r="A212" s="25"/>
      <c r="B212" t="s">
        <v>350</v>
      </c>
    </row>
    <row r="213" spans="1:2">
      <c r="A213" s="25"/>
      <c r="B213" t="s">
        <v>353</v>
      </c>
    </row>
    <row r="214" spans="1:2">
      <c r="A214" s="25">
        <v>44328.702704976902</v>
      </c>
      <c r="B214" t="s">
        <v>354</v>
      </c>
    </row>
    <row r="215" spans="1:2">
      <c r="A215" s="25"/>
      <c r="B215" t="s">
        <v>355</v>
      </c>
    </row>
    <row r="216" spans="1:2">
      <c r="A216" s="25"/>
      <c r="B216" t="s">
        <v>356</v>
      </c>
    </row>
    <row r="217" spans="1:2">
      <c r="A217" s="25"/>
      <c r="B217" t="s">
        <v>358</v>
      </c>
    </row>
    <row r="218" spans="1:2">
      <c r="A218" s="25"/>
      <c r="B218" t="s">
        <v>359</v>
      </c>
    </row>
    <row r="219" spans="1:2">
      <c r="A219" s="25"/>
      <c r="B219" t="s">
        <v>357</v>
      </c>
    </row>
    <row r="220" spans="1:2">
      <c r="A220" s="25"/>
      <c r="B220" t="s">
        <v>361</v>
      </c>
    </row>
    <row r="221" spans="1:2">
      <c r="A221" s="25"/>
      <c r="B221" t="s">
        <v>360</v>
      </c>
    </row>
    <row r="222" spans="1:2">
      <c r="A222" s="25"/>
      <c r="B222" t="s">
        <v>362</v>
      </c>
    </row>
    <row r="223" spans="1:2">
      <c r="A223" s="25"/>
      <c r="B223" t="s">
        <v>363</v>
      </c>
    </row>
    <row r="224" spans="1:2">
      <c r="A224" s="25">
        <v>44333.425679861102</v>
      </c>
      <c r="B224" t="s">
        <v>364</v>
      </c>
    </row>
    <row r="225" spans="1:2">
      <c r="A225" s="25"/>
      <c r="B225" t="s">
        <v>365</v>
      </c>
    </row>
    <row r="226" spans="1:2">
      <c r="A226" s="25"/>
      <c r="B226" t="s">
        <v>369</v>
      </c>
    </row>
    <row r="227" spans="1:2">
      <c r="A227" s="25"/>
      <c r="B227" t="s">
        <v>370</v>
      </c>
    </row>
    <row r="228" spans="1:2">
      <c r="A228" s="25"/>
      <c r="B228" t="s">
        <v>371</v>
      </c>
    </row>
    <row r="229" spans="1:2">
      <c r="A229" s="25"/>
      <c r="B229" t="s">
        <v>372</v>
      </c>
    </row>
    <row r="230" spans="1:2">
      <c r="A230" s="25"/>
      <c r="B230" t="s">
        <v>374</v>
      </c>
    </row>
    <row r="231" spans="1:2">
      <c r="A231" s="25"/>
      <c r="B231" t="s">
        <v>375</v>
      </c>
    </row>
    <row r="232" spans="1:2">
      <c r="A232" s="25">
        <v>44336</v>
      </c>
      <c r="B232" t="s">
        <v>379</v>
      </c>
    </row>
    <row r="233" spans="1:2">
      <c r="A233" s="25"/>
      <c r="B233" t="s">
        <v>380</v>
      </c>
    </row>
    <row r="234" spans="1:2">
      <c r="A234" s="25"/>
      <c r="B234" t="s">
        <v>382</v>
      </c>
    </row>
    <row r="235" spans="1:2">
      <c r="A235" s="25"/>
      <c r="B235" t="s">
        <v>383</v>
      </c>
    </row>
    <row r="236" spans="1:2">
      <c r="A236" s="25"/>
      <c r="B236" t="s">
        <v>386</v>
      </c>
    </row>
    <row r="237" spans="1:2">
      <c r="A237" s="25"/>
      <c r="B237" t="s">
        <v>388</v>
      </c>
    </row>
    <row r="238" spans="1:2">
      <c r="A238" s="25"/>
      <c r="B238" t="s">
        <v>404</v>
      </c>
    </row>
    <row r="239" spans="1:2">
      <c r="A239" s="25"/>
      <c r="B239" t="s">
        <v>400</v>
      </c>
    </row>
    <row r="240" spans="1:2">
      <c r="A240" s="25"/>
      <c r="B240" t="s">
        <v>405</v>
      </c>
    </row>
    <row r="241" spans="1:2">
      <c r="A241" s="25"/>
      <c r="B241" t="s">
        <v>409</v>
      </c>
    </row>
    <row r="242" spans="1:2">
      <c r="A242" s="25"/>
      <c r="B242" t="s">
        <v>424</v>
      </c>
    </row>
    <row r="243" spans="1:2">
      <c r="A243" s="25"/>
      <c r="B243" t="s">
        <v>425</v>
      </c>
    </row>
    <row r="244" spans="1:2">
      <c r="A244" s="25"/>
      <c r="B244" t="s">
        <v>428</v>
      </c>
    </row>
    <row r="245" spans="1:2">
      <c r="A245" s="25">
        <v>44338.757544444401</v>
      </c>
      <c r="B245" t="s">
        <v>427</v>
      </c>
    </row>
    <row r="246" spans="1:2">
      <c r="A246" s="25"/>
      <c r="B246" t="s">
        <v>429</v>
      </c>
    </row>
    <row r="247" spans="1:2">
      <c r="A247" s="25">
        <v>44340.377351157404</v>
      </c>
      <c r="B247" t="s">
        <v>441</v>
      </c>
    </row>
    <row r="248" spans="1:2">
      <c r="A248" s="25"/>
      <c r="B248" t="s">
        <v>442</v>
      </c>
    </row>
    <row r="249" spans="1:2">
      <c r="A249" s="25"/>
      <c r="B249" t="s">
        <v>445</v>
      </c>
    </row>
    <row r="250" spans="1:2">
      <c r="A250" s="25"/>
      <c r="B250" t="s">
        <v>446</v>
      </c>
    </row>
    <row r="251" spans="1:2">
      <c r="A251" s="25"/>
      <c r="B251" t="s">
        <v>447</v>
      </c>
    </row>
    <row r="252" spans="1:2">
      <c r="A252" s="25"/>
      <c r="B252" t="s">
        <v>460</v>
      </c>
    </row>
    <row r="253" spans="1:2">
      <c r="A253" s="25"/>
      <c r="B253" t="s">
        <v>462</v>
      </c>
    </row>
    <row r="254" spans="1:2">
      <c r="B254" t="s">
        <v>463</v>
      </c>
    </row>
    <row r="255" spans="1:2">
      <c r="A255" s="25">
        <v>44341.368147569403</v>
      </c>
      <c r="B255" t="s">
        <v>470</v>
      </c>
    </row>
    <row r="256" spans="1:2">
      <c r="A256" s="25"/>
      <c r="B256" t="s">
        <v>478</v>
      </c>
    </row>
    <row r="257" spans="1:2">
      <c r="A257" s="25"/>
      <c r="B257" t="s">
        <v>482</v>
      </c>
    </row>
    <row r="258" spans="1:2">
      <c r="A258" s="25"/>
      <c r="B258" t="s">
        <v>485</v>
      </c>
    </row>
    <row r="259" spans="1:2">
      <c r="A259" s="25"/>
      <c r="B259" t="s">
        <v>491</v>
      </c>
    </row>
    <row r="260" spans="1:2">
      <c r="A260" s="25"/>
      <c r="B260" t="s">
        <v>492</v>
      </c>
    </row>
    <row r="261" spans="1:2">
      <c r="A261" s="25"/>
      <c r="B261" t="s">
        <v>493</v>
      </c>
    </row>
    <row r="262" spans="1:2">
      <c r="A262" s="25"/>
      <c r="B262" t="s">
        <v>494</v>
      </c>
    </row>
    <row r="263" spans="1:2">
      <c r="A263" s="25"/>
      <c r="B263" t="s">
        <v>496</v>
      </c>
    </row>
    <row r="264" spans="1:2">
      <c r="A264" s="25"/>
      <c r="B264" t="s">
        <v>508</v>
      </c>
    </row>
    <row r="265" spans="1:2">
      <c r="A265" s="25"/>
      <c r="B265" t="s">
        <v>509</v>
      </c>
    </row>
    <row r="266" spans="1:2">
      <c r="A266" s="25"/>
      <c r="B266" t="s">
        <v>510</v>
      </c>
    </row>
    <row r="267" spans="1:2">
      <c r="A267" s="25">
        <v>44343.596566666703</v>
      </c>
      <c r="B267" t="s">
        <v>511</v>
      </c>
    </row>
    <row r="268" spans="1:2">
      <c r="A268" s="25"/>
      <c r="B268" t="s">
        <v>512</v>
      </c>
    </row>
    <row r="269" spans="1:2">
      <c r="A269" s="25"/>
      <c r="B269" t="s">
        <v>513</v>
      </c>
    </row>
    <row r="270" spans="1:2">
      <c r="A270" s="25"/>
      <c r="B270" t="s">
        <v>564</v>
      </c>
    </row>
    <row r="271" spans="1:2">
      <c r="A271" s="25"/>
      <c r="B271" t="s">
        <v>565</v>
      </c>
    </row>
    <row r="272" spans="1:2">
      <c r="A272" s="25"/>
      <c r="B272" t="s">
        <v>566</v>
      </c>
    </row>
    <row r="273" spans="1:2">
      <c r="A273" s="25"/>
      <c r="B273" t="s">
        <v>567</v>
      </c>
    </row>
    <row r="274" spans="1:2">
      <c r="A274" s="25"/>
      <c r="B274" t="s">
        <v>568</v>
      </c>
    </row>
    <row r="275" spans="1:2">
      <c r="A275" s="25"/>
      <c r="B275" t="s">
        <v>570</v>
      </c>
    </row>
    <row r="276" spans="1:2">
      <c r="A276" s="25">
        <v>44352.575020601798</v>
      </c>
      <c r="B276" t="s">
        <v>573</v>
      </c>
    </row>
    <row r="277" spans="1:2">
      <c r="A277" s="25"/>
      <c r="B277" t="s">
        <v>572</v>
      </c>
    </row>
    <row r="278" spans="1:2">
      <c r="A278" s="25"/>
      <c r="B278" t="s">
        <v>574</v>
      </c>
    </row>
    <row r="279" spans="1:2">
      <c r="A279" s="25">
        <v>44353.419314120401</v>
      </c>
      <c r="B279" t="s">
        <v>575</v>
      </c>
    </row>
    <row r="280" spans="1:2">
      <c r="A280" s="25"/>
      <c r="B280" t="s">
        <v>582</v>
      </c>
    </row>
    <row r="281" spans="1:2">
      <c r="A281" s="25"/>
      <c r="B281" t="s">
        <v>577</v>
      </c>
    </row>
    <row r="282" spans="1:2">
      <c r="A282" s="25"/>
      <c r="B282" t="s">
        <v>578</v>
      </c>
    </row>
    <row r="283" spans="1:2">
      <c r="A283" s="25"/>
      <c r="B283" t="s">
        <v>579</v>
      </c>
    </row>
    <row r="284" spans="1:2">
      <c r="A284" s="25"/>
      <c r="B284" t="s">
        <v>581</v>
      </c>
    </row>
    <row r="285" spans="1:2">
      <c r="A285" s="25"/>
      <c r="B285" t="s">
        <v>583</v>
      </c>
    </row>
    <row r="286" spans="1:2">
      <c r="A286" s="25"/>
      <c r="B286" t="s">
        <v>584</v>
      </c>
    </row>
    <row r="287" spans="1:2">
      <c r="A287" s="25"/>
      <c r="B287" t="s">
        <v>585</v>
      </c>
    </row>
    <row r="288" spans="1:2">
      <c r="A288" s="25"/>
      <c r="B288" t="s">
        <v>586</v>
      </c>
    </row>
    <row r="289" spans="1:2">
      <c r="A289" s="25"/>
      <c r="B289" t="s">
        <v>587</v>
      </c>
    </row>
    <row r="290" spans="1:2">
      <c r="A290" s="25"/>
      <c r="B290" t="s">
        <v>588</v>
      </c>
    </row>
    <row r="291" spans="1:2">
      <c r="A291" s="25"/>
      <c r="B291" t="s">
        <v>589</v>
      </c>
    </row>
    <row r="292" spans="1:2">
      <c r="A292" s="25"/>
      <c r="B292" t="s">
        <v>590</v>
      </c>
    </row>
    <row r="293" spans="1:2">
      <c r="A293" s="25"/>
      <c r="B293" t="s">
        <v>591</v>
      </c>
    </row>
    <row r="294" spans="1:2">
      <c r="A294" s="25"/>
      <c r="B294" t="s">
        <v>593</v>
      </c>
    </row>
    <row r="295" spans="1:2">
      <c r="A295" s="25"/>
      <c r="B295" t="s">
        <v>592</v>
      </c>
    </row>
    <row r="296" spans="1:2">
      <c r="A296" s="25"/>
      <c r="B296" t="s">
        <v>595</v>
      </c>
    </row>
    <row r="297" spans="1:2">
      <c r="A297" s="25"/>
      <c r="B297" t="s">
        <v>596</v>
      </c>
    </row>
    <row r="298" spans="1:2">
      <c r="A298" s="25"/>
      <c r="B298" t="s">
        <v>600</v>
      </c>
    </row>
    <row r="299" spans="1:2">
      <c r="A299" s="25"/>
      <c r="B299" t="s">
        <v>601</v>
      </c>
    </row>
    <row r="300" spans="1:2">
      <c r="A300" s="25">
        <v>44356.777344212998</v>
      </c>
      <c r="B300" t="s">
        <v>602</v>
      </c>
    </row>
    <row r="301" spans="1:2">
      <c r="A301" s="25"/>
      <c r="B301" t="s">
        <v>603</v>
      </c>
    </row>
    <row r="302" spans="1:2">
      <c r="A302" s="25"/>
      <c r="B302" t="s">
        <v>604</v>
      </c>
    </row>
    <row r="303" spans="1:2">
      <c r="A303" s="25"/>
      <c r="B303" t="s">
        <v>611</v>
      </c>
    </row>
    <row r="304" spans="1:2" ht="30">
      <c r="A304" s="25"/>
      <c r="B304" s="6" t="s">
        <v>613</v>
      </c>
    </row>
    <row r="305" spans="1:2">
      <c r="A305" s="25"/>
      <c r="B305" t="s">
        <v>614</v>
      </c>
    </row>
    <row r="306" spans="1:2">
      <c r="A306" s="25"/>
      <c r="B306" t="s">
        <v>618</v>
      </c>
    </row>
    <row r="307" spans="1:2">
      <c r="A307" s="25"/>
      <c r="B307" t="s">
        <v>619</v>
      </c>
    </row>
    <row r="308" spans="1:2">
      <c r="A308" s="25"/>
      <c r="B308" t="s">
        <v>621</v>
      </c>
    </row>
    <row r="309" spans="1:2">
      <c r="A309" s="25"/>
      <c r="B309" t="s">
        <v>633</v>
      </c>
    </row>
    <row r="310" spans="1:2">
      <c r="A310" s="25">
        <v>44357.347470833301</v>
      </c>
      <c r="B310" t="s">
        <v>634</v>
      </c>
    </row>
    <row r="311" spans="1:2">
      <c r="A311" s="25"/>
      <c r="B311" t="s">
        <v>638</v>
      </c>
    </row>
    <row r="312" spans="1:2">
      <c r="A312" s="25"/>
      <c r="B312" t="s">
        <v>639</v>
      </c>
    </row>
    <row r="313" spans="1:2">
      <c r="A313" s="25"/>
      <c r="B313" t="s">
        <v>641</v>
      </c>
    </row>
    <row r="314" spans="1:2">
      <c r="A314" s="25"/>
      <c r="B314" t="s">
        <v>642</v>
      </c>
    </row>
    <row r="315" spans="1:2">
      <c r="A315" s="25"/>
      <c r="B315" t="s">
        <v>643</v>
      </c>
    </row>
    <row r="316" spans="1:2">
      <c r="A316" s="25"/>
      <c r="B316" t="s">
        <v>644</v>
      </c>
    </row>
    <row r="317" spans="1:2">
      <c r="A317" s="25"/>
      <c r="B317" t="s">
        <v>645</v>
      </c>
    </row>
    <row r="318" spans="1:2">
      <c r="A318" s="25"/>
      <c r="B318" t="s">
        <v>646</v>
      </c>
    </row>
    <row r="319" spans="1:2">
      <c r="A319" s="25"/>
      <c r="B319" t="s">
        <v>647</v>
      </c>
    </row>
    <row r="320" spans="1:2">
      <c r="A320" s="25"/>
      <c r="B320" t="s">
        <v>648</v>
      </c>
    </row>
    <row r="321" spans="1:2">
      <c r="A321" s="25"/>
      <c r="B321" t="s">
        <v>649</v>
      </c>
    </row>
    <row r="322" spans="1:2">
      <c r="A322" s="25"/>
      <c r="B322" t="s">
        <v>650</v>
      </c>
    </row>
    <row r="323" spans="1:2">
      <c r="A323" s="25">
        <v>44359.798668518502</v>
      </c>
      <c r="B323" t="s">
        <v>656</v>
      </c>
    </row>
    <row r="324" spans="1:2">
      <c r="A324" s="25"/>
      <c r="B324" t="s">
        <v>657</v>
      </c>
    </row>
    <row r="325" spans="1:2">
      <c r="A325" s="25">
        <v>44360.301544444403</v>
      </c>
      <c r="B325" t="s">
        <v>659</v>
      </c>
    </row>
    <row r="326" spans="1:2">
      <c r="A326" s="25"/>
      <c r="B326" t="s">
        <v>660</v>
      </c>
    </row>
    <row r="327" spans="1:2">
      <c r="A327" s="25"/>
      <c r="B327" t="s">
        <v>661</v>
      </c>
    </row>
    <row r="328" spans="1:2">
      <c r="A328" s="25"/>
      <c r="B328" t="s">
        <v>662</v>
      </c>
    </row>
    <row r="329" spans="1:2">
      <c r="A329" s="25"/>
      <c r="B329" t="s">
        <v>663</v>
      </c>
    </row>
    <row r="330" spans="1:2">
      <c r="A330" s="25"/>
      <c r="B330" t="s">
        <v>664</v>
      </c>
    </row>
    <row r="331" spans="1:2">
      <c r="A331" s="25"/>
      <c r="B331" t="s">
        <v>666</v>
      </c>
    </row>
    <row r="332" spans="1:2" ht="30">
      <c r="A332" s="25"/>
      <c r="B332" s="6" t="s">
        <v>671</v>
      </c>
    </row>
    <row r="333" spans="1:2">
      <c r="A333" s="25"/>
      <c r="B333" t="s">
        <v>667</v>
      </c>
    </row>
    <row r="334" spans="1:2">
      <c r="A334" s="25"/>
      <c r="B334" t="s">
        <v>668</v>
      </c>
    </row>
    <row r="335" spans="1:2">
      <c r="A335" s="25"/>
      <c r="B335" t="s">
        <v>669</v>
      </c>
    </row>
    <row r="336" spans="1:2">
      <c r="A336" s="25"/>
      <c r="B336" t="s">
        <v>677</v>
      </c>
    </row>
    <row r="337" spans="1:2">
      <c r="A337" s="25">
        <v>44360.751121412002</v>
      </c>
      <c r="B337" t="s">
        <v>670</v>
      </c>
    </row>
    <row r="338" spans="1:2">
      <c r="A338" s="25"/>
      <c r="B338" t="s">
        <v>672</v>
      </c>
    </row>
    <row r="339" spans="1:2">
      <c r="A339" s="25"/>
      <c r="B339" t="s">
        <v>674</v>
      </c>
    </row>
    <row r="340" spans="1:2">
      <c r="A340" s="25"/>
      <c r="B340" t="s">
        <v>675</v>
      </c>
    </row>
    <row r="341" spans="1:2">
      <c r="A341" s="25"/>
      <c r="B341" t="s">
        <v>687</v>
      </c>
    </row>
    <row r="342" spans="1:2" ht="30">
      <c r="A342" s="25"/>
      <c r="B342" s="6" t="s">
        <v>678</v>
      </c>
    </row>
    <row r="343" spans="1:2" ht="30">
      <c r="A343" s="25"/>
      <c r="B343" s="6" t="s">
        <v>689</v>
      </c>
    </row>
    <row r="344" spans="1:2">
      <c r="A344" s="25"/>
      <c r="B344" t="s">
        <v>680</v>
      </c>
    </row>
    <row r="345" spans="1:2" ht="30">
      <c r="A345" s="25"/>
      <c r="B345" s="6" t="s">
        <v>684</v>
      </c>
    </row>
    <row r="346" spans="1:2">
      <c r="A346" s="25"/>
      <c r="B346" t="s">
        <v>688</v>
      </c>
    </row>
    <row r="347" spans="1:2">
      <c r="A347" s="25"/>
      <c r="B347" t="s">
        <v>691</v>
      </c>
    </row>
    <row r="348" spans="1:2">
      <c r="A348" s="25"/>
      <c r="B348" t="s">
        <v>693</v>
      </c>
    </row>
    <row r="349" spans="1:2" ht="30">
      <c r="A349" s="25"/>
      <c r="B349" s="6" t="s">
        <v>694</v>
      </c>
    </row>
    <row r="350" spans="1:2">
      <c r="A350" s="25"/>
      <c r="B350" t="s">
        <v>695</v>
      </c>
    </row>
    <row r="351" spans="1:2">
      <c r="A351" s="25"/>
      <c r="B351" t="s">
        <v>696</v>
      </c>
    </row>
    <row r="352" spans="1:2">
      <c r="A352" s="25"/>
      <c r="B352" t="s">
        <v>697</v>
      </c>
    </row>
    <row r="353" spans="1:2">
      <c r="A353" s="25">
        <v>44362.670448611098</v>
      </c>
      <c r="B353" t="s">
        <v>698</v>
      </c>
    </row>
    <row r="354" spans="1:2">
      <c r="A354" s="25"/>
      <c r="B354" t="s">
        <v>699</v>
      </c>
    </row>
    <row r="355" spans="1:2">
      <c r="A355" s="25"/>
      <c r="B355" t="s">
        <v>700</v>
      </c>
    </row>
    <row r="356" spans="1:2">
      <c r="A356" s="25"/>
      <c r="B356" t="s">
        <v>702</v>
      </c>
    </row>
    <row r="357" spans="1:2">
      <c r="A357" s="25"/>
      <c r="B357" t="s">
        <v>703</v>
      </c>
    </row>
    <row r="358" spans="1:2">
      <c r="A358" s="25"/>
      <c r="B358" t="s">
        <v>705</v>
      </c>
    </row>
    <row r="359" spans="1:2">
      <c r="A359" s="25"/>
      <c r="B359" t="s">
        <v>706</v>
      </c>
    </row>
    <row r="360" spans="1:2">
      <c r="A360" s="25"/>
      <c r="B360" t="s">
        <v>709</v>
      </c>
    </row>
    <row r="361" spans="1:2">
      <c r="A361" s="25"/>
      <c r="B361" t="s">
        <v>711</v>
      </c>
    </row>
    <row r="362" spans="1:2">
      <c r="A362" s="25"/>
      <c r="B362" s="61" t="s">
        <v>721</v>
      </c>
    </row>
    <row r="363" spans="1:2">
      <c r="A363" s="25"/>
      <c r="B363" t="s">
        <v>712</v>
      </c>
    </row>
    <row r="364" spans="1:2">
      <c r="A364" s="25"/>
      <c r="B364" t="s">
        <v>713</v>
      </c>
    </row>
    <row r="365" spans="1:2">
      <c r="A365" s="25"/>
      <c r="B365" t="s">
        <v>714</v>
      </c>
    </row>
    <row r="366" spans="1:2">
      <c r="A366" s="25"/>
      <c r="B366" t="s">
        <v>715</v>
      </c>
    </row>
    <row r="367" spans="1:2">
      <c r="A367" s="25">
        <v>44363.678779398098</v>
      </c>
      <c r="B367" t="s">
        <v>716</v>
      </c>
    </row>
    <row r="368" spans="1:2">
      <c r="A368" s="25"/>
      <c r="B368" t="s">
        <v>718</v>
      </c>
    </row>
    <row r="369" spans="1:2">
      <c r="A369" s="25"/>
      <c r="B369" t="s">
        <v>719</v>
      </c>
    </row>
    <row r="370" spans="1:2">
      <c r="A370" s="25">
        <v>44364.255856481483</v>
      </c>
      <c r="B370" t="s">
        <v>720</v>
      </c>
    </row>
    <row r="371" spans="1:2">
      <c r="A371" s="25"/>
      <c r="B371" t="s">
        <v>722</v>
      </c>
    </row>
    <row r="372" spans="1:2">
      <c r="A372" s="25"/>
      <c r="B372" t="s">
        <v>723</v>
      </c>
    </row>
    <row r="373" spans="1:2">
      <c r="A373" s="25"/>
      <c r="B373" t="s">
        <v>724</v>
      </c>
    </row>
    <row r="374" spans="1:2">
      <c r="A374" s="25"/>
      <c r="B374" t="s">
        <v>725</v>
      </c>
    </row>
    <row r="375" spans="1:2">
      <c r="A375" s="25"/>
      <c r="B375" t="s">
        <v>726</v>
      </c>
    </row>
    <row r="376" spans="1:2">
      <c r="A376" s="25"/>
      <c r="B376" t="s">
        <v>727</v>
      </c>
    </row>
    <row r="377" spans="1:2">
      <c r="A377" s="25"/>
      <c r="B377" t="s">
        <v>728</v>
      </c>
    </row>
    <row r="378" spans="1:2">
      <c r="A378" s="25"/>
      <c r="B378" t="s">
        <v>732</v>
      </c>
    </row>
    <row r="379" spans="1:2">
      <c r="A379" s="25">
        <v>44364.571406713003</v>
      </c>
      <c r="B379" t="s">
        <v>730</v>
      </c>
    </row>
    <row r="380" spans="1:2">
      <c r="A380" s="25"/>
      <c r="B380" t="s">
        <v>733</v>
      </c>
    </row>
    <row r="381" spans="1:2">
      <c r="A381" s="25"/>
      <c r="B381" t="s">
        <v>734</v>
      </c>
    </row>
    <row r="382" spans="1:2">
      <c r="A382" s="25"/>
      <c r="B382" t="s">
        <v>736</v>
      </c>
    </row>
    <row r="383" spans="1:2">
      <c r="A383" s="25"/>
      <c r="B383" t="s">
        <v>737</v>
      </c>
    </row>
    <row r="384" spans="1:2">
      <c r="A384" s="25">
        <v>44365.652302546303</v>
      </c>
      <c r="B384" t="s">
        <v>739</v>
      </c>
    </row>
    <row r="385" spans="1:2">
      <c r="A385" s="25"/>
      <c r="B385" t="s">
        <v>743</v>
      </c>
    </row>
    <row r="386" spans="1:2">
      <c r="A386" s="25"/>
      <c r="B386" t="s">
        <v>744</v>
      </c>
    </row>
    <row r="387" spans="1:2">
      <c r="A387" s="25"/>
      <c r="B387" t="s">
        <v>745</v>
      </c>
    </row>
    <row r="388" spans="1:2">
      <c r="A388" s="25"/>
      <c r="B388" t="s">
        <v>746</v>
      </c>
    </row>
    <row r="389" spans="1:2">
      <c r="A389" s="25"/>
      <c r="B389" t="s">
        <v>747</v>
      </c>
    </row>
    <row r="390" spans="1:2" ht="30">
      <c r="A390" s="25">
        <v>44366.343164699101</v>
      </c>
      <c r="B390" s="6" t="s">
        <v>748</v>
      </c>
    </row>
    <row r="391" spans="1:2">
      <c r="A391" s="25"/>
      <c r="B391" t="s">
        <v>749</v>
      </c>
    </row>
    <row r="392" spans="1:2">
      <c r="A392" s="25"/>
      <c r="B392" t="s">
        <v>750</v>
      </c>
    </row>
    <row r="393" spans="1:2">
      <c r="A393" s="25"/>
      <c r="B393" t="s">
        <v>756</v>
      </c>
    </row>
    <row r="394" spans="1:2">
      <c r="A394" s="25"/>
      <c r="B394" t="s">
        <v>763</v>
      </c>
    </row>
    <row r="395" spans="1:2" ht="30">
      <c r="A395" s="25"/>
      <c r="B395" s="6" t="s">
        <v>764</v>
      </c>
    </row>
    <row r="396" spans="1:2">
      <c r="A396" s="25"/>
      <c r="B396" t="s">
        <v>765</v>
      </c>
    </row>
    <row r="397" spans="1:2">
      <c r="A397" s="25"/>
      <c r="B397" t="s">
        <v>766</v>
      </c>
    </row>
    <row r="398" spans="1:2">
      <c r="A398" s="25"/>
      <c r="B398" t="s">
        <v>767</v>
      </c>
    </row>
    <row r="399" spans="1:2">
      <c r="A399" s="25"/>
      <c r="B399" t="s">
        <v>768</v>
      </c>
    </row>
    <row r="400" spans="1:2">
      <c r="A400" s="25"/>
      <c r="B400" t="s">
        <v>769</v>
      </c>
    </row>
    <row r="401" spans="1:2">
      <c r="A401" s="25"/>
      <c r="B401" t="s">
        <v>773</v>
      </c>
    </row>
    <row r="402" spans="1:2">
      <c r="A402" s="25"/>
      <c r="B402" t="s">
        <v>774</v>
      </c>
    </row>
    <row r="403" spans="1:2">
      <c r="A403" s="185">
        <v>44368.569395023202</v>
      </c>
      <c r="B403" s="6" t="s">
        <v>771</v>
      </c>
    </row>
    <row r="404" spans="1:2">
      <c r="A404" s="185"/>
      <c r="B404" s="6" t="s">
        <v>772</v>
      </c>
    </row>
    <row r="405" spans="1:2" ht="30">
      <c r="A405" s="185">
        <v>44370.624910532402</v>
      </c>
      <c r="B405" s="6" t="s">
        <v>775</v>
      </c>
    </row>
    <row r="406" spans="1:2">
      <c r="A406" s="185"/>
      <c r="B406" s="6" t="s">
        <v>780</v>
      </c>
    </row>
    <row r="407" spans="1:2">
      <c r="A407" s="185"/>
      <c r="B407" s="6" t="s">
        <v>781</v>
      </c>
    </row>
    <row r="408" spans="1:2">
      <c r="A408" s="185">
        <v>44377.714576967599</v>
      </c>
      <c r="B408" s="6" t="s">
        <v>782</v>
      </c>
    </row>
    <row r="409" spans="1:2">
      <c r="A409" s="185"/>
      <c r="B409" s="6" t="s">
        <v>783</v>
      </c>
    </row>
    <row r="410" spans="1:2">
      <c r="A410" s="185"/>
      <c r="B410" s="6" t="s">
        <v>785</v>
      </c>
    </row>
    <row r="411" spans="1:2">
      <c r="A411" s="185"/>
      <c r="B411" s="6" t="s">
        <v>786</v>
      </c>
    </row>
    <row r="412" spans="1:2">
      <c r="A412" s="185">
        <v>44378.460482060204</v>
      </c>
      <c r="B412" s="6" t="s">
        <v>794</v>
      </c>
    </row>
    <row r="413" spans="1:2">
      <c r="A413" s="185"/>
      <c r="B413" s="6" t="s">
        <v>795</v>
      </c>
    </row>
    <row r="414" spans="1:2">
      <c r="A414" s="185"/>
      <c r="B414" s="6" t="s">
        <v>796</v>
      </c>
    </row>
    <row r="415" spans="1:2">
      <c r="A415" s="185"/>
      <c r="B415" s="6" t="s">
        <v>800</v>
      </c>
    </row>
    <row r="416" spans="1:2">
      <c r="A416" s="185"/>
      <c r="B416" s="6" t="s">
        <v>801</v>
      </c>
    </row>
    <row r="417" spans="1:2">
      <c r="A417" s="185"/>
      <c r="B417" s="6" t="s">
        <v>812</v>
      </c>
    </row>
    <row r="418" spans="1:2">
      <c r="A418" s="185"/>
      <c r="B418" s="6" t="s">
        <v>813</v>
      </c>
    </row>
    <row r="419" spans="1:2">
      <c r="A419" s="185">
        <v>44379.903977661997</v>
      </c>
      <c r="B419" s="6" t="s">
        <v>814</v>
      </c>
    </row>
    <row r="420" spans="1:2">
      <c r="A420" s="185"/>
      <c r="B420" s="6" t="s">
        <v>815</v>
      </c>
    </row>
    <row r="421" spans="1:2">
      <c r="A421" s="185"/>
      <c r="B421" s="6" t="s">
        <v>816</v>
      </c>
    </row>
    <row r="422" spans="1:2">
      <c r="A422" s="185"/>
      <c r="B422" s="6" t="s">
        <v>817</v>
      </c>
    </row>
    <row r="423" spans="1:2">
      <c r="A423" s="185"/>
      <c r="B423" s="6" t="s">
        <v>818</v>
      </c>
    </row>
    <row r="424" spans="1:2">
      <c r="A424" s="185"/>
      <c r="B424" s="6" t="s">
        <v>820</v>
      </c>
    </row>
    <row r="425" spans="1:2">
      <c r="A425" s="185"/>
      <c r="B425" s="6" t="s">
        <v>819</v>
      </c>
    </row>
    <row r="426" spans="1:2">
      <c r="A426" s="185">
        <v>44381.743217592499</v>
      </c>
      <c r="B426" s="6" t="s">
        <v>824</v>
      </c>
    </row>
    <row r="427" spans="1:2">
      <c r="A427" s="185"/>
      <c r="B427" s="6" t="s">
        <v>821</v>
      </c>
    </row>
    <row r="428" spans="1:2">
      <c r="A428" s="185"/>
      <c r="B428" s="6" t="s">
        <v>822</v>
      </c>
    </row>
    <row r="429" spans="1:2">
      <c r="A429" s="185">
        <v>44382.434702199098</v>
      </c>
      <c r="B429" s="6" t="s">
        <v>823</v>
      </c>
    </row>
    <row r="430" spans="1:2">
      <c r="A430" s="185"/>
      <c r="B430" s="6" t="s">
        <v>825</v>
      </c>
    </row>
    <row r="431" spans="1:2">
      <c r="A431" s="185"/>
      <c r="B431" s="6" t="s">
        <v>826</v>
      </c>
    </row>
    <row r="432" spans="1:2">
      <c r="A432" s="185"/>
      <c r="B432" s="6" t="s">
        <v>827</v>
      </c>
    </row>
    <row r="433" spans="1:2">
      <c r="A433" s="185"/>
      <c r="B433" s="6" t="s">
        <v>828</v>
      </c>
    </row>
    <row r="434" spans="1:2">
      <c r="A434" s="185">
        <v>44389.828451736103</v>
      </c>
      <c r="B434" s="6" t="s">
        <v>829</v>
      </c>
    </row>
    <row r="435" spans="1:2">
      <c r="A435" s="185"/>
      <c r="B435" s="6" t="s">
        <v>831</v>
      </c>
    </row>
    <row r="436" spans="1:2" ht="30">
      <c r="A436" s="185">
        <v>44390.399459953704</v>
      </c>
      <c r="B436" s="6" t="s">
        <v>837</v>
      </c>
    </row>
    <row r="437" spans="1:2">
      <c r="A437" s="185"/>
      <c r="B437" s="6" t="s">
        <v>832</v>
      </c>
    </row>
    <row r="438" spans="1:2">
      <c r="A438" s="185"/>
      <c r="B438" s="6" t="s">
        <v>833</v>
      </c>
    </row>
    <row r="439" spans="1:2">
      <c r="A439" s="185"/>
      <c r="B439" s="6" t="s">
        <v>836</v>
      </c>
    </row>
    <row r="440" spans="1:2">
      <c r="A440" s="185"/>
      <c r="B440" s="6" t="s">
        <v>835</v>
      </c>
    </row>
    <row r="441" spans="1:2">
      <c r="A441" s="185">
        <v>44391.441843865701</v>
      </c>
      <c r="B441" s="6" t="s">
        <v>838</v>
      </c>
    </row>
    <row r="442" spans="1:2">
      <c r="A442" s="185"/>
      <c r="B442" s="6" t="s">
        <v>841</v>
      </c>
    </row>
    <row r="443" spans="1:2">
      <c r="A443" s="185"/>
      <c r="B443" s="6" t="s">
        <v>854</v>
      </c>
    </row>
    <row r="444" spans="1:2">
      <c r="A444" s="185">
        <v>44392.6351945602</v>
      </c>
      <c r="B444" s="6" t="s">
        <v>855</v>
      </c>
    </row>
    <row r="445" spans="1:2">
      <c r="A445" s="185"/>
      <c r="B445" s="6" t="s">
        <v>856</v>
      </c>
    </row>
    <row r="446" spans="1:2">
      <c r="A446" s="185"/>
      <c r="B446" s="6" t="s">
        <v>857</v>
      </c>
    </row>
    <row r="447" spans="1:2">
      <c r="A447" s="185"/>
      <c r="B447" s="6" t="s">
        <v>858</v>
      </c>
    </row>
    <row r="448" spans="1:2">
      <c r="A448" s="185"/>
      <c r="B448" s="6" t="s">
        <v>859</v>
      </c>
    </row>
    <row r="449" spans="1:2">
      <c r="A449" s="185"/>
      <c r="B449" s="6" t="s">
        <v>860</v>
      </c>
    </row>
    <row r="450" spans="1:2">
      <c r="A450" s="185">
        <v>44393.596008449102</v>
      </c>
      <c r="B450" s="6" t="s">
        <v>863</v>
      </c>
    </row>
    <row r="451" spans="1:2" ht="30">
      <c r="A451" s="185"/>
      <c r="B451" s="6" t="s">
        <v>864</v>
      </c>
    </row>
    <row r="452" spans="1:2">
      <c r="A452" s="185"/>
      <c r="B452" s="6" t="s">
        <v>865</v>
      </c>
    </row>
    <row r="453" spans="1:2">
      <c r="A453" s="185">
        <v>44394.344260300903</v>
      </c>
      <c r="B453" s="6" t="s">
        <v>866</v>
      </c>
    </row>
    <row r="454" spans="1:2">
      <c r="A454" s="185"/>
      <c r="B454" s="6" t="s">
        <v>867</v>
      </c>
    </row>
    <row r="455" spans="1:2">
      <c r="A455" s="185"/>
      <c r="B455" s="6" t="s">
        <v>868</v>
      </c>
    </row>
    <row r="456" spans="1:2">
      <c r="A456" s="185"/>
      <c r="B456" s="6" t="s">
        <v>869</v>
      </c>
    </row>
    <row r="457" spans="1:2">
      <c r="A457" s="185"/>
      <c r="B457" s="6" t="s">
        <v>870</v>
      </c>
    </row>
    <row r="458" spans="1:2">
      <c r="A458" s="185"/>
      <c r="B458" s="6" t="s">
        <v>871</v>
      </c>
    </row>
    <row r="459" spans="1:2">
      <c r="A459" s="185">
        <v>44396.432169791697</v>
      </c>
      <c r="B459" s="6" t="s">
        <v>872</v>
      </c>
    </row>
    <row r="460" spans="1:2">
      <c r="A460" s="185"/>
      <c r="B460" s="6" t="s">
        <v>873</v>
      </c>
    </row>
    <row r="461" spans="1:2">
      <c r="A461" s="185"/>
      <c r="B461" s="6" t="s">
        <v>883</v>
      </c>
    </row>
    <row r="462" spans="1:2">
      <c r="A462" s="185"/>
      <c r="B462" s="6" t="s">
        <v>885</v>
      </c>
    </row>
    <row r="463" spans="1:2">
      <c r="A463" s="185"/>
      <c r="B463" s="6" t="s">
        <v>897</v>
      </c>
    </row>
    <row r="464" spans="1:2">
      <c r="A464" s="185"/>
      <c r="B464" s="6" t="s">
        <v>898</v>
      </c>
    </row>
    <row r="465" spans="1:2">
      <c r="A465" s="185"/>
      <c r="B465" s="6" t="s">
        <v>901</v>
      </c>
    </row>
    <row r="466" spans="1:2">
      <c r="A466" s="185"/>
      <c r="B466" s="6" t="s">
        <v>904</v>
      </c>
    </row>
    <row r="467" spans="1:2">
      <c r="A467" s="185">
        <v>44397.760985416702</v>
      </c>
      <c r="B467" s="6" t="s">
        <v>905</v>
      </c>
    </row>
    <row r="468" spans="1:2">
      <c r="A468" s="185"/>
      <c r="B468" s="6" t="s">
        <v>906</v>
      </c>
    </row>
    <row r="469" spans="1:2">
      <c r="A469" s="185"/>
      <c r="B469" s="6" t="s">
        <v>910</v>
      </c>
    </row>
    <row r="470" spans="1:2">
      <c r="A470" s="185"/>
      <c r="B470" s="6" t="s">
        <v>911</v>
      </c>
    </row>
    <row r="471" spans="1:2">
      <c r="A471" s="185"/>
      <c r="B471" s="6" t="s">
        <v>916</v>
      </c>
    </row>
    <row r="472" spans="1:2">
      <c r="A472" s="185"/>
      <c r="B472" s="6" t="s">
        <v>915</v>
      </c>
    </row>
    <row r="473" spans="1:2">
      <c r="A473" s="185"/>
      <c r="B473" s="6" t="s">
        <v>917</v>
      </c>
    </row>
    <row r="474" spans="1:2">
      <c r="A474" s="185"/>
      <c r="B474" s="6" t="s">
        <v>920</v>
      </c>
    </row>
    <row r="475" spans="1:2">
      <c r="A475" s="185"/>
      <c r="B475" s="6" t="s">
        <v>921</v>
      </c>
    </row>
    <row r="476" spans="1:2">
      <c r="A476" s="185"/>
      <c r="B476" s="6" t="s">
        <v>924</v>
      </c>
    </row>
    <row r="477" spans="1:2">
      <c r="A477" s="185"/>
      <c r="B477" s="6" t="s">
        <v>925</v>
      </c>
    </row>
    <row r="478" spans="1:2">
      <c r="A478" s="185"/>
      <c r="B478" s="6" t="s">
        <v>955</v>
      </c>
    </row>
    <row r="479" spans="1:2">
      <c r="A479" s="185"/>
      <c r="B479" s="6" t="s">
        <v>965</v>
      </c>
    </row>
    <row r="480" spans="1:2" ht="30">
      <c r="A480" s="185"/>
      <c r="B480" s="6" t="s">
        <v>966</v>
      </c>
    </row>
    <row r="481" spans="1:2">
      <c r="A481" s="185"/>
      <c r="B481" s="6" t="s">
        <v>967</v>
      </c>
    </row>
    <row r="482" spans="1:2">
      <c r="A482" s="185"/>
      <c r="B482" s="6" t="s">
        <v>968</v>
      </c>
    </row>
    <row r="483" spans="1:2">
      <c r="A483" s="185">
        <v>44400.683648495396</v>
      </c>
      <c r="B483" s="6" t="s">
        <v>969</v>
      </c>
    </row>
    <row r="484" spans="1:2">
      <c r="A484" s="185"/>
      <c r="B484" s="6" t="s">
        <v>970</v>
      </c>
    </row>
    <row r="485" spans="1:2">
      <c r="A485" s="185"/>
      <c r="B485" s="6" t="s">
        <v>971</v>
      </c>
    </row>
    <row r="486" spans="1:2">
      <c r="A486" s="185">
        <v>44402.489091782401</v>
      </c>
      <c r="B486" s="6" t="s">
        <v>973</v>
      </c>
    </row>
    <row r="487" spans="1:2">
      <c r="A487" s="185"/>
      <c r="B487" s="6" t="s">
        <v>977</v>
      </c>
    </row>
    <row r="488" spans="1:2">
      <c r="A488" s="185"/>
      <c r="B488" s="6" t="s">
        <v>979</v>
      </c>
    </row>
    <row r="489" spans="1:2">
      <c r="A489" s="185"/>
      <c r="B489" s="6" t="s">
        <v>980</v>
      </c>
    </row>
    <row r="490" spans="1:2">
      <c r="A490" s="185">
        <v>44403.537572337998</v>
      </c>
      <c r="B490" s="6" t="s">
        <v>981</v>
      </c>
    </row>
    <row r="491" spans="1:2">
      <c r="A491" s="185"/>
      <c r="B491" s="6" t="s">
        <v>982</v>
      </c>
    </row>
    <row r="492" spans="1:2">
      <c r="A492" s="185"/>
      <c r="B492" s="239" t="s">
        <v>987</v>
      </c>
    </row>
    <row r="493" spans="1:2">
      <c r="A493" s="185"/>
      <c r="B493" s="6" t="s">
        <v>985</v>
      </c>
    </row>
    <row r="494" spans="1:2">
      <c r="A494" s="185"/>
      <c r="B494" s="6" t="s">
        <v>986</v>
      </c>
    </row>
    <row r="495" spans="1:2">
      <c r="A495" s="185"/>
      <c r="B495" s="6" t="s">
        <v>988</v>
      </c>
    </row>
    <row r="496" spans="1:2">
      <c r="A496" s="185"/>
      <c r="B496" s="6" t="s">
        <v>990</v>
      </c>
    </row>
    <row r="497" spans="1:2">
      <c r="A497" s="185">
        <v>44406.638095601898</v>
      </c>
      <c r="B497" s="6" t="s">
        <v>991</v>
      </c>
    </row>
    <row r="498" spans="1:2">
      <c r="A498" s="185"/>
      <c r="B498" s="6" t="s">
        <v>992</v>
      </c>
    </row>
    <row r="499" spans="1:2">
      <c r="A499" s="185"/>
      <c r="B499" s="6" t="s">
        <v>994</v>
      </c>
    </row>
    <row r="500" spans="1:2">
      <c r="A500" s="185"/>
      <c r="B500" s="240" t="s">
        <v>995</v>
      </c>
    </row>
    <row r="501" spans="1:2">
      <c r="A501" s="185"/>
      <c r="B501" t="s">
        <v>996</v>
      </c>
    </row>
    <row r="502" spans="1:2">
      <c r="A502" s="185">
        <v>44408.754447337997</v>
      </c>
      <c r="B502" t="s">
        <v>997</v>
      </c>
    </row>
    <row r="503" spans="1:2">
      <c r="A503" s="185"/>
      <c r="B503" t="s">
        <v>998</v>
      </c>
    </row>
    <row r="504" spans="1:2">
      <c r="A504" s="185"/>
      <c r="B504" t="s">
        <v>999</v>
      </c>
    </row>
    <row r="505" spans="1:2">
      <c r="A505" s="185"/>
      <c r="B505" t="s">
        <v>1000</v>
      </c>
    </row>
    <row r="506" spans="1:2">
      <c r="A506" s="185"/>
      <c r="B506" t="s">
        <v>1001</v>
      </c>
    </row>
    <row r="507" spans="1:2">
      <c r="A507" s="185"/>
      <c r="B507" t="s">
        <v>1002</v>
      </c>
    </row>
    <row r="508" spans="1:2">
      <c r="A508" s="185"/>
      <c r="B508" t="s">
        <v>1003</v>
      </c>
    </row>
    <row r="509" spans="1:2">
      <c r="A509" s="185">
        <v>44411.598780671302</v>
      </c>
      <c r="B509" t="s">
        <v>1004</v>
      </c>
    </row>
    <row r="510" spans="1:2">
      <c r="A510" s="185"/>
      <c r="B510" t="s">
        <v>1005</v>
      </c>
    </row>
    <row r="511" spans="1:2">
      <c r="A511" s="185"/>
      <c r="B511" t="s">
        <v>1006</v>
      </c>
    </row>
    <row r="512" spans="1:2">
      <c r="A512" s="185">
        <v>44412.306777199097</v>
      </c>
      <c r="B512" t="s">
        <v>1008</v>
      </c>
    </row>
    <row r="513" spans="1:2">
      <c r="A513" s="185"/>
      <c r="B513" t="s">
        <v>1013</v>
      </c>
    </row>
    <row r="514" spans="1:2">
      <c r="A514" s="185"/>
      <c r="B514" t="s">
        <v>1014</v>
      </c>
    </row>
    <row r="515" spans="1:2">
      <c r="A515" s="185">
        <v>44414.485728240703</v>
      </c>
      <c r="B515" t="s">
        <v>1023</v>
      </c>
    </row>
    <row r="516" spans="1:2">
      <c r="A516" s="185"/>
      <c r="B516" t="s">
        <v>1036</v>
      </c>
    </row>
    <row r="517" spans="1:2">
      <c r="A517" s="185"/>
      <c r="B517" t="s">
        <v>1025</v>
      </c>
    </row>
    <row r="518" spans="1:2">
      <c r="A518" s="185"/>
      <c r="B518" t="s">
        <v>1026</v>
      </c>
    </row>
    <row r="519" spans="1:2">
      <c r="A519" s="185"/>
      <c r="B519" t="s">
        <v>1029</v>
      </c>
    </row>
    <row r="520" spans="1:2">
      <c r="A520" s="185"/>
      <c r="B520" t="s">
        <v>1030</v>
      </c>
    </row>
    <row r="521" spans="1:2">
      <c r="A521" s="185"/>
      <c r="B521" t="s">
        <v>1031</v>
      </c>
    </row>
    <row r="522" spans="1:2">
      <c r="A522" s="185">
        <v>44415.399330208304</v>
      </c>
      <c r="B522" t="s">
        <v>1037</v>
      </c>
    </row>
    <row r="523" spans="1:2">
      <c r="A523" s="185"/>
      <c r="B523" t="s">
        <v>1038</v>
      </c>
    </row>
    <row r="524" spans="1:2">
      <c r="A524" s="185"/>
      <c r="B524" t="s">
        <v>1039</v>
      </c>
    </row>
    <row r="525" spans="1:2">
      <c r="A525" s="185"/>
      <c r="B525" t="s">
        <v>1040</v>
      </c>
    </row>
    <row r="526" spans="1:2">
      <c r="A526" s="185"/>
      <c r="B526" t="s">
        <v>1043</v>
      </c>
    </row>
    <row r="527" spans="1:2">
      <c r="A527" s="185"/>
      <c r="B527" t="s">
        <v>1045</v>
      </c>
    </row>
    <row r="528" spans="1:2">
      <c r="A528" s="185"/>
      <c r="B528" t="s">
        <v>1048</v>
      </c>
    </row>
    <row r="529" spans="1:2">
      <c r="A529" s="185"/>
      <c r="B529" t="s">
        <v>1051</v>
      </c>
    </row>
    <row r="530" spans="1:2">
      <c r="A530" s="185"/>
      <c r="B530" t="s">
        <v>1057</v>
      </c>
    </row>
    <row r="531" spans="1:2">
      <c r="A531" s="185"/>
      <c r="B531" t="s">
        <v>1058</v>
      </c>
    </row>
    <row r="532" spans="1:2">
      <c r="A532" s="185"/>
      <c r="B532" t="s">
        <v>1059</v>
      </c>
    </row>
    <row r="533" spans="1:2">
      <c r="A533" s="185">
        <v>44417.196603588003</v>
      </c>
      <c r="B533" t="s">
        <v>1060</v>
      </c>
    </row>
    <row r="534" spans="1:2">
      <c r="A534" s="185"/>
      <c r="B534" t="s">
        <v>1061</v>
      </c>
    </row>
    <row r="535" spans="1:2">
      <c r="A535" s="185"/>
      <c r="B535" t="s">
        <v>1062</v>
      </c>
    </row>
    <row r="536" spans="1:2">
      <c r="A536" s="185"/>
      <c r="B536" t="s">
        <v>1063</v>
      </c>
    </row>
    <row r="537" spans="1:2">
      <c r="A537" s="185"/>
      <c r="B537" t="s">
        <v>1064</v>
      </c>
    </row>
    <row r="538" spans="1:2">
      <c r="A538" s="185"/>
      <c r="B538" t="s">
        <v>1073</v>
      </c>
    </row>
    <row r="539" spans="1:2">
      <c r="A539" s="185">
        <v>44578.832814120397</v>
      </c>
      <c r="B539" t="s">
        <v>1088</v>
      </c>
    </row>
    <row r="540" spans="1:2">
      <c r="A540" s="185"/>
    </row>
    <row r="541" spans="1:2">
      <c r="A541" s="185"/>
    </row>
    <row r="542" spans="1:2">
      <c r="A542" s="185"/>
    </row>
    <row r="543" spans="1:2">
      <c r="A543" s="185"/>
    </row>
    <row r="544" spans="1:2">
      <c r="A544" s="185"/>
    </row>
    <row r="545" spans="1:1">
      <c r="A545" s="185"/>
    </row>
    <row r="546" spans="1:1">
      <c r="A546" s="185"/>
    </row>
    <row r="547" spans="1:1">
      <c r="A547" s="185"/>
    </row>
    <row r="548" spans="1:1">
      <c r="A548" s="185"/>
    </row>
    <row r="549" spans="1:1">
      <c r="A549" s="185"/>
    </row>
    <row r="550" spans="1:1">
      <c r="A550" s="185"/>
    </row>
    <row r="551" spans="1:1">
      <c r="A551" s="185"/>
    </row>
    <row r="552" spans="1:1">
      <c r="A552" s="185"/>
    </row>
    <row r="553" spans="1:1">
      <c r="A553" s="185"/>
    </row>
    <row r="554" spans="1:1">
      <c r="A554" s="185"/>
    </row>
    <row r="555" spans="1:1">
      <c r="A555" s="185"/>
    </row>
    <row r="556" spans="1:1">
      <c r="A556" s="185"/>
    </row>
    <row r="557" spans="1:1">
      <c r="A557" s="185"/>
    </row>
    <row r="558" spans="1:1">
      <c r="A558" s="185"/>
    </row>
    <row r="559" spans="1:1">
      <c r="A559" s="185"/>
    </row>
    <row r="560" spans="1:1">
      <c r="A560" s="185"/>
    </row>
    <row r="561" spans="1:1">
      <c r="A561" s="185"/>
    </row>
    <row r="562" spans="1:1">
      <c r="A562" s="185"/>
    </row>
    <row r="563" spans="1:1">
      <c r="A563" s="185"/>
    </row>
    <row r="564" spans="1:1">
      <c r="A564" s="185"/>
    </row>
    <row r="565" spans="1:1">
      <c r="A565" s="185"/>
    </row>
    <row r="566" spans="1:1">
      <c r="A566" s="185"/>
    </row>
    <row r="567" spans="1:1">
      <c r="A567" s="185"/>
    </row>
    <row r="568" spans="1:1">
      <c r="A568" s="185"/>
    </row>
    <row r="569" spans="1:1">
      <c r="A569" s="185"/>
    </row>
    <row r="570" spans="1:1">
      <c r="A570" s="185"/>
    </row>
    <row r="571" spans="1:1">
      <c r="A571" s="185"/>
    </row>
    <row r="572" spans="1:1">
      <c r="A572" s="185"/>
    </row>
    <row r="573" spans="1:1">
      <c r="A573" s="185"/>
    </row>
    <row r="574" spans="1:1">
      <c r="A574" s="185"/>
    </row>
    <row r="575" spans="1:1">
      <c r="A575" s="185"/>
    </row>
    <row r="576" spans="1:1">
      <c r="A576" s="185"/>
    </row>
    <row r="577" spans="1:1">
      <c r="A577" s="185"/>
    </row>
    <row r="578" spans="1:1">
      <c r="A578" s="185"/>
    </row>
    <row r="579" spans="1:1">
      <c r="A579" s="185"/>
    </row>
    <row r="580" spans="1:1">
      <c r="A580" s="185"/>
    </row>
    <row r="581" spans="1:1">
      <c r="A581" s="185"/>
    </row>
    <row r="582" spans="1:1">
      <c r="A582" s="185"/>
    </row>
    <row r="583" spans="1:1">
      <c r="A583" s="185"/>
    </row>
    <row r="584" spans="1:1">
      <c r="A584" s="185"/>
    </row>
    <row r="585" spans="1:1">
      <c r="A585" s="185"/>
    </row>
    <row r="586" spans="1:1">
      <c r="A586" s="185"/>
    </row>
    <row r="587" spans="1:1">
      <c r="A587" s="185"/>
    </row>
    <row r="588" spans="1:1">
      <c r="A588" s="185"/>
    </row>
    <row r="589" spans="1:1">
      <c r="A589" s="185"/>
    </row>
    <row r="590" spans="1:1">
      <c r="A590" s="185"/>
    </row>
    <row r="591" spans="1:1">
      <c r="A591" s="185"/>
    </row>
    <row r="592" spans="1:1">
      <c r="A592" s="185"/>
    </row>
    <row r="593" spans="1:1">
      <c r="A593" s="185"/>
    </row>
    <row r="594" spans="1:1">
      <c r="A594" s="185"/>
    </row>
    <row r="595" spans="1:1">
      <c r="A595" s="185"/>
    </row>
    <row r="596" spans="1:1">
      <c r="A596" s="185"/>
    </row>
    <row r="597" spans="1:1">
      <c r="A597" s="185"/>
    </row>
    <row r="598" spans="1:1">
      <c r="A598" s="185"/>
    </row>
    <row r="599" spans="1:1">
      <c r="A599" s="185"/>
    </row>
    <row r="600" spans="1:1">
      <c r="A600" s="185"/>
    </row>
    <row r="601" spans="1:1">
      <c r="A601" s="185"/>
    </row>
    <row r="602" spans="1:1">
      <c r="A602" s="185"/>
    </row>
    <row r="603" spans="1:1">
      <c r="A603" s="185"/>
    </row>
    <row r="604" spans="1:1">
      <c r="A604" s="185"/>
    </row>
    <row r="605" spans="1:1">
      <c r="A605" s="185"/>
    </row>
    <row r="606" spans="1:1">
      <c r="A606" s="185"/>
    </row>
    <row r="607" spans="1:1">
      <c r="A607" s="185"/>
    </row>
    <row r="608" spans="1:1">
      <c r="A608" s="185"/>
    </row>
    <row r="609" spans="1:1">
      <c r="A609" s="185"/>
    </row>
    <row r="610" spans="1:1">
      <c r="A610" s="185"/>
    </row>
    <row r="611" spans="1:1">
      <c r="A611" s="185"/>
    </row>
    <row r="612" spans="1:1">
      <c r="A612" s="185"/>
    </row>
    <row r="613" spans="1:1">
      <c r="A613" s="185"/>
    </row>
    <row r="614" spans="1:1">
      <c r="A614" s="185"/>
    </row>
    <row r="615" spans="1:1">
      <c r="A615" s="185"/>
    </row>
    <row r="616" spans="1:1">
      <c r="A616" s="185"/>
    </row>
    <row r="617" spans="1:1">
      <c r="A617" s="185"/>
    </row>
    <row r="618" spans="1:1">
      <c r="A618" s="185"/>
    </row>
    <row r="619" spans="1:1">
      <c r="A619" s="185"/>
    </row>
    <row r="620" spans="1:1">
      <c r="A620" s="185"/>
    </row>
    <row r="621" spans="1:1">
      <c r="A621" s="185"/>
    </row>
    <row r="622" spans="1:1">
      <c r="A622" s="185"/>
    </row>
    <row r="623" spans="1:1">
      <c r="A623" s="185"/>
    </row>
    <row r="624" spans="1:1">
      <c r="A624" s="185"/>
    </row>
    <row r="625" spans="1:1">
      <c r="A625" s="185"/>
    </row>
    <row r="626" spans="1:1">
      <c r="A626" s="185"/>
    </row>
    <row r="627" spans="1:1">
      <c r="A627" s="185"/>
    </row>
    <row r="628" spans="1:1">
      <c r="A628" s="185"/>
    </row>
    <row r="629" spans="1:1">
      <c r="A629" s="185"/>
    </row>
    <row r="630" spans="1:1">
      <c r="A630" s="185"/>
    </row>
    <row r="631" spans="1:1">
      <c r="A631" s="185"/>
    </row>
    <row r="632" spans="1:1">
      <c r="A632" s="185"/>
    </row>
    <row r="633" spans="1:1">
      <c r="A633" s="185"/>
    </row>
    <row r="634" spans="1:1">
      <c r="A634" s="185"/>
    </row>
    <row r="635" spans="1:1">
      <c r="A635" s="185"/>
    </row>
    <row r="636" spans="1:1">
      <c r="A636" s="185"/>
    </row>
    <row r="637" spans="1:1">
      <c r="A637" s="185"/>
    </row>
    <row r="638" spans="1:1">
      <c r="A638" s="185"/>
    </row>
    <row r="639" spans="1:1">
      <c r="A639" s="185"/>
    </row>
    <row r="640" spans="1:1">
      <c r="A640" s="185"/>
    </row>
    <row r="641" spans="1:1">
      <c r="A641" s="185"/>
    </row>
    <row r="642" spans="1:1">
      <c r="A642" s="185"/>
    </row>
    <row r="643" spans="1:1">
      <c r="A643" s="185"/>
    </row>
    <row r="644" spans="1:1">
      <c r="A644" s="185"/>
    </row>
    <row r="645" spans="1:1">
      <c r="A645" s="185"/>
    </row>
    <row r="646" spans="1:1">
      <c r="A646" s="185"/>
    </row>
    <row r="647" spans="1:1">
      <c r="A647" s="185"/>
    </row>
    <row r="648" spans="1:1">
      <c r="A648" s="185"/>
    </row>
    <row r="649" spans="1:1">
      <c r="A649" s="185"/>
    </row>
    <row r="650" spans="1:1">
      <c r="A650" s="185"/>
    </row>
    <row r="651" spans="1:1">
      <c r="A651" s="185"/>
    </row>
    <row r="652" spans="1:1">
      <c r="A652" s="185"/>
    </row>
    <row r="653" spans="1:1">
      <c r="A653" s="185"/>
    </row>
    <row r="654" spans="1:1">
      <c r="A654" s="185"/>
    </row>
    <row r="655" spans="1:1">
      <c r="A655" s="185"/>
    </row>
    <row r="656" spans="1:1">
      <c r="A656" s="185"/>
    </row>
    <row r="657" spans="1:1">
      <c r="A657" s="185"/>
    </row>
    <row r="658" spans="1:1">
      <c r="A658" s="185"/>
    </row>
    <row r="659" spans="1:1">
      <c r="A659" s="185"/>
    </row>
    <row r="660" spans="1:1">
      <c r="A660" s="185"/>
    </row>
    <row r="661" spans="1:1">
      <c r="A661" s="185"/>
    </row>
    <row r="662" spans="1:1">
      <c r="A662" s="185"/>
    </row>
    <row r="663" spans="1:1">
      <c r="A663" s="185"/>
    </row>
    <row r="664" spans="1:1">
      <c r="A664" s="185"/>
    </row>
    <row r="665" spans="1:1">
      <c r="A665" s="185"/>
    </row>
    <row r="666" spans="1:1">
      <c r="A666" s="185"/>
    </row>
    <row r="667" spans="1:1">
      <c r="A667" s="185"/>
    </row>
    <row r="668" spans="1:1">
      <c r="A668" s="185"/>
    </row>
    <row r="669" spans="1:1">
      <c r="A669" s="185"/>
    </row>
    <row r="670" spans="1:1">
      <c r="A670" s="185"/>
    </row>
    <row r="671" spans="1:1">
      <c r="A671" s="185"/>
    </row>
    <row r="672" spans="1:1">
      <c r="A672" s="185"/>
    </row>
    <row r="673" spans="1:1">
      <c r="A673" s="185"/>
    </row>
    <row r="674" spans="1:1">
      <c r="A674" s="185"/>
    </row>
    <row r="675" spans="1:1">
      <c r="A675" s="185"/>
    </row>
    <row r="676" spans="1:1">
      <c r="A676" s="185"/>
    </row>
    <row r="677" spans="1:1">
      <c r="A677" s="185"/>
    </row>
    <row r="678" spans="1:1">
      <c r="A678" s="185"/>
    </row>
    <row r="679" spans="1:1">
      <c r="A679" s="185"/>
    </row>
    <row r="680" spans="1:1">
      <c r="A680" s="185"/>
    </row>
    <row r="681" spans="1:1">
      <c r="A681" s="185"/>
    </row>
    <row r="682" spans="1:1">
      <c r="A682" s="185"/>
    </row>
    <row r="683" spans="1:1">
      <c r="A683" s="185"/>
    </row>
    <row r="684" spans="1:1">
      <c r="A684" s="185"/>
    </row>
    <row r="685" spans="1:1">
      <c r="A685" s="185"/>
    </row>
    <row r="686" spans="1:1">
      <c r="A686" s="185"/>
    </row>
    <row r="687" spans="1:1">
      <c r="A687" s="185"/>
    </row>
    <row r="688" spans="1:1">
      <c r="A688" s="185"/>
    </row>
    <row r="689" spans="1:1">
      <c r="A689" s="185"/>
    </row>
    <row r="690" spans="1:1">
      <c r="A690" s="185"/>
    </row>
    <row r="691" spans="1:1">
      <c r="A691" s="185"/>
    </row>
    <row r="692" spans="1:1">
      <c r="A692" s="185"/>
    </row>
    <row r="693" spans="1:1">
      <c r="A693" s="185"/>
    </row>
    <row r="694" spans="1:1">
      <c r="A694" s="185"/>
    </row>
    <row r="695" spans="1:1">
      <c r="A695" s="185"/>
    </row>
    <row r="696" spans="1:1">
      <c r="A696" s="185"/>
    </row>
    <row r="697" spans="1:1">
      <c r="A697" s="185"/>
    </row>
    <row r="698" spans="1:1">
      <c r="A698" s="185"/>
    </row>
    <row r="699" spans="1:1">
      <c r="A699" s="185"/>
    </row>
    <row r="700" spans="1:1">
      <c r="A700" s="185"/>
    </row>
    <row r="701" spans="1:1">
      <c r="A701" s="185"/>
    </row>
    <row r="702" spans="1:1">
      <c r="A702" s="185"/>
    </row>
    <row r="703" spans="1:1">
      <c r="A703" s="185"/>
    </row>
    <row r="704" spans="1:1">
      <c r="A704" s="185"/>
    </row>
    <row r="705" spans="1:1">
      <c r="A705" s="185"/>
    </row>
    <row r="706" spans="1:1">
      <c r="A706" s="185"/>
    </row>
    <row r="707" spans="1:1">
      <c r="A707" s="185"/>
    </row>
    <row r="708" spans="1:1">
      <c r="A708" s="185"/>
    </row>
    <row r="709" spans="1:1">
      <c r="A709" s="185"/>
    </row>
    <row r="710" spans="1:1">
      <c r="A710" s="185"/>
    </row>
    <row r="711" spans="1:1">
      <c r="A711" s="185"/>
    </row>
    <row r="712" spans="1:1">
      <c r="A712" s="185"/>
    </row>
    <row r="713" spans="1:1">
      <c r="A713" s="185"/>
    </row>
    <row r="714" spans="1:1">
      <c r="A714" s="185"/>
    </row>
    <row r="715" spans="1:1">
      <c r="A715" s="185"/>
    </row>
    <row r="716" spans="1:1">
      <c r="A716" s="185"/>
    </row>
    <row r="717" spans="1:1">
      <c r="A717" s="185"/>
    </row>
    <row r="718" spans="1:1">
      <c r="A718" s="185"/>
    </row>
    <row r="719" spans="1:1">
      <c r="A719" s="185"/>
    </row>
    <row r="720" spans="1:1">
      <c r="A720" s="185"/>
    </row>
    <row r="721" spans="1:1">
      <c r="A721" s="185"/>
    </row>
    <row r="722" spans="1:1">
      <c r="A722" s="185"/>
    </row>
    <row r="723" spans="1:1">
      <c r="A723" s="185"/>
    </row>
    <row r="724" spans="1:1">
      <c r="A724" s="185"/>
    </row>
    <row r="725" spans="1:1">
      <c r="A725" s="185"/>
    </row>
    <row r="726" spans="1:1">
      <c r="A726" s="185"/>
    </row>
    <row r="727" spans="1:1">
      <c r="A727" s="185"/>
    </row>
    <row r="728" spans="1:1">
      <c r="A728" s="185"/>
    </row>
    <row r="729" spans="1:1">
      <c r="A729" s="185"/>
    </row>
    <row r="730" spans="1:1">
      <c r="A730" s="185"/>
    </row>
    <row r="731" spans="1:1">
      <c r="A731" s="185"/>
    </row>
    <row r="732" spans="1:1">
      <c r="A732" s="185"/>
    </row>
    <row r="733" spans="1:1">
      <c r="A733" s="185"/>
    </row>
    <row r="734" spans="1:1">
      <c r="A734" s="185"/>
    </row>
    <row r="735" spans="1:1">
      <c r="A735" s="185"/>
    </row>
    <row r="736" spans="1:1">
      <c r="A736" s="185"/>
    </row>
    <row r="737" spans="1:1">
      <c r="A737" s="185"/>
    </row>
    <row r="738" spans="1:1">
      <c r="A738" s="185"/>
    </row>
    <row r="739" spans="1:1">
      <c r="A739" s="185"/>
    </row>
    <row r="740" spans="1:1">
      <c r="A740" s="185"/>
    </row>
    <row r="741" spans="1:1">
      <c r="A741" s="185"/>
    </row>
    <row r="742" spans="1:1">
      <c r="A742" s="185"/>
    </row>
    <row r="743" spans="1:1">
      <c r="A743" s="185"/>
    </row>
    <row r="744" spans="1:1">
      <c r="A744" s="185"/>
    </row>
    <row r="745" spans="1:1">
      <c r="A745" s="185"/>
    </row>
    <row r="746" spans="1:1">
      <c r="A746" s="185"/>
    </row>
    <row r="747" spans="1:1">
      <c r="A747" s="185"/>
    </row>
    <row r="748" spans="1:1">
      <c r="A748" s="185"/>
    </row>
    <row r="749" spans="1:1">
      <c r="A749" s="185"/>
    </row>
    <row r="750" spans="1:1">
      <c r="A750" s="185"/>
    </row>
    <row r="751" spans="1:1">
      <c r="A751" s="185"/>
    </row>
    <row r="752" spans="1:1">
      <c r="A752" s="185"/>
    </row>
    <row r="753" spans="1:1">
      <c r="A753" s="185"/>
    </row>
    <row r="754" spans="1:1">
      <c r="A754" s="185"/>
    </row>
    <row r="755" spans="1:1">
      <c r="A755" s="185"/>
    </row>
    <row r="756" spans="1:1">
      <c r="A756" s="185"/>
    </row>
    <row r="757" spans="1:1">
      <c r="A757" s="185"/>
    </row>
    <row r="758" spans="1:1">
      <c r="A758" s="185"/>
    </row>
    <row r="759" spans="1:1">
      <c r="A759" s="185"/>
    </row>
    <row r="760" spans="1:1">
      <c r="A760" s="185"/>
    </row>
    <row r="761" spans="1:1">
      <c r="A761" s="185"/>
    </row>
    <row r="762" spans="1:1">
      <c r="A762" s="185"/>
    </row>
    <row r="763" spans="1:1">
      <c r="A763" s="185"/>
    </row>
    <row r="764" spans="1:1">
      <c r="A764" s="185"/>
    </row>
    <row r="765" spans="1:1">
      <c r="A765" s="185"/>
    </row>
    <row r="766" spans="1:1">
      <c r="A766" s="185"/>
    </row>
    <row r="767" spans="1:1">
      <c r="A767" s="185"/>
    </row>
    <row r="768" spans="1:1">
      <c r="A768" s="185"/>
    </row>
    <row r="769" spans="1:1">
      <c r="A769" s="185"/>
    </row>
    <row r="770" spans="1:1">
      <c r="A770" s="185"/>
    </row>
    <row r="771" spans="1:1">
      <c r="A771" s="185"/>
    </row>
    <row r="772" spans="1:1">
      <c r="A772" s="185"/>
    </row>
    <row r="773" spans="1:1">
      <c r="A773" s="185"/>
    </row>
    <row r="774" spans="1:1">
      <c r="A774" s="185"/>
    </row>
    <row r="775" spans="1:1">
      <c r="A775" s="185"/>
    </row>
    <row r="776" spans="1:1">
      <c r="A776" s="185"/>
    </row>
    <row r="777" spans="1:1">
      <c r="A777" s="185"/>
    </row>
    <row r="778" spans="1:1">
      <c r="A778" s="185"/>
    </row>
    <row r="779" spans="1:1">
      <c r="A779" s="185"/>
    </row>
    <row r="780" spans="1:1">
      <c r="A780" s="185"/>
    </row>
    <row r="781" spans="1:1">
      <c r="A781" s="185"/>
    </row>
    <row r="782" spans="1:1">
      <c r="A782" s="185"/>
    </row>
    <row r="783" spans="1:1">
      <c r="A783" s="185"/>
    </row>
    <row r="784" spans="1:1">
      <c r="A784" s="185"/>
    </row>
    <row r="785" spans="1:1">
      <c r="A785" s="185"/>
    </row>
    <row r="786" spans="1:1">
      <c r="A786" s="185"/>
    </row>
    <row r="787" spans="1:1">
      <c r="A787" s="185"/>
    </row>
    <row r="788" spans="1:1">
      <c r="A788" s="185"/>
    </row>
    <row r="789" spans="1:1">
      <c r="A789" s="185"/>
    </row>
    <row r="790" spans="1:1">
      <c r="A790" s="185"/>
    </row>
    <row r="791" spans="1:1">
      <c r="A791" s="185"/>
    </row>
    <row r="792" spans="1:1">
      <c r="A792" s="185"/>
    </row>
    <row r="793" spans="1:1">
      <c r="A793" s="185"/>
    </row>
    <row r="794" spans="1:1">
      <c r="A794" s="185"/>
    </row>
    <row r="795" spans="1:1">
      <c r="A795" s="185"/>
    </row>
    <row r="796" spans="1:1">
      <c r="A796" s="185"/>
    </row>
    <row r="797" spans="1:1">
      <c r="A797" s="185"/>
    </row>
    <row r="798" spans="1:1">
      <c r="A798" s="185"/>
    </row>
    <row r="799" spans="1:1">
      <c r="A799" s="185"/>
    </row>
    <row r="800" spans="1:1">
      <c r="A800" s="185"/>
    </row>
    <row r="801" spans="1:1">
      <c r="A801" s="185"/>
    </row>
    <row r="802" spans="1:1">
      <c r="A802" s="185"/>
    </row>
    <row r="803" spans="1:1">
      <c r="A803" s="185"/>
    </row>
    <row r="804" spans="1:1">
      <c r="A804" s="185"/>
    </row>
    <row r="805" spans="1:1">
      <c r="A805" s="185"/>
    </row>
    <row r="806" spans="1:1">
      <c r="A806" s="185"/>
    </row>
    <row r="807" spans="1:1">
      <c r="A807" s="185"/>
    </row>
    <row r="808" spans="1:1">
      <c r="A808" s="185"/>
    </row>
    <row r="809" spans="1:1">
      <c r="A809" s="185"/>
    </row>
    <row r="810" spans="1:1">
      <c r="A810" s="185"/>
    </row>
    <row r="811" spans="1:1">
      <c r="A811" s="185"/>
    </row>
    <row r="812" spans="1:1">
      <c r="A812" s="185"/>
    </row>
    <row r="813" spans="1:1">
      <c r="A813" s="185"/>
    </row>
    <row r="814" spans="1:1">
      <c r="A814" s="185"/>
    </row>
    <row r="815" spans="1:1">
      <c r="A815" s="185"/>
    </row>
    <row r="816" spans="1:1">
      <c r="A816" s="185"/>
    </row>
    <row r="817" spans="1:1">
      <c r="A817" s="185"/>
    </row>
    <row r="818" spans="1:1">
      <c r="A818" s="185"/>
    </row>
    <row r="819" spans="1:1">
      <c r="A819" s="185"/>
    </row>
    <row r="820" spans="1:1">
      <c r="A820" s="185"/>
    </row>
    <row r="821" spans="1:1">
      <c r="A821" s="185"/>
    </row>
    <row r="822" spans="1:1">
      <c r="A822" s="185"/>
    </row>
    <row r="823" spans="1:1">
      <c r="A823" s="185"/>
    </row>
    <row r="824" spans="1:1">
      <c r="A824" s="185"/>
    </row>
    <row r="825" spans="1:1">
      <c r="A825" s="185"/>
    </row>
    <row r="826" spans="1:1">
      <c r="A826" s="185"/>
    </row>
    <row r="827" spans="1:1">
      <c r="A827" s="185"/>
    </row>
    <row r="828" spans="1:1">
      <c r="A828" s="185"/>
    </row>
    <row r="829" spans="1:1">
      <c r="A829" s="185"/>
    </row>
    <row r="830" spans="1:1">
      <c r="A830" s="185"/>
    </row>
    <row r="831" spans="1:1">
      <c r="A831" s="185"/>
    </row>
    <row r="832" spans="1:1">
      <c r="A832" s="185"/>
    </row>
    <row r="833" spans="1:1">
      <c r="A833" s="185"/>
    </row>
    <row r="834" spans="1:1">
      <c r="A834" s="185"/>
    </row>
    <row r="835" spans="1:1">
      <c r="A835" s="185"/>
    </row>
    <row r="836" spans="1:1">
      <c r="A836" s="185"/>
    </row>
    <row r="837" spans="1:1">
      <c r="A837" s="185"/>
    </row>
    <row r="838" spans="1:1">
      <c r="A838" s="185"/>
    </row>
    <row r="839" spans="1:1">
      <c r="A839" s="185"/>
    </row>
    <row r="840" spans="1:1">
      <c r="A840" s="185"/>
    </row>
    <row r="841" spans="1:1">
      <c r="A841" s="185"/>
    </row>
    <row r="842" spans="1:1">
      <c r="A842" s="185"/>
    </row>
    <row r="843" spans="1:1">
      <c r="A843" s="185"/>
    </row>
    <row r="844" spans="1:1">
      <c r="A844" s="185"/>
    </row>
    <row r="845" spans="1:1">
      <c r="A845" s="185"/>
    </row>
    <row r="846" spans="1:1">
      <c r="A846" s="185"/>
    </row>
    <row r="847" spans="1:1">
      <c r="A847" s="185"/>
    </row>
    <row r="848" spans="1:1">
      <c r="A848" s="185"/>
    </row>
    <row r="849" spans="1:1">
      <c r="A849" s="185"/>
    </row>
    <row r="850" spans="1:1">
      <c r="A850" s="185"/>
    </row>
    <row r="851" spans="1:1">
      <c r="A851" s="185"/>
    </row>
    <row r="852" spans="1:1">
      <c r="A852" s="185"/>
    </row>
    <row r="853" spans="1:1">
      <c r="A853" s="185"/>
    </row>
    <row r="854" spans="1:1">
      <c r="A854" s="185"/>
    </row>
    <row r="855" spans="1:1">
      <c r="A855" s="185"/>
    </row>
    <row r="856" spans="1:1">
      <c r="A856" s="185"/>
    </row>
    <row r="857" spans="1:1">
      <c r="A857" s="185"/>
    </row>
    <row r="858" spans="1:1">
      <c r="A858" s="185"/>
    </row>
    <row r="859" spans="1:1">
      <c r="A859" s="185"/>
    </row>
    <row r="860" spans="1:1">
      <c r="A860" s="185"/>
    </row>
    <row r="861" spans="1:1">
      <c r="A861" s="185"/>
    </row>
    <row r="862" spans="1:1">
      <c r="A862" s="185"/>
    </row>
    <row r="863" spans="1:1">
      <c r="A863" s="185"/>
    </row>
    <row r="864" spans="1:1">
      <c r="A864" s="185"/>
    </row>
    <row r="865" spans="1:1">
      <c r="A865" s="185"/>
    </row>
    <row r="866" spans="1:1">
      <c r="A866" s="185"/>
    </row>
    <row r="867" spans="1:1">
      <c r="A867" s="185"/>
    </row>
    <row r="868" spans="1:1">
      <c r="A868" s="185"/>
    </row>
    <row r="869" spans="1:1">
      <c r="A869" s="185"/>
    </row>
    <row r="870" spans="1:1">
      <c r="A870" s="185"/>
    </row>
    <row r="871" spans="1:1">
      <c r="A871" s="185"/>
    </row>
    <row r="872" spans="1:1">
      <c r="A872" s="185"/>
    </row>
    <row r="873" spans="1:1">
      <c r="A873" s="185"/>
    </row>
    <row r="874" spans="1:1">
      <c r="A874" s="185"/>
    </row>
    <row r="875" spans="1:1">
      <c r="A875" s="185"/>
    </row>
    <row r="876" spans="1:1">
      <c r="A876" s="185"/>
    </row>
    <row r="877" spans="1:1">
      <c r="A877" s="185"/>
    </row>
    <row r="878" spans="1:1">
      <c r="A878" s="185"/>
    </row>
    <row r="879" spans="1:1">
      <c r="A879" s="185"/>
    </row>
    <row r="880" spans="1:1">
      <c r="A880" s="185"/>
    </row>
    <row r="881" spans="1:1">
      <c r="A881" s="185"/>
    </row>
    <row r="882" spans="1:1">
      <c r="A882" s="185"/>
    </row>
    <row r="883" spans="1:1">
      <c r="A883" s="185"/>
    </row>
    <row r="884" spans="1:1">
      <c r="A884" s="185"/>
    </row>
    <row r="885" spans="1:1">
      <c r="A885" s="185"/>
    </row>
    <row r="886" spans="1:1">
      <c r="A886" s="185"/>
    </row>
    <row r="887" spans="1:1">
      <c r="A887" s="185"/>
    </row>
    <row r="888" spans="1:1">
      <c r="A888" s="185"/>
    </row>
    <row r="889" spans="1:1">
      <c r="A889" s="185"/>
    </row>
    <row r="890" spans="1:1">
      <c r="A890" s="185"/>
    </row>
    <row r="891" spans="1:1">
      <c r="A891" s="185"/>
    </row>
    <row r="892" spans="1:1">
      <c r="A892" s="185"/>
    </row>
    <row r="893" spans="1:1">
      <c r="A893" s="185"/>
    </row>
    <row r="894" spans="1:1">
      <c r="A894" s="185"/>
    </row>
    <row r="895" spans="1:1">
      <c r="A895" s="185"/>
    </row>
    <row r="896" spans="1:1">
      <c r="A896" s="185"/>
    </row>
    <row r="897" spans="1:1">
      <c r="A897" s="185"/>
    </row>
    <row r="898" spans="1:1">
      <c r="A898" s="185"/>
    </row>
    <row r="899" spans="1:1">
      <c r="A899" s="185"/>
    </row>
    <row r="900" spans="1:1">
      <c r="A900" s="185"/>
    </row>
    <row r="901" spans="1:1">
      <c r="A901" s="185"/>
    </row>
    <row r="902" spans="1:1">
      <c r="A902" s="185"/>
    </row>
    <row r="903" spans="1:1">
      <c r="A903" s="185"/>
    </row>
    <row r="904" spans="1:1">
      <c r="A904" s="185"/>
    </row>
    <row r="905" spans="1:1">
      <c r="A905" s="185"/>
    </row>
    <row r="906" spans="1:1">
      <c r="A906" s="185"/>
    </row>
    <row r="907" spans="1:1">
      <c r="A907" s="185"/>
    </row>
    <row r="908" spans="1:1">
      <c r="A908" s="185"/>
    </row>
    <row r="909" spans="1:1">
      <c r="A909" s="185"/>
    </row>
    <row r="910" spans="1:1">
      <c r="A910" s="185"/>
    </row>
    <row r="911" spans="1:1">
      <c r="A911" s="185"/>
    </row>
    <row r="912" spans="1:1">
      <c r="A912" s="185"/>
    </row>
    <row r="913" spans="1:1">
      <c r="A913" s="185"/>
    </row>
    <row r="914" spans="1:1">
      <c r="A914" s="185"/>
    </row>
    <row r="915" spans="1:1">
      <c r="A915" s="185"/>
    </row>
    <row r="916" spans="1:1">
      <c r="A916" s="185"/>
    </row>
    <row r="917" spans="1:1">
      <c r="A917" s="185"/>
    </row>
    <row r="918" spans="1:1">
      <c r="A918" s="185"/>
    </row>
    <row r="919" spans="1:1">
      <c r="A919" s="185"/>
    </row>
    <row r="920" spans="1:1">
      <c r="A920" s="185"/>
    </row>
    <row r="921" spans="1:1">
      <c r="A921" s="185"/>
    </row>
    <row r="922" spans="1:1">
      <c r="A922" s="185"/>
    </row>
    <row r="923" spans="1:1">
      <c r="A923" s="185"/>
    </row>
    <row r="924" spans="1:1">
      <c r="A924" s="185"/>
    </row>
    <row r="925" spans="1:1">
      <c r="A925" s="185"/>
    </row>
    <row r="926" spans="1:1">
      <c r="A926" s="185"/>
    </row>
    <row r="927" spans="1:1">
      <c r="A927" s="185"/>
    </row>
    <row r="928" spans="1:1">
      <c r="A928" s="185"/>
    </row>
    <row r="929" spans="1:1">
      <c r="A929" s="185"/>
    </row>
    <row r="930" spans="1:1">
      <c r="A930" s="185"/>
    </row>
    <row r="931" spans="1:1">
      <c r="A931" s="185"/>
    </row>
    <row r="932" spans="1:1">
      <c r="A932" s="185"/>
    </row>
    <row r="933" spans="1:1">
      <c r="A933" s="185"/>
    </row>
    <row r="934" spans="1:1">
      <c r="A934" s="185"/>
    </row>
    <row r="935" spans="1:1">
      <c r="A935" s="185"/>
    </row>
    <row r="936" spans="1:1">
      <c r="A936" s="185"/>
    </row>
    <row r="937" spans="1:1">
      <c r="A937" s="185"/>
    </row>
    <row r="938" spans="1:1">
      <c r="A938" s="185"/>
    </row>
    <row r="939" spans="1:1">
      <c r="A939" s="185"/>
    </row>
    <row r="940" spans="1:1">
      <c r="A940" s="185"/>
    </row>
    <row r="941" spans="1:1">
      <c r="A941" s="185"/>
    </row>
    <row r="942" spans="1:1">
      <c r="A942" s="185"/>
    </row>
    <row r="943" spans="1:1">
      <c r="A943" s="185"/>
    </row>
    <row r="944" spans="1:1">
      <c r="A944" s="185"/>
    </row>
    <row r="945" spans="1:1">
      <c r="A945" s="185"/>
    </row>
    <row r="946" spans="1:1">
      <c r="A946" s="185"/>
    </row>
    <row r="947" spans="1:1">
      <c r="A947" s="185"/>
    </row>
    <row r="948" spans="1:1">
      <c r="A948" s="185"/>
    </row>
    <row r="949" spans="1:1">
      <c r="A949" s="185"/>
    </row>
    <row r="950" spans="1:1">
      <c r="A950" s="185"/>
    </row>
    <row r="951" spans="1:1">
      <c r="A951" s="185"/>
    </row>
    <row r="952" spans="1:1">
      <c r="A952" s="185"/>
    </row>
    <row r="953" spans="1:1">
      <c r="A953" s="185"/>
    </row>
    <row r="954" spans="1:1">
      <c r="A954" s="185"/>
    </row>
    <row r="955" spans="1:1">
      <c r="A955" s="185"/>
    </row>
    <row r="956" spans="1:1">
      <c r="A956" s="185"/>
    </row>
    <row r="957" spans="1:1">
      <c r="A957" s="185"/>
    </row>
    <row r="958" spans="1:1">
      <c r="A958" s="185"/>
    </row>
    <row r="959" spans="1:1">
      <c r="A959" s="185"/>
    </row>
    <row r="960" spans="1:1">
      <c r="A960" s="185"/>
    </row>
    <row r="961" spans="1:1">
      <c r="A961" s="185"/>
    </row>
    <row r="962" spans="1:1">
      <c r="A962" s="185"/>
    </row>
    <row r="963" spans="1:1">
      <c r="A963" s="185"/>
    </row>
    <row r="964" spans="1:1">
      <c r="A964" s="185"/>
    </row>
    <row r="965" spans="1:1">
      <c r="A965" s="185"/>
    </row>
    <row r="966" spans="1:1">
      <c r="A966" s="185"/>
    </row>
    <row r="967" spans="1:1">
      <c r="A967" s="185"/>
    </row>
    <row r="968" spans="1:1">
      <c r="A968" s="185"/>
    </row>
    <row r="969" spans="1:1">
      <c r="A969" s="185"/>
    </row>
    <row r="970" spans="1:1">
      <c r="A970" s="185"/>
    </row>
    <row r="971" spans="1:1">
      <c r="A971" s="185"/>
    </row>
    <row r="972" spans="1:1">
      <c r="A972" s="185"/>
    </row>
    <row r="973" spans="1:1">
      <c r="A973" s="185"/>
    </row>
    <row r="974" spans="1:1">
      <c r="A974" s="185"/>
    </row>
    <row r="975" spans="1:1">
      <c r="A975" s="185"/>
    </row>
    <row r="976" spans="1:1">
      <c r="A976" s="185"/>
    </row>
    <row r="977" spans="1:1">
      <c r="A977" s="185"/>
    </row>
    <row r="978" spans="1:1">
      <c r="A978" s="185"/>
    </row>
    <row r="979" spans="1:1">
      <c r="A979" s="185"/>
    </row>
    <row r="980" spans="1:1">
      <c r="A980" s="185"/>
    </row>
    <row r="981" spans="1:1">
      <c r="A981" s="185"/>
    </row>
    <row r="982" spans="1:1">
      <c r="A982" s="185"/>
    </row>
    <row r="983" spans="1:1">
      <c r="A983" s="185"/>
    </row>
    <row r="984" spans="1:1">
      <c r="A984" s="185"/>
    </row>
    <row r="985" spans="1:1">
      <c r="A985" s="185"/>
    </row>
    <row r="986" spans="1:1">
      <c r="A986" s="185"/>
    </row>
    <row r="987" spans="1:1">
      <c r="A987" s="185"/>
    </row>
    <row r="988" spans="1:1">
      <c r="A988" s="185"/>
    </row>
    <row r="989" spans="1:1">
      <c r="A989" s="185"/>
    </row>
    <row r="990" spans="1:1">
      <c r="A990" s="185"/>
    </row>
    <row r="991" spans="1:1">
      <c r="A991" s="185"/>
    </row>
    <row r="992" spans="1:1">
      <c r="A992" s="185"/>
    </row>
    <row r="993" spans="1:1">
      <c r="A993" s="185"/>
    </row>
    <row r="994" spans="1:1">
      <c r="A994" s="185"/>
    </row>
    <row r="995" spans="1:1">
      <c r="A995" s="185"/>
    </row>
    <row r="996" spans="1:1">
      <c r="A996" s="185"/>
    </row>
    <row r="997" spans="1:1">
      <c r="A997" s="185"/>
    </row>
    <row r="998" spans="1:1">
      <c r="A998" s="185"/>
    </row>
    <row r="999" spans="1:1">
      <c r="A999" s="185"/>
    </row>
    <row r="1000" spans="1:1">
      <c r="A1000" s="185"/>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2DDC9-E0E8-48BF-8BE6-D6DD57F6C67D}">
  <sheetPr codeName="Sheet3"/>
  <dimension ref="A1:H60"/>
  <sheetViews>
    <sheetView zoomScale="90" zoomScaleNormal="90" workbookViewId="0">
      <pane xSplit="1" ySplit="2" topLeftCell="B17" activePane="bottomRight" state="frozen"/>
      <selection pane="topRight" activeCell="B1" sqref="B1"/>
      <selection pane="bottomLeft" activeCell="A3" sqref="A3"/>
      <selection pane="bottomRight" activeCell="A44" sqref="A44"/>
    </sheetView>
  </sheetViews>
  <sheetFormatPr defaultRowHeight="15"/>
  <cols>
    <col min="1" max="1" width="21" bestFit="1" customWidth="1"/>
  </cols>
  <sheetData>
    <row r="1" spans="1:8" ht="27.75" customHeight="1">
      <c r="A1" s="19" t="s">
        <v>39</v>
      </c>
      <c r="B1" s="10" t="s">
        <v>40</v>
      </c>
      <c r="C1" s="10" t="s">
        <v>40</v>
      </c>
      <c r="D1" s="10" t="s">
        <v>40</v>
      </c>
      <c r="E1" s="10" t="s">
        <v>40</v>
      </c>
      <c r="F1" s="10" t="s">
        <v>40</v>
      </c>
      <c r="G1" s="10" t="s">
        <v>40</v>
      </c>
      <c r="H1" s="19" t="s">
        <v>41</v>
      </c>
    </row>
    <row r="2" spans="1:8">
      <c r="A2" s="19" t="s">
        <v>207</v>
      </c>
      <c r="B2" s="10" t="s">
        <v>5</v>
      </c>
      <c r="C2" s="10">
        <v>1</v>
      </c>
      <c r="D2" s="10">
        <v>2</v>
      </c>
      <c r="E2" s="10">
        <v>3</v>
      </c>
      <c r="F2" s="10">
        <v>4</v>
      </c>
      <c r="G2" s="10">
        <v>5</v>
      </c>
      <c r="H2" s="19"/>
    </row>
    <row r="3" spans="1:8">
      <c r="A3" s="18" t="s">
        <v>42</v>
      </c>
      <c r="B3" s="22" t="b">
        <v>1</v>
      </c>
      <c r="C3" s="22" t="b">
        <v>1</v>
      </c>
      <c r="D3" s="22" t="b">
        <v>1</v>
      </c>
      <c r="E3" s="22" t="b">
        <v>1</v>
      </c>
      <c r="F3" s="22" t="b">
        <v>1</v>
      </c>
      <c r="G3" s="22" t="b">
        <v>1</v>
      </c>
      <c r="H3" s="20" t="s">
        <v>515</v>
      </c>
    </row>
    <row r="4" spans="1:8">
      <c r="A4" s="18" t="s">
        <v>43</v>
      </c>
      <c r="B4" s="22" t="b">
        <v>1</v>
      </c>
      <c r="C4" s="22" t="b">
        <v>1</v>
      </c>
      <c r="D4" s="22" t="b">
        <v>1</v>
      </c>
      <c r="E4" s="22" t="b">
        <v>1</v>
      </c>
      <c r="F4" s="22" t="b">
        <v>0</v>
      </c>
      <c r="G4" s="22" t="b">
        <v>0</v>
      </c>
      <c r="H4" s="20" t="s">
        <v>516</v>
      </c>
    </row>
    <row r="5" spans="1:8">
      <c r="A5" s="18" t="s">
        <v>45</v>
      </c>
      <c r="B5" s="22" t="b">
        <v>1</v>
      </c>
      <c r="C5" s="22" t="b">
        <v>1</v>
      </c>
      <c r="D5" s="22" t="b">
        <v>1</v>
      </c>
      <c r="E5" s="22" t="b">
        <v>1</v>
      </c>
      <c r="F5" s="22" t="b">
        <v>0</v>
      </c>
      <c r="G5" s="22" t="b">
        <v>1</v>
      </c>
      <c r="H5" s="20" t="s">
        <v>545</v>
      </c>
    </row>
    <row r="6" spans="1:8">
      <c r="A6" s="18" t="s">
        <v>46</v>
      </c>
      <c r="B6" s="22" t="b">
        <v>0</v>
      </c>
      <c r="C6" s="22" t="b">
        <v>0</v>
      </c>
      <c r="D6" s="22" t="b">
        <v>0</v>
      </c>
      <c r="E6" s="22" t="b">
        <v>1</v>
      </c>
      <c r="F6" s="22" t="b">
        <v>0</v>
      </c>
      <c r="G6" s="22" t="b">
        <v>0</v>
      </c>
      <c r="H6" s="21" t="s">
        <v>517</v>
      </c>
    </row>
    <row r="7" spans="1:8">
      <c r="A7" s="18" t="s">
        <v>47</v>
      </c>
      <c r="B7" s="22" t="b">
        <v>1</v>
      </c>
      <c r="C7" s="22" t="b">
        <v>1</v>
      </c>
      <c r="D7" s="22" t="b">
        <v>0</v>
      </c>
      <c r="E7" s="22" t="b">
        <v>1</v>
      </c>
      <c r="F7" s="22" t="b">
        <v>0</v>
      </c>
      <c r="G7" s="22" t="b">
        <v>0</v>
      </c>
      <c r="H7" s="21" t="s">
        <v>546</v>
      </c>
    </row>
    <row r="8" spans="1:8">
      <c r="A8" s="18" t="s">
        <v>282</v>
      </c>
      <c r="B8" s="22" t="b">
        <v>1</v>
      </c>
      <c r="C8" s="22" t="b">
        <v>1</v>
      </c>
      <c r="D8" s="22" t="b">
        <v>1</v>
      </c>
      <c r="E8" s="22" t="b">
        <v>1</v>
      </c>
      <c r="F8" s="22" t="b">
        <v>1</v>
      </c>
      <c r="G8" s="22" t="b">
        <v>1</v>
      </c>
      <c r="H8" s="21" t="s">
        <v>289</v>
      </c>
    </row>
    <row r="9" spans="1:8">
      <c r="A9" s="18" t="s">
        <v>283</v>
      </c>
      <c r="B9" s="22" t="b">
        <v>1</v>
      </c>
      <c r="C9" s="22" t="b">
        <v>1</v>
      </c>
      <c r="D9" s="22" t="b">
        <v>1</v>
      </c>
      <c r="E9" s="22" t="b">
        <v>1</v>
      </c>
      <c r="F9" s="22" t="b">
        <v>1</v>
      </c>
      <c r="G9" s="22" t="b">
        <v>1</v>
      </c>
      <c r="H9" s="21" t="s">
        <v>290</v>
      </c>
    </row>
    <row r="10" spans="1:8">
      <c r="A10" s="18" t="s">
        <v>1066</v>
      </c>
      <c r="B10" s="22" t="b">
        <v>1</v>
      </c>
      <c r="C10" s="22" t="b">
        <v>1</v>
      </c>
      <c r="D10" s="22" t="b">
        <v>0</v>
      </c>
      <c r="E10" s="22" t="b">
        <v>1</v>
      </c>
      <c r="F10" s="22" t="b">
        <v>0</v>
      </c>
      <c r="G10" s="22" t="b">
        <v>1</v>
      </c>
      <c r="H10" s="21" t="s">
        <v>290</v>
      </c>
    </row>
    <row r="11" spans="1:8">
      <c r="A11" s="18" t="s">
        <v>1065</v>
      </c>
      <c r="B11" s="22" t="b">
        <v>1</v>
      </c>
      <c r="C11" s="22" t="b">
        <v>1</v>
      </c>
      <c r="D11" s="22" t="b">
        <v>0</v>
      </c>
      <c r="E11" s="22" t="b">
        <v>1</v>
      </c>
      <c r="F11" s="22" t="b">
        <v>0</v>
      </c>
      <c r="G11" s="22" t="b">
        <v>1</v>
      </c>
      <c r="H11" s="21" t="s">
        <v>290</v>
      </c>
    </row>
    <row r="12" spans="1:8">
      <c r="A12" s="18" t="s">
        <v>1067</v>
      </c>
      <c r="B12" s="22" t="b">
        <v>1</v>
      </c>
      <c r="C12" s="22" t="b">
        <v>1</v>
      </c>
      <c r="D12" s="22" t="b">
        <v>0</v>
      </c>
      <c r="E12" s="22" t="b">
        <v>1</v>
      </c>
      <c r="F12" s="22" t="b">
        <v>0</v>
      </c>
      <c r="G12" s="22" t="b">
        <v>1</v>
      </c>
      <c r="H12" s="21" t="s">
        <v>290</v>
      </c>
    </row>
    <row r="13" spans="1:8">
      <c r="A13" s="18" t="s">
        <v>284</v>
      </c>
      <c r="B13" s="22" t="b">
        <v>1</v>
      </c>
      <c r="C13" s="22" t="b">
        <v>1</v>
      </c>
      <c r="D13" s="22" t="b">
        <v>1</v>
      </c>
      <c r="E13" s="22" t="b">
        <v>1</v>
      </c>
      <c r="F13" s="22" t="b">
        <v>1</v>
      </c>
      <c r="G13" s="22" t="b">
        <v>1</v>
      </c>
      <c r="H13" s="21" t="s">
        <v>288</v>
      </c>
    </row>
    <row r="14" spans="1:8">
      <c r="A14" s="18" t="s">
        <v>285</v>
      </c>
      <c r="B14" s="22" t="b">
        <v>1</v>
      </c>
      <c r="C14" s="22" t="b">
        <v>1</v>
      </c>
      <c r="D14" s="22" t="b">
        <v>1</v>
      </c>
      <c r="E14" s="22" t="b">
        <v>1</v>
      </c>
      <c r="F14" s="22" t="b">
        <v>1</v>
      </c>
      <c r="G14" s="22" t="b">
        <v>1</v>
      </c>
      <c r="H14" s="21" t="s">
        <v>288</v>
      </c>
    </row>
    <row r="15" spans="1:8">
      <c r="A15" s="18" t="s">
        <v>71</v>
      </c>
      <c r="B15" s="22" t="b">
        <v>1</v>
      </c>
      <c r="C15" s="22" t="b">
        <v>1</v>
      </c>
      <c r="D15" s="22" t="b">
        <v>1</v>
      </c>
      <c r="E15" s="22" t="b">
        <v>1</v>
      </c>
      <c r="F15" s="22" t="b">
        <v>1</v>
      </c>
      <c r="G15" s="22" t="b">
        <v>1</v>
      </c>
      <c r="H15" s="21" t="s">
        <v>547</v>
      </c>
    </row>
    <row r="16" spans="1:8">
      <c r="A16" s="18" t="s">
        <v>48</v>
      </c>
      <c r="B16" s="22" t="b">
        <v>1</v>
      </c>
      <c r="C16" s="22" t="b">
        <v>1</v>
      </c>
      <c r="D16" s="22" t="b">
        <v>1</v>
      </c>
      <c r="E16" s="22" t="b">
        <v>1</v>
      </c>
      <c r="F16" s="22" t="b">
        <v>1</v>
      </c>
      <c r="G16" s="22" t="b">
        <v>1</v>
      </c>
      <c r="H16" s="21" t="s">
        <v>548</v>
      </c>
    </row>
    <row r="17" spans="1:8">
      <c r="A17" s="18" t="s">
        <v>74</v>
      </c>
      <c r="B17" s="22" t="b">
        <v>1</v>
      </c>
      <c r="C17" s="22" t="b">
        <v>1</v>
      </c>
      <c r="D17" s="22" t="b">
        <v>1</v>
      </c>
      <c r="E17" s="22" t="b">
        <v>1</v>
      </c>
      <c r="F17" s="22" t="b">
        <v>1</v>
      </c>
      <c r="G17" s="22" t="b">
        <v>1</v>
      </c>
      <c r="H17" s="21" t="s">
        <v>549</v>
      </c>
    </row>
    <row r="18" spans="1:8">
      <c r="A18" s="18" t="s">
        <v>286</v>
      </c>
      <c r="B18" s="22" t="b">
        <v>1</v>
      </c>
      <c r="C18" s="22" t="b">
        <v>1</v>
      </c>
      <c r="D18" s="22" t="b">
        <v>1</v>
      </c>
      <c r="E18" s="22" t="b">
        <v>1</v>
      </c>
      <c r="F18" s="22" t="b">
        <v>1</v>
      </c>
      <c r="G18" s="22" t="b">
        <v>1</v>
      </c>
      <c r="H18" s="21" t="s">
        <v>550</v>
      </c>
    </row>
    <row r="19" spans="1:8">
      <c r="A19" s="18" t="s">
        <v>287</v>
      </c>
      <c r="B19" s="22" t="b">
        <v>1</v>
      </c>
      <c r="C19" s="22" t="b">
        <v>1</v>
      </c>
      <c r="D19" s="22" t="b">
        <v>1</v>
      </c>
      <c r="E19" s="22" t="b">
        <v>1</v>
      </c>
      <c r="F19" s="22" t="b">
        <v>1</v>
      </c>
      <c r="G19" s="22" t="b">
        <v>1</v>
      </c>
      <c r="H19" s="21" t="s">
        <v>551</v>
      </c>
    </row>
    <row r="20" spans="1:8">
      <c r="A20" s="18" t="s">
        <v>137</v>
      </c>
      <c r="B20" s="22" t="b">
        <v>1</v>
      </c>
      <c r="C20" s="22" t="b">
        <v>1</v>
      </c>
      <c r="D20" s="22" t="b">
        <v>0</v>
      </c>
      <c r="E20" s="22" t="b">
        <v>1</v>
      </c>
      <c r="F20" s="22" t="b">
        <v>0</v>
      </c>
      <c r="G20" s="22" t="b">
        <v>0</v>
      </c>
      <c r="H20" s="21" t="s">
        <v>537</v>
      </c>
    </row>
    <row r="21" spans="1:8">
      <c r="A21" s="18" t="s">
        <v>138</v>
      </c>
      <c r="B21" s="173" t="b">
        <v>1</v>
      </c>
      <c r="C21" s="173" t="b">
        <v>1</v>
      </c>
      <c r="D21" s="173" t="b">
        <v>0</v>
      </c>
      <c r="E21" s="173" t="b">
        <v>1</v>
      </c>
      <c r="F21" s="173" t="b">
        <v>0</v>
      </c>
      <c r="G21" s="173" t="b">
        <v>0</v>
      </c>
      <c r="H21" s="21" t="s">
        <v>538</v>
      </c>
    </row>
    <row r="22" spans="1:8">
      <c r="A22" s="216" t="s">
        <v>49</v>
      </c>
      <c r="B22" s="33" t="b">
        <v>0</v>
      </c>
      <c r="C22" s="33" t="b">
        <v>1</v>
      </c>
      <c r="D22" s="33" t="b">
        <v>0</v>
      </c>
      <c r="E22" s="33" t="b">
        <v>0</v>
      </c>
      <c r="F22" s="33" t="b">
        <v>0</v>
      </c>
      <c r="G22" s="217" t="b">
        <v>0</v>
      </c>
      <c r="H22" s="32" t="s">
        <v>539</v>
      </c>
    </row>
    <row r="23" spans="1:8">
      <c r="A23" s="218" t="s">
        <v>50</v>
      </c>
      <c r="B23" s="219" t="b">
        <f t="shared" ref="B23:F27" si="0">B$22</f>
        <v>0</v>
      </c>
      <c r="C23" s="219" t="b">
        <f t="shared" si="0"/>
        <v>1</v>
      </c>
      <c r="D23" s="219" t="b">
        <f t="shared" si="0"/>
        <v>0</v>
      </c>
      <c r="E23" s="219" t="b">
        <f t="shared" si="0"/>
        <v>0</v>
      </c>
      <c r="F23" s="219" t="b">
        <f t="shared" si="0"/>
        <v>0</v>
      </c>
      <c r="G23" s="220" t="b">
        <v>1</v>
      </c>
      <c r="H23" s="32" t="s">
        <v>540</v>
      </c>
    </row>
    <row r="24" spans="1:8">
      <c r="A24" s="218" t="s">
        <v>787</v>
      </c>
      <c r="B24" s="219" t="b">
        <f t="shared" si="0"/>
        <v>0</v>
      </c>
      <c r="C24" s="219" t="b">
        <f t="shared" si="0"/>
        <v>1</v>
      </c>
      <c r="D24" s="219" t="b">
        <f t="shared" si="0"/>
        <v>0</v>
      </c>
      <c r="E24" s="219" t="b">
        <f t="shared" si="0"/>
        <v>0</v>
      </c>
      <c r="F24" s="174" t="b">
        <v>1</v>
      </c>
      <c r="G24" s="220" t="b">
        <v>1</v>
      </c>
      <c r="H24" s="32" t="s">
        <v>518</v>
      </c>
    </row>
    <row r="25" spans="1:8">
      <c r="A25" s="218" t="s">
        <v>318</v>
      </c>
      <c r="B25" s="219" t="b">
        <f t="shared" ref="B25:F28" si="1">B$22</f>
        <v>0</v>
      </c>
      <c r="C25" s="219" t="b">
        <f t="shared" si="1"/>
        <v>1</v>
      </c>
      <c r="D25" s="219" t="b">
        <f t="shared" si="0"/>
        <v>0</v>
      </c>
      <c r="E25" s="219" t="b">
        <f t="shared" si="1"/>
        <v>0</v>
      </c>
      <c r="F25" s="219" t="b">
        <f t="shared" si="1"/>
        <v>0</v>
      </c>
      <c r="G25" s="224" t="b">
        <v>0</v>
      </c>
      <c r="H25" s="32" t="s">
        <v>541</v>
      </c>
    </row>
    <row r="26" spans="1:8">
      <c r="A26" s="218" t="s">
        <v>51</v>
      </c>
      <c r="B26" s="219" t="b">
        <f t="shared" si="1"/>
        <v>0</v>
      </c>
      <c r="C26" s="219" t="b">
        <f t="shared" si="1"/>
        <v>1</v>
      </c>
      <c r="D26" s="219" t="b">
        <f t="shared" si="0"/>
        <v>0</v>
      </c>
      <c r="E26" s="219" t="b">
        <f t="shared" si="1"/>
        <v>0</v>
      </c>
      <c r="F26" s="219" t="b">
        <f t="shared" si="1"/>
        <v>0</v>
      </c>
      <c r="G26" s="224" t="b">
        <v>0</v>
      </c>
      <c r="H26" s="32" t="s">
        <v>514</v>
      </c>
    </row>
    <row r="27" spans="1:8">
      <c r="A27" s="218" t="s">
        <v>191</v>
      </c>
      <c r="B27" s="219" t="b">
        <f t="shared" si="1"/>
        <v>0</v>
      </c>
      <c r="C27" s="219" t="b">
        <f t="shared" si="1"/>
        <v>1</v>
      </c>
      <c r="D27" s="219" t="b">
        <f t="shared" si="0"/>
        <v>0</v>
      </c>
      <c r="E27" s="219" t="b">
        <f t="shared" si="1"/>
        <v>0</v>
      </c>
      <c r="F27" s="219" t="b">
        <f t="shared" si="1"/>
        <v>0</v>
      </c>
      <c r="G27" s="224" t="b">
        <v>0</v>
      </c>
      <c r="H27" s="32" t="s">
        <v>542</v>
      </c>
    </row>
    <row r="28" spans="1:8">
      <c r="A28" s="221" t="s">
        <v>788</v>
      </c>
      <c r="B28" s="222" t="b">
        <f t="shared" si="1"/>
        <v>0</v>
      </c>
      <c r="C28" s="222" t="b">
        <f t="shared" si="1"/>
        <v>1</v>
      </c>
      <c r="D28" s="222" t="b">
        <f t="shared" si="1"/>
        <v>0</v>
      </c>
      <c r="E28" s="222" t="b">
        <f t="shared" si="1"/>
        <v>0</v>
      </c>
      <c r="F28" s="222" t="b">
        <f t="shared" si="1"/>
        <v>0</v>
      </c>
      <c r="G28" s="225" t="b">
        <v>0</v>
      </c>
      <c r="H28" s="32" t="s">
        <v>519</v>
      </c>
    </row>
    <row r="29" spans="1:8">
      <c r="A29" s="18" t="s">
        <v>52</v>
      </c>
      <c r="B29" s="197" t="b">
        <v>1</v>
      </c>
      <c r="C29" s="197" t="b">
        <v>1</v>
      </c>
      <c r="D29" s="197" t="b">
        <v>1</v>
      </c>
      <c r="E29" s="197" t="b">
        <v>1</v>
      </c>
      <c r="F29" s="197" t="b">
        <v>1</v>
      </c>
      <c r="G29" s="197" t="b">
        <v>1</v>
      </c>
      <c r="H29" s="21" t="s">
        <v>543</v>
      </c>
    </row>
    <row r="30" spans="1:8">
      <c r="A30" s="18" t="s">
        <v>53</v>
      </c>
      <c r="B30" s="22" t="b">
        <v>1</v>
      </c>
      <c r="C30" s="22" t="b">
        <v>1</v>
      </c>
      <c r="D30" s="22" t="b">
        <v>1</v>
      </c>
      <c r="E30" s="22" t="b">
        <v>1</v>
      </c>
      <c r="F30" s="22" t="b">
        <v>1</v>
      </c>
      <c r="G30" s="22" t="b">
        <v>1</v>
      </c>
      <c r="H30" s="21" t="s">
        <v>544</v>
      </c>
    </row>
    <row r="31" spans="1:8">
      <c r="A31" s="18" t="s">
        <v>75</v>
      </c>
      <c r="B31" s="22" t="b">
        <v>1</v>
      </c>
      <c r="C31" s="22" t="b">
        <v>1</v>
      </c>
      <c r="D31" s="22" t="b">
        <v>1</v>
      </c>
      <c r="E31" s="22" t="b">
        <v>1</v>
      </c>
      <c r="F31" s="22" t="b">
        <v>1</v>
      </c>
      <c r="G31" s="22" t="b">
        <v>1</v>
      </c>
      <c r="H31" s="21" t="s">
        <v>76</v>
      </c>
    </row>
    <row r="32" spans="1:8">
      <c r="A32" s="18" t="s">
        <v>54</v>
      </c>
      <c r="B32" s="22" t="b">
        <v>1</v>
      </c>
      <c r="C32" s="22" t="b">
        <v>1</v>
      </c>
      <c r="D32" s="22" t="b">
        <v>1</v>
      </c>
      <c r="E32" s="22" t="b">
        <v>1</v>
      </c>
      <c r="F32" s="22" t="b">
        <v>1</v>
      </c>
      <c r="G32" s="22" t="b">
        <v>1</v>
      </c>
      <c r="H32" s="21" t="s">
        <v>529</v>
      </c>
    </row>
    <row r="33" spans="1:8">
      <c r="A33" s="18" t="s">
        <v>44</v>
      </c>
      <c r="B33" s="22" t="b">
        <v>1</v>
      </c>
      <c r="C33" s="22" t="b">
        <v>1</v>
      </c>
      <c r="D33" s="22" t="b">
        <v>0</v>
      </c>
      <c r="E33" s="22" t="b">
        <v>1</v>
      </c>
      <c r="F33" s="22" t="b">
        <v>1</v>
      </c>
      <c r="G33" s="22" t="b">
        <v>1</v>
      </c>
      <c r="H33" s="21" t="s">
        <v>530</v>
      </c>
    </row>
    <row r="34" spans="1:8">
      <c r="A34" s="18" t="s">
        <v>55</v>
      </c>
      <c r="B34" s="22" t="b">
        <v>1</v>
      </c>
      <c r="C34" s="22" t="b">
        <v>1</v>
      </c>
      <c r="D34" s="22" t="b">
        <v>0</v>
      </c>
      <c r="E34" s="22" t="b">
        <v>1</v>
      </c>
      <c r="F34" s="22" t="b">
        <v>1</v>
      </c>
      <c r="G34" s="22" t="b">
        <v>1</v>
      </c>
      <c r="H34" s="21" t="s">
        <v>531</v>
      </c>
    </row>
    <row r="35" spans="1:8">
      <c r="A35" s="18" t="s">
        <v>56</v>
      </c>
      <c r="B35" s="22" t="b">
        <v>1</v>
      </c>
      <c r="C35" s="22" t="b">
        <v>1</v>
      </c>
      <c r="D35" s="22" t="b">
        <v>1</v>
      </c>
      <c r="E35" s="22" t="b">
        <v>1</v>
      </c>
      <c r="F35" s="22" t="b">
        <v>1</v>
      </c>
      <c r="G35" s="22" t="b">
        <v>1</v>
      </c>
      <c r="H35" s="21" t="s">
        <v>532</v>
      </c>
    </row>
    <row r="36" spans="1:8">
      <c r="A36" s="18" t="s">
        <v>57</v>
      </c>
      <c r="B36" s="22" t="b">
        <v>1</v>
      </c>
      <c r="C36" s="22" t="b">
        <v>1</v>
      </c>
      <c r="D36" s="22" t="b">
        <v>1</v>
      </c>
      <c r="E36" s="22" t="b">
        <v>1</v>
      </c>
      <c r="F36" s="22" t="b">
        <v>0</v>
      </c>
      <c r="G36" s="22" t="b">
        <v>0</v>
      </c>
      <c r="H36" s="21" t="s">
        <v>533</v>
      </c>
    </row>
    <row r="37" spans="1:8">
      <c r="A37" s="18" t="s">
        <v>311</v>
      </c>
      <c r="B37" s="22" t="b">
        <v>1</v>
      </c>
      <c r="C37" s="22" t="b">
        <v>1</v>
      </c>
      <c r="D37" s="22" t="b">
        <v>0</v>
      </c>
      <c r="E37" s="22" t="b">
        <v>1</v>
      </c>
      <c r="F37" s="22" t="b">
        <v>0</v>
      </c>
      <c r="G37" s="22" t="b">
        <v>0</v>
      </c>
      <c r="H37" s="21" t="s">
        <v>534</v>
      </c>
    </row>
    <row r="38" spans="1:8">
      <c r="A38" s="18" t="s">
        <v>312</v>
      </c>
      <c r="B38" s="22" t="b">
        <v>1</v>
      </c>
      <c r="C38" s="22" t="b">
        <v>1</v>
      </c>
      <c r="D38" s="22" t="b">
        <v>0</v>
      </c>
      <c r="E38" s="22" t="b">
        <v>1</v>
      </c>
      <c r="F38" s="22" t="b">
        <v>0</v>
      </c>
      <c r="G38" s="22" t="b">
        <v>0</v>
      </c>
      <c r="H38" s="21" t="s">
        <v>535</v>
      </c>
    </row>
    <row r="39" spans="1:8">
      <c r="A39" s="18" t="s">
        <v>58</v>
      </c>
      <c r="B39" s="173" t="b">
        <v>1</v>
      </c>
      <c r="C39" s="173" t="b">
        <v>1</v>
      </c>
      <c r="D39" s="173" t="b">
        <v>1</v>
      </c>
      <c r="E39" s="173" t="b">
        <v>1</v>
      </c>
      <c r="F39" s="173" t="b">
        <v>0</v>
      </c>
      <c r="G39" s="173" t="b">
        <v>0</v>
      </c>
      <c r="H39" s="21" t="s">
        <v>536</v>
      </c>
    </row>
    <row r="40" spans="1:8">
      <c r="A40" s="216" t="s">
        <v>155</v>
      </c>
      <c r="B40" s="33" t="b">
        <v>0</v>
      </c>
      <c r="C40" s="33" t="b">
        <v>1</v>
      </c>
      <c r="D40" s="33" t="b">
        <v>0</v>
      </c>
      <c r="E40" s="33" t="b">
        <v>0</v>
      </c>
      <c r="F40" s="33" t="b">
        <v>0</v>
      </c>
      <c r="G40" s="217" t="b">
        <v>1</v>
      </c>
      <c r="H40" s="21" t="s">
        <v>552</v>
      </c>
    </row>
    <row r="41" spans="1:8">
      <c r="A41" s="218" t="s">
        <v>156</v>
      </c>
      <c r="B41" s="219" t="b">
        <f>B$40</f>
        <v>0</v>
      </c>
      <c r="C41" s="219" t="b">
        <f>C$40</f>
        <v>1</v>
      </c>
      <c r="D41" s="219" t="b">
        <f>D$40</f>
        <v>0</v>
      </c>
      <c r="E41" s="219" t="b">
        <f>E$40</f>
        <v>0</v>
      </c>
      <c r="F41" s="219" t="b">
        <f>F$40</f>
        <v>0</v>
      </c>
      <c r="G41" s="220" t="b">
        <v>0</v>
      </c>
      <c r="H41" s="21" t="s">
        <v>553</v>
      </c>
    </row>
    <row r="42" spans="1:8">
      <c r="A42" s="218" t="s">
        <v>203</v>
      </c>
      <c r="B42" s="219" t="b">
        <f t="shared" ref="B42:F43" si="2">B$40</f>
        <v>0</v>
      </c>
      <c r="C42" s="219" t="b">
        <f t="shared" si="2"/>
        <v>1</v>
      </c>
      <c r="D42" s="219" t="b">
        <f t="shared" si="2"/>
        <v>0</v>
      </c>
      <c r="E42" s="219" t="b">
        <f t="shared" si="2"/>
        <v>0</v>
      </c>
      <c r="F42" s="174" t="b">
        <v>0</v>
      </c>
      <c r="G42" s="220" t="b">
        <v>1</v>
      </c>
      <c r="H42" s="32" t="s">
        <v>555</v>
      </c>
    </row>
    <row r="43" spans="1:8">
      <c r="A43" s="221" t="s">
        <v>202</v>
      </c>
      <c r="B43" s="222" t="b">
        <f t="shared" si="2"/>
        <v>0</v>
      </c>
      <c r="C43" s="222" t="b">
        <f t="shared" si="2"/>
        <v>1</v>
      </c>
      <c r="D43" s="222" t="b">
        <f t="shared" si="2"/>
        <v>0</v>
      </c>
      <c r="E43" s="222" t="b">
        <f t="shared" si="2"/>
        <v>0</v>
      </c>
      <c r="F43" s="222" t="b">
        <f t="shared" si="2"/>
        <v>0</v>
      </c>
      <c r="G43" s="223" t="b">
        <v>0</v>
      </c>
      <c r="H43" s="32" t="s">
        <v>554</v>
      </c>
    </row>
    <row r="44" spans="1:8">
      <c r="A44" s="18" t="s">
        <v>59</v>
      </c>
      <c r="B44" s="197" t="b">
        <v>1</v>
      </c>
      <c r="C44" s="197" t="b">
        <v>1</v>
      </c>
      <c r="D44" s="197" t="b">
        <v>1</v>
      </c>
      <c r="E44" s="197" t="b">
        <v>1</v>
      </c>
      <c r="F44" s="197" t="b">
        <v>1</v>
      </c>
      <c r="G44" s="197" t="b">
        <v>1</v>
      </c>
      <c r="H44" s="21" t="s">
        <v>556</v>
      </c>
    </row>
    <row r="45" spans="1:8">
      <c r="A45" s="18" t="s">
        <v>60</v>
      </c>
      <c r="B45" s="22" t="b">
        <v>1</v>
      </c>
      <c r="C45" s="22" t="b">
        <v>1</v>
      </c>
      <c r="D45" s="22" t="b">
        <v>0</v>
      </c>
      <c r="E45" s="22" t="b">
        <v>1</v>
      </c>
      <c r="F45" s="22" t="b">
        <v>1</v>
      </c>
      <c r="G45" s="22" t="b">
        <v>1</v>
      </c>
      <c r="H45" s="21" t="s">
        <v>520</v>
      </c>
    </row>
    <row r="46" spans="1:8">
      <c r="A46" s="18" t="s">
        <v>558</v>
      </c>
      <c r="B46" s="22" t="b">
        <v>1</v>
      </c>
      <c r="C46" s="22" t="b">
        <v>1</v>
      </c>
      <c r="D46" s="22" t="b">
        <v>1</v>
      </c>
      <c r="E46" s="22" t="b">
        <v>1</v>
      </c>
      <c r="F46" s="22" t="b">
        <v>1</v>
      </c>
      <c r="G46" s="22" t="b">
        <v>1</v>
      </c>
      <c r="H46" s="21" t="s">
        <v>557</v>
      </c>
    </row>
    <row r="47" spans="1:8">
      <c r="A47" s="18" t="s">
        <v>1007</v>
      </c>
      <c r="B47" s="22" t="b">
        <v>1</v>
      </c>
      <c r="C47" s="22" t="b">
        <v>1</v>
      </c>
      <c r="D47" s="22" t="b">
        <v>0</v>
      </c>
      <c r="E47" s="22" t="b">
        <v>1</v>
      </c>
      <c r="F47" s="22" t="b">
        <v>1</v>
      </c>
      <c r="G47" s="22" t="b">
        <v>1</v>
      </c>
      <c r="H47" s="21" t="s">
        <v>520</v>
      </c>
    </row>
    <row r="48" spans="1:8">
      <c r="A48" s="18" t="s">
        <v>559</v>
      </c>
      <c r="B48" s="22" t="b">
        <v>1</v>
      </c>
      <c r="C48" s="22" t="b">
        <v>1</v>
      </c>
      <c r="D48" s="22" t="b">
        <v>0</v>
      </c>
      <c r="E48" s="22" t="b">
        <v>1</v>
      </c>
      <c r="F48" s="22" t="b">
        <v>1</v>
      </c>
      <c r="G48" s="22" t="b">
        <v>1</v>
      </c>
      <c r="H48" s="21" t="s">
        <v>560</v>
      </c>
    </row>
    <row r="49" spans="1:8">
      <c r="A49" s="18" t="s">
        <v>789</v>
      </c>
      <c r="B49" s="22" t="b">
        <v>1</v>
      </c>
      <c r="C49" s="22" t="b">
        <v>1</v>
      </c>
      <c r="D49" s="22" t="b">
        <v>0</v>
      </c>
      <c r="E49" s="22" t="b">
        <v>1</v>
      </c>
      <c r="F49" s="22" t="b">
        <v>1</v>
      </c>
      <c r="G49" s="22" t="b">
        <v>1</v>
      </c>
      <c r="H49" s="21" t="s">
        <v>793</v>
      </c>
    </row>
    <row r="50" spans="1:8">
      <c r="A50" s="18" t="s">
        <v>63</v>
      </c>
      <c r="B50" s="22" t="b">
        <v>1</v>
      </c>
      <c r="C50" s="22" t="b">
        <v>1</v>
      </c>
      <c r="D50" s="22" t="b">
        <v>0</v>
      </c>
      <c r="E50" s="22" t="b">
        <v>1</v>
      </c>
      <c r="F50" s="22" t="b">
        <v>1</v>
      </c>
      <c r="G50" s="22" t="b">
        <v>1</v>
      </c>
      <c r="H50" s="21" t="s">
        <v>521</v>
      </c>
    </row>
    <row r="51" spans="1:8">
      <c r="A51" s="18" t="s">
        <v>61</v>
      </c>
      <c r="B51" s="22" t="b">
        <v>1</v>
      </c>
      <c r="C51" s="22" t="b">
        <v>1</v>
      </c>
      <c r="D51" s="22" t="b">
        <v>0</v>
      </c>
      <c r="E51" s="22" t="b">
        <v>1</v>
      </c>
      <c r="F51" s="22" t="b">
        <v>1</v>
      </c>
      <c r="G51" s="22" t="b">
        <v>1</v>
      </c>
      <c r="H51" s="21" t="s">
        <v>522</v>
      </c>
    </row>
    <row r="52" spans="1:8">
      <c r="A52" s="18" t="s">
        <v>562</v>
      </c>
      <c r="B52" s="22" t="b">
        <v>1</v>
      </c>
      <c r="C52" s="22" t="b">
        <v>1</v>
      </c>
      <c r="D52" s="22" t="b">
        <v>1</v>
      </c>
      <c r="E52" s="22" t="b">
        <v>1</v>
      </c>
      <c r="F52" s="22" t="b">
        <v>1</v>
      </c>
      <c r="G52" s="22" t="b">
        <v>1</v>
      </c>
      <c r="H52" s="21" t="s">
        <v>557</v>
      </c>
    </row>
    <row r="53" spans="1:8">
      <c r="A53" s="18" t="s">
        <v>563</v>
      </c>
      <c r="B53" s="22" t="b">
        <v>1</v>
      </c>
      <c r="C53" s="22" t="b">
        <v>1</v>
      </c>
      <c r="D53" s="22" t="b">
        <v>0</v>
      </c>
      <c r="E53" s="22" t="b">
        <v>1</v>
      </c>
      <c r="F53" s="22" t="b">
        <v>1</v>
      </c>
      <c r="G53" s="22" t="b">
        <v>1</v>
      </c>
      <c r="H53" s="21" t="s">
        <v>561</v>
      </c>
    </row>
    <row r="54" spans="1:8">
      <c r="A54" s="18" t="s">
        <v>790</v>
      </c>
      <c r="B54" s="22" t="b">
        <v>1</v>
      </c>
      <c r="C54" s="22" t="b">
        <v>1</v>
      </c>
      <c r="D54" s="22" t="b">
        <v>0</v>
      </c>
      <c r="E54" s="22" t="b">
        <v>1</v>
      </c>
      <c r="F54" s="22" t="b">
        <v>1</v>
      </c>
      <c r="G54" s="22" t="b">
        <v>1</v>
      </c>
      <c r="H54" s="21" t="s">
        <v>792</v>
      </c>
    </row>
    <row r="55" spans="1:8">
      <c r="A55" s="18" t="s">
        <v>64</v>
      </c>
      <c r="B55" s="22" t="b">
        <v>1</v>
      </c>
      <c r="C55" s="22" t="b">
        <v>1</v>
      </c>
      <c r="D55" s="22" t="b">
        <v>0</v>
      </c>
      <c r="E55" s="22" t="b">
        <v>1</v>
      </c>
      <c r="F55" s="22" t="b">
        <v>1</v>
      </c>
      <c r="G55" s="22" t="b">
        <v>1</v>
      </c>
      <c r="H55" s="21" t="s">
        <v>523</v>
      </c>
    </row>
    <row r="56" spans="1:8">
      <c r="A56" s="18" t="s">
        <v>62</v>
      </c>
      <c r="B56" s="22" t="b">
        <v>1</v>
      </c>
      <c r="C56" s="22" t="b">
        <v>1</v>
      </c>
      <c r="D56" s="22" t="b">
        <v>0</v>
      </c>
      <c r="E56" s="22" t="b">
        <v>1</v>
      </c>
      <c r="F56" s="22" t="b">
        <v>1</v>
      </c>
      <c r="G56" s="22" t="b">
        <v>1</v>
      </c>
      <c r="H56" s="21" t="s">
        <v>524</v>
      </c>
    </row>
    <row r="57" spans="1:8">
      <c r="A57" s="18" t="s">
        <v>65</v>
      </c>
      <c r="B57" s="22" t="b">
        <v>1</v>
      </c>
      <c r="C57" s="22" t="b">
        <v>1</v>
      </c>
      <c r="D57" s="22" t="b">
        <v>0</v>
      </c>
      <c r="E57" s="22" t="b">
        <v>1</v>
      </c>
      <c r="F57" s="22" t="b">
        <v>1</v>
      </c>
      <c r="G57" s="22" t="b">
        <v>1</v>
      </c>
      <c r="H57" s="21" t="s">
        <v>525</v>
      </c>
    </row>
    <row r="58" spans="1:8">
      <c r="A58" s="18" t="s">
        <v>66</v>
      </c>
      <c r="B58" s="22" t="b">
        <v>1</v>
      </c>
      <c r="C58" s="22" t="b">
        <v>1</v>
      </c>
      <c r="D58" s="22" t="b">
        <v>0</v>
      </c>
      <c r="E58" s="22" t="b">
        <v>1</v>
      </c>
      <c r="F58" s="22" t="b">
        <v>1</v>
      </c>
      <c r="G58" s="22" t="b">
        <v>1</v>
      </c>
      <c r="H58" s="21" t="s">
        <v>526</v>
      </c>
    </row>
    <row r="59" spans="1:8">
      <c r="A59" s="18" t="s">
        <v>67</v>
      </c>
      <c r="B59" s="22" t="b">
        <v>1</v>
      </c>
      <c r="C59" s="22" t="b">
        <v>1</v>
      </c>
      <c r="D59" s="22" t="b">
        <v>1</v>
      </c>
      <c r="E59" s="22" t="b">
        <v>1</v>
      </c>
      <c r="F59" s="22" t="b">
        <v>1</v>
      </c>
      <c r="G59" s="22" t="b">
        <v>1</v>
      </c>
      <c r="H59" s="21" t="s">
        <v>527</v>
      </c>
    </row>
    <row r="60" spans="1:8">
      <c r="A60" s="18" t="s">
        <v>68</v>
      </c>
      <c r="B60" s="22" t="b">
        <v>1</v>
      </c>
      <c r="C60" s="22" t="b">
        <v>1</v>
      </c>
      <c r="D60" s="22" t="b">
        <v>0</v>
      </c>
      <c r="E60" s="22" t="b">
        <v>1</v>
      </c>
      <c r="F60" s="22" t="b">
        <v>1</v>
      </c>
      <c r="G60" s="22" t="b">
        <v>1</v>
      </c>
      <c r="H60" s="21" t="s">
        <v>528</v>
      </c>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61</vt:i4>
      </vt:variant>
    </vt:vector>
  </HeadingPairs>
  <TitlesOfParts>
    <vt:vector size="65" baseType="lpstr">
      <vt:lpstr>Experiment</vt:lpstr>
      <vt:lpstr>Data</vt:lpstr>
      <vt:lpstr>Change log</vt:lpstr>
      <vt:lpstr>Run Report</vt:lpstr>
      <vt:lpstr>d.Flock.1.1</vt:lpstr>
      <vt:lpstr>d.Flock.1.2</vt:lpstr>
      <vt:lpstr>d.Flock.1.3</vt:lpstr>
      <vt:lpstr>d.Flock.2.1</vt:lpstr>
      <vt:lpstr>d.Flock.2.2</vt:lpstr>
      <vt:lpstr>d.Flock.2.3</vt:lpstr>
      <vt:lpstr>d.Region</vt:lpstr>
      <vt:lpstr>d.RegionName</vt:lpstr>
      <vt:lpstr>d.TOL.1.1</vt:lpstr>
      <vt:lpstr>d.TOL.1.2</vt:lpstr>
      <vt:lpstr>d.TOL.1.3</vt:lpstr>
      <vt:lpstr>d.TOL.2.1</vt:lpstr>
      <vt:lpstr>d.TOL.2.2</vt:lpstr>
      <vt:lpstr>d.TOL.2.3</vt:lpstr>
      <vt:lpstr>ExpData</vt:lpstr>
      <vt:lpstr>i.BMToffset_r1</vt:lpstr>
      <vt:lpstr>i.BMToffset_r2</vt:lpstr>
      <vt:lpstr>i.DryManOpt_BBT</vt:lpstr>
      <vt:lpstr>i.DryManOpt_Mat</vt:lpstr>
      <vt:lpstr>i.DryManOpt_Mer</vt:lpstr>
      <vt:lpstr>i.DryManOther_BBT</vt:lpstr>
      <vt:lpstr>i.DryManOther_Mat</vt:lpstr>
      <vt:lpstr>i.DryManOther_Mer</vt:lpstr>
      <vt:lpstr>i.NutSpreadN1</vt:lpstr>
      <vt:lpstr>i.NutSpreadN4</vt:lpstr>
      <vt:lpstr>i.OptLTWMaternal</vt:lpstr>
      <vt:lpstr>i.OptLTWMerino</vt:lpstr>
      <vt:lpstr>i.TOLoffset_r1</vt:lpstr>
      <vt:lpstr>i.TOLoffset_r2</vt:lpstr>
      <vt:lpstr>i_chill</vt:lpstr>
      <vt:lpstr>i_CompName.1.1</vt:lpstr>
      <vt:lpstr>i_CompName.1.2</vt:lpstr>
      <vt:lpstr>i_CompName.1.3</vt:lpstr>
      <vt:lpstr>i_CompName.2.1</vt:lpstr>
      <vt:lpstr>i_CompName.2.2</vt:lpstr>
      <vt:lpstr>i_CompName.2.3</vt:lpstr>
      <vt:lpstr>i_Components.1.1</vt:lpstr>
      <vt:lpstr>i_Components.1.2</vt:lpstr>
      <vt:lpstr>i_Components.1.3</vt:lpstr>
      <vt:lpstr>i_Components.2.1</vt:lpstr>
      <vt:lpstr>i_Components.2.2</vt:lpstr>
      <vt:lpstr>i_Components.2.3</vt:lpstr>
      <vt:lpstr>i_dry_salep</vt:lpstr>
      <vt:lpstr>i_dryman</vt:lpstr>
      <vt:lpstr>i_dryrr_response</vt:lpstr>
      <vt:lpstr>i_feed_indices_Mat</vt:lpstr>
      <vt:lpstr>i_feed_indices_MM</vt:lpstr>
      <vt:lpstr>i_feedlevels_Mat</vt:lpstr>
      <vt:lpstr>i_feedlevels_MM</vt:lpstr>
      <vt:lpstr>i_feedlevels_scan</vt:lpstr>
      <vt:lpstr>i_flockrr</vt:lpstr>
      <vt:lpstr>i_GrazingIntensity</vt:lpstr>
      <vt:lpstr>i_LTWEqns</vt:lpstr>
      <vt:lpstr>i_mortalityx</vt:lpstr>
      <vt:lpstr>i_NutSpread</vt:lpstr>
      <vt:lpstr>i_NutSpreadN1</vt:lpstr>
      <vt:lpstr>i_prices</vt:lpstr>
      <vt:lpstr>i_ProdnCal_Mat</vt:lpstr>
      <vt:lpstr>i_ProdnCal_Mer</vt:lpstr>
      <vt:lpstr>i_sr</vt:lpstr>
      <vt:lpstr>i_WWt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2019-11-05T07:30:33Z</dcterms:created>
  <dcterms:modified xsi:type="dcterms:W3CDTF">2022-01-19T12:43:44Z</dcterms:modified>
</cp:coreProperties>
</file>