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ustomProperty5.bin" ContentType="application/vnd.openxmlformats-officedocument.spreadsheetml.customProperty"/>
  <Override PartName="/xl/customProperty6.bin" ContentType="application/vnd.openxmlformats-officedocument.spreadsheetml.customProperty"/>
  <Override PartName="/xl/customProperty7.bin" ContentType="application/vnd.openxmlformats-officedocument.spreadsheetml.customProperty"/>
  <Override PartName="/xl/customProperty8.bin" ContentType="application/vnd.openxmlformats-officedocument.spreadsheetml.customProperty"/>
  <Override PartName="/xl/customProperty9.bin" ContentType="application/vnd.openxmlformats-officedocument.spreadsheetml.customProperty"/>
  <Override PartName="/xl/customProperty10.bin" ContentType="application/vnd.openxmlformats-officedocument.spreadsheetml.customProperty"/>
  <Override PartName="/xl/customProperty11.bin" ContentType="application/vnd.openxmlformats-officedocument.spreadsheetml.customProperty"/>
  <Override PartName="/xl/customProperty12.bin" ContentType="application/vnd.openxmlformats-officedocument.spreadsheetml.customProperty"/>
  <Override PartName="/xl/customProperty13.bin" ContentType="application/vnd.openxmlformats-officedocument.spreadsheetml.customProperty"/>
  <Override PartName="/xl/customProperty14.bin" ContentType="application/vnd.openxmlformats-officedocument.spreadsheetml.customProperty"/>
  <Override PartName="/xl/customProperty15.bin" ContentType="application/vnd.openxmlformats-officedocument.spreadsheetml.customProperty"/>
  <Override PartName="/xl/customProperty16.bin" ContentType="application/vnd.openxmlformats-officedocument.spreadsheetml.customProperty"/>
  <Override PartName="/xl/customProperty17.bin" ContentType="application/vnd.openxmlformats-officedocument.spreadsheetml.customProperty"/>
  <Override PartName="/xl/customProperty18.bin" ContentType="application/vnd.openxmlformats-officedocument.spreadsheetml.customProperty"/>
  <Override PartName="/xl/customProperty19.bin" ContentType="application/vnd.openxmlformats-officedocument.spreadsheetml.customProperty"/>
  <Override PartName="/xl/customProperty20.bin" ContentType="application/vnd.openxmlformats-officedocument.spreadsheetml.customProperty"/>
  <Override PartName="/xl/customProperty21.bin" ContentType="application/vnd.openxmlformats-officedocument.spreadsheetml.customProperty"/>
  <Override PartName="/xl/customProperty22.bin" ContentType="application/vnd.openxmlformats-officedocument.spreadsheetml.customProperty"/>
  <Override PartName="/xl/customProperty23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yleslugg/Documents/NYCHA/Staffing_Analysis/"/>
    </mc:Choice>
  </mc:AlternateContent>
  <xr:revisionPtr revIDLastSave="0" documentId="13_ncr:1_{0B2A6056-2CD9-DF46-A0EC-B41C211FB593}" xr6:coauthVersionLast="36" xr6:coauthVersionMax="36" xr10:uidLastSave="{00000000-0000-0000-0000-000000000000}"/>
  <bookViews>
    <workbookView xWindow="0" yWindow="460" windowWidth="25440" windowHeight="14580" activeTab="4" xr2:uid="{00000000-000D-0000-FFFF-FFFF00000000}"/>
  </bookViews>
  <sheets>
    <sheet name="HC by Title &amp; Cons w Formulas" sheetId="4" r:id="rId1"/>
    <sheet name="Sheet3" sheetId="10" state="hidden" r:id="rId2"/>
    <sheet name="Formula Matrix" sheetId="9" r:id="rId3"/>
    <sheet name="MODIFIED" sheetId="11" r:id="rId4"/>
    <sheet name="FOR_TABLE" sheetId="12" r:id="rId5"/>
    <sheet name="HC by Title &amp; Cons w Formul (2)" sheetId="13" r:id="rId6"/>
    <sheet name="Sheet1" sheetId="1" state="hidden" r:id="rId7"/>
    <sheet name="Sheet2" sheetId="3" state="hidden" r:id="rId8"/>
    <sheet name="Sheet7" sheetId="8" state="hidden" r:id="rId9"/>
    <sheet name="Sheet6" sheetId="7" state="hidden" r:id="rId10"/>
    <sheet name="HC FY19" sheetId="5" state="hidden" r:id="rId11"/>
    <sheet name="HC FY18" sheetId="6" state="hidden" r:id="rId12"/>
  </sheets>
  <externalReferences>
    <externalReference r:id="rId13"/>
  </externalReferences>
  <definedNames>
    <definedName name="_xlnm._FilterDatabase" localSheetId="4" hidden="1">FOR_TABLE!$A$1:$AD$139</definedName>
    <definedName name="_xlnm._FilterDatabase" localSheetId="5" hidden="1">'HC by Title &amp; Cons w Formul (2)'!$A$3:$BJ$141</definedName>
    <definedName name="_xlnm._FilterDatabase" localSheetId="0" hidden="1">'HC by Title &amp; Cons w Formulas'!$A$3:$BJ$142</definedName>
    <definedName name="_xlnm._FilterDatabase" localSheetId="11" hidden="1">'HC FY18'!$A$9:$AB$148</definedName>
    <definedName name="_xlnm._FilterDatabase" localSheetId="10" hidden="1">'HC FY19'!$A$9:$AB$148</definedName>
    <definedName name="_xlnm._FilterDatabase" localSheetId="3" hidden="1">MODIFIED!$A$1:$AC$139</definedName>
    <definedName name="_xlnm._FilterDatabase" localSheetId="6" hidden="1">Sheet1!$A$10:$AB$148</definedName>
    <definedName name="_xlnm._FilterDatabase" localSheetId="7" hidden="1">Sheet2!$A$1:$AE$141</definedName>
    <definedName name="_xlnm._FilterDatabase" localSheetId="9" hidden="1">Sheet6!$A$1:$H$1</definedName>
    <definedName name="_xlnm._FilterDatabase" localSheetId="8" hidden="1">Sheet7!$A$1:$G$1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B142" i="13" l="1"/>
  <c r="O142" i="13"/>
  <c r="BB141" i="13"/>
  <c r="AQ141" i="13"/>
  <c r="AO141" i="13"/>
  <c r="AI141" i="13"/>
  <c r="P141" i="13"/>
  <c r="L141" i="13"/>
  <c r="BF141" i="13" s="1"/>
  <c r="D141" i="13"/>
  <c r="AV141" i="13" s="1"/>
  <c r="AW141" i="13" s="1"/>
  <c r="C141" i="13"/>
  <c r="BB140" i="13"/>
  <c r="AO140" i="13"/>
  <c r="AQ140" i="13" s="1"/>
  <c r="AI140" i="13"/>
  <c r="AD140" i="13"/>
  <c r="AC140" i="13"/>
  <c r="P140" i="13"/>
  <c r="L140" i="13"/>
  <c r="D140" i="13"/>
  <c r="C140" i="13"/>
  <c r="BB139" i="13"/>
  <c r="AO139" i="13"/>
  <c r="AQ139" i="13" s="1"/>
  <c r="AI139" i="13"/>
  <c r="AC139" i="13" s="1"/>
  <c r="AD139" i="13" s="1"/>
  <c r="P139" i="13"/>
  <c r="L139" i="13"/>
  <c r="D139" i="13"/>
  <c r="U139" i="13" s="1"/>
  <c r="V139" i="13" s="1"/>
  <c r="C139" i="13"/>
  <c r="BC138" i="13"/>
  <c r="BB138" i="13"/>
  <c r="BD138" i="13" s="1"/>
  <c r="AW138" i="13"/>
  <c r="AV138" i="13"/>
  <c r="AO138" i="13"/>
  <c r="AQ138" i="13" s="1"/>
  <c r="AJ138" i="13"/>
  <c r="AI138" i="13"/>
  <c r="Y138" i="13"/>
  <c r="Z138" i="13" s="1"/>
  <c r="V138" i="13"/>
  <c r="U138" i="13"/>
  <c r="Q138" i="13"/>
  <c r="P138" i="13"/>
  <c r="L138" i="13"/>
  <c r="C138" i="13"/>
  <c r="BB137" i="13"/>
  <c r="AO137" i="13"/>
  <c r="AQ137" i="13" s="1"/>
  <c r="AI137" i="13"/>
  <c r="P137" i="13"/>
  <c r="L137" i="13"/>
  <c r="D137" i="13"/>
  <c r="Q137" i="13" s="1"/>
  <c r="C137" i="13"/>
  <c r="BB136" i="13"/>
  <c r="AO136" i="13"/>
  <c r="AQ136" i="13" s="1"/>
  <c r="AI136" i="13"/>
  <c r="AD136" i="13"/>
  <c r="AC136" i="13"/>
  <c r="P136" i="13"/>
  <c r="L136" i="13"/>
  <c r="D136" i="13"/>
  <c r="Y136" i="13" s="1"/>
  <c r="Z136" i="13" s="1"/>
  <c r="C136" i="13"/>
  <c r="BB134" i="13"/>
  <c r="AQ134" i="13"/>
  <c r="AO134" i="13"/>
  <c r="AI134" i="13"/>
  <c r="P134" i="13"/>
  <c r="L134" i="13"/>
  <c r="D134" i="13"/>
  <c r="AJ134" i="13" s="1"/>
  <c r="C134" i="13"/>
  <c r="BB133" i="13"/>
  <c r="AO133" i="13"/>
  <c r="AQ133" i="13" s="1"/>
  <c r="AI133" i="13"/>
  <c r="AC133" i="13" s="1"/>
  <c r="AD133" i="13" s="1"/>
  <c r="P133" i="13"/>
  <c r="L133" i="13"/>
  <c r="D133" i="13"/>
  <c r="Y133" i="13" s="1"/>
  <c r="Z133" i="13" s="1"/>
  <c r="C133" i="13"/>
  <c r="BB132" i="13"/>
  <c r="AQ132" i="13"/>
  <c r="AO132" i="13"/>
  <c r="AI132" i="13"/>
  <c r="P132" i="13"/>
  <c r="L132" i="13"/>
  <c r="D132" i="13"/>
  <c r="BC132" i="13" s="1"/>
  <c r="C132" i="13"/>
  <c r="BB131" i="13"/>
  <c r="AV131" i="13"/>
  <c r="AW131" i="13" s="1"/>
  <c r="AO131" i="13"/>
  <c r="AQ131" i="13" s="1"/>
  <c r="AI131" i="13"/>
  <c r="AC131" i="13" s="1"/>
  <c r="AD131" i="13" s="1"/>
  <c r="Y131" i="13"/>
  <c r="Z131" i="13" s="1"/>
  <c r="P131" i="13"/>
  <c r="L131" i="13"/>
  <c r="BF131" i="13" s="1"/>
  <c r="D131" i="13"/>
  <c r="BC131" i="13" s="1"/>
  <c r="BD131" i="13" s="1"/>
  <c r="C131" i="13"/>
  <c r="BC130" i="13"/>
  <c r="BB130" i="13"/>
  <c r="BD130" i="13" s="1"/>
  <c r="AQ130" i="13"/>
  <c r="AO130" i="13"/>
  <c r="AJ130" i="13"/>
  <c r="AI130" i="13"/>
  <c r="P130" i="13"/>
  <c r="L130" i="13"/>
  <c r="D130" i="13"/>
  <c r="AV130" i="13" s="1"/>
  <c r="AW130" i="13" s="1"/>
  <c r="C130" i="13"/>
  <c r="BB129" i="13"/>
  <c r="AO129" i="13"/>
  <c r="AQ129" i="13" s="1"/>
  <c r="AI129" i="13"/>
  <c r="AC129" i="13" s="1"/>
  <c r="AD129" i="13" s="1"/>
  <c r="P129" i="13"/>
  <c r="L129" i="13"/>
  <c r="D129" i="13"/>
  <c r="U129" i="13" s="1"/>
  <c r="V129" i="13" s="1"/>
  <c r="C129" i="13"/>
  <c r="BB128" i="13"/>
  <c r="AO128" i="13"/>
  <c r="AQ128" i="13" s="1"/>
  <c r="AI128" i="13"/>
  <c r="AC128" i="13" s="1"/>
  <c r="AD128" i="13" s="1"/>
  <c r="P128" i="13"/>
  <c r="L128" i="13"/>
  <c r="D128" i="13"/>
  <c r="AV128" i="13" s="1"/>
  <c r="AW128" i="13" s="1"/>
  <c r="C128" i="13"/>
  <c r="BB127" i="13"/>
  <c r="AW127" i="13"/>
  <c r="AV127" i="13"/>
  <c r="AO127" i="13"/>
  <c r="AQ127" i="13" s="1"/>
  <c r="AI127" i="13"/>
  <c r="AC127" i="13"/>
  <c r="AD127" i="13" s="1"/>
  <c r="Y127" i="13"/>
  <c r="Z127" i="13" s="1"/>
  <c r="P127" i="13"/>
  <c r="L127" i="13"/>
  <c r="D127" i="13"/>
  <c r="BC127" i="13" s="1"/>
  <c r="C127" i="13"/>
  <c r="BC126" i="13"/>
  <c r="BD126" i="13" s="1"/>
  <c r="BB126" i="13"/>
  <c r="AQ126" i="13"/>
  <c r="AO126" i="13"/>
  <c r="AJ126" i="13"/>
  <c r="AI126" i="13"/>
  <c r="P126" i="13"/>
  <c r="L126" i="13"/>
  <c r="D126" i="13"/>
  <c r="AV126" i="13" s="1"/>
  <c r="AW126" i="13" s="1"/>
  <c r="C126" i="13"/>
  <c r="BB125" i="13"/>
  <c r="AO125" i="13"/>
  <c r="AQ125" i="13" s="1"/>
  <c r="AI125" i="13"/>
  <c r="AC125" i="13" s="1"/>
  <c r="AD125" i="13" s="1"/>
  <c r="P125" i="13"/>
  <c r="L125" i="13"/>
  <c r="D125" i="13"/>
  <c r="U125" i="13" s="1"/>
  <c r="V125" i="13" s="1"/>
  <c r="C125" i="13"/>
  <c r="BB124" i="13"/>
  <c r="AO124" i="13"/>
  <c r="AQ124" i="13" s="1"/>
  <c r="AI124" i="13"/>
  <c r="AC124" i="13" s="1"/>
  <c r="AD124" i="13" s="1"/>
  <c r="P124" i="13"/>
  <c r="L124" i="13"/>
  <c r="D124" i="13"/>
  <c r="C124" i="13"/>
  <c r="BB123" i="13"/>
  <c r="AW123" i="13"/>
  <c r="AV123" i="13"/>
  <c r="AO123" i="13"/>
  <c r="AQ123" i="13" s="1"/>
  <c r="AI123" i="13"/>
  <c r="AD123" i="13"/>
  <c r="AC123" i="13"/>
  <c r="Y123" i="13"/>
  <c r="Z123" i="13" s="1"/>
  <c r="Q123" i="13"/>
  <c r="P123" i="13"/>
  <c r="L123" i="13"/>
  <c r="D123" i="13"/>
  <c r="BC123" i="13" s="1"/>
  <c r="C123" i="13"/>
  <c r="BC122" i="13"/>
  <c r="BD122" i="13" s="1"/>
  <c r="BB122" i="13"/>
  <c r="AO122" i="13"/>
  <c r="AQ122" i="13" s="1"/>
  <c r="AJ122" i="13"/>
  <c r="AI122" i="13"/>
  <c r="U122" i="13"/>
  <c r="V122" i="13" s="1"/>
  <c r="P122" i="13"/>
  <c r="L122" i="13"/>
  <c r="D122" i="13"/>
  <c r="AV122" i="13" s="1"/>
  <c r="AW122" i="13" s="1"/>
  <c r="C122" i="13"/>
  <c r="BB121" i="13"/>
  <c r="AQ121" i="13"/>
  <c r="AO121" i="13"/>
  <c r="AI121" i="13"/>
  <c r="P121" i="13"/>
  <c r="L121" i="13"/>
  <c r="D121" i="13"/>
  <c r="Q121" i="13" s="1"/>
  <c r="C121" i="13"/>
  <c r="BB120" i="13"/>
  <c r="AO120" i="13"/>
  <c r="AQ120" i="13" s="1"/>
  <c r="AI120" i="13"/>
  <c r="AC120" i="13" s="1"/>
  <c r="AD120" i="13" s="1"/>
  <c r="Y120" i="13"/>
  <c r="Z120" i="13" s="1"/>
  <c r="P120" i="13"/>
  <c r="L120" i="13"/>
  <c r="D120" i="13"/>
  <c r="BC120" i="13" s="1"/>
  <c r="C120" i="13"/>
  <c r="BC119" i="13"/>
  <c r="BB119" i="13"/>
  <c r="AQ119" i="13"/>
  <c r="AO119" i="13"/>
  <c r="AI119" i="13"/>
  <c r="P119" i="13"/>
  <c r="L119" i="13"/>
  <c r="D119" i="13"/>
  <c r="Y119" i="13" s="1"/>
  <c r="Z119" i="13" s="1"/>
  <c r="C119" i="13"/>
  <c r="BD118" i="13"/>
  <c r="BB118" i="13"/>
  <c r="AO118" i="13"/>
  <c r="AQ118" i="13" s="1"/>
  <c r="AI118" i="13"/>
  <c r="AC118" i="13" s="1"/>
  <c r="AD118" i="13" s="1"/>
  <c r="U118" i="13"/>
  <c r="V118" i="13" s="1"/>
  <c r="P118" i="13"/>
  <c r="L118" i="13"/>
  <c r="D118" i="13"/>
  <c r="BC118" i="13" s="1"/>
  <c r="C118" i="13"/>
  <c r="BB117" i="13"/>
  <c r="AQ117" i="13"/>
  <c r="AO117" i="13"/>
  <c r="AJ117" i="13"/>
  <c r="AI117" i="13"/>
  <c r="P117" i="13"/>
  <c r="L117" i="13"/>
  <c r="D117" i="13"/>
  <c r="Q117" i="13" s="1"/>
  <c r="C117" i="13"/>
  <c r="BB116" i="13"/>
  <c r="AW116" i="13"/>
  <c r="AV116" i="13"/>
  <c r="AO116" i="13"/>
  <c r="AQ116" i="13" s="1"/>
  <c r="AI116" i="13"/>
  <c r="AC116" i="13"/>
  <c r="AD116" i="13" s="1"/>
  <c r="Y116" i="13"/>
  <c r="Z116" i="13" s="1"/>
  <c r="Q116" i="13"/>
  <c r="P116" i="13"/>
  <c r="L116" i="13"/>
  <c r="D116" i="13"/>
  <c r="BC116" i="13" s="1"/>
  <c r="BD116" i="13" s="1"/>
  <c r="C116" i="13"/>
  <c r="BB115" i="13"/>
  <c r="AO115" i="13"/>
  <c r="AQ115" i="13" s="1"/>
  <c r="AI115" i="13"/>
  <c r="AC115" i="13" s="1"/>
  <c r="AD115" i="13" s="1"/>
  <c r="P115" i="13"/>
  <c r="L115" i="13"/>
  <c r="D115" i="13"/>
  <c r="BC115" i="13" s="1"/>
  <c r="C115" i="13"/>
  <c r="BB114" i="13"/>
  <c r="AQ114" i="13"/>
  <c r="AO114" i="13"/>
  <c r="AI114" i="13"/>
  <c r="U114" i="13"/>
  <c r="V114" i="13" s="1"/>
  <c r="P114" i="13"/>
  <c r="L114" i="13"/>
  <c r="D114" i="13"/>
  <c r="Y114" i="13" s="1"/>
  <c r="Z114" i="13" s="1"/>
  <c r="C114" i="13"/>
  <c r="BB113" i="13"/>
  <c r="AO113" i="13"/>
  <c r="AQ113" i="13" s="1"/>
  <c r="AI113" i="13"/>
  <c r="P113" i="13"/>
  <c r="BF113" i="13" s="1"/>
  <c r="L113" i="13"/>
  <c r="D113" i="13"/>
  <c r="Q113" i="13" s="1"/>
  <c r="C113" i="13"/>
  <c r="BD112" i="13"/>
  <c r="BB112" i="13"/>
  <c r="AV112" i="13"/>
  <c r="AW112" i="13" s="1"/>
  <c r="AO112" i="13"/>
  <c r="AQ112" i="13" s="1"/>
  <c r="AI112" i="13"/>
  <c r="AC112" i="13" s="1"/>
  <c r="AD112" i="13" s="1"/>
  <c r="U112" i="13"/>
  <c r="V112" i="13" s="1"/>
  <c r="P112" i="13"/>
  <c r="L112" i="13"/>
  <c r="D112" i="13"/>
  <c r="BC112" i="13" s="1"/>
  <c r="C112" i="13"/>
  <c r="BB111" i="13"/>
  <c r="AO111" i="13"/>
  <c r="AQ111" i="13" s="1"/>
  <c r="AI111" i="13"/>
  <c r="P111" i="13"/>
  <c r="BF111" i="13" s="1"/>
  <c r="L111" i="13"/>
  <c r="D111" i="13"/>
  <c r="Y111" i="13" s="1"/>
  <c r="Z111" i="13" s="1"/>
  <c r="C111" i="13"/>
  <c r="BB110" i="13"/>
  <c r="AO110" i="13"/>
  <c r="AQ110" i="13" s="1"/>
  <c r="AI110" i="13"/>
  <c r="AD110" i="13"/>
  <c r="AC110" i="13"/>
  <c r="P110" i="13"/>
  <c r="L110" i="13"/>
  <c r="D110" i="13"/>
  <c r="AV110" i="13" s="1"/>
  <c r="AW110" i="13" s="1"/>
  <c r="C110" i="13"/>
  <c r="BB109" i="13"/>
  <c r="AO109" i="13"/>
  <c r="AQ109" i="13" s="1"/>
  <c r="AJ109" i="13"/>
  <c r="AI109" i="13"/>
  <c r="Y109" i="13"/>
  <c r="Z109" i="13" s="1"/>
  <c r="P109" i="13"/>
  <c r="L109" i="13"/>
  <c r="D109" i="13"/>
  <c r="Q109" i="13" s="1"/>
  <c r="C109" i="13"/>
  <c r="BB108" i="13"/>
  <c r="AO108" i="13"/>
  <c r="AQ108" i="13" s="1"/>
  <c r="AI108" i="13"/>
  <c r="AC108" i="13"/>
  <c r="AD108" i="13" s="1"/>
  <c r="P108" i="13"/>
  <c r="L108" i="13"/>
  <c r="BF108" i="13" s="1"/>
  <c r="D108" i="13"/>
  <c r="C108" i="13"/>
  <c r="BB107" i="13"/>
  <c r="AQ107" i="13"/>
  <c r="AO107" i="13"/>
  <c r="AI107" i="13"/>
  <c r="P107" i="13"/>
  <c r="L107" i="13"/>
  <c r="D107" i="13"/>
  <c r="Q107" i="13" s="1"/>
  <c r="C107" i="13"/>
  <c r="BB106" i="13"/>
  <c r="AV106" i="13"/>
  <c r="AW106" i="13" s="1"/>
  <c r="AO106" i="13"/>
  <c r="AQ106" i="13" s="1"/>
  <c r="AI106" i="13"/>
  <c r="P106" i="13"/>
  <c r="L106" i="13"/>
  <c r="BF106" i="13" s="1"/>
  <c r="D106" i="13"/>
  <c r="AJ106" i="13" s="1"/>
  <c r="C106" i="13"/>
  <c r="BC105" i="13"/>
  <c r="BB105" i="13"/>
  <c r="AQ105" i="13"/>
  <c r="AO105" i="13"/>
  <c r="AI105" i="13"/>
  <c r="P105" i="13"/>
  <c r="L105" i="13"/>
  <c r="D105" i="13"/>
  <c r="C105" i="13"/>
  <c r="BB104" i="13"/>
  <c r="BD104" i="13" s="1"/>
  <c r="AQ104" i="13"/>
  <c r="AO104" i="13"/>
  <c r="AI104" i="13"/>
  <c r="AC104" i="13" s="1"/>
  <c r="AD104" i="13" s="1"/>
  <c r="U104" i="13"/>
  <c r="V104" i="13" s="1"/>
  <c r="P104" i="13"/>
  <c r="L104" i="13"/>
  <c r="D104" i="13"/>
  <c r="BC104" i="13" s="1"/>
  <c r="C104" i="13"/>
  <c r="BB103" i="13"/>
  <c r="AQ103" i="13"/>
  <c r="AO103" i="13"/>
  <c r="AI103" i="13"/>
  <c r="Q103" i="13"/>
  <c r="P103" i="13"/>
  <c r="L103" i="13"/>
  <c r="D103" i="13"/>
  <c r="BC103" i="13" s="1"/>
  <c r="C103" i="13"/>
  <c r="BB102" i="13"/>
  <c r="AQ102" i="13"/>
  <c r="AO102" i="13"/>
  <c r="AI102" i="13"/>
  <c r="AC102" i="13" s="1"/>
  <c r="AD102" i="13" s="1"/>
  <c r="P102" i="13"/>
  <c r="L102" i="13"/>
  <c r="D102" i="13"/>
  <c r="C102" i="13"/>
  <c r="BB101" i="13"/>
  <c r="BD101" i="13" s="1"/>
  <c r="AV101" i="13"/>
  <c r="AW101" i="13" s="1"/>
  <c r="AO101" i="13"/>
  <c r="AQ101" i="13" s="1"/>
  <c r="AI101" i="13"/>
  <c r="Q101" i="13"/>
  <c r="P101" i="13"/>
  <c r="L101" i="13"/>
  <c r="D101" i="13"/>
  <c r="BC101" i="13" s="1"/>
  <c r="C101" i="13"/>
  <c r="BB100" i="13"/>
  <c r="AQ100" i="13"/>
  <c r="AS100" i="13" s="1"/>
  <c r="AO100" i="13"/>
  <c r="AI100" i="13"/>
  <c r="AC100" i="13" s="1"/>
  <c r="AD100" i="13" s="1"/>
  <c r="P100" i="13"/>
  <c r="L100" i="13"/>
  <c r="D100" i="13"/>
  <c r="AJ100" i="13" s="1"/>
  <c r="AK100" i="13" s="1"/>
  <c r="C100" i="13"/>
  <c r="BB99" i="13"/>
  <c r="BD99" i="13" s="1"/>
  <c r="AO99" i="13"/>
  <c r="AQ99" i="13" s="1"/>
  <c r="AI99" i="13"/>
  <c r="AC99" i="13"/>
  <c r="AD99" i="13" s="1"/>
  <c r="P99" i="13"/>
  <c r="L99" i="13"/>
  <c r="D99" i="13"/>
  <c r="BC99" i="13" s="1"/>
  <c r="C99" i="13"/>
  <c r="BB98" i="13"/>
  <c r="AO98" i="13"/>
  <c r="AQ98" i="13" s="1"/>
  <c r="AI98" i="13"/>
  <c r="AC98" i="13" s="1"/>
  <c r="AD98" i="13" s="1"/>
  <c r="P98" i="13"/>
  <c r="L98" i="13"/>
  <c r="D98" i="13"/>
  <c r="C98" i="13"/>
  <c r="BB97" i="13"/>
  <c r="AO97" i="13"/>
  <c r="AQ97" i="13" s="1"/>
  <c r="AI97" i="13"/>
  <c r="AC97" i="13"/>
  <c r="AD97" i="13" s="1"/>
  <c r="P97" i="13"/>
  <c r="L97" i="13"/>
  <c r="BF97" i="13" s="1"/>
  <c r="D97" i="13"/>
  <c r="BC97" i="13" s="1"/>
  <c r="C97" i="13"/>
  <c r="BB96" i="13"/>
  <c r="AO96" i="13"/>
  <c r="AQ96" i="13" s="1"/>
  <c r="AI96" i="13"/>
  <c r="P96" i="13"/>
  <c r="L96" i="13"/>
  <c r="D96" i="13"/>
  <c r="AV96" i="13" s="1"/>
  <c r="AW96" i="13" s="1"/>
  <c r="C96" i="13"/>
  <c r="BB95" i="13"/>
  <c r="AO95" i="13"/>
  <c r="AQ95" i="13" s="1"/>
  <c r="AI95" i="13"/>
  <c r="AC95" i="13" s="1"/>
  <c r="AD95" i="13" s="1"/>
  <c r="P95" i="13"/>
  <c r="L95" i="13"/>
  <c r="D95" i="13"/>
  <c r="Y95" i="13" s="1"/>
  <c r="Z95" i="13" s="1"/>
  <c r="C95" i="13"/>
  <c r="BB94" i="13"/>
  <c r="AO94" i="13"/>
  <c r="AQ94" i="13" s="1"/>
  <c r="AI94" i="13"/>
  <c r="Q94" i="13"/>
  <c r="P94" i="13"/>
  <c r="L94" i="13"/>
  <c r="D94" i="13"/>
  <c r="AV94" i="13" s="1"/>
  <c r="AW94" i="13" s="1"/>
  <c r="C94" i="13"/>
  <c r="BB93" i="13"/>
  <c r="AO93" i="13"/>
  <c r="AQ93" i="13" s="1"/>
  <c r="AI93" i="13"/>
  <c r="AC93" i="13"/>
  <c r="AD93" i="13" s="1"/>
  <c r="P93" i="13"/>
  <c r="L93" i="13"/>
  <c r="D93" i="13"/>
  <c r="Y93" i="13" s="1"/>
  <c r="Z93" i="13" s="1"/>
  <c r="C93" i="13"/>
  <c r="BB92" i="13"/>
  <c r="AO92" i="13"/>
  <c r="AQ92" i="13" s="1"/>
  <c r="AI92" i="13"/>
  <c r="P92" i="13"/>
  <c r="L92" i="13"/>
  <c r="D92" i="13"/>
  <c r="Y92" i="13" s="1"/>
  <c r="Z92" i="13" s="1"/>
  <c r="C92" i="13"/>
  <c r="BB91" i="13"/>
  <c r="AO91" i="13"/>
  <c r="AQ91" i="13" s="1"/>
  <c r="AI91" i="13"/>
  <c r="AC91" i="13" s="1"/>
  <c r="AD91" i="13" s="1"/>
  <c r="P91" i="13"/>
  <c r="L91" i="13"/>
  <c r="D91" i="13"/>
  <c r="Y91" i="13" s="1"/>
  <c r="Z91" i="13" s="1"/>
  <c r="C91" i="13"/>
  <c r="BB90" i="13"/>
  <c r="AO90" i="13"/>
  <c r="AQ90" i="13" s="1"/>
  <c r="AI90" i="13"/>
  <c r="P90" i="13"/>
  <c r="L90" i="13"/>
  <c r="D90" i="13"/>
  <c r="AV90" i="13" s="1"/>
  <c r="AW90" i="13" s="1"/>
  <c r="C90" i="13"/>
  <c r="BB89" i="13"/>
  <c r="AQ89" i="13"/>
  <c r="AO89" i="13"/>
  <c r="AI89" i="13"/>
  <c r="AC89" i="13" s="1"/>
  <c r="AD89" i="13" s="1"/>
  <c r="U89" i="13"/>
  <c r="V89" i="13" s="1"/>
  <c r="P89" i="13"/>
  <c r="L89" i="13"/>
  <c r="D89" i="13"/>
  <c r="Y89" i="13" s="1"/>
  <c r="Z89" i="13" s="1"/>
  <c r="C89" i="13"/>
  <c r="BB88" i="13"/>
  <c r="AQ88" i="13"/>
  <c r="AO88" i="13"/>
  <c r="AI88" i="13"/>
  <c r="Q88" i="13"/>
  <c r="P88" i="13"/>
  <c r="L88" i="13"/>
  <c r="D88" i="13"/>
  <c r="AV88" i="13" s="1"/>
  <c r="AW88" i="13" s="1"/>
  <c r="C88" i="13"/>
  <c r="BB87" i="13"/>
  <c r="AO87" i="13"/>
  <c r="AQ87" i="13" s="1"/>
  <c r="AI87" i="13"/>
  <c r="AC87" i="13"/>
  <c r="AD87" i="13" s="1"/>
  <c r="P87" i="13"/>
  <c r="L87" i="13"/>
  <c r="D87" i="13"/>
  <c r="Y87" i="13" s="1"/>
  <c r="Z87" i="13" s="1"/>
  <c r="C87" i="13"/>
  <c r="BB86" i="13"/>
  <c r="AO86" i="13"/>
  <c r="AQ86" i="13" s="1"/>
  <c r="AI86" i="13"/>
  <c r="P86" i="13"/>
  <c r="L86" i="13"/>
  <c r="D86" i="13"/>
  <c r="U86" i="13" s="1"/>
  <c r="V86" i="13" s="1"/>
  <c r="C86" i="13"/>
  <c r="BB85" i="13"/>
  <c r="AQ85" i="13"/>
  <c r="AO85" i="13"/>
  <c r="AI85" i="13"/>
  <c r="AC85" i="13" s="1"/>
  <c r="AD85" i="13" s="1"/>
  <c r="U85" i="13"/>
  <c r="V85" i="13" s="1"/>
  <c r="P85" i="13"/>
  <c r="L85" i="13"/>
  <c r="D85" i="13"/>
  <c r="Y85" i="13" s="1"/>
  <c r="Z85" i="13" s="1"/>
  <c r="C85" i="13"/>
  <c r="BB84" i="13"/>
  <c r="AQ84" i="13"/>
  <c r="AO84" i="13"/>
  <c r="AI84" i="13"/>
  <c r="Q84" i="13"/>
  <c r="P84" i="13"/>
  <c r="L84" i="13"/>
  <c r="D84" i="13"/>
  <c r="BC84" i="13" s="1"/>
  <c r="C84" i="13"/>
  <c r="BB83" i="13"/>
  <c r="AV83" i="13"/>
  <c r="AW83" i="13" s="1"/>
  <c r="AO83" i="13"/>
  <c r="AQ83" i="13" s="1"/>
  <c r="AI83" i="13"/>
  <c r="AC83" i="13"/>
  <c r="AD83" i="13" s="1"/>
  <c r="P83" i="13"/>
  <c r="L83" i="13"/>
  <c r="D83" i="13"/>
  <c r="C83" i="13"/>
  <c r="BB82" i="13"/>
  <c r="AV82" i="13"/>
  <c r="AW82" i="13" s="1"/>
  <c r="AO82" i="13"/>
  <c r="AQ82" i="13" s="1"/>
  <c r="AI82" i="13"/>
  <c r="Y82" i="13"/>
  <c r="Z82" i="13" s="1"/>
  <c r="P82" i="13"/>
  <c r="L82" i="13"/>
  <c r="D82" i="13"/>
  <c r="BC82" i="13" s="1"/>
  <c r="C82" i="13"/>
  <c r="BB81" i="13"/>
  <c r="AQ81" i="13"/>
  <c r="AO81" i="13"/>
  <c r="AI81" i="13"/>
  <c r="AC81" i="13" s="1"/>
  <c r="AD81" i="13" s="1"/>
  <c r="U81" i="13"/>
  <c r="V81" i="13" s="1"/>
  <c r="P81" i="13"/>
  <c r="L81" i="13"/>
  <c r="D81" i="13"/>
  <c r="Y81" i="13" s="1"/>
  <c r="Z81" i="13" s="1"/>
  <c r="C81" i="13"/>
  <c r="BB80" i="13"/>
  <c r="AW80" i="13"/>
  <c r="AV80" i="13"/>
  <c r="AQ80" i="13"/>
  <c r="AO80" i="13"/>
  <c r="AI80" i="13"/>
  <c r="Y80" i="13"/>
  <c r="Z80" i="13" s="1"/>
  <c r="Q80" i="13"/>
  <c r="P80" i="13"/>
  <c r="L80" i="13"/>
  <c r="D80" i="13"/>
  <c r="BC80" i="13" s="1"/>
  <c r="C80" i="13"/>
  <c r="BB79" i="13"/>
  <c r="AO79" i="13"/>
  <c r="AQ79" i="13" s="1"/>
  <c r="AI79" i="13"/>
  <c r="AC79" i="13"/>
  <c r="AD79" i="13" s="1"/>
  <c r="P79" i="13"/>
  <c r="L79" i="13"/>
  <c r="D79" i="13"/>
  <c r="Y79" i="13" s="1"/>
  <c r="Z79" i="13" s="1"/>
  <c r="C79" i="13"/>
  <c r="BB78" i="13"/>
  <c r="AO78" i="13"/>
  <c r="AQ78" i="13" s="1"/>
  <c r="AI78" i="13"/>
  <c r="P78" i="13"/>
  <c r="L78" i="13"/>
  <c r="D78" i="13"/>
  <c r="C78" i="13"/>
  <c r="BB77" i="13"/>
  <c r="AQ77" i="13"/>
  <c r="AO77" i="13"/>
  <c r="AI77" i="13"/>
  <c r="AC77" i="13" s="1"/>
  <c r="AD77" i="13" s="1"/>
  <c r="U77" i="13"/>
  <c r="V77" i="13" s="1"/>
  <c r="P77" i="13"/>
  <c r="L77" i="13"/>
  <c r="D77" i="13"/>
  <c r="Y77" i="13" s="1"/>
  <c r="Z77" i="13" s="1"/>
  <c r="C77" i="13"/>
  <c r="BB76" i="13"/>
  <c r="AQ76" i="13"/>
  <c r="AO76" i="13"/>
  <c r="AI76" i="13"/>
  <c r="Q76" i="13"/>
  <c r="P76" i="13"/>
  <c r="L76" i="13"/>
  <c r="D76" i="13"/>
  <c r="BC76" i="13" s="1"/>
  <c r="C76" i="13"/>
  <c r="BB75" i="13"/>
  <c r="AO75" i="13"/>
  <c r="AQ75" i="13" s="1"/>
  <c r="AI75" i="13"/>
  <c r="AC75" i="13"/>
  <c r="AD75" i="13" s="1"/>
  <c r="P75" i="13"/>
  <c r="L75" i="13"/>
  <c r="D75" i="13"/>
  <c r="AV75" i="13" s="1"/>
  <c r="AW75" i="13" s="1"/>
  <c r="C75" i="13"/>
  <c r="BB74" i="13"/>
  <c r="AQ74" i="13"/>
  <c r="AO74" i="13"/>
  <c r="AI74" i="13"/>
  <c r="P74" i="13"/>
  <c r="L74" i="13"/>
  <c r="D74" i="13"/>
  <c r="U74" i="13" s="1"/>
  <c r="V74" i="13" s="1"/>
  <c r="C74" i="13"/>
  <c r="BB73" i="13"/>
  <c r="AQ73" i="13"/>
  <c r="AO73" i="13"/>
  <c r="AJ73" i="13"/>
  <c r="AI73" i="13"/>
  <c r="AC73" i="13" s="1"/>
  <c r="AD73" i="13" s="1"/>
  <c r="Y73" i="13"/>
  <c r="Z73" i="13" s="1"/>
  <c r="Q73" i="13"/>
  <c r="R73" i="13" s="1"/>
  <c r="P73" i="13"/>
  <c r="L73" i="13"/>
  <c r="BF73" i="13" s="1"/>
  <c r="D73" i="13"/>
  <c r="AV73" i="13" s="1"/>
  <c r="AW73" i="13" s="1"/>
  <c r="C73" i="13"/>
  <c r="BB72" i="13"/>
  <c r="AO72" i="13"/>
  <c r="AQ72" i="13" s="1"/>
  <c r="AI72" i="13"/>
  <c r="AC72" i="13" s="1"/>
  <c r="AD72" i="13" s="1"/>
  <c r="Y72" i="13"/>
  <c r="Z72" i="13" s="1"/>
  <c r="P72" i="13"/>
  <c r="L72" i="13"/>
  <c r="BF72" i="13" s="1"/>
  <c r="D72" i="13"/>
  <c r="U72" i="13" s="1"/>
  <c r="V72" i="13" s="1"/>
  <c r="C72" i="13"/>
  <c r="BB71" i="13"/>
  <c r="AQ71" i="13"/>
  <c r="AO71" i="13"/>
  <c r="AI71" i="13"/>
  <c r="AC71" i="13"/>
  <c r="AD71" i="13" s="1"/>
  <c r="P71" i="13"/>
  <c r="L71" i="13"/>
  <c r="D71" i="13"/>
  <c r="AJ71" i="13" s="1"/>
  <c r="AK71" i="13" s="1"/>
  <c r="C71" i="13"/>
  <c r="BB70" i="13"/>
  <c r="AQ70" i="13"/>
  <c r="AO70" i="13"/>
  <c r="AI70" i="13"/>
  <c r="AC70" i="13" s="1"/>
  <c r="AD70" i="13" s="1"/>
  <c r="U70" i="13"/>
  <c r="V70" i="13" s="1"/>
  <c r="P70" i="13"/>
  <c r="L70" i="13"/>
  <c r="D70" i="13"/>
  <c r="C70" i="13"/>
  <c r="BB69" i="13"/>
  <c r="BD69" i="13" s="1"/>
  <c r="AV69" i="13"/>
  <c r="AW69" i="13" s="1"/>
  <c r="AQ69" i="13"/>
  <c r="AO69" i="13"/>
  <c r="AJ69" i="13"/>
  <c r="AI69" i="13"/>
  <c r="AC69" i="13" s="1"/>
  <c r="AD69" i="13" s="1"/>
  <c r="Y69" i="13"/>
  <c r="Z69" i="13" s="1"/>
  <c r="Q69" i="13"/>
  <c r="R69" i="13" s="1"/>
  <c r="P69" i="13"/>
  <c r="L69" i="13"/>
  <c r="D69" i="13"/>
  <c r="BC69" i="13" s="1"/>
  <c r="C69" i="13"/>
  <c r="BB68" i="13"/>
  <c r="AO68" i="13"/>
  <c r="AQ68" i="13" s="1"/>
  <c r="AI68" i="13"/>
  <c r="AC68" i="13" s="1"/>
  <c r="AD68" i="13" s="1"/>
  <c r="P68" i="13"/>
  <c r="L68" i="13"/>
  <c r="D68" i="13"/>
  <c r="Y68" i="13" s="1"/>
  <c r="Z68" i="13" s="1"/>
  <c r="C68" i="13"/>
  <c r="BB67" i="13"/>
  <c r="AV67" i="13"/>
  <c r="AW67" i="13" s="1"/>
  <c r="AQ67" i="13"/>
  <c r="AO67" i="13"/>
  <c r="AI67" i="13"/>
  <c r="Y67" i="13"/>
  <c r="Z67" i="13" s="1"/>
  <c r="P67" i="13"/>
  <c r="L67" i="13"/>
  <c r="BF67" i="13" s="1"/>
  <c r="D67" i="13"/>
  <c r="BC67" i="13" s="1"/>
  <c r="C67" i="13"/>
  <c r="BB66" i="13"/>
  <c r="AV66" i="13"/>
  <c r="AW66" i="13" s="1"/>
  <c r="AQ66" i="13"/>
  <c r="AO66" i="13"/>
  <c r="AI66" i="13"/>
  <c r="AC66" i="13"/>
  <c r="AD66" i="13" s="1"/>
  <c r="Y66" i="13"/>
  <c r="Z66" i="13" s="1"/>
  <c r="P66" i="13"/>
  <c r="L66" i="13"/>
  <c r="D66" i="13"/>
  <c r="BC66" i="13" s="1"/>
  <c r="BD66" i="13" s="1"/>
  <c r="C66" i="13"/>
  <c r="BB65" i="13"/>
  <c r="AV65" i="13"/>
  <c r="AW65" i="13" s="1"/>
  <c r="AQ65" i="13"/>
  <c r="AO65" i="13"/>
  <c r="AI65" i="13"/>
  <c r="Y65" i="13"/>
  <c r="Z65" i="13" s="1"/>
  <c r="P65" i="13"/>
  <c r="L65" i="13"/>
  <c r="D65" i="13"/>
  <c r="BC65" i="13" s="1"/>
  <c r="C65" i="13"/>
  <c r="BB64" i="13"/>
  <c r="AV64" i="13"/>
  <c r="AW64" i="13" s="1"/>
  <c r="AQ64" i="13"/>
  <c r="AO64" i="13"/>
  <c r="AI64" i="13"/>
  <c r="AC64" i="13" s="1"/>
  <c r="AD64" i="13" s="1"/>
  <c r="Y64" i="13"/>
  <c r="Z64" i="13" s="1"/>
  <c r="Q64" i="13"/>
  <c r="P64" i="13"/>
  <c r="L64" i="13"/>
  <c r="D64" i="13"/>
  <c r="BC64" i="13" s="1"/>
  <c r="C64" i="13"/>
  <c r="BB63" i="13"/>
  <c r="BD63" i="13" s="1"/>
  <c r="AV63" i="13"/>
  <c r="AW63" i="13" s="1"/>
  <c r="AO63" i="13"/>
  <c r="AQ63" i="13" s="1"/>
  <c r="AI63" i="13"/>
  <c r="Y63" i="13"/>
  <c r="Z63" i="13" s="1"/>
  <c r="Q63" i="13"/>
  <c r="R63" i="13" s="1"/>
  <c r="P63" i="13"/>
  <c r="L63" i="13"/>
  <c r="D63" i="13"/>
  <c r="BC63" i="13" s="1"/>
  <c r="C63" i="13"/>
  <c r="BB62" i="13"/>
  <c r="AO62" i="13"/>
  <c r="AQ62" i="13" s="1"/>
  <c r="AI62" i="13"/>
  <c r="AC62" i="13" s="1"/>
  <c r="AD62" i="13" s="1"/>
  <c r="P62" i="13"/>
  <c r="L62" i="13"/>
  <c r="D62" i="13"/>
  <c r="U62" i="13" s="1"/>
  <c r="V62" i="13" s="1"/>
  <c r="C62" i="13"/>
  <c r="BB61" i="13"/>
  <c r="AQ61" i="13"/>
  <c r="AO61" i="13"/>
  <c r="AI61" i="13"/>
  <c r="U61" i="13"/>
  <c r="V61" i="13" s="1"/>
  <c r="P61" i="13"/>
  <c r="L61" i="13"/>
  <c r="D61" i="13"/>
  <c r="C61" i="13"/>
  <c r="BB60" i="13"/>
  <c r="AV60" i="13"/>
  <c r="AW60" i="13" s="1"/>
  <c r="AQ60" i="13"/>
  <c r="AO60" i="13"/>
  <c r="AI60" i="13"/>
  <c r="AC60" i="13"/>
  <c r="AD60" i="13" s="1"/>
  <c r="Y60" i="13"/>
  <c r="Z60" i="13" s="1"/>
  <c r="P60" i="13"/>
  <c r="L60" i="13"/>
  <c r="D60" i="13"/>
  <c r="BC60" i="13" s="1"/>
  <c r="BD60" i="13" s="1"/>
  <c r="C60" i="13"/>
  <c r="BB59" i="13"/>
  <c r="AO59" i="13"/>
  <c r="AQ59" i="13" s="1"/>
  <c r="AI59" i="13"/>
  <c r="AC59" i="13" s="1"/>
  <c r="AD59" i="13" s="1"/>
  <c r="U59" i="13"/>
  <c r="V59" i="13" s="1"/>
  <c r="P59" i="13"/>
  <c r="L59" i="13"/>
  <c r="D59" i="13"/>
  <c r="C59" i="13"/>
  <c r="BB58" i="13"/>
  <c r="BD58" i="13" s="1"/>
  <c r="AV58" i="13"/>
  <c r="AW58" i="13" s="1"/>
  <c r="AQ58" i="13"/>
  <c r="AO58" i="13"/>
  <c r="AI58" i="13"/>
  <c r="Y58" i="13"/>
  <c r="Z58" i="13" s="1"/>
  <c r="P58" i="13"/>
  <c r="L58" i="13"/>
  <c r="BF58" i="13" s="1"/>
  <c r="D58" i="13"/>
  <c r="BC58" i="13" s="1"/>
  <c r="C58" i="13"/>
  <c r="BB57" i="13"/>
  <c r="BD57" i="13" s="1"/>
  <c r="AV57" i="13"/>
  <c r="AW57" i="13" s="1"/>
  <c r="AQ57" i="13"/>
  <c r="AO57" i="13"/>
  <c r="AI57" i="13"/>
  <c r="Y57" i="13"/>
  <c r="Z57" i="13" s="1"/>
  <c r="P57" i="13"/>
  <c r="L57" i="13"/>
  <c r="D57" i="13"/>
  <c r="BC57" i="13" s="1"/>
  <c r="C57" i="13"/>
  <c r="BD56" i="13"/>
  <c r="BB56" i="13"/>
  <c r="AO56" i="13"/>
  <c r="AQ56" i="13" s="1"/>
  <c r="AI56" i="13"/>
  <c r="Q56" i="13"/>
  <c r="P56" i="13"/>
  <c r="L56" i="13"/>
  <c r="D56" i="13"/>
  <c r="BC56" i="13" s="1"/>
  <c r="C56" i="13"/>
  <c r="BB55" i="13"/>
  <c r="AV55" i="13"/>
  <c r="AW55" i="13" s="1"/>
  <c r="AQ55" i="13"/>
  <c r="AO55" i="13"/>
  <c r="AI55" i="13"/>
  <c r="AC55" i="13" s="1"/>
  <c r="AD55" i="13" s="1"/>
  <c r="AG55" i="13"/>
  <c r="X55" i="13"/>
  <c r="Q55" i="13"/>
  <c r="P55" i="13"/>
  <c r="L55" i="13"/>
  <c r="D55" i="13"/>
  <c r="Y55" i="13" s="1"/>
  <c r="C55" i="13"/>
  <c r="BB54" i="13"/>
  <c r="AQ54" i="13"/>
  <c r="AO54" i="13"/>
  <c r="AI54" i="13"/>
  <c r="U54" i="13"/>
  <c r="V54" i="13" s="1"/>
  <c r="P54" i="13"/>
  <c r="L54" i="13"/>
  <c r="BF54" i="13" s="1"/>
  <c r="D54" i="13"/>
  <c r="C54" i="13"/>
  <c r="BB53" i="13"/>
  <c r="BD53" i="13" s="1"/>
  <c r="AV53" i="13"/>
  <c r="AW53" i="13" s="1"/>
  <c r="AQ53" i="13"/>
  <c r="AO53" i="13"/>
  <c r="AI53" i="13"/>
  <c r="Y53" i="13"/>
  <c r="Z53" i="13" s="1"/>
  <c r="P53" i="13"/>
  <c r="L53" i="13"/>
  <c r="BF53" i="13" s="1"/>
  <c r="D53" i="13"/>
  <c r="BC53" i="13" s="1"/>
  <c r="C53" i="13"/>
  <c r="BB52" i="13"/>
  <c r="AV52" i="13"/>
  <c r="AW52" i="13" s="1"/>
  <c r="AQ52" i="13"/>
  <c r="AO52" i="13"/>
  <c r="AI52" i="13"/>
  <c r="Y52" i="13"/>
  <c r="Z52" i="13" s="1"/>
  <c r="P52" i="13"/>
  <c r="L52" i="13"/>
  <c r="BF52" i="13" s="1"/>
  <c r="D52" i="13"/>
  <c r="Q52" i="13" s="1"/>
  <c r="R52" i="13" s="1"/>
  <c r="C52" i="13"/>
  <c r="BB51" i="13"/>
  <c r="AO51" i="13"/>
  <c r="AQ51" i="13" s="1"/>
  <c r="AI51" i="13"/>
  <c r="AC51" i="13" s="1"/>
  <c r="AD51" i="13" s="1"/>
  <c r="U51" i="13"/>
  <c r="V51" i="13" s="1"/>
  <c r="P51" i="13"/>
  <c r="L51" i="13"/>
  <c r="D51" i="13"/>
  <c r="C51" i="13"/>
  <c r="BB50" i="13"/>
  <c r="AV50" i="13"/>
  <c r="AW50" i="13" s="1"/>
  <c r="AQ50" i="13"/>
  <c r="AO50" i="13"/>
  <c r="AI50" i="13"/>
  <c r="AC50" i="13" s="1"/>
  <c r="AD50" i="13" s="1"/>
  <c r="U50" i="13"/>
  <c r="V50" i="13" s="1"/>
  <c r="P50" i="13"/>
  <c r="L50" i="13"/>
  <c r="BF50" i="13" s="1"/>
  <c r="D50" i="13"/>
  <c r="C50" i="13"/>
  <c r="BB49" i="13"/>
  <c r="AO49" i="13"/>
  <c r="AQ49" i="13" s="1"/>
  <c r="AI49" i="13"/>
  <c r="AC49" i="13" s="1"/>
  <c r="AD49" i="13" s="1"/>
  <c r="P49" i="13"/>
  <c r="L49" i="13"/>
  <c r="D49" i="13"/>
  <c r="BC49" i="13" s="1"/>
  <c r="C49" i="13"/>
  <c r="BB48" i="13"/>
  <c r="AO48" i="13"/>
  <c r="AQ48" i="13" s="1"/>
  <c r="AI48" i="13"/>
  <c r="AC48" i="13" s="1"/>
  <c r="AD48" i="13" s="1"/>
  <c r="U48" i="13"/>
  <c r="V48" i="13" s="1"/>
  <c r="P48" i="13"/>
  <c r="L48" i="13"/>
  <c r="D48" i="13"/>
  <c r="AJ48" i="13" s="1"/>
  <c r="C48" i="13"/>
  <c r="BB47" i="13"/>
  <c r="AO47" i="13"/>
  <c r="AQ47" i="13" s="1"/>
  <c r="AI47" i="13"/>
  <c r="AC47" i="13" s="1"/>
  <c r="AD47" i="13" s="1"/>
  <c r="U47" i="13"/>
  <c r="V47" i="13" s="1"/>
  <c r="P47" i="13"/>
  <c r="L47" i="13"/>
  <c r="D47" i="13"/>
  <c r="C47" i="13"/>
  <c r="BB46" i="13"/>
  <c r="AQ46" i="13"/>
  <c r="AO46" i="13"/>
  <c r="AI46" i="13"/>
  <c r="AC46" i="13" s="1"/>
  <c r="AD46" i="13" s="1"/>
  <c r="P46" i="13"/>
  <c r="L46" i="13"/>
  <c r="BF46" i="13" s="1"/>
  <c r="D46" i="13"/>
  <c r="AV46" i="13" s="1"/>
  <c r="AW46" i="13" s="1"/>
  <c r="C46" i="13"/>
  <c r="BB45" i="13"/>
  <c r="AV45" i="13"/>
  <c r="AW45" i="13" s="1"/>
  <c r="AO45" i="13"/>
  <c r="AQ45" i="13" s="1"/>
  <c r="AS45" i="13" s="1"/>
  <c r="AJ45" i="13"/>
  <c r="AK45" i="13" s="1"/>
  <c r="AI45" i="13"/>
  <c r="AC45" i="13"/>
  <c r="AD45" i="13" s="1"/>
  <c r="Z45" i="13"/>
  <c r="Q45" i="13"/>
  <c r="P45" i="13"/>
  <c r="L45" i="13"/>
  <c r="D45" i="13"/>
  <c r="Y45" i="13" s="1"/>
  <c r="C45" i="13"/>
  <c r="BB44" i="13"/>
  <c r="AV44" i="13"/>
  <c r="AW44" i="13" s="1"/>
  <c r="AO44" i="13"/>
  <c r="AQ44" i="13" s="1"/>
  <c r="AI44" i="13"/>
  <c r="AC44" i="13" s="1"/>
  <c r="AD44" i="13" s="1"/>
  <c r="Q44" i="13"/>
  <c r="P44" i="13"/>
  <c r="L44" i="13"/>
  <c r="D44" i="13"/>
  <c r="BC44" i="13" s="1"/>
  <c r="C44" i="13"/>
  <c r="BB43" i="13"/>
  <c r="AO43" i="13"/>
  <c r="AQ43" i="13" s="1"/>
  <c r="AI43" i="13"/>
  <c r="Q43" i="13"/>
  <c r="R43" i="13" s="1"/>
  <c r="P43" i="13"/>
  <c r="L43" i="13"/>
  <c r="D43" i="13"/>
  <c r="BC43" i="13" s="1"/>
  <c r="C43" i="13"/>
  <c r="BB42" i="13"/>
  <c r="AO42" i="13"/>
  <c r="AQ42" i="13" s="1"/>
  <c r="AI42" i="13"/>
  <c r="AC42" i="13" s="1"/>
  <c r="AD42" i="13" s="1"/>
  <c r="Q42" i="13"/>
  <c r="P42" i="13"/>
  <c r="L42" i="13"/>
  <c r="D42" i="13"/>
  <c r="BC42" i="13" s="1"/>
  <c r="C42" i="13"/>
  <c r="BB41" i="13"/>
  <c r="BD41" i="13" s="1"/>
  <c r="AO41" i="13"/>
  <c r="AQ41" i="13" s="1"/>
  <c r="AI41" i="13"/>
  <c r="AC41" i="13" s="1"/>
  <c r="AD41" i="13" s="1"/>
  <c r="Q41" i="13"/>
  <c r="R41" i="13" s="1"/>
  <c r="P41" i="13"/>
  <c r="L41" i="13"/>
  <c r="D41" i="13"/>
  <c r="BC41" i="13" s="1"/>
  <c r="C41" i="13"/>
  <c r="BB39" i="13"/>
  <c r="BD39" i="13" s="1"/>
  <c r="AO39" i="13"/>
  <c r="AQ39" i="13" s="1"/>
  <c r="AI39" i="13"/>
  <c r="AC39" i="13" s="1"/>
  <c r="AD39" i="13" s="1"/>
  <c r="Q39" i="13"/>
  <c r="P39" i="13"/>
  <c r="L39" i="13"/>
  <c r="D39" i="13"/>
  <c r="BC39" i="13" s="1"/>
  <c r="C39" i="13"/>
  <c r="BB38" i="13"/>
  <c r="BD38" i="13" s="1"/>
  <c r="AO38" i="13"/>
  <c r="AQ38" i="13" s="1"/>
  <c r="AI38" i="13"/>
  <c r="AC38" i="13" s="1"/>
  <c r="AD38" i="13" s="1"/>
  <c r="Q38" i="13"/>
  <c r="R38" i="13" s="1"/>
  <c r="P38" i="13"/>
  <c r="L38" i="13"/>
  <c r="D38" i="13"/>
  <c r="BC38" i="13" s="1"/>
  <c r="C38" i="13"/>
  <c r="BB37" i="13"/>
  <c r="BD37" i="13" s="1"/>
  <c r="AO37" i="13"/>
  <c r="AQ37" i="13" s="1"/>
  <c r="AI37" i="13"/>
  <c r="AC37" i="13" s="1"/>
  <c r="AD37" i="13" s="1"/>
  <c r="Q37" i="13"/>
  <c r="P37" i="13"/>
  <c r="L37" i="13"/>
  <c r="D37" i="13"/>
  <c r="BC37" i="13" s="1"/>
  <c r="C37" i="13"/>
  <c r="BB36" i="13"/>
  <c r="AQ36" i="13"/>
  <c r="AO36" i="13"/>
  <c r="AI36" i="13"/>
  <c r="AC36" i="13" s="1"/>
  <c r="AD36" i="13" s="1"/>
  <c r="U36" i="13"/>
  <c r="V36" i="13" s="1"/>
  <c r="P36" i="13"/>
  <c r="L36" i="13"/>
  <c r="D36" i="13"/>
  <c r="C36" i="13"/>
  <c r="BB35" i="13"/>
  <c r="BD35" i="13" s="1"/>
  <c r="AV35" i="13"/>
  <c r="AW35" i="13" s="1"/>
  <c r="AQ35" i="13"/>
  <c r="AO35" i="13"/>
  <c r="AI35" i="13"/>
  <c r="AC35" i="13" s="1"/>
  <c r="AD35" i="13" s="1"/>
  <c r="Y35" i="13"/>
  <c r="Z35" i="13" s="1"/>
  <c r="P35" i="13"/>
  <c r="L35" i="13"/>
  <c r="D35" i="13"/>
  <c r="BC35" i="13" s="1"/>
  <c r="C35" i="13"/>
  <c r="BB34" i="13"/>
  <c r="BD34" i="13" s="1"/>
  <c r="AV34" i="13"/>
  <c r="AW34" i="13" s="1"/>
  <c r="AO34" i="13"/>
  <c r="AQ34" i="13" s="1"/>
  <c r="AI34" i="13"/>
  <c r="AC34" i="13" s="1"/>
  <c r="AD34" i="13" s="1"/>
  <c r="Y34" i="13"/>
  <c r="Z34" i="13" s="1"/>
  <c r="P34" i="13"/>
  <c r="L34" i="13"/>
  <c r="D34" i="13"/>
  <c r="BC34" i="13" s="1"/>
  <c r="C34" i="13"/>
  <c r="BD33" i="13"/>
  <c r="BB33" i="13"/>
  <c r="AO33" i="13"/>
  <c r="AQ33" i="13" s="1"/>
  <c r="AI33" i="13"/>
  <c r="AC33" i="13" s="1"/>
  <c r="AD33" i="13" s="1"/>
  <c r="Q33" i="13"/>
  <c r="P33" i="13"/>
  <c r="L33" i="13"/>
  <c r="D33" i="13"/>
  <c r="BC33" i="13" s="1"/>
  <c r="C33" i="13"/>
  <c r="BB32" i="13"/>
  <c r="AQ32" i="13"/>
  <c r="AO32" i="13"/>
  <c r="AI32" i="13"/>
  <c r="AC32" i="13" s="1"/>
  <c r="AD32" i="13" s="1"/>
  <c r="U32" i="13"/>
  <c r="V32" i="13" s="1"/>
  <c r="P32" i="13"/>
  <c r="L32" i="13"/>
  <c r="D32" i="13"/>
  <c r="C32" i="13"/>
  <c r="BB31" i="13"/>
  <c r="BD31" i="13" s="1"/>
  <c r="AV31" i="13"/>
  <c r="AW31" i="13" s="1"/>
  <c r="AQ31" i="13"/>
  <c r="AO31" i="13"/>
  <c r="AI31" i="13"/>
  <c r="AC31" i="13" s="1"/>
  <c r="AD31" i="13" s="1"/>
  <c r="Y31" i="13"/>
  <c r="Z31" i="13" s="1"/>
  <c r="P31" i="13"/>
  <c r="L31" i="13"/>
  <c r="D31" i="13"/>
  <c r="BC31" i="13" s="1"/>
  <c r="C31" i="13"/>
  <c r="BB30" i="13"/>
  <c r="BD30" i="13" s="1"/>
  <c r="AV30" i="13"/>
  <c r="AW30" i="13" s="1"/>
  <c r="AO30" i="13"/>
  <c r="AQ30" i="13" s="1"/>
  <c r="AI30" i="13"/>
  <c r="AC30" i="13" s="1"/>
  <c r="AD30" i="13" s="1"/>
  <c r="Y30" i="13"/>
  <c r="Z30" i="13" s="1"/>
  <c r="P30" i="13"/>
  <c r="L30" i="13"/>
  <c r="D30" i="13"/>
  <c r="BC30" i="13" s="1"/>
  <c r="C30" i="13"/>
  <c r="BD29" i="13"/>
  <c r="BB29" i="13"/>
  <c r="AO29" i="13"/>
  <c r="AQ29" i="13" s="1"/>
  <c r="AI29" i="13"/>
  <c r="AC29" i="13" s="1"/>
  <c r="AD29" i="13" s="1"/>
  <c r="Q29" i="13"/>
  <c r="P29" i="13"/>
  <c r="L29" i="13"/>
  <c r="D29" i="13"/>
  <c r="BC29" i="13" s="1"/>
  <c r="C29" i="13"/>
  <c r="BB28" i="13"/>
  <c r="AQ28" i="13"/>
  <c r="AO28" i="13"/>
  <c r="AI28" i="13"/>
  <c r="AC28" i="13" s="1"/>
  <c r="AD28" i="13" s="1"/>
  <c r="P28" i="13"/>
  <c r="L28" i="13"/>
  <c r="D28" i="13"/>
  <c r="U28" i="13" s="1"/>
  <c r="V28" i="13" s="1"/>
  <c r="C28" i="13"/>
  <c r="BB27" i="13"/>
  <c r="AV27" i="13"/>
  <c r="AW27" i="13" s="1"/>
  <c r="AQ27" i="13"/>
  <c r="AO27" i="13"/>
  <c r="AI27" i="13"/>
  <c r="AC27" i="13" s="1"/>
  <c r="AD27" i="13" s="1"/>
  <c r="Y27" i="13"/>
  <c r="Z27" i="13" s="1"/>
  <c r="P27" i="13"/>
  <c r="L27" i="13"/>
  <c r="D27" i="13"/>
  <c r="BC27" i="13" s="1"/>
  <c r="BD27" i="13" s="1"/>
  <c r="C27" i="13"/>
  <c r="BB26" i="13"/>
  <c r="BD26" i="13" s="1"/>
  <c r="AV26" i="13"/>
  <c r="AW26" i="13" s="1"/>
  <c r="AQ26" i="13"/>
  <c r="AO26" i="13"/>
  <c r="AI26" i="13"/>
  <c r="AC26" i="13" s="1"/>
  <c r="AD26" i="13" s="1"/>
  <c r="Y26" i="13"/>
  <c r="Z26" i="13" s="1"/>
  <c r="P26" i="13"/>
  <c r="L26" i="13"/>
  <c r="D26" i="13"/>
  <c r="BC26" i="13" s="1"/>
  <c r="C26" i="13"/>
  <c r="BD25" i="13"/>
  <c r="BB25" i="13"/>
  <c r="AV25" i="13"/>
  <c r="AW25" i="13" s="1"/>
  <c r="AO25" i="13"/>
  <c r="AQ25" i="13" s="1"/>
  <c r="AI25" i="13"/>
  <c r="AC25" i="13" s="1"/>
  <c r="AD25" i="13" s="1"/>
  <c r="Y25" i="13"/>
  <c r="Z25" i="13" s="1"/>
  <c r="Q25" i="13"/>
  <c r="P25" i="13"/>
  <c r="L25" i="13"/>
  <c r="D25" i="13"/>
  <c r="BC25" i="13" s="1"/>
  <c r="C25" i="13"/>
  <c r="BB24" i="13"/>
  <c r="AQ24" i="13"/>
  <c r="AO24" i="13"/>
  <c r="AI24" i="13"/>
  <c r="AC24" i="13" s="1"/>
  <c r="AD24" i="13" s="1"/>
  <c r="P24" i="13"/>
  <c r="L24" i="13"/>
  <c r="D24" i="13"/>
  <c r="U24" i="13" s="1"/>
  <c r="V24" i="13" s="1"/>
  <c r="C24" i="13"/>
  <c r="BB23" i="13"/>
  <c r="AV23" i="13"/>
  <c r="AW23" i="13" s="1"/>
  <c r="AQ23" i="13"/>
  <c r="AO23" i="13"/>
  <c r="AI23" i="13"/>
  <c r="AC23" i="13" s="1"/>
  <c r="AD23" i="13" s="1"/>
  <c r="Y23" i="13"/>
  <c r="Z23" i="13" s="1"/>
  <c r="P23" i="13"/>
  <c r="L23" i="13"/>
  <c r="D23" i="13"/>
  <c r="BC23" i="13" s="1"/>
  <c r="BD23" i="13" s="1"/>
  <c r="C23" i="13"/>
  <c r="BB22" i="13"/>
  <c r="AQ22" i="13"/>
  <c r="AO22" i="13"/>
  <c r="AI22" i="13"/>
  <c r="AC22" i="13" s="1"/>
  <c r="AD22" i="13" s="1"/>
  <c r="P22" i="13"/>
  <c r="L22" i="13"/>
  <c r="D22" i="13"/>
  <c r="AV22" i="13" s="1"/>
  <c r="AW22" i="13" s="1"/>
  <c r="C22" i="13"/>
  <c r="BB21" i="13"/>
  <c r="AQ21" i="13"/>
  <c r="AO21" i="13"/>
  <c r="AI21" i="13"/>
  <c r="AC21" i="13" s="1"/>
  <c r="AD21" i="13" s="1"/>
  <c r="P21" i="13"/>
  <c r="L21" i="13"/>
  <c r="D21" i="13"/>
  <c r="Q21" i="13" s="1"/>
  <c r="C21" i="13"/>
  <c r="BB20" i="13"/>
  <c r="AO20" i="13"/>
  <c r="AQ20" i="13" s="1"/>
  <c r="AI20" i="13"/>
  <c r="P20" i="13"/>
  <c r="L20" i="13"/>
  <c r="D20" i="13"/>
  <c r="AV20" i="13" s="1"/>
  <c r="AW20" i="13" s="1"/>
  <c r="C20" i="13"/>
  <c r="BB19" i="13"/>
  <c r="AO19" i="13"/>
  <c r="AQ19" i="13" s="1"/>
  <c r="AI19" i="13"/>
  <c r="AC19" i="13" s="1"/>
  <c r="AD19" i="13" s="1"/>
  <c r="P19" i="13"/>
  <c r="BF19" i="13" s="1"/>
  <c r="L19" i="13"/>
  <c r="D19" i="13"/>
  <c r="BC19" i="13" s="1"/>
  <c r="BD19" i="13" s="1"/>
  <c r="C19" i="13"/>
  <c r="BB18" i="13"/>
  <c r="AO18" i="13"/>
  <c r="AQ18" i="13" s="1"/>
  <c r="AI18" i="13"/>
  <c r="P18" i="13"/>
  <c r="L18" i="13"/>
  <c r="D18" i="13"/>
  <c r="AV18" i="13" s="1"/>
  <c r="AW18" i="13" s="1"/>
  <c r="C18" i="13"/>
  <c r="BB17" i="13"/>
  <c r="AO17" i="13"/>
  <c r="AQ17" i="13" s="1"/>
  <c r="AI17" i="13"/>
  <c r="AC17" i="13" s="1"/>
  <c r="AD17" i="13" s="1"/>
  <c r="P17" i="13"/>
  <c r="BF17" i="13" s="1"/>
  <c r="L17" i="13"/>
  <c r="D17" i="13"/>
  <c r="BC17" i="13" s="1"/>
  <c r="BD17" i="13" s="1"/>
  <c r="C17" i="13"/>
  <c r="BB16" i="13"/>
  <c r="AO16" i="13"/>
  <c r="AQ16" i="13" s="1"/>
  <c r="AI16" i="13"/>
  <c r="P16" i="13"/>
  <c r="L16" i="13"/>
  <c r="D16" i="13"/>
  <c r="AV16" i="13" s="1"/>
  <c r="AW16" i="13" s="1"/>
  <c r="C16" i="13"/>
  <c r="BB15" i="13"/>
  <c r="AO15" i="13"/>
  <c r="AQ15" i="13" s="1"/>
  <c r="AI15" i="13"/>
  <c r="AC15" i="13"/>
  <c r="AD15" i="13" s="1"/>
  <c r="P15" i="13"/>
  <c r="BF15" i="13" s="1"/>
  <c r="L15" i="13"/>
  <c r="D15" i="13"/>
  <c r="AJ15" i="13" s="1"/>
  <c r="C15" i="13"/>
  <c r="BB14" i="13"/>
  <c r="AO14" i="13"/>
  <c r="AQ14" i="13" s="1"/>
  <c r="AI14" i="13"/>
  <c r="P14" i="13"/>
  <c r="L14" i="13"/>
  <c r="D14" i="13"/>
  <c r="AV14" i="13" s="1"/>
  <c r="AW14" i="13" s="1"/>
  <c r="C14" i="13"/>
  <c r="BB13" i="13"/>
  <c r="AO13" i="13"/>
  <c r="AQ13" i="13" s="1"/>
  <c r="AI13" i="13"/>
  <c r="AC13" i="13"/>
  <c r="AD13" i="13" s="1"/>
  <c r="P13" i="13"/>
  <c r="BF13" i="13" s="1"/>
  <c r="L13" i="13"/>
  <c r="D13" i="13"/>
  <c r="BC13" i="13" s="1"/>
  <c r="C13" i="13"/>
  <c r="BB12" i="13"/>
  <c r="AO12" i="13"/>
  <c r="AQ12" i="13" s="1"/>
  <c r="AI12" i="13"/>
  <c r="P12" i="13"/>
  <c r="L12" i="13"/>
  <c r="D12" i="13"/>
  <c r="AV12" i="13" s="1"/>
  <c r="AW12" i="13" s="1"/>
  <c r="C12" i="13"/>
  <c r="BB11" i="13"/>
  <c r="AO11" i="13"/>
  <c r="AQ11" i="13" s="1"/>
  <c r="AI11" i="13"/>
  <c r="AC11" i="13"/>
  <c r="AD11" i="13" s="1"/>
  <c r="P11" i="13"/>
  <c r="BF11" i="13" s="1"/>
  <c r="L11" i="13"/>
  <c r="D11" i="13"/>
  <c r="Y11" i="13" s="1"/>
  <c r="Z11" i="13" s="1"/>
  <c r="C11" i="13"/>
  <c r="BB10" i="13"/>
  <c r="AO10" i="13"/>
  <c r="AQ10" i="13" s="1"/>
  <c r="AI10" i="13"/>
  <c r="P10" i="13"/>
  <c r="L10" i="13"/>
  <c r="D10" i="13"/>
  <c r="AV10" i="13" s="1"/>
  <c r="AW10" i="13" s="1"/>
  <c r="C10" i="13"/>
  <c r="BB9" i="13"/>
  <c r="AO9" i="13"/>
  <c r="AQ9" i="13" s="1"/>
  <c r="AI9" i="13"/>
  <c r="AC9" i="13"/>
  <c r="AD9" i="13" s="1"/>
  <c r="P9" i="13"/>
  <c r="L9" i="13"/>
  <c r="D9" i="13"/>
  <c r="AJ9" i="13" s="1"/>
  <c r="C9" i="13"/>
  <c r="BB8" i="13"/>
  <c r="AO8" i="13"/>
  <c r="AQ8" i="13" s="1"/>
  <c r="AI8" i="13"/>
  <c r="Q8" i="13"/>
  <c r="P8" i="13"/>
  <c r="L8" i="13"/>
  <c r="D8" i="13"/>
  <c r="AV8" i="13" s="1"/>
  <c r="AW8" i="13" s="1"/>
  <c r="C8" i="13"/>
  <c r="BB6" i="13"/>
  <c r="AO6" i="13"/>
  <c r="AQ6" i="13" s="1"/>
  <c r="AI6" i="13"/>
  <c r="AC6" i="13"/>
  <c r="AD6" i="13" s="1"/>
  <c r="P6" i="13"/>
  <c r="L6" i="13"/>
  <c r="D6" i="13"/>
  <c r="Y6" i="13" s="1"/>
  <c r="Z6" i="13" s="1"/>
  <c r="C6" i="13"/>
  <c r="BB5" i="13"/>
  <c r="AO5" i="13"/>
  <c r="AQ5" i="13" s="1"/>
  <c r="AI5" i="13"/>
  <c r="Y5" i="13"/>
  <c r="Z5" i="13" s="1"/>
  <c r="P5" i="13"/>
  <c r="L5" i="13"/>
  <c r="D5" i="13"/>
  <c r="C5" i="13"/>
  <c r="BB4" i="13"/>
  <c r="AO4" i="13"/>
  <c r="AI4" i="13"/>
  <c r="AC4" i="13" s="1"/>
  <c r="AD4" i="13" s="1"/>
  <c r="P4" i="13"/>
  <c r="L4" i="13"/>
  <c r="D4" i="13"/>
  <c r="C4" i="13"/>
  <c r="AV5" i="13" l="1"/>
  <c r="AW5" i="13" s="1"/>
  <c r="Q5" i="13"/>
  <c r="Y8" i="13"/>
  <c r="Z8" i="13" s="1"/>
  <c r="BC51" i="13"/>
  <c r="Q51" i="13"/>
  <c r="Y51" i="13"/>
  <c r="Z51" i="13" s="1"/>
  <c r="AV51" i="13"/>
  <c r="AW51" i="13" s="1"/>
  <c r="BC54" i="13"/>
  <c r="BD54" i="13" s="1"/>
  <c r="Q54" i="13"/>
  <c r="R54" i="13" s="1"/>
  <c r="AV54" i="13"/>
  <c r="AW54" i="13" s="1"/>
  <c r="Y54" i="13"/>
  <c r="Z54" i="13" s="1"/>
  <c r="BC110" i="13"/>
  <c r="BD110" i="13" s="1"/>
  <c r="BC36" i="13"/>
  <c r="BD36" i="13" s="1"/>
  <c r="Q36" i="13"/>
  <c r="R36" i="13" s="1"/>
  <c r="AV36" i="13"/>
  <c r="AW36" i="13" s="1"/>
  <c r="Y36" i="13"/>
  <c r="Z36" i="13" s="1"/>
  <c r="U46" i="13"/>
  <c r="V46" i="13" s="1"/>
  <c r="AJ50" i="13"/>
  <c r="AK50" i="13" s="1"/>
  <c r="Q50" i="13"/>
  <c r="BC50" i="13"/>
  <c r="BC59" i="13"/>
  <c r="BD59" i="13" s="1"/>
  <c r="Q59" i="13"/>
  <c r="R59" i="13" s="1"/>
  <c r="AV59" i="13"/>
  <c r="AW59" i="13" s="1"/>
  <c r="Y59" i="13"/>
  <c r="Z59" i="13" s="1"/>
  <c r="BC61" i="13"/>
  <c r="Q61" i="13"/>
  <c r="R61" i="13" s="1"/>
  <c r="AV61" i="13"/>
  <c r="AW61" i="13" s="1"/>
  <c r="Y61" i="13"/>
  <c r="Z61" i="13" s="1"/>
  <c r="BC70" i="13"/>
  <c r="BD70" i="13" s="1"/>
  <c r="AV70" i="13"/>
  <c r="AW70" i="13" s="1"/>
  <c r="Q70" i="13"/>
  <c r="R70" i="13" s="1"/>
  <c r="Y70" i="13"/>
  <c r="Z70" i="13" s="1"/>
  <c r="BC24" i="13"/>
  <c r="BD24" i="13" s="1"/>
  <c r="Q24" i="13"/>
  <c r="R24" i="13" s="1"/>
  <c r="AV24" i="13"/>
  <c r="AW24" i="13" s="1"/>
  <c r="Y24" i="13"/>
  <c r="Z24" i="13" s="1"/>
  <c r="BC28" i="13"/>
  <c r="BD28" i="13" s="1"/>
  <c r="Q28" i="13"/>
  <c r="R28" i="13" s="1"/>
  <c r="AV28" i="13"/>
  <c r="AW28" i="13" s="1"/>
  <c r="Y28" i="13"/>
  <c r="Z28" i="13" s="1"/>
  <c r="BC62" i="13"/>
  <c r="BD62" i="13" s="1"/>
  <c r="Q62" i="13"/>
  <c r="AV62" i="13"/>
  <c r="AW62" i="13" s="1"/>
  <c r="Y62" i="13"/>
  <c r="Z62" i="13" s="1"/>
  <c r="AJ98" i="13"/>
  <c r="Q98" i="13"/>
  <c r="R98" i="13" s="1"/>
  <c r="AV98" i="13"/>
  <c r="AW98" i="13" s="1"/>
  <c r="Y98" i="13"/>
  <c r="Z98" i="13" s="1"/>
  <c r="BC98" i="13"/>
  <c r="BD98" i="13" s="1"/>
  <c r="U98" i="13"/>
  <c r="V98" i="13" s="1"/>
  <c r="AJ46" i="13"/>
  <c r="AK46" i="13" s="1"/>
  <c r="Q46" i="13"/>
  <c r="BC46" i="13"/>
  <c r="BC32" i="13"/>
  <c r="BD32" i="13" s="1"/>
  <c r="Q32" i="13"/>
  <c r="R32" i="13" s="1"/>
  <c r="AV32" i="13"/>
  <c r="AW32" i="13" s="1"/>
  <c r="Y32" i="13"/>
  <c r="Z32" i="13" s="1"/>
  <c r="BC78" i="13"/>
  <c r="BD78" i="13" s="1"/>
  <c r="Q78" i="13"/>
  <c r="AV78" i="13"/>
  <c r="AW78" i="13" s="1"/>
  <c r="Y78" i="13"/>
  <c r="Z78" i="13" s="1"/>
  <c r="U78" i="13"/>
  <c r="V78" i="13" s="1"/>
  <c r="BC47" i="13"/>
  <c r="Q47" i="13"/>
  <c r="Y47" i="13"/>
  <c r="Z47" i="13" s="1"/>
  <c r="AV47" i="13"/>
  <c r="AW47" i="13" s="1"/>
  <c r="AV48" i="13"/>
  <c r="AW48" i="13" s="1"/>
  <c r="Q48" i="13"/>
  <c r="R48" i="13" s="1"/>
  <c r="BC48" i="13"/>
  <c r="BD48" i="13" s="1"/>
  <c r="Y48" i="13"/>
  <c r="Z48" i="13" s="1"/>
  <c r="BC140" i="13"/>
  <c r="BD140" i="13" s="1"/>
  <c r="AV140" i="13"/>
  <c r="AW140" i="13" s="1"/>
  <c r="Q140" i="13"/>
  <c r="Y140" i="13"/>
  <c r="Z140" i="13" s="1"/>
  <c r="BF5" i="13"/>
  <c r="AK9" i="13"/>
  <c r="BD13" i="13"/>
  <c r="AK15" i="13"/>
  <c r="AS15" i="13" s="1"/>
  <c r="BC15" i="13"/>
  <c r="BD15" i="13" s="1"/>
  <c r="BF16" i="13"/>
  <c r="BF18" i="13"/>
  <c r="BF20" i="13"/>
  <c r="U25" i="13"/>
  <c r="V25" i="13" s="1"/>
  <c r="Q26" i="13"/>
  <c r="R26" i="13" s="1"/>
  <c r="U29" i="13"/>
  <c r="V29" i="13" s="1"/>
  <c r="Q30" i="13"/>
  <c r="R30" i="13" s="1"/>
  <c r="U33" i="13"/>
  <c r="V33" i="13" s="1"/>
  <c r="Q34" i="13"/>
  <c r="R34" i="13" s="1"/>
  <c r="U37" i="13"/>
  <c r="V37" i="13" s="1"/>
  <c r="U38" i="13"/>
  <c r="V38" i="13" s="1"/>
  <c r="U39" i="13"/>
  <c r="V39" i="13" s="1"/>
  <c r="U41" i="13"/>
  <c r="V41" i="13" s="1"/>
  <c r="BD42" i="13"/>
  <c r="U42" i="13"/>
  <c r="V42" i="13" s="1"/>
  <c r="U43" i="13"/>
  <c r="V43" i="13" s="1"/>
  <c r="BD44" i="13"/>
  <c r="U44" i="13"/>
  <c r="V44" i="13" s="1"/>
  <c r="R45" i="13"/>
  <c r="BD46" i="13"/>
  <c r="BF47" i="13"/>
  <c r="BF48" i="13"/>
  <c r="Y49" i="13"/>
  <c r="Z49" i="13" s="1"/>
  <c r="AV49" i="13"/>
  <c r="AW49" i="13" s="1"/>
  <c r="BD50" i="13"/>
  <c r="BF51" i="13"/>
  <c r="U55" i="13"/>
  <c r="V55" i="13" s="1"/>
  <c r="AJ55" i="13"/>
  <c r="U56" i="13"/>
  <c r="V56" i="13" s="1"/>
  <c r="Q57" i="13"/>
  <c r="R57" i="13" s="1"/>
  <c r="BF59" i="13"/>
  <c r="Q60" i="13"/>
  <c r="R60" i="13" s="1"/>
  <c r="BF61" i="13"/>
  <c r="U63" i="13"/>
  <c r="V63" i="13" s="1"/>
  <c r="BD64" i="13"/>
  <c r="U64" i="13"/>
  <c r="V64" i="13" s="1"/>
  <c r="Q65" i="13"/>
  <c r="R65" i="13" s="1"/>
  <c r="Q66" i="13"/>
  <c r="R66" i="13" s="1"/>
  <c r="U69" i="13"/>
  <c r="V69" i="13" s="1"/>
  <c r="R8" i="13"/>
  <c r="Q23" i="13"/>
  <c r="U26" i="13"/>
  <c r="V26" i="13" s="1"/>
  <c r="Q27" i="13"/>
  <c r="Y29" i="13"/>
  <c r="Z29" i="13" s="1"/>
  <c r="AV29" i="13"/>
  <c r="AW29" i="13" s="1"/>
  <c r="U30" i="13"/>
  <c r="V30" i="13" s="1"/>
  <c r="Q31" i="13"/>
  <c r="Y33" i="13"/>
  <c r="Z33" i="13" s="1"/>
  <c r="AV33" i="13"/>
  <c r="AW33" i="13" s="1"/>
  <c r="U34" i="13"/>
  <c r="V34" i="13" s="1"/>
  <c r="Q35" i="13"/>
  <c r="Y37" i="13"/>
  <c r="Z37" i="13" s="1"/>
  <c r="AV37" i="13"/>
  <c r="AW37" i="13" s="1"/>
  <c r="Y38" i="13"/>
  <c r="Z38" i="13" s="1"/>
  <c r="AV38" i="13"/>
  <c r="AW38" i="13" s="1"/>
  <c r="Y39" i="13"/>
  <c r="Z39" i="13" s="1"/>
  <c r="AV39" i="13"/>
  <c r="AW39" i="13" s="1"/>
  <c r="Y41" i="13"/>
  <c r="Z41" i="13" s="1"/>
  <c r="AV41" i="13"/>
  <c r="AW41" i="13" s="1"/>
  <c r="Y42" i="13"/>
  <c r="Z42" i="13" s="1"/>
  <c r="AV42" i="13"/>
  <c r="AW42" i="13" s="1"/>
  <c r="BF43" i="13"/>
  <c r="Y43" i="13"/>
  <c r="Z43" i="13" s="1"/>
  <c r="AV43" i="13"/>
  <c r="AW43" i="13" s="1"/>
  <c r="Y44" i="13"/>
  <c r="Z44" i="13" s="1"/>
  <c r="U45" i="13"/>
  <c r="V45" i="13" s="1"/>
  <c r="BD47" i="13"/>
  <c r="Q49" i="13"/>
  <c r="BD49" i="13"/>
  <c r="BD51" i="13"/>
  <c r="Q53" i="13"/>
  <c r="BF55" i="13"/>
  <c r="Z55" i="13"/>
  <c r="BC55" i="13"/>
  <c r="BD55" i="13" s="1"/>
  <c r="BF56" i="13"/>
  <c r="Y56" i="13"/>
  <c r="Z56" i="13" s="1"/>
  <c r="AV56" i="13"/>
  <c r="AW56" i="13" s="1"/>
  <c r="U57" i="13"/>
  <c r="V57" i="13" s="1"/>
  <c r="Q58" i="13"/>
  <c r="U60" i="13"/>
  <c r="V60" i="13" s="1"/>
  <c r="BD61" i="13"/>
  <c r="R62" i="13"/>
  <c r="BF63" i="13"/>
  <c r="U65" i="13"/>
  <c r="V65" i="13" s="1"/>
  <c r="U66" i="13"/>
  <c r="V66" i="13" s="1"/>
  <c r="Q67" i="13"/>
  <c r="R67" i="13" s="1"/>
  <c r="Q68" i="13"/>
  <c r="AV68" i="13"/>
  <c r="AW68" i="13" s="1"/>
  <c r="BF69" i="13"/>
  <c r="BC74" i="13"/>
  <c r="BD74" i="13" s="1"/>
  <c r="Q74" i="13"/>
  <c r="AV74" i="13"/>
  <c r="AW74" i="13" s="1"/>
  <c r="Y74" i="13"/>
  <c r="Z74" i="13" s="1"/>
  <c r="Y83" i="13"/>
  <c r="Z83" i="13" s="1"/>
  <c r="U83" i="13"/>
  <c r="V83" i="13" s="1"/>
  <c r="BC86" i="13"/>
  <c r="Q86" i="13"/>
  <c r="AV86" i="13"/>
  <c r="AW86" i="13" s="1"/>
  <c r="Y86" i="13"/>
  <c r="Z86" i="13" s="1"/>
  <c r="AV92" i="13"/>
  <c r="AW92" i="13" s="1"/>
  <c r="Q92" i="13"/>
  <c r="R92" i="13" s="1"/>
  <c r="AC106" i="13"/>
  <c r="AD106" i="13" s="1"/>
  <c r="AK106" i="13"/>
  <c r="AS106" i="13" s="1"/>
  <c r="Q132" i="13"/>
  <c r="R132" i="13" s="1"/>
  <c r="Y132" i="13"/>
  <c r="Z132" i="13" s="1"/>
  <c r="BF21" i="13"/>
  <c r="U23" i="13"/>
  <c r="V23" i="13" s="1"/>
  <c r="U27" i="13"/>
  <c r="V27" i="13" s="1"/>
  <c r="U31" i="13"/>
  <c r="V31" i="13" s="1"/>
  <c r="U35" i="13"/>
  <c r="V35" i="13" s="1"/>
  <c r="R44" i="13"/>
  <c r="BF45" i="13"/>
  <c r="AS46" i="13"/>
  <c r="U49" i="13"/>
  <c r="V49" i="13" s="1"/>
  <c r="AS50" i="13"/>
  <c r="U53" i="13"/>
  <c r="V53" i="13" s="1"/>
  <c r="BF57" i="13"/>
  <c r="U58" i="13"/>
  <c r="V58" i="13" s="1"/>
  <c r="R64" i="13"/>
  <c r="BF65" i="13"/>
  <c r="U67" i="13"/>
  <c r="V67" i="13" s="1"/>
  <c r="BC72" i="13"/>
  <c r="Q72" i="13"/>
  <c r="R72" i="13" s="1"/>
  <c r="AV72" i="13"/>
  <c r="AW72" i="13" s="1"/>
  <c r="Y75" i="13"/>
  <c r="Z75" i="13" s="1"/>
  <c r="U75" i="13"/>
  <c r="V75" i="13" s="1"/>
  <c r="BC125" i="13"/>
  <c r="BD125" i="13" s="1"/>
  <c r="Q125" i="13"/>
  <c r="AV125" i="13"/>
  <c r="AW125" i="13" s="1"/>
  <c r="Y125" i="13"/>
  <c r="Z125" i="13" s="1"/>
  <c r="BC129" i="13"/>
  <c r="BD129" i="13" s="1"/>
  <c r="Q129" i="13"/>
  <c r="AV129" i="13"/>
  <c r="AW129" i="13" s="1"/>
  <c r="Y129" i="13"/>
  <c r="Z129" i="13" s="1"/>
  <c r="U140" i="13"/>
  <c r="V140" i="13" s="1"/>
  <c r="U73" i="13"/>
  <c r="V73" i="13" s="1"/>
  <c r="BC73" i="13"/>
  <c r="BD73" i="13" s="1"/>
  <c r="Y76" i="13"/>
  <c r="Z76" i="13" s="1"/>
  <c r="AV76" i="13"/>
  <c r="AW76" i="13" s="1"/>
  <c r="AV77" i="13"/>
  <c r="AW77" i="13" s="1"/>
  <c r="U79" i="13"/>
  <c r="V79" i="13" s="1"/>
  <c r="U80" i="13"/>
  <c r="V80" i="13" s="1"/>
  <c r="Q82" i="13"/>
  <c r="R82" i="13" s="1"/>
  <c r="R84" i="13"/>
  <c r="Y84" i="13"/>
  <c r="Z84" i="13" s="1"/>
  <c r="AV84" i="13"/>
  <c r="AW84" i="13" s="1"/>
  <c r="AV85" i="13"/>
  <c r="AW85" i="13" s="1"/>
  <c r="U87" i="13"/>
  <c r="V87" i="13" s="1"/>
  <c r="Y88" i="13"/>
  <c r="Z88" i="13" s="1"/>
  <c r="Q90" i="13"/>
  <c r="R90" i="13" s="1"/>
  <c r="Y94" i="13"/>
  <c r="Z94" i="13" s="1"/>
  <c r="Q96" i="13"/>
  <c r="R96" i="13" s="1"/>
  <c r="BD97" i="13"/>
  <c r="BF98" i="13"/>
  <c r="Q99" i="13"/>
  <c r="R99" i="13" s="1"/>
  <c r="R101" i="13"/>
  <c r="Y101" i="13"/>
  <c r="Z101" i="13" s="1"/>
  <c r="U103" i="13"/>
  <c r="V103" i="13" s="1"/>
  <c r="BF105" i="13"/>
  <c r="Q111" i="13"/>
  <c r="AJ111" i="13"/>
  <c r="Y113" i="13"/>
  <c r="Z113" i="13" s="1"/>
  <c r="AV114" i="13"/>
  <c r="AW114" i="13" s="1"/>
  <c r="U116" i="13"/>
  <c r="V116" i="13" s="1"/>
  <c r="AV118" i="13"/>
  <c r="AW118" i="13" s="1"/>
  <c r="Q119" i="13"/>
  <c r="R119" i="13" s="1"/>
  <c r="Q120" i="13"/>
  <c r="R120" i="13" s="1"/>
  <c r="AV120" i="13"/>
  <c r="AW120" i="13" s="1"/>
  <c r="Y122" i="13"/>
  <c r="Z122" i="13" s="1"/>
  <c r="U123" i="13"/>
  <c r="V123" i="13" s="1"/>
  <c r="U126" i="13"/>
  <c r="V126" i="13" s="1"/>
  <c r="Q127" i="13"/>
  <c r="BD127" i="13"/>
  <c r="U130" i="13"/>
  <c r="V130" i="13" s="1"/>
  <c r="BF132" i="13"/>
  <c r="U133" i="13"/>
  <c r="V133" i="13" s="1"/>
  <c r="BF138" i="13"/>
  <c r="AV79" i="13"/>
  <c r="AW79" i="13" s="1"/>
  <c r="U82" i="13"/>
  <c r="V82" i="13" s="1"/>
  <c r="R86" i="13"/>
  <c r="AV87" i="13"/>
  <c r="AW87" i="13" s="1"/>
  <c r="Y90" i="13"/>
  <c r="Z90" i="13" s="1"/>
  <c r="Y96" i="13"/>
  <c r="Z96" i="13" s="1"/>
  <c r="U99" i="13"/>
  <c r="V99" i="13" s="1"/>
  <c r="R113" i="13"/>
  <c r="BD120" i="13"/>
  <c r="U120" i="13"/>
  <c r="V120" i="13" s="1"/>
  <c r="R125" i="13"/>
  <c r="Y126" i="13"/>
  <c r="Z126" i="13" s="1"/>
  <c r="U127" i="13"/>
  <c r="V127" i="13" s="1"/>
  <c r="R129" i="13"/>
  <c r="Y130" i="13"/>
  <c r="Z130" i="13" s="1"/>
  <c r="Q131" i="13"/>
  <c r="R131" i="13" s="1"/>
  <c r="AV133" i="13"/>
  <c r="AW133" i="13" s="1"/>
  <c r="U136" i="13"/>
  <c r="V136" i="13" s="1"/>
  <c r="R140" i="13"/>
  <c r="BD72" i="13"/>
  <c r="U76" i="13"/>
  <c r="V76" i="13" s="1"/>
  <c r="AV81" i="13"/>
  <c r="AW81" i="13" s="1"/>
  <c r="U84" i="13"/>
  <c r="V84" i="13" s="1"/>
  <c r="R88" i="13"/>
  <c r="AV89" i="13"/>
  <c r="AW89" i="13" s="1"/>
  <c r="R94" i="13"/>
  <c r="Y99" i="13"/>
  <c r="Z99" i="13" s="1"/>
  <c r="AV99" i="13"/>
  <c r="AW99" i="13" s="1"/>
  <c r="U101" i="13"/>
  <c r="V101" i="13" s="1"/>
  <c r="Y103" i="13"/>
  <c r="Z103" i="13" s="1"/>
  <c r="AV103" i="13"/>
  <c r="AW103" i="13" s="1"/>
  <c r="AV104" i="13"/>
  <c r="AW104" i="13" s="1"/>
  <c r="BC113" i="13"/>
  <c r="R116" i="13"/>
  <c r="BF127" i="13"/>
  <c r="U131" i="13"/>
  <c r="V131" i="13" s="1"/>
  <c r="AV136" i="13"/>
  <c r="AW136" i="13" s="1"/>
  <c r="AS9" i="13"/>
  <c r="AJ6" i="13"/>
  <c r="AK6" i="13" s="1"/>
  <c r="AS6" i="13" s="1"/>
  <c r="BF8" i="13"/>
  <c r="BC9" i="13"/>
  <c r="BD9" i="13" s="1"/>
  <c r="U4" i="13"/>
  <c r="U6" i="13"/>
  <c r="V6" i="13" s="1"/>
  <c r="U9" i="13"/>
  <c r="V9" i="13" s="1"/>
  <c r="AV9" i="13"/>
  <c r="AW9" i="13" s="1"/>
  <c r="Q10" i="13"/>
  <c r="Y10" i="13"/>
  <c r="Z10" i="13" s="1"/>
  <c r="U11" i="13"/>
  <c r="V11" i="13" s="1"/>
  <c r="AV11" i="13"/>
  <c r="AW11" i="13" s="1"/>
  <c r="Q12" i="13"/>
  <c r="Y12" i="13"/>
  <c r="Z12" i="13" s="1"/>
  <c r="U13" i="13"/>
  <c r="V13" i="13" s="1"/>
  <c r="AV13" i="13"/>
  <c r="AW13" i="13" s="1"/>
  <c r="Q14" i="13"/>
  <c r="Y14" i="13"/>
  <c r="Z14" i="13" s="1"/>
  <c r="U15" i="13"/>
  <c r="V15" i="13" s="1"/>
  <c r="AV15" i="13"/>
  <c r="AW15" i="13" s="1"/>
  <c r="Q16" i="13"/>
  <c r="Y16" i="13"/>
  <c r="Z16" i="13" s="1"/>
  <c r="U17" i="13"/>
  <c r="V17" i="13" s="1"/>
  <c r="AV17" i="13"/>
  <c r="AW17" i="13" s="1"/>
  <c r="Q18" i="13"/>
  <c r="Y18" i="13"/>
  <c r="Z18" i="13" s="1"/>
  <c r="U19" i="13"/>
  <c r="V19" i="13" s="1"/>
  <c r="AV19" i="13"/>
  <c r="AW19" i="13" s="1"/>
  <c r="Q20" i="13"/>
  <c r="Y20" i="13"/>
  <c r="Z20" i="13" s="1"/>
  <c r="AV21" i="13"/>
  <c r="AW21" i="13" s="1"/>
  <c r="BF22" i="13"/>
  <c r="U22" i="13"/>
  <c r="V22" i="13" s="1"/>
  <c r="BC22" i="13"/>
  <c r="BD22" i="13" s="1"/>
  <c r="AJ4" i="13"/>
  <c r="BC6" i="13"/>
  <c r="BD6" i="13" s="1"/>
  <c r="BF10" i="13"/>
  <c r="AJ11" i="13"/>
  <c r="AK11" i="13" s="1"/>
  <c r="AS11" i="13" s="1"/>
  <c r="BC11" i="13"/>
  <c r="BD11" i="13" s="1"/>
  <c r="BF12" i="13"/>
  <c r="BF14" i="13"/>
  <c r="AJ12" i="13"/>
  <c r="AK12" i="13" s="1"/>
  <c r="AS12" i="13" s="1"/>
  <c r="BC12" i="13"/>
  <c r="BD12" i="13" s="1"/>
  <c r="AJ14" i="13"/>
  <c r="AK14" i="13" s="1"/>
  <c r="AS14" i="13" s="1"/>
  <c r="BC14" i="13"/>
  <c r="BD14" i="13" s="1"/>
  <c r="R16" i="13"/>
  <c r="AJ16" i="13"/>
  <c r="AK16" i="13" s="1"/>
  <c r="AS16" i="13" s="1"/>
  <c r="BC16" i="13"/>
  <c r="BD16" i="13" s="1"/>
  <c r="R18" i="13"/>
  <c r="AJ18" i="13"/>
  <c r="AK18" i="13" s="1"/>
  <c r="AS18" i="13" s="1"/>
  <c r="BC18" i="13"/>
  <c r="BD18" i="13" s="1"/>
  <c r="R20" i="13"/>
  <c r="AJ20" i="13"/>
  <c r="AK20" i="13" s="1"/>
  <c r="AS20" i="13" s="1"/>
  <c r="BC20" i="13"/>
  <c r="BD20" i="13" s="1"/>
  <c r="R21" i="13"/>
  <c r="Y21" i="13"/>
  <c r="Z21" i="13" s="1"/>
  <c r="Y22" i="13"/>
  <c r="Z22" i="13" s="1"/>
  <c r="AJ22" i="13"/>
  <c r="AK22" i="13" s="1"/>
  <c r="AS22" i="13" s="1"/>
  <c r="BF23" i="13"/>
  <c r="BF24" i="13"/>
  <c r="BF25" i="13"/>
  <c r="BF26" i="13"/>
  <c r="BF27" i="13"/>
  <c r="BF28" i="13"/>
  <c r="BF29" i="13"/>
  <c r="BF30" i="13"/>
  <c r="BF31" i="13"/>
  <c r="BF32" i="13"/>
  <c r="BF33" i="13"/>
  <c r="BF34" i="13"/>
  <c r="BF35" i="13"/>
  <c r="BF36" i="13"/>
  <c r="BF37" i="13"/>
  <c r="BF38" i="13"/>
  <c r="BF39" i="13"/>
  <c r="BF41" i="13"/>
  <c r="BF42" i="13"/>
  <c r="AC43" i="13"/>
  <c r="AD43" i="13" s="1"/>
  <c r="BD43" i="13"/>
  <c r="BF44" i="13"/>
  <c r="AJ13" i="13"/>
  <c r="AK13" i="13" s="1"/>
  <c r="AS13" i="13" s="1"/>
  <c r="AV4" i="13"/>
  <c r="AV6" i="13"/>
  <c r="AW6" i="13" s="1"/>
  <c r="BF4" i="13"/>
  <c r="R5" i="13"/>
  <c r="AJ5" i="13"/>
  <c r="AK5" i="13" s="1"/>
  <c r="AS5" i="13" s="1"/>
  <c r="BC5" i="13"/>
  <c r="BD5" i="13" s="1"/>
  <c r="BF6" i="13"/>
  <c r="AJ8" i="13"/>
  <c r="AK8" i="13" s="1"/>
  <c r="AS8" i="13" s="1"/>
  <c r="BC8" i="13"/>
  <c r="BD8" i="13" s="1"/>
  <c r="BF9" i="13"/>
  <c r="AJ10" i="13"/>
  <c r="AK10" i="13" s="1"/>
  <c r="AS10" i="13" s="1"/>
  <c r="BC10" i="13"/>
  <c r="BD10" i="13" s="1"/>
  <c r="Q4" i="13"/>
  <c r="Y4" i="13"/>
  <c r="AQ4" i="13"/>
  <c r="U5" i="13"/>
  <c r="V5" i="13" s="1"/>
  <c r="AC5" i="13"/>
  <c r="AD5" i="13" s="1"/>
  <c r="Q6" i="13"/>
  <c r="R6" i="13" s="1"/>
  <c r="U8" i="13"/>
  <c r="V8" i="13" s="1"/>
  <c r="AC8" i="13"/>
  <c r="AD8" i="13" s="1"/>
  <c r="Q9" i="13"/>
  <c r="R9" i="13" s="1"/>
  <c r="Y9" i="13"/>
  <c r="Z9" i="13" s="1"/>
  <c r="U10" i="13"/>
  <c r="V10" i="13" s="1"/>
  <c r="AC10" i="13"/>
  <c r="AD10" i="13" s="1"/>
  <c r="Q11" i="13"/>
  <c r="R11" i="13" s="1"/>
  <c r="BH11" i="13" s="1"/>
  <c r="U12" i="13"/>
  <c r="V12" i="13" s="1"/>
  <c r="AC12" i="13"/>
  <c r="AD12" i="13" s="1"/>
  <c r="Q13" i="13"/>
  <c r="R13" i="13" s="1"/>
  <c r="Y13" i="13"/>
  <c r="Z13" i="13" s="1"/>
  <c r="U14" i="13"/>
  <c r="V14" i="13" s="1"/>
  <c r="AC14" i="13"/>
  <c r="AD14" i="13" s="1"/>
  <c r="Q15" i="13"/>
  <c r="R15" i="13" s="1"/>
  <c r="Y15" i="13"/>
  <c r="Z15" i="13" s="1"/>
  <c r="U16" i="13"/>
  <c r="V16" i="13" s="1"/>
  <c r="AC16" i="13"/>
  <c r="AD16" i="13" s="1"/>
  <c r="Q17" i="13"/>
  <c r="R17" i="13" s="1"/>
  <c r="Y17" i="13"/>
  <c r="Z17" i="13" s="1"/>
  <c r="U18" i="13"/>
  <c r="V18" i="13" s="1"/>
  <c r="AC18" i="13"/>
  <c r="AD18" i="13" s="1"/>
  <c r="Q19" i="13"/>
  <c r="R19" i="13" s="1"/>
  <c r="Y19" i="13"/>
  <c r="Z19" i="13" s="1"/>
  <c r="U20" i="13"/>
  <c r="V20" i="13" s="1"/>
  <c r="AC20" i="13"/>
  <c r="AD20" i="13" s="1"/>
  <c r="Q22" i="13"/>
  <c r="R22" i="13" s="1"/>
  <c r="R23" i="13"/>
  <c r="R25" i="13"/>
  <c r="R27" i="13"/>
  <c r="R29" i="13"/>
  <c r="R31" i="13"/>
  <c r="R33" i="13"/>
  <c r="R35" i="13"/>
  <c r="R37" i="13"/>
  <c r="R39" i="13"/>
  <c r="R42" i="13"/>
  <c r="BC4" i="13"/>
  <c r="AJ17" i="13"/>
  <c r="AK17" i="13" s="1"/>
  <c r="AS17" i="13" s="1"/>
  <c r="AJ19" i="13"/>
  <c r="AK19" i="13" s="1"/>
  <c r="AS19" i="13" s="1"/>
  <c r="BC21" i="13"/>
  <c r="BD21" i="13" s="1"/>
  <c r="AJ21" i="13"/>
  <c r="AK21" i="13" s="1"/>
  <c r="AS21" i="13" s="1"/>
  <c r="U21" i="13"/>
  <c r="V21" i="13" s="1"/>
  <c r="AJ24" i="13"/>
  <c r="BG24" i="13" s="1"/>
  <c r="AJ26" i="13"/>
  <c r="AK26" i="13" s="1"/>
  <c r="AJ28" i="13"/>
  <c r="AK28" i="13" s="1"/>
  <c r="AJ30" i="13"/>
  <c r="AK30" i="13" s="1"/>
  <c r="AJ32" i="13"/>
  <c r="BG32" i="13" s="1"/>
  <c r="AJ34" i="13"/>
  <c r="AK34" i="13" s="1"/>
  <c r="AJ36" i="13"/>
  <c r="AK36" i="13" s="1"/>
  <c r="AJ38" i="13"/>
  <c r="AK38" i="13" s="1"/>
  <c r="AJ41" i="13"/>
  <c r="BG41" i="13" s="1"/>
  <c r="AJ43" i="13"/>
  <c r="R46" i="13"/>
  <c r="R47" i="13"/>
  <c r="R50" i="13"/>
  <c r="R51" i="13"/>
  <c r="AC52" i="13"/>
  <c r="AD52" i="13" s="1"/>
  <c r="R53" i="13"/>
  <c r="AC53" i="13"/>
  <c r="AD53" i="13" s="1"/>
  <c r="AC54" i="13"/>
  <c r="AD54" i="13" s="1"/>
  <c r="R55" i="13"/>
  <c r="R56" i="13"/>
  <c r="AC56" i="13"/>
  <c r="AD56" i="13" s="1"/>
  <c r="AC57" i="13"/>
  <c r="AD57" i="13" s="1"/>
  <c r="R58" i="13"/>
  <c r="AC58" i="13"/>
  <c r="AD58" i="13" s="1"/>
  <c r="AK48" i="13"/>
  <c r="AS48" i="13" s="1"/>
  <c r="BF49" i="13"/>
  <c r="AK55" i="13"/>
  <c r="AS55" i="13" s="1"/>
  <c r="BD65" i="13"/>
  <c r="AS71" i="13"/>
  <c r="AJ23" i="13"/>
  <c r="AK23" i="13" s="1"/>
  <c r="AS23" i="13" s="1"/>
  <c r="AJ25" i="13"/>
  <c r="BG25" i="13" s="1"/>
  <c r="AJ27" i="13"/>
  <c r="AK27" i="13" s="1"/>
  <c r="AS27" i="13" s="1"/>
  <c r="AJ29" i="13"/>
  <c r="BG29" i="13" s="1"/>
  <c r="AJ31" i="13"/>
  <c r="AK31" i="13" s="1"/>
  <c r="AS31" i="13" s="1"/>
  <c r="AJ33" i="13"/>
  <c r="BG33" i="13" s="1"/>
  <c r="AJ35" i="13"/>
  <c r="AK35" i="13" s="1"/>
  <c r="AS35" i="13" s="1"/>
  <c r="AJ37" i="13"/>
  <c r="BG37" i="13" s="1"/>
  <c r="AJ39" i="13"/>
  <c r="AK39" i="13" s="1"/>
  <c r="AS39" i="13" s="1"/>
  <c r="AJ42" i="13"/>
  <c r="AK42" i="13" s="1"/>
  <c r="AS42" i="13" s="1"/>
  <c r="AJ44" i="13"/>
  <c r="AK44" i="13" s="1"/>
  <c r="AS44" i="13" s="1"/>
  <c r="BC45" i="13"/>
  <c r="BD45" i="13" s="1"/>
  <c r="Y46" i="13"/>
  <c r="Z46" i="13" s="1"/>
  <c r="R49" i="13"/>
  <c r="Y50" i="13"/>
  <c r="Z50" i="13" s="1"/>
  <c r="BC52" i="13"/>
  <c r="BD52" i="13" s="1"/>
  <c r="AJ52" i="13"/>
  <c r="AK52" i="13" s="1"/>
  <c r="AS52" i="13" s="1"/>
  <c r="U52" i="13"/>
  <c r="V52" i="13" s="1"/>
  <c r="BH52" i="13" s="1"/>
  <c r="BD67" i="13"/>
  <c r="BF60" i="13"/>
  <c r="BF68" i="13"/>
  <c r="Q71" i="13"/>
  <c r="R71" i="13" s="1"/>
  <c r="AV71" i="13"/>
  <c r="AW71" i="13" s="1"/>
  <c r="AC74" i="13"/>
  <c r="AD74" i="13" s="1"/>
  <c r="R76" i="13"/>
  <c r="R78" i="13"/>
  <c r="R80" i="13"/>
  <c r="BD86" i="13"/>
  <c r="AJ54" i="13"/>
  <c r="AK54" i="13" s="1"/>
  <c r="AJ57" i="13"/>
  <c r="AK57" i="13" s="1"/>
  <c r="AS57" i="13" s="1"/>
  <c r="AJ59" i="13"/>
  <c r="AJ61" i="13"/>
  <c r="AK61" i="13" s="1"/>
  <c r="AS61" i="13" s="1"/>
  <c r="BF62" i="13"/>
  <c r="AJ63" i="13"/>
  <c r="AK63" i="13" s="1"/>
  <c r="AS63" i="13" s="1"/>
  <c r="BF64" i="13"/>
  <c r="AJ65" i="13"/>
  <c r="AK65" i="13" s="1"/>
  <c r="AS65" i="13" s="1"/>
  <c r="BF66" i="13"/>
  <c r="AJ67" i="13"/>
  <c r="AK67" i="13" s="1"/>
  <c r="AS67" i="13" s="1"/>
  <c r="R68" i="13"/>
  <c r="AC76" i="13"/>
  <c r="AD76" i="13" s="1"/>
  <c r="AC78" i="13"/>
  <c r="AD78" i="13" s="1"/>
  <c r="AC80" i="13"/>
  <c r="AD80" i="13" s="1"/>
  <c r="AC61" i="13"/>
  <c r="AD61" i="13" s="1"/>
  <c r="AC63" i="13"/>
  <c r="AD63" i="13" s="1"/>
  <c r="BH63" i="13" s="1"/>
  <c r="AC65" i="13"/>
  <c r="AD65" i="13" s="1"/>
  <c r="AC67" i="13"/>
  <c r="AD67" i="13" s="1"/>
  <c r="AK69" i="13"/>
  <c r="AS69" i="13" s="1"/>
  <c r="BG69" i="13"/>
  <c r="BF70" i="13"/>
  <c r="BF71" i="13"/>
  <c r="U71" i="13"/>
  <c r="V71" i="13" s="1"/>
  <c r="BC71" i="13"/>
  <c r="BD71" i="13" s="1"/>
  <c r="AK73" i="13"/>
  <c r="AS73" i="13" s="1"/>
  <c r="BG73" i="13"/>
  <c r="BF74" i="13"/>
  <c r="BF75" i="13"/>
  <c r="BD76" i="13"/>
  <c r="BF77" i="13"/>
  <c r="BF79" i="13"/>
  <c r="BD80" i="13"/>
  <c r="BF81" i="13"/>
  <c r="BD82" i="13"/>
  <c r="AJ47" i="13"/>
  <c r="AK47" i="13" s="1"/>
  <c r="AS47" i="13" s="1"/>
  <c r="AJ49" i="13"/>
  <c r="AK49" i="13" s="1"/>
  <c r="AS49" i="13" s="1"/>
  <c r="AJ51" i="13"/>
  <c r="AK51" i="13" s="1"/>
  <c r="AS51" i="13" s="1"/>
  <c r="AJ53" i="13"/>
  <c r="AK53" i="13" s="1"/>
  <c r="AS53" i="13" s="1"/>
  <c r="AJ56" i="13"/>
  <c r="AK56" i="13" s="1"/>
  <c r="AS56" i="13" s="1"/>
  <c r="AJ58" i="13"/>
  <c r="AK58" i="13" s="1"/>
  <c r="AS58" i="13" s="1"/>
  <c r="AJ60" i="13"/>
  <c r="AK60" i="13" s="1"/>
  <c r="AJ62" i="13"/>
  <c r="AK62" i="13" s="1"/>
  <c r="AS62" i="13" s="1"/>
  <c r="AJ64" i="13"/>
  <c r="AK64" i="13" s="1"/>
  <c r="BH64" i="13" s="1"/>
  <c r="AJ66" i="13"/>
  <c r="AK66" i="13" s="1"/>
  <c r="BC68" i="13"/>
  <c r="BD68" i="13" s="1"/>
  <c r="AJ68" i="13"/>
  <c r="AK68" i="13" s="1"/>
  <c r="AS68" i="13" s="1"/>
  <c r="U68" i="13"/>
  <c r="V68" i="13" s="1"/>
  <c r="Y71" i="13"/>
  <c r="Z71" i="13" s="1"/>
  <c r="R74" i="13"/>
  <c r="BF76" i="13"/>
  <c r="BD84" i="13"/>
  <c r="AJ75" i="13"/>
  <c r="AK75" i="13" s="1"/>
  <c r="AS75" i="13" s="1"/>
  <c r="BC75" i="13"/>
  <c r="BD75" i="13" s="1"/>
  <c r="AJ77" i="13"/>
  <c r="AK77" i="13" s="1"/>
  <c r="AS77" i="13" s="1"/>
  <c r="BC77" i="13"/>
  <c r="BD77" i="13" s="1"/>
  <c r="BF78" i="13"/>
  <c r="AJ79" i="13"/>
  <c r="AK79" i="13" s="1"/>
  <c r="AS79" i="13" s="1"/>
  <c r="BC79" i="13"/>
  <c r="BD79" i="13" s="1"/>
  <c r="BF80" i="13"/>
  <c r="AJ81" i="13"/>
  <c r="AK81" i="13" s="1"/>
  <c r="AS81" i="13" s="1"/>
  <c r="BC81" i="13"/>
  <c r="BD81" i="13" s="1"/>
  <c r="BF82" i="13"/>
  <c r="AJ83" i="13"/>
  <c r="AK83" i="13" s="1"/>
  <c r="AS83" i="13" s="1"/>
  <c r="BC83" i="13"/>
  <c r="BD83" i="13" s="1"/>
  <c r="BF84" i="13"/>
  <c r="AJ85" i="13"/>
  <c r="AK85" i="13" s="1"/>
  <c r="AS85" i="13" s="1"/>
  <c r="BC85" i="13"/>
  <c r="BD85" i="13" s="1"/>
  <c r="BF86" i="13"/>
  <c r="AJ87" i="13"/>
  <c r="AK87" i="13" s="1"/>
  <c r="AS87" i="13" s="1"/>
  <c r="BC87" i="13"/>
  <c r="BD87" i="13" s="1"/>
  <c r="BF88" i="13"/>
  <c r="AJ89" i="13"/>
  <c r="AK89" i="13" s="1"/>
  <c r="AS89" i="13" s="1"/>
  <c r="BC89" i="13"/>
  <c r="BD89" i="13" s="1"/>
  <c r="BF90" i="13"/>
  <c r="AJ91" i="13"/>
  <c r="AK91" i="13" s="1"/>
  <c r="AS91" i="13" s="1"/>
  <c r="BC91" i="13"/>
  <c r="BD91" i="13" s="1"/>
  <c r="BF92" i="13"/>
  <c r="AJ93" i="13"/>
  <c r="AK93" i="13" s="1"/>
  <c r="AS93" i="13" s="1"/>
  <c r="BC93" i="13"/>
  <c r="BD93" i="13" s="1"/>
  <c r="BF94" i="13"/>
  <c r="AJ95" i="13"/>
  <c r="AK95" i="13" s="1"/>
  <c r="AS95" i="13" s="1"/>
  <c r="BC95" i="13"/>
  <c r="BD95" i="13" s="1"/>
  <c r="BF96" i="13"/>
  <c r="AJ97" i="13"/>
  <c r="AK97" i="13" s="1"/>
  <c r="AS97" i="13" s="1"/>
  <c r="AV97" i="13"/>
  <c r="AW97" i="13" s="1"/>
  <c r="Q100" i="13"/>
  <c r="AV100" i="13"/>
  <c r="AW100" i="13" s="1"/>
  <c r="BC102" i="13"/>
  <c r="BD102" i="13" s="1"/>
  <c r="Y102" i="13"/>
  <c r="Z102" i="13" s="1"/>
  <c r="Q102" i="13"/>
  <c r="R102" i="13" s="1"/>
  <c r="U102" i="13"/>
  <c r="V102" i="13" s="1"/>
  <c r="AJ102" i="13"/>
  <c r="AK102" i="13" s="1"/>
  <c r="AS102" i="13" s="1"/>
  <c r="AV102" i="13"/>
  <c r="AW102" i="13" s="1"/>
  <c r="BD103" i="13"/>
  <c r="BF104" i="13"/>
  <c r="AV105" i="13"/>
  <c r="AW105" i="13" s="1"/>
  <c r="U105" i="13"/>
  <c r="V105" i="13" s="1"/>
  <c r="Q105" i="13"/>
  <c r="AJ105" i="13"/>
  <c r="Y105" i="13"/>
  <c r="Z105" i="13" s="1"/>
  <c r="Y108" i="13"/>
  <c r="Z108" i="13" s="1"/>
  <c r="Q108" i="13"/>
  <c r="R108" i="13" s="1"/>
  <c r="AV108" i="13"/>
  <c r="AW108" i="13" s="1"/>
  <c r="AJ108" i="13"/>
  <c r="AK108" i="13" s="1"/>
  <c r="BC108" i="13"/>
  <c r="BD108" i="13" s="1"/>
  <c r="BF110" i="13"/>
  <c r="U91" i="13"/>
  <c r="V91" i="13" s="1"/>
  <c r="AV91" i="13"/>
  <c r="AW91" i="13" s="1"/>
  <c r="U93" i="13"/>
  <c r="V93" i="13" s="1"/>
  <c r="AV93" i="13"/>
  <c r="AW93" i="13" s="1"/>
  <c r="U95" i="13"/>
  <c r="V95" i="13" s="1"/>
  <c r="AV95" i="13"/>
  <c r="AW95" i="13" s="1"/>
  <c r="U97" i="13"/>
  <c r="V97" i="13" s="1"/>
  <c r="BF101" i="13"/>
  <c r="BF102" i="13"/>
  <c r="R107" i="13"/>
  <c r="AC107" i="13"/>
  <c r="AD107" i="13" s="1"/>
  <c r="R117" i="13"/>
  <c r="R121" i="13"/>
  <c r="AJ70" i="13"/>
  <c r="AK70" i="13" s="1"/>
  <c r="AS70" i="13" s="1"/>
  <c r="AJ72" i="13"/>
  <c r="AK72" i="13" s="1"/>
  <c r="AJ74" i="13"/>
  <c r="AK74" i="13" s="1"/>
  <c r="AS74" i="13" s="1"/>
  <c r="AJ76" i="13"/>
  <c r="AK76" i="13" s="1"/>
  <c r="AS76" i="13" s="1"/>
  <c r="AJ78" i="13"/>
  <c r="AK78" i="13" s="1"/>
  <c r="AS78" i="13" s="1"/>
  <c r="AJ80" i="13"/>
  <c r="AK80" i="13" s="1"/>
  <c r="AS80" i="13" s="1"/>
  <c r="AJ82" i="13"/>
  <c r="AK82" i="13" s="1"/>
  <c r="AS82" i="13" s="1"/>
  <c r="BF83" i="13"/>
  <c r="AJ84" i="13"/>
  <c r="AK84" i="13" s="1"/>
  <c r="AS84" i="13" s="1"/>
  <c r="BF85" i="13"/>
  <c r="AJ86" i="13"/>
  <c r="AK86" i="13" s="1"/>
  <c r="AS86" i="13" s="1"/>
  <c r="BF87" i="13"/>
  <c r="AJ88" i="13"/>
  <c r="AK88" i="13" s="1"/>
  <c r="AS88" i="13" s="1"/>
  <c r="BC88" i="13"/>
  <c r="BD88" i="13" s="1"/>
  <c r="BF89" i="13"/>
  <c r="AJ90" i="13"/>
  <c r="AK90" i="13" s="1"/>
  <c r="AS90" i="13" s="1"/>
  <c r="BC90" i="13"/>
  <c r="BD90" i="13" s="1"/>
  <c r="BF91" i="13"/>
  <c r="AJ92" i="13"/>
  <c r="AK92" i="13" s="1"/>
  <c r="AS92" i="13" s="1"/>
  <c r="BC92" i="13"/>
  <c r="BD92" i="13" s="1"/>
  <c r="BF93" i="13"/>
  <c r="AJ94" i="13"/>
  <c r="AK94" i="13" s="1"/>
  <c r="AS94" i="13" s="1"/>
  <c r="BC94" i="13"/>
  <c r="BD94" i="13" s="1"/>
  <c r="BF95" i="13"/>
  <c r="AJ96" i="13"/>
  <c r="AK96" i="13" s="1"/>
  <c r="AS96" i="13" s="1"/>
  <c r="BC96" i="13"/>
  <c r="BD96" i="13" s="1"/>
  <c r="AK98" i="13"/>
  <c r="BF99" i="13"/>
  <c r="BF100" i="13"/>
  <c r="U100" i="13"/>
  <c r="V100" i="13" s="1"/>
  <c r="BC100" i="13"/>
  <c r="BD100" i="13" s="1"/>
  <c r="BF103" i="13"/>
  <c r="BF107" i="13"/>
  <c r="BF109" i="13"/>
  <c r="R109" i="13"/>
  <c r="BF114" i="13"/>
  <c r="Q75" i="13"/>
  <c r="R75" i="13" s="1"/>
  <c r="BH75" i="13" s="1"/>
  <c r="Q77" i="13"/>
  <c r="R77" i="13" s="1"/>
  <c r="Q79" i="13"/>
  <c r="R79" i="13" s="1"/>
  <c r="Q81" i="13"/>
  <c r="R81" i="13" s="1"/>
  <c r="BH81" i="13" s="1"/>
  <c r="AC82" i="13"/>
  <c r="AD82" i="13" s="1"/>
  <c r="Q83" i="13"/>
  <c r="R83" i="13" s="1"/>
  <c r="AC84" i="13"/>
  <c r="AD84" i="13" s="1"/>
  <c r="BH84" i="13" s="1"/>
  <c r="Q85" i="13"/>
  <c r="R85" i="13" s="1"/>
  <c r="AC86" i="13"/>
  <c r="AD86" i="13" s="1"/>
  <c r="Q87" i="13"/>
  <c r="R87" i="13" s="1"/>
  <c r="U88" i="13"/>
  <c r="V88" i="13" s="1"/>
  <c r="AC88" i="13"/>
  <c r="AD88" i="13" s="1"/>
  <c r="Q89" i="13"/>
  <c r="R89" i="13" s="1"/>
  <c r="BH89" i="13" s="1"/>
  <c r="U90" i="13"/>
  <c r="V90" i="13" s="1"/>
  <c r="AC90" i="13"/>
  <c r="AD90" i="13" s="1"/>
  <c r="Q91" i="13"/>
  <c r="R91" i="13" s="1"/>
  <c r="BH91" i="13" s="1"/>
  <c r="U92" i="13"/>
  <c r="V92" i="13" s="1"/>
  <c r="AC92" i="13"/>
  <c r="AD92" i="13" s="1"/>
  <c r="Q93" i="13"/>
  <c r="R93" i="13" s="1"/>
  <c r="U94" i="13"/>
  <c r="V94" i="13" s="1"/>
  <c r="AC94" i="13"/>
  <c r="AD94" i="13" s="1"/>
  <c r="Q95" i="13"/>
  <c r="R95" i="13" s="1"/>
  <c r="U96" i="13"/>
  <c r="V96" i="13" s="1"/>
  <c r="AC96" i="13"/>
  <c r="AD96" i="13" s="1"/>
  <c r="Q97" i="13"/>
  <c r="R97" i="13" s="1"/>
  <c r="Y97" i="13"/>
  <c r="Z97" i="13" s="1"/>
  <c r="Y100" i="13"/>
  <c r="Z100" i="13" s="1"/>
  <c r="AC101" i="13"/>
  <c r="AD101" i="13" s="1"/>
  <c r="AC103" i="13"/>
  <c r="U108" i="13"/>
  <c r="V108" i="13" s="1"/>
  <c r="AS108" i="13"/>
  <c r="BF112" i="13"/>
  <c r="BF118" i="13"/>
  <c r="BF120" i="13"/>
  <c r="AK121" i="13"/>
  <c r="AS121" i="13" s="1"/>
  <c r="AC121" i="13"/>
  <c r="AD121" i="13" s="1"/>
  <c r="BD123" i="13"/>
  <c r="AJ99" i="13"/>
  <c r="AJ101" i="13"/>
  <c r="AK101" i="13" s="1"/>
  <c r="AS101" i="13" s="1"/>
  <c r="R103" i="13"/>
  <c r="AJ103" i="13"/>
  <c r="AK103" i="13" s="1"/>
  <c r="AS103" i="13" s="1"/>
  <c r="AK105" i="13"/>
  <c r="AS105" i="13" s="1"/>
  <c r="AC105" i="13"/>
  <c r="AD105" i="13" s="1"/>
  <c r="Y106" i="13"/>
  <c r="Z106" i="13" s="1"/>
  <c r="Q106" i="13"/>
  <c r="R106" i="13" s="1"/>
  <c r="U106" i="13"/>
  <c r="V106" i="13" s="1"/>
  <c r="Y107" i="13"/>
  <c r="Z107" i="13" s="1"/>
  <c r="AJ107" i="13"/>
  <c r="AK107" i="13" s="1"/>
  <c r="AS107" i="13" s="1"/>
  <c r="AJ110" i="13"/>
  <c r="AK110" i="13" s="1"/>
  <c r="AS110" i="13" s="1"/>
  <c r="AV111" i="13"/>
  <c r="AW111" i="13" s="1"/>
  <c r="U111" i="13"/>
  <c r="V111" i="13" s="1"/>
  <c r="R111" i="13"/>
  <c r="BC111" i="13"/>
  <c r="BD111" i="13" s="1"/>
  <c r="AC113" i="13"/>
  <c r="AD113" i="13" s="1"/>
  <c r="AC114" i="13"/>
  <c r="AD114" i="13" s="1"/>
  <c r="AV115" i="13"/>
  <c r="AW115" i="13" s="1"/>
  <c r="Q115" i="13"/>
  <c r="R115" i="13" s="1"/>
  <c r="AJ115" i="13"/>
  <c r="BG115" i="13" s="1"/>
  <c r="Y115" i="13"/>
  <c r="Z115" i="13" s="1"/>
  <c r="U115" i="13"/>
  <c r="V115" i="13" s="1"/>
  <c r="AV117" i="13"/>
  <c r="AW117" i="13" s="1"/>
  <c r="U117" i="13"/>
  <c r="V117" i="13" s="1"/>
  <c r="BC117" i="13"/>
  <c r="Y117" i="13"/>
  <c r="Z117" i="13" s="1"/>
  <c r="AJ121" i="13"/>
  <c r="Q104" i="13"/>
  <c r="R104" i="13" s="1"/>
  <c r="Y104" i="13"/>
  <c r="Z104" i="13" s="1"/>
  <c r="BC106" i="13"/>
  <c r="BD106" i="13" s="1"/>
  <c r="AV109" i="13"/>
  <c r="AW109" i="13" s="1"/>
  <c r="U109" i="13"/>
  <c r="BC109" i="13"/>
  <c r="BD109" i="13" s="1"/>
  <c r="AK111" i="13"/>
  <c r="AS111" i="13" s="1"/>
  <c r="AC111" i="13"/>
  <c r="AD111" i="13" s="1"/>
  <c r="AV113" i="13"/>
  <c r="AW113" i="13" s="1"/>
  <c r="U113" i="13"/>
  <c r="V113" i="13" s="1"/>
  <c r="AJ113" i="13"/>
  <c r="AK113" i="13" s="1"/>
  <c r="AS113" i="13" s="1"/>
  <c r="BD113" i="13"/>
  <c r="BF115" i="13"/>
  <c r="BD115" i="13"/>
  <c r="AK117" i="13"/>
  <c r="AS117" i="13" s="1"/>
  <c r="AC117" i="13"/>
  <c r="AD117" i="13" s="1"/>
  <c r="AC119" i="13"/>
  <c r="AD119" i="13" s="1"/>
  <c r="AJ124" i="13"/>
  <c r="AK124" i="13" s="1"/>
  <c r="AS124" i="13" s="1"/>
  <c r="Y124" i="13"/>
  <c r="Z124" i="13" s="1"/>
  <c r="BC124" i="13"/>
  <c r="BD124" i="13" s="1"/>
  <c r="U124" i="13"/>
  <c r="V124" i="13" s="1"/>
  <c r="AV124" i="13"/>
  <c r="AW124" i="13" s="1"/>
  <c r="Q124" i="13"/>
  <c r="AC137" i="13"/>
  <c r="AD137" i="13" s="1"/>
  <c r="AJ104" i="13"/>
  <c r="AK104" i="13" s="1"/>
  <c r="AS104" i="13" s="1"/>
  <c r="BD105" i="13"/>
  <c r="AV107" i="13"/>
  <c r="AW107" i="13" s="1"/>
  <c r="U107" i="13"/>
  <c r="V107" i="13" s="1"/>
  <c r="BC107" i="13"/>
  <c r="BD107" i="13" s="1"/>
  <c r="AK109" i="13"/>
  <c r="AS109" i="13" s="1"/>
  <c r="AC109" i="13"/>
  <c r="AD109" i="13" s="1"/>
  <c r="Y110" i="13"/>
  <c r="Z110" i="13" s="1"/>
  <c r="Q110" i="13"/>
  <c r="U110" i="13"/>
  <c r="V110" i="13" s="1"/>
  <c r="AK115" i="13"/>
  <c r="AS115" i="13" s="1"/>
  <c r="BD117" i="13"/>
  <c r="AV121" i="13"/>
  <c r="AW121" i="13" s="1"/>
  <c r="U121" i="13"/>
  <c r="V121" i="13" s="1"/>
  <c r="BC121" i="13"/>
  <c r="BD121" i="13" s="1"/>
  <c r="Y121" i="13"/>
  <c r="Z121" i="13" s="1"/>
  <c r="BF129" i="13"/>
  <c r="BF130" i="13"/>
  <c r="AC130" i="13"/>
  <c r="AD130" i="13" s="1"/>
  <c r="AK130" i="13"/>
  <c r="AS130" i="13" s="1"/>
  <c r="AJ139" i="13"/>
  <c r="AK139" i="13" s="1"/>
  <c r="AS139" i="13" s="1"/>
  <c r="Q112" i="13"/>
  <c r="R112" i="13" s="1"/>
  <c r="Y112" i="13"/>
  <c r="Z112" i="13" s="1"/>
  <c r="Q114" i="13"/>
  <c r="BF117" i="13"/>
  <c r="AV119" i="13"/>
  <c r="AW119" i="13" s="1"/>
  <c r="U119" i="13"/>
  <c r="AJ119" i="13"/>
  <c r="AK119" i="13" s="1"/>
  <c r="AS119" i="13" s="1"/>
  <c r="BD119" i="13"/>
  <c r="BF121" i="13"/>
  <c r="BF125" i="13"/>
  <c r="BF126" i="13"/>
  <c r="AC126" i="13"/>
  <c r="AD126" i="13" s="1"/>
  <c r="AK126" i="13"/>
  <c r="AS126" i="13" s="1"/>
  <c r="Q128" i="13"/>
  <c r="AV134" i="13"/>
  <c r="AW134" i="13" s="1"/>
  <c r="U134" i="13"/>
  <c r="V134" i="13" s="1"/>
  <c r="Q134" i="13"/>
  <c r="BC134" i="13"/>
  <c r="BD134" i="13" s="1"/>
  <c r="Y134" i="13"/>
  <c r="Z134" i="13" s="1"/>
  <c r="AJ112" i="13"/>
  <c r="AK112" i="13" s="1"/>
  <c r="AS112" i="13" s="1"/>
  <c r="BC114" i="13"/>
  <c r="BD114" i="13" s="1"/>
  <c r="AJ114" i="13"/>
  <c r="AK114" i="13" s="1"/>
  <c r="AS114" i="13" s="1"/>
  <c r="BF116" i="13"/>
  <c r="BF119" i="13"/>
  <c r="BF122" i="13"/>
  <c r="AC122" i="13"/>
  <c r="AD122" i="13" s="1"/>
  <c r="AK122" i="13"/>
  <c r="AS122" i="13" s="1"/>
  <c r="AJ128" i="13"/>
  <c r="AK128" i="13" s="1"/>
  <c r="AS128" i="13" s="1"/>
  <c r="Y128" i="13"/>
  <c r="Z128" i="13" s="1"/>
  <c r="BC128" i="13"/>
  <c r="BD128" i="13" s="1"/>
  <c r="U128" i="13"/>
  <c r="V128" i="13" s="1"/>
  <c r="R137" i="13"/>
  <c r="Y139" i="13"/>
  <c r="Z139" i="13" s="1"/>
  <c r="Q139" i="13"/>
  <c r="R139" i="13" s="1"/>
  <c r="BC139" i="13"/>
  <c r="BD139" i="13" s="1"/>
  <c r="AV139" i="13"/>
  <c r="AW139" i="13" s="1"/>
  <c r="AV137" i="13"/>
  <c r="AW137" i="13" s="1"/>
  <c r="U137" i="13"/>
  <c r="V137" i="13" s="1"/>
  <c r="AJ137" i="13"/>
  <c r="AK137" i="13" s="1"/>
  <c r="AS137" i="13" s="1"/>
  <c r="AK138" i="13"/>
  <c r="AS138" i="13" s="1"/>
  <c r="AC138" i="13"/>
  <c r="AD138" i="13" s="1"/>
  <c r="BF139" i="13"/>
  <c r="BF140" i="13"/>
  <c r="Q118" i="13"/>
  <c r="Y118" i="13"/>
  <c r="Z118" i="13" s="1"/>
  <c r="Q122" i="13"/>
  <c r="R122" i="13" s="1"/>
  <c r="BH122" i="13" s="1"/>
  <c r="BF123" i="13"/>
  <c r="BF124" i="13"/>
  <c r="Q126" i="13"/>
  <c r="R126" i="13" s="1"/>
  <c r="BH126" i="13" s="1"/>
  <c r="BF128" i="13"/>
  <c r="Q130" i="13"/>
  <c r="R130" i="13" s="1"/>
  <c r="AC132" i="13"/>
  <c r="AD132" i="13" s="1"/>
  <c r="BF133" i="13"/>
  <c r="BF134" i="13"/>
  <c r="Y137" i="13"/>
  <c r="Z137" i="13" s="1"/>
  <c r="BC137" i="13"/>
  <c r="BD137" i="13" s="1"/>
  <c r="AJ116" i="13"/>
  <c r="AK116" i="13" s="1"/>
  <c r="AS116" i="13" s="1"/>
  <c r="AJ118" i="13"/>
  <c r="AK118" i="13" s="1"/>
  <c r="AS118" i="13" s="1"/>
  <c r="AJ120" i="13"/>
  <c r="AK120" i="13" s="1"/>
  <c r="R123" i="13"/>
  <c r="R127" i="13"/>
  <c r="BH127" i="13" s="1"/>
  <c r="AV132" i="13"/>
  <c r="AW132" i="13" s="1"/>
  <c r="U132" i="13"/>
  <c r="AJ132" i="13"/>
  <c r="AK132" i="13" s="1"/>
  <c r="AS132" i="13" s="1"/>
  <c r="BD132" i="13"/>
  <c r="AK134" i="13"/>
  <c r="AS134" i="13" s="1"/>
  <c r="AC134" i="13"/>
  <c r="AD134" i="13" s="1"/>
  <c r="BF136" i="13"/>
  <c r="BF137" i="13"/>
  <c r="R138" i="13"/>
  <c r="AJ123" i="13"/>
  <c r="AK123" i="13" s="1"/>
  <c r="AS123" i="13" s="1"/>
  <c r="AJ125" i="13"/>
  <c r="AK125" i="13" s="1"/>
  <c r="BH125" i="13" s="1"/>
  <c r="AJ127" i="13"/>
  <c r="AK127" i="13" s="1"/>
  <c r="AS127" i="13" s="1"/>
  <c r="AJ129" i="13"/>
  <c r="AK129" i="13" s="1"/>
  <c r="AJ131" i="13"/>
  <c r="AK131" i="13" s="1"/>
  <c r="AJ133" i="13"/>
  <c r="AK133" i="13" s="1"/>
  <c r="AS133" i="13" s="1"/>
  <c r="BC133" i="13"/>
  <c r="BD133" i="13" s="1"/>
  <c r="AJ136" i="13"/>
  <c r="AK136" i="13" s="1"/>
  <c r="AS136" i="13" s="1"/>
  <c r="BC136" i="13"/>
  <c r="BD136" i="13" s="1"/>
  <c r="Q141" i="13"/>
  <c r="Y141" i="13"/>
  <c r="Z141" i="13" s="1"/>
  <c r="AJ141" i="13"/>
  <c r="AK141" i="13" s="1"/>
  <c r="AS141" i="13" s="1"/>
  <c r="BC141" i="13"/>
  <c r="BD141" i="13" s="1"/>
  <c r="U141" i="13"/>
  <c r="V141" i="13" s="1"/>
  <c r="AC141" i="13"/>
  <c r="AD141" i="13" s="1"/>
  <c r="Q133" i="13"/>
  <c r="Q136" i="13"/>
  <c r="R136" i="13" s="1"/>
  <c r="AJ140" i="13"/>
  <c r="AK140" i="13" s="1"/>
  <c r="BH140" i="13" s="1"/>
  <c r="BB143" i="4"/>
  <c r="BH72" i="13" l="1"/>
  <c r="BH136" i="13"/>
  <c r="BH131" i="13"/>
  <c r="BG118" i="13"/>
  <c r="BH112" i="13"/>
  <c r="BG99" i="13"/>
  <c r="BH85" i="13"/>
  <c r="BG59" i="13"/>
  <c r="BG55" i="13"/>
  <c r="BH15" i="13"/>
  <c r="BH13" i="13"/>
  <c r="BH138" i="13"/>
  <c r="BH120" i="13"/>
  <c r="BH130" i="13"/>
  <c r="BG108" i="13"/>
  <c r="BH93" i="13"/>
  <c r="BH79" i="13"/>
  <c r="BG98" i="13"/>
  <c r="BH60" i="13"/>
  <c r="BH67" i="13"/>
  <c r="BH45" i="13"/>
  <c r="BG48" i="13"/>
  <c r="BH57" i="13"/>
  <c r="BH8" i="13"/>
  <c r="BG133" i="13"/>
  <c r="BH129" i="13"/>
  <c r="AS129" i="13"/>
  <c r="BG114" i="13"/>
  <c r="BG110" i="13"/>
  <c r="BH113" i="13"/>
  <c r="BH95" i="13"/>
  <c r="BH90" i="13"/>
  <c r="BH87" i="13"/>
  <c r="BH83" i="13"/>
  <c r="BH77" i="13"/>
  <c r="BH98" i="13"/>
  <c r="BG102" i="13"/>
  <c r="BH66" i="13"/>
  <c r="BG43" i="13"/>
  <c r="BH6" i="13"/>
  <c r="AS34" i="13"/>
  <c r="BH34" i="13"/>
  <c r="AS26" i="13"/>
  <c r="BH26" i="13"/>
  <c r="BH92" i="13"/>
  <c r="BH94" i="13"/>
  <c r="BH61" i="13"/>
  <c r="BH101" i="13"/>
  <c r="BH86" i="13"/>
  <c r="BH96" i="13"/>
  <c r="BH88" i="13"/>
  <c r="BH38" i="13"/>
  <c r="AS38" i="13"/>
  <c r="BH30" i="13"/>
  <c r="AS30" i="13"/>
  <c r="BH65" i="13"/>
  <c r="AS54" i="13"/>
  <c r="BH54" i="13"/>
  <c r="BH36" i="13"/>
  <c r="AS36" i="13"/>
  <c r="BH28" i="13"/>
  <c r="AS28" i="13"/>
  <c r="BG131" i="13"/>
  <c r="AS140" i="13"/>
  <c r="BG137" i="13"/>
  <c r="BG140" i="13"/>
  <c r="BG112" i="13"/>
  <c r="V109" i="13"/>
  <c r="BG109" i="13"/>
  <c r="BG106" i="13"/>
  <c r="BG123" i="13"/>
  <c r="BH115" i="13"/>
  <c r="R114" i="13"/>
  <c r="BH114" i="13" s="1"/>
  <c r="BH111" i="13"/>
  <c r="BG125" i="13"/>
  <c r="R118" i="13"/>
  <c r="BH118" i="13" s="1"/>
  <c r="BH116" i="13"/>
  <c r="BH117" i="13"/>
  <c r="BG107" i="13"/>
  <c r="BH70" i="13"/>
  <c r="BG85" i="13"/>
  <c r="BG79" i="13"/>
  <c r="BG96" i="13"/>
  <c r="BG72" i="13"/>
  <c r="BH68" i="13"/>
  <c r="BG97" i="13"/>
  <c r="BG94" i="13"/>
  <c r="BG88" i="13"/>
  <c r="BH80" i="13"/>
  <c r="BG65" i="13"/>
  <c r="BH62" i="13"/>
  <c r="BG70" i="13"/>
  <c r="BH49" i="13"/>
  <c r="AS72" i="13"/>
  <c r="AS66" i="13"/>
  <c r="BH58" i="13"/>
  <c r="BG56" i="13"/>
  <c r="BH53" i="13"/>
  <c r="BG51" i="13"/>
  <c r="BG47" i="13"/>
  <c r="BD4" i="13"/>
  <c r="BG39" i="13"/>
  <c r="BG36" i="13"/>
  <c r="BH35" i="13"/>
  <c r="BG31" i="13"/>
  <c r="BG28" i="13"/>
  <c r="BH27" i="13"/>
  <c r="BG23" i="13"/>
  <c r="BH22" i="13"/>
  <c r="BH19" i="13"/>
  <c r="BH17" i="13"/>
  <c r="AK43" i="13"/>
  <c r="BH21" i="13"/>
  <c r="BG50" i="13"/>
  <c r="AK37" i="13"/>
  <c r="AS37" i="13" s="1"/>
  <c r="AK33" i="13"/>
  <c r="AS33" i="13" s="1"/>
  <c r="AK29" i="13"/>
  <c r="AS29" i="13" s="1"/>
  <c r="AK25" i="13"/>
  <c r="AS25" i="13" s="1"/>
  <c r="BG20" i="13"/>
  <c r="BG18" i="13"/>
  <c r="BG16" i="13"/>
  <c r="BG14" i="13"/>
  <c r="BG12" i="13"/>
  <c r="BG10" i="13"/>
  <c r="V4" i="13"/>
  <c r="BG8" i="13"/>
  <c r="BG5" i="13"/>
  <c r="BG21" i="13"/>
  <c r="BG6" i="13"/>
  <c r="V132" i="13"/>
  <c r="BH132" i="13" s="1"/>
  <c r="BG132" i="13"/>
  <c r="AS125" i="13"/>
  <c r="R133" i="13"/>
  <c r="BH133" i="13" s="1"/>
  <c r="BH139" i="13"/>
  <c r="AS131" i="13"/>
  <c r="BG122" i="13"/>
  <c r="BH106" i="13"/>
  <c r="BG113" i="13"/>
  <c r="BH109" i="13"/>
  <c r="BH121" i="13"/>
  <c r="BG117" i="13"/>
  <c r="R110" i="13"/>
  <c r="BH110" i="13" s="1"/>
  <c r="BH107" i="13"/>
  <c r="BH108" i="13"/>
  <c r="BG105" i="13"/>
  <c r="R105" i="13"/>
  <c r="BH105" i="13" s="1"/>
  <c r="BG104" i="13"/>
  <c r="BG87" i="13"/>
  <c r="BG81" i="13"/>
  <c r="AK99" i="13"/>
  <c r="AS99" i="13" s="1"/>
  <c r="BG90" i="13"/>
  <c r="BG83" i="13"/>
  <c r="BH78" i="13"/>
  <c r="BH71" i="13"/>
  <c r="BG63" i="13"/>
  <c r="BG76" i="13"/>
  <c r="BH69" i="13"/>
  <c r="BG45" i="13"/>
  <c r="BG71" i="13"/>
  <c r="BG66" i="13"/>
  <c r="AS60" i="13"/>
  <c r="BG58" i="13"/>
  <c r="BG57" i="13"/>
  <c r="BH55" i="13"/>
  <c r="BG53" i="13"/>
  <c r="BG52" i="13"/>
  <c r="BH44" i="13"/>
  <c r="BH42" i="13"/>
  <c r="BG34" i="13"/>
  <c r="BH33" i="13"/>
  <c r="BG26" i="13"/>
  <c r="BH25" i="13"/>
  <c r="BG4" i="13"/>
  <c r="Z4" i="13"/>
  <c r="BG49" i="13"/>
  <c r="BG44" i="13"/>
  <c r="BH16" i="13"/>
  <c r="AK4" i="13"/>
  <c r="AK41" i="13"/>
  <c r="AK32" i="13"/>
  <c r="AK24" i="13"/>
  <c r="R14" i="13"/>
  <c r="BH14" i="13" s="1"/>
  <c r="BG17" i="13"/>
  <c r="BG15" i="13"/>
  <c r="BG9" i="13"/>
  <c r="BG11" i="13"/>
  <c r="BG141" i="13"/>
  <c r="BH123" i="13"/>
  <c r="BG136" i="13"/>
  <c r="R141" i="13"/>
  <c r="BH141" i="13" s="1"/>
  <c r="BG139" i="13"/>
  <c r="BG134" i="13"/>
  <c r="R134" i="13"/>
  <c r="BH134" i="13" s="1"/>
  <c r="R128" i="13"/>
  <c r="BH128" i="13" s="1"/>
  <c r="BG128" i="13"/>
  <c r="BG126" i="13"/>
  <c r="V119" i="13"/>
  <c r="BH119" i="13" s="1"/>
  <c r="BG119" i="13"/>
  <c r="BH104" i="13"/>
  <c r="BG120" i="13"/>
  <c r="BH97" i="13"/>
  <c r="BG121" i="13"/>
  <c r="BH102" i="13"/>
  <c r="R100" i="13"/>
  <c r="BH100" i="13" s="1"/>
  <c r="BG100" i="13"/>
  <c r="BG95" i="13"/>
  <c r="BG92" i="13"/>
  <c r="BH74" i="13"/>
  <c r="BG101" i="13"/>
  <c r="BG93" i="13"/>
  <c r="BG84" i="13"/>
  <c r="BG75" i="13"/>
  <c r="AS98" i="13"/>
  <c r="BG89" i="13"/>
  <c r="BH76" i="13"/>
  <c r="BG61" i="13"/>
  <c r="AS64" i="13"/>
  <c r="BG74" i="13"/>
  <c r="BG68" i="13"/>
  <c r="BG80" i="13"/>
  <c r="BG54" i="13"/>
  <c r="BH51" i="13"/>
  <c r="BH47" i="13"/>
  <c r="BH39" i="13"/>
  <c r="BG35" i="13"/>
  <c r="BH31" i="13"/>
  <c r="BG27" i="13"/>
  <c r="BH23" i="13"/>
  <c r="R4" i="13"/>
  <c r="BG42" i="13"/>
  <c r="BH18" i="13"/>
  <c r="AK59" i="13"/>
  <c r="BH48" i="13"/>
  <c r="R12" i="13"/>
  <c r="BH12" i="13" s="1"/>
  <c r="BG13" i="13"/>
  <c r="BH137" i="13"/>
  <c r="BG116" i="13"/>
  <c r="BG127" i="13"/>
  <c r="AS120" i="13"/>
  <c r="BG138" i="13"/>
  <c r="BG130" i="13"/>
  <c r="BG129" i="13"/>
  <c r="BG124" i="13"/>
  <c r="R124" i="13"/>
  <c r="BH124" i="13" s="1"/>
  <c r="AD103" i="13"/>
  <c r="BH103" i="13" s="1"/>
  <c r="BG103" i="13"/>
  <c r="BG111" i="13"/>
  <c r="BG86" i="13"/>
  <c r="BG77" i="13"/>
  <c r="BG91" i="13"/>
  <c r="BG82" i="13"/>
  <c r="BH82" i="13"/>
  <c r="BG67" i="13"/>
  <c r="BG78" i="13"/>
  <c r="BG64" i="13"/>
  <c r="BG60" i="13"/>
  <c r="BG62" i="13"/>
  <c r="BH73" i="13"/>
  <c r="BH56" i="13"/>
  <c r="BH50" i="13"/>
  <c r="BH46" i="13"/>
  <c r="BG38" i="13"/>
  <c r="BH37" i="13"/>
  <c r="BG30" i="13"/>
  <c r="BH29" i="13"/>
  <c r="BG22" i="13"/>
  <c r="BH9" i="13"/>
  <c r="AS4" i="13"/>
  <c r="BH5" i="13"/>
  <c r="AW4" i="13"/>
  <c r="BH20" i="13"/>
  <c r="BG46" i="13"/>
  <c r="R10" i="13"/>
  <c r="BH10" i="13" s="1"/>
  <c r="BG19" i="13"/>
  <c r="G298" i="10"/>
  <c r="D298" i="10"/>
  <c r="E296" i="10"/>
  <c r="E295" i="10"/>
  <c r="E294" i="10"/>
  <c r="E293" i="10"/>
  <c r="E292" i="10"/>
  <c r="E291" i="10"/>
  <c r="E290" i="10"/>
  <c r="E289" i="10"/>
  <c r="E288" i="10"/>
  <c r="E287" i="10"/>
  <c r="E284" i="10"/>
  <c r="E283" i="10"/>
  <c r="E281" i="10"/>
  <c r="E280" i="10"/>
  <c r="G278" i="10"/>
  <c r="D278" i="10"/>
  <c r="E275" i="10"/>
  <c r="E278" i="10" s="1"/>
  <c r="G270" i="10"/>
  <c r="D270" i="10"/>
  <c r="E269" i="10"/>
  <c r="E268" i="10"/>
  <c r="E267" i="10"/>
  <c r="E266" i="10"/>
  <c r="E265" i="10"/>
  <c r="E264" i="10"/>
  <c r="E263" i="10"/>
  <c r="E262" i="10"/>
  <c r="E261" i="10"/>
  <c r="E260" i="10"/>
  <c r="E259" i="10"/>
  <c r="E258" i="10"/>
  <c r="E257" i="10"/>
  <c r="E256" i="10"/>
  <c r="E255" i="10"/>
  <c r="E254" i="10"/>
  <c r="E253" i="10"/>
  <c r="E252" i="10"/>
  <c r="E251" i="10"/>
  <c r="E250" i="10"/>
  <c r="E249" i="10"/>
  <c r="E248" i="10"/>
  <c r="E247" i="10"/>
  <c r="E246" i="10"/>
  <c r="E245" i="10"/>
  <c r="E244" i="10"/>
  <c r="E243" i="10"/>
  <c r="E242" i="10"/>
  <c r="E241" i="10"/>
  <c r="E240" i="10"/>
  <c r="E239" i="10"/>
  <c r="E238" i="10"/>
  <c r="E237" i="10"/>
  <c r="E236" i="10"/>
  <c r="E235" i="10"/>
  <c r="E234" i="10"/>
  <c r="E233" i="10"/>
  <c r="E232" i="10"/>
  <c r="E231" i="10"/>
  <c r="E230" i="10"/>
  <c r="E229" i="10"/>
  <c r="E228" i="10"/>
  <c r="E227" i="10"/>
  <c r="E226" i="10"/>
  <c r="E225" i="10"/>
  <c r="E224" i="10"/>
  <c r="E223" i="10"/>
  <c r="E222" i="10"/>
  <c r="E221" i="10"/>
  <c r="E220" i="10"/>
  <c r="E219" i="10"/>
  <c r="E218" i="10"/>
  <c r="E217" i="10"/>
  <c r="E216" i="10"/>
  <c r="E215" i="10"/>
  <c r="E214" i="10"/>
  <c r="E213" i="10"/>
  <c r="E212" i="10"/>
  <c r="E211" i="10"/>
  <c r="E210" i="10"/>
  <c r="E209" i="10"/>
  <c r="E208" i="10"/>
  <c r="E188" i="10"/>
  <c r="E187" i="10"/>
  <c r="E186" i="10"/>
  <c r="E185" i="10"/>
  <c r="E184" i="10"/>
  <c r="E183" i="10"/>
  <c r="E182" i="10"/>
  <c r="E181" i="10"/>
  <c r="E180" i="10"/>
  <c r="E179" i="10"/>
  <c r="E178" i="10"/>
  <c r="E177" i="10"/>
  <c r="E176" i="10"/>
  <c r="E175" i="10"/>
  <c r="E174" i="10"/>
  <c r="E173" i="10"/>
  <c r="E172" i="10"/>
  <c r="E171" i="10"/>
  <c r="E170" i="10"/>
  <c r="E169" i="10"/>
  <c r="E168" i="10"/>
  <c r="E167" i="10"/>
  <c r="E166" i="10"/>
  <c r="E165" i="10"/>
  <c r="E164" i="10"/>
  <c r="E163" i="10"/>
  <c r="E162" i="10"/>
  <c r="E161" i="10"/>
  <c r="E160" i="10"/>
  <c r="E159" i="10"/>
  <c r="E158" i="10"/>
  <c r="E157" i="10"/>
  <c r="E156" i="10"/>
  <c r="E155" i="10"/>
  <c r="E154" i="10"/>
  <c r="E153" i="10"/>
  <c r="E152" i="10"/>
  <c r="E151" i="10"/>
  <c r="E150" i="10"/>
  <c r="E149" i="10"/>
  <c r="E148" i="10"/>
  <c r="E147" i="10"/>
  <c r="E146" i="10"/>
  <c r="E145" i="10"/>
  <c r="E144" i="10"/>
  <c r="E143" i="10"/>
  <c r="E142" i="10"/>
  <c r="E141" i="10"/>
  <c r="E140" i="10"/>
  <c r="E139" i="10"/>
  <c r="E138" i="10"/>
  <c r="E137" i="10"/>
  <c r="E136" i="10"/>
  <c r="E135" i="10"/>
  <c r="E134" i="10"/>
  <c r="E133" i="10"/>
  <c r="E132" i="10"/>
  <c r="E131" i="10"/>
  <c r="E130" i="10"/>
  <c r="E129" i="10"/>
  <c r="E128" i="10"/>
  <c r="E127" i="10"/>
  <c r="E126" i="10"/>
  <c r="E125" i="10"/>
  <c r="E124" i="10"/>
  <c r="E123" i="10"/>
  <c r="E122" i="10"/>
  <c r="E121" i="10"/>
  <c r="E120" i="10"/>
  <c r="E119" i="10"/>
  <c r="E118" i="10"/>
  <c r="E117" i="10"/>
  <c r="E116" i="10"/>
  <c r="E115" i="10"/>
  <c r="E114" i="10"/>
  <c r="E113" i="10"/>
  <c r="E112" i="10"/>
  <c r="E111" i="10"/>
  <c r="E110" i="10"/>
  <c r="E109" i="10"/>
  <c r="E108" i="10"/>
  <c r="E107" i="10"/>
  <c r="E106" i="10"/>
  <c r="E105" i="10"/>
  <c r="E104" i="10"/>
  <c r="E103" i="10"/>
  <c r="E102" i="10"/>
  <c r="E101" i="10"/>
  <c r="E100" i="10"/>
  <c r="E99" i="10"/>
  <c r="E98" i="10"/>
  <c r="E97" i="10"/>
  <c r="E96" i="10"/>
  <c r="E95" i="10"/>
  <c r="E94" i="10"/>
  <c r="E93" i="10"/>
  <c r="E92" i="10"/>
  <c r="E91" i="10"/>
  <c r="E90" i="10"/>
  <c r="E89" i="10"/>
  <c r="E88" i="10"/>
  <c r="E87" i="10"/>
  <c r="E86" i="10"/>
  <c r="E85" i="10"/>
  <c r="E84" i="10"/>
  <c r="E83" i="10"/>
  <c r="E82" i="10"/>
  <c r="E81" i="10"/>
  <c r="E80" i="10"/>
  <c r="E79" i="10"/>
  <c r="E78" i="10"/>
  <c r="E77" i="10"/>
  <c r="E76" i="10"/>
  <c r="E75" i="10"/>
  <c r="E74" i="10"/>
  <c r="E73" i="10"/>
  <c r="E72" i="10"/>
  <c r="E71" i="10"/>
  <c r="E70" i="10"/>
  <c r="E69" i="10"/>
  <c r="E68" i="10"/>
  <c r="E67" i="10"/>
  <c r="E66" i="10"/>
  <c r="E65" i="10"/>
  <c r="E64" i="10"/>
  <c r="E63" i="10"/>
  <c r="E62" i="10"/>
  <c r="E61" i="10"/>
  <c r="E60" i="10"/>
  <c r="E59" i="10"/>
  <c r="E58" i="10"/>
  <c r="E57" i="10"/>
  <c r="E56" i="10"/>
  <c r="E55" i="10"/>
  <c r="E54" i="10"/>
  <c r="E53" i="10"/>
  <c r="E52" i="10"/>
  <c r="E51" i="10"/>
  <c r="E50" i="10"/>
  <c r="E49" i="10"/>
  <c r="E48" i="10"/>
  <c r="E47" i="10"/>
  <c r="E46" i="10"/>
  <c r="E45" i="10"/>
  <c r="E44" i="10"/>
  <c r="E43" i="10"/>
  <c r="E42" i="10"/>
  <c r="E41" i="10"/>
  <c r="E40" i="10"/>
  <c r="E39" i="10"/>
  <c r="E38" i="10"/>
  <c r="E37" i="10"/>
  <c r="E36" i="10"/>
  <c r="E35" i="10"/>
  <c r="E34" i="10"/>
  <c r="E33" i="10"/>
  <c r="E32" i="10"/>
  <c r="E31" i="10"/>
  <c r="E30" i="10"/>
  <c r="E29" i="10"/>
  <c r="E28" i="10"/>
  <c r="E27" i="10"/>
  <c r="E26" i="10"/>
  <c r="E25" i="10"/>
  <c r="E24" i="10"/>
  <c r="E23" i="10"/>
  <c r="E22" i="10"/>
  <c r="E21" i="10"/>
  <c r="E20" i="10"/>
  <c r="E19" i="10"/>
  <c r="E18" i="10"/>
  <c r="E17" i="10"/>
  <c r="E16" i="10"/>
  <c r="E15" i="10"/>
  <c r="E14" i="10"/>
  <c r="E13" i="10"/>
  <c r="E12" i="10"/>
  <c r="E8" i="10"/>
  <c r="E7" i="10"/>
  <c r="E4" i="10"/>
  <c r="E3" i="10"/>
  <c r="E2" i="10"/>
  <c r="AS59" i="13" l="1"/>
  <c r="BH59" i="13"/>
  <c r="AS24" i="13"/>
  <c r="BH24" i="13"/>
  <c r="BH43" i="13"/>
  <c r="AS43" i="13"/>
  <c r="AS32" i="13"/>
  <c r="BH32" i="13"/>
  <c r="BH4" i="13"/>
  <c r="AS41" i="13"/>
  <c r="BH41" i="13"/>
  <c r="BH99" i="13"/>
  <c r="D299" i="10"/>
  <c r="G300" i="10"/>
  <c r="E270" i="10"/>
  <c r="E298" i="10"/>
  <c r="E299" i="10" s="1"/>
  <c r="G299" i="10"/>
  <c r="D300" i="10"/>
  <c r="D301" i="10" l="1"/>
  <c r="G301" i="10"/>
  <c r="E300" i="10"/>
  <c r="E301" i="10" s="1"/>
  <c r="AP46" i="4" l="1"/>
  <c r="Y139" i="4" l="1"/>
  <c r="Z139" i="4" s="1"/>
  <c r="U139" i="4"/>
  <c r="V139" i="4" s="1"/>
  <c r="Q139" i="4"/>
  <c r="P10" i="4"/>
  <c r="P31" i="4"/>
  <c r="P110" i="4"/>
  <c r="P95" i="4"/>
  <c r="P130" i="4"/>
  <c r="P91" i="4"/>
  <c r="P36" i="4"/>
  <c r="P38" i="4"/>
  <c r="P25" i="4"/>
  <c r="P132" i="4"/>
  <c r="P47" i="4"/>
  <c r="P111" i="4"/>
  <c r="P78" i="4"/>
  <c r="P131" i="4"/>
  <c r="P54" i="4"/>
  <c r="P86" i="4"/>
  <c r="P101" i="4"/>
  <c r="P129" i="4"/>
  <c r="P73" i="4"/>
  <c r="P76" i="4"/>
  <c r="P57" i="4"/>
  <c r="P59" i="4"/>
  <c r="P122" i="4"/>
  <c r="P71" i="4"/>
  <c r="P79" i="4"/>
  <c r="P70" i="4"/>
  <c r="P135" i="4"/>
  <c r="P6" i="4"/>
  <c r="P137" i="4"/>
  <c r="P90" i="4"/>
  <c r="P11" i="4"/>
  <c r="P128" i="4"/>
  <c r="P93" i="4"/>
  <c r="P17" i="4"/>
  <c r="P67" i="4"/>
  <c r="P120" i="4"/>
  <c r="P19" i="4"/>
  <c r="P92" i="4"/>
  <c r="P106" i="4"/>
  <c r="P44" i="4"/>
  <c r="P30" i="4"/>
  <c r="P119" i="4"/>
  <c r="P89" i="4"/>
  <c r="P87" i="4"/>
  <c r="P16" i="4"/>
  <c r="P62" i="4"/>
  <c r="P22" i="4"/>
  <c r="P97" i="4"/>
  <c r="P105" i="4"/>
  <c r="P21" i="4"/>
  <c r="P118" i="4"/>
  <c r="P60" i="4"/>
  <c r="P96" i="4"/>
  <c r="P37" i="4"/>
  <c r="P75" i="4"/>
  <c r="P69" i="4"/>
  <c r="P140" i="4"/>
  <c r="P61" i="4"/>
  <c r="P20" i="4"/>
  <c r="P83" i="4"/>
  <c r="P55" i="4"/>
  <c r="P58" i="4"/>
  <c r="P66" i="4"/>
  <c r="P50" i="4"/>
  <c r="P112" i="4"/>
  <c r="P23" i="4"/>
  <c r="P24" i="4"/>
  <c r="P74" i="4"/>
  <c r="P5" i="4"/>
  <c r="P32" i="4"/>
  <c r="P43" i="4"/>
  <c r="P33" i="4"/>
  <c r="P34" i="4"/>
  <c r="P45" i="4"/>
  <c r="P12" i="4"/>
  <c r="P26" i="4"/>
  <c r="P8" i="4"/>
  <c r="P102" i="4"/>
  <c r="P77" i="4"/>
  <c r="P35" i="4"/>
  <c r="P114" i="4"/>
  <c r="P125" i="4"/>
  <c r="P127" i="4"/>
  <c r="P123" i="4"/>
  <c r="P80" i="4"/>
  <c r="P94" i="4"/>
  <c r="P139" i="4"/>
  <c r="P109" i="4"/>
  <c r="P41" i="4"/>
  <c r="P14" i="4"/>
  <c r="P108" i="4"/>
  <c r="P4" i="4"/>
  <c r="P64" i="4"/>
  <c r="P138" i="4"/>
  <c r="P126" i="4"/>
  <c r="P18" i="4"/>
  <c r="P9" i="4"/>
  <c r="P84" i="4"/>
  <c r="P63" i="4"/>
  <c r="P85" i="4"/>
  <c r="P49" i="4"/>
  <c r="P100" i="4"/>
  <c r="P142" i="4"/>
  <c r="P52" i="4"/>
  <c r="P133" i="4"/>
  <c r="P104" i="4"/>
  <c r="P99" i="4"/>
  <c r="P28" i="4"/>
  <c r="P27" i="4"/>
  <c r="P48" i="4"/>
  <c r="P103" i="4"/>
  <c r="P51" i="4"/>
  <c r="P29" i="4"/>
  <c r="P113" i="4"/>
  <c r="P115" i="4"/>
  <c r="P81" i="4"/>
  <c r="P107" i="4"/>
  <c r="P88" i="4"/>
  <c r="P65" i="4"/>
  <c r="P56" i="4"/>
  <c r="P134" i="4"/>
  <c r="P72" i="4"/>
  <c r="P98" i="4"/>
  <c r="P39" i="4"/>
  <c r="P15" i="4"/>
  <c r="P121" i="4"/>
  <c r="P42" i="4"/>
  <c r="P141" i="4"/>
  <c r="P53" i="4"/>
  <c r="P13" i="4"/>
  <c r="P124" i="4"/>
  <c r="P117" i="4"/>
  <c r="P68" i="4"/>
  <c r="P82" i="4"/>
  <c r="P116" i="4"/>
  <c r="BC139" i="4"/>
  <c r="BA46" i="4"/>
  <c r="AU46" i="4"/>
  <c r="AZ46" i="4"/>
  <c r="AY46" i="4"/>
  <c r="AN46" i="4"/>
  <c r="AM46" i="4"/>
  <c r="N46" i="4"/>
  <c r="O46" i="4"/>
  <c r="T46" i="4"/>
  <c r="F46" i="4"/>
  <c r="H46" i="4"/>
  <c r="J46" i="4"/>
  <c r="AB46" i="4"/>
  <c r="AF46" i="4"/>
  <c r="AH46" i="4"/>
  <c r="AO10" i="4"/>
  <c r="AQ10" i="4" s="1"/>
  <c r="AO31" i="4"/>
  <c r="AQ31" i="4" s="1"/>
  <c r="AO110" i="4"/>
  <c r="AQ110" i="4" s="1"/>
  <c r="AO95" i="4"/>
  <c r="AQ95" i="4" s="1"/>
  <c r="AO130" i="4"/>
  <c r="AQ130" i="4" s="1"/>
  <c r="AO91" i="4"/>
  <c r="AQ91" i="4" s="1"/>
  <c r="AO36" i="4"/>
  <c r="AQ36" i="4" s="1"/>
  <c r="AO38" i="4"/>
  <c r="AQ38" i="4" s="1"/>
  <c r="AO25" i="4"/>
  <c r="AQ25" i="4" s="1"/>
  <c r="AO132" i="4"/>
  <c r="AQ132" i="4" s="1"/>
  <c r="AO47" i="4"/>
  <c r="AQ47" i="4" s="1"/>
  <c r="AO111" i="4"/>
  <c r="AQ111" i="4" s="1"/>
  <c r="AO78" i="4"/>
  <c r="AQ78" i="4" s="1"/>
  <c r="AO131" i="4"/>
  <c r="AQ131" i="4" s="1"/>
  <c r="AO54" i="4"/>
  <c r="AQ54" i="4" s="1"/>
  <c r="AO86" i="4"/>
  <c r="AQ86" i="4" s="1"/>
  <c r="AO101" i="4"/>
  <c r="AQ101" i="4" s="1"/>
  <c r="AO129" i="4"/>
  <c r="AQ129" i="4" s="1"/>
  <c r="AO73" i="4"/>
  <c r="AQ73" i="4" s="1"/>
  <c r="AO76" i="4"/>
  <c r="AQ76" i="4" s="1"/>
  <c r="AO57" i="4"/>
  <c r="AQ57" i="4" s="1"/>
  <c r="AO59" i="4"/>
  <c r="AQ59" i="4" s="1"/>
  <c r="AO122" i="4"/>
  <c r="AQ122" i="4" s="1"/>
  <c r="AO71" i="4"/>
  <c r="AQ71" i="4" s="1"/>
  <c r="AO79" i="4"/>
  <c r="AQ79" i="4" s="1"/>
  <c r="AO70" i="4"/>
  <c r="AQ70" i="4" s="1"/>
  <c r="AO135" i="4"/>
  <c r="AQ135" i="4" s="1"/>
  <c r="AO6" i="4"/>
  <c r="AQ6" i="4" s="1"/>
  <c r="AO137" i="4"/>
  <c r="AQ137" i="4" s="1"/>
  <c r="AO90" i="4"/>
  <c r="AQ90" i="4" s="1"/>
  <c r="AO11" i="4"/>
  <c r="AQ11" i="4" s="1"/>
  <c r="AO128" i="4"/>
  <c r="AQ128" i="4" s="1"/>
  <c r="AO93" i="4"/>
  <c r="AQ93" i="4" s="1"/>
  <c r="AO17" i="4"/>
  <c r="AQ17" i="4" s="1"/>
  <c r="AO67" i="4"/>
  <c r="AQ67" i="4" s="1"/>
  <c r="AO120" i="4"/>
  <c r="AQ120" i="4" s="1"/>
  <c r="AO19" i="4"/>
  <c r="AQ19" i="4" s="1"/>
  <c r="AO92" i="4"/>
  <c r="AQ92" i="4" s="1"/>
  <c r="AO106" i="4"/>
  <c r="AQ106" i="4" s="1"/>
  <c r="AO44" i="4"/>
  <c r="AQ44" i="4" s="1"/>
  <c r="AO30" i="4"/>
  <c r="AQ30" i="4" s="1"/>
  <c r="AO119" i="4"/>
  <c r="AQ119" i="4" s="1"/>
  <c r="AO89" i="4"/>
  <c r="AQ89" i="4" s="1"/>
  <c r="AO87" i="4"/>
  <c r="AQ87" i="4" s="1"/>
  <c r="AO16" i="4"/>
  <c r="AQ16" i="4" s="1"/>
  <c r="AO62" i="4"/>
  <c r="AQ62" i="4" s="1"/>
  <c r="AO22" i="4"/>
  <c r="AQ22" i="4" s="1"/>
  <c r="AO97" i="4"/>
  <c r="AQ97" i="4" s="1"/>
  <c r="AO105" i="4"/>
  <c r="AQ105" i="4" s="1"/>
  <c r="AO21" i="4"/>
  <c r="AQ21" i="4" s="1"/>
  <c r="AO118" i="4"/>
  <c r="AQ118" i="4" s="1"/>
  <c r="AO60" i="4"/>
  <c r="AQ60" i="4" s="1"/>
  <c r="AO96" i="4"/>
  <c r="AQ96" i="4" s="1"/>
  <c r="AO37" i="4"/>
  <c r="AQ37" i="4" s="1"/>
  <c r="AO75" i="4"/>
  <c r="AQ75" i="4" s="1"/>
  <c r="AO69" i="4"/>
  <c r="AQ69" i="4" s="1"/>
  <c r="AO140" i="4"/>
  <c r="AQ140" i="4" s="1"/>
  <c r="AO61" i="4"/>
  <c r="AQ61" i="4" s="1"/>
  <c r="AO20" i="4"/>
  <c r="AQ20" i="4" s="1"/>
  <c r="AO83" i="4"/>
  <c r="AQ83" i="4" s="1"/>
  <c r="AO55" i="4"/>
  <c r="AQ55" i="4" s="1"/>
  <c r="AO58" i="4"/>
  <c r="AQ58" i="4" s="1"/>
  <c r="AO66" i="4"/>
  <c r="AQ66" i="4" s="1"/>
  <c r="AO50" i="4"/>
  <c r="AQ50" i="4" s="1"/>
  <c r="AO112" i="4"/>
  <c r="AQ112" i="4" s="1"/>
  <c r="AO23" i="4"/>
  <c r="AQ23" i="4" s="1"/>
  <c r="AO24" i="4"/>
  <c r="AQ24" i="4" s="1"/>
  <c r="AO74" i="4"/>
  <c r="AQ74" i="4" s="1"/>
  <c r="AO5" i="4"/>
  <c r="AQ5" i="4" s="1"/>
  <c r="AO32" i="4"/>
  <c r="AQ32" i="4" s="1"/>
  <c r="AO43" i="4"/>
  <c r="AQ43" i="4" s="1"/>
  <c r="AO33" i="4"/>
  <c r="AQ33" i="4" s="1"/>
  <c r="AO34" i="4"/>
  <c r="AQ34" i="4" s="1"/>
  <c r="AO45" i="4"/>
  <c r="AQ45" i="4" s="1"/>
  <c r="AO12" i="4"/>
  <c r="AQ12" i="4" s="1"/>
  <c r="AO26" i="4"/>
  <c r="AQ26" i="4" s="1"/>
  <c r="AO8" i="4"/>
  <c r="AQ8" i="4" s="1"/>
  <c r="AO102" i="4"/>
  <c r="AQ102" i="4" s="1"/>
  <c r="AO77" i="4"/>
  <c r="AQ77" i="4" s="1"/>
  <c r="AO35" i="4"/>
  <c r="AQ35" i="4" s="1"/>
  <c r="AO114" i="4"/>
  <c r="AQ114" i="4" s="1"/>
  <c r="AO125" i="4"/>
  <c r="AQ125" i="4" s="1"/>
  <c r="AO127" i="4"/>
  <c r="AQ127" i="4" s="1"/>
  <c r="AO123" i="4"/>
  <c r="AQ123" i="4" s="1"/>
  <c r="AO80" i="4"/>
  <c r="AQ80" i="4" s="1"/>
  <c r="AO94" i="4"/>
  <c r="AQ94" i="4" s="1"/>
  <c r="AO139" i="4"/>
  <c r="AQ139" i="4" s="1"/>
  <c r="AO109" i="4"/>
  <c r="AQ109" i="4" s="1"/>
  <c r="AO41" i="4"/>
  <c r="AQ41" i="4" s="1"/>
  <c r="AO14" i="4"/>
  <c r="AQ14" i="4" s="1"/>
  <c r="AO108" i="4"/>
  <c r="AQ108" i="4" s="1"/>
  <c r="AO4" i="4"/>
  <c r="AQ4" i="4" s="1"/>
  <c r="AO64" i="4"/>
  <c r="AQ64" i="4" s="1"/>
  <c r="AO138" i="4"/>
  <c r="AQ138" i="4" s="1"/>
  <c r="AO126" i="4"/>
  <c r="AQ126" i="4" s="1"/>
  <c r="AO18" i="4"/>
  <c r="AQ18" i="4" s="1"/>
  <c r="AO9" i="4"/>
  <c r="AQ9" i="4" s="1"/>
  <c r="AO84" i="4"/>
  <c r="AQ84" i="4" s="1"/>
  <c r="AO63" i="4"/>
  <c r="AQ63" i="4" s="1"/>
  <c r="AO85" i="4"/>
  <c r="AQ85" i="4" s="1"/>
  <c r="AO49" i="4"/>
  <c r="AQ49" i="4" s="1"/>
  <c r="AO100" i="4"/>
  <c r="AQ100" i="4" s="1"/>
  <c r="AO142" i="4"/>
  <c r="AQ142" i="4" s="1"/>
  <c r="AO52" i="4"/>
  <c r="AQ52" i="4" s="1"/>
  <c r="AO133" i="4"/>
  <c r="AQ133" i="4" s="1"/>
  <c r="AO104" i="4"/>
  <c r="AQ104" i="4" s="1"/>
  <c r="AO99" i="4"/>
  <c r="AQ99" i="4" s="1"/>
  <c r="AO28" i="4"/>
  <c r="AQ28" i="4" s="1"/>
  <c r="AO27" i="4"/>
  <c r="AQ27" i="4" s="1"/>
  <c r="AO48" i="4"/>
  <c r="AQ48" i="4" s="1"/>
  <c r="AO103" i="4"/>
  <c r="AQ103" i="4" s="1"/>
  <c r="AO51" i="4"/>
  <c r="AQ51" i="4" s="1"/>
  <c r="AO29" i="4"/>
  <c r="AQ29" i="4" s="1"/>
  <c r="AO113" i="4"/>
  <c r="AQ113" i="4" s="1"/>
  <c r="AO115" i="4"/>
  <c r="AQ115" i="4" s="1"/>
  <c r="AO81" i="4"/>
  <c r="AQ81" i="4" s="1"/>
  <c r="AO107" i="4"/>
  <c r="AQ107" i="4" s="1"/>
  <c r="AO88" i="4"/>
  <c r="AQ88" i="4" s="1"/>
  <c r="AO65" i="4"/>
  <c r="AQ65" i="4" s="1"/>
  <c r="AO56" i="4"/>
  <c r="AQ56" i="4" s="1"/>
  <c r="AO134" i="4"/>
  <c r="AQ134" i="4" s="1"/>
  <c r="AO72" i="4"/>
  <c r="AQ72" i="4" s="1"/>
  <c r="AO98" i="4"/>
  <c r="AQ98" i="4" s="1"/>
  <c r="AO39" i="4"/>
  <c r="AQ39" i="4" s="1"/>
  <c r="AO15" i="4"/>
  <c r="AQ15" i="4" s="1"/>
  <c r="AO121" i="4"/>
  <c r="AQ121" i="4" s="1"/>
  <c r="AO42" i="4"/>
  <c r="AQ42" i="4" s="1"/>
  <c r="AO141" i="4"/>
  <c r="AQ141" i="4" s="1"/>
  <c r="AO53" i="4"/>
  <c r="AQ53" i="4" s="1"/>
  <c r="AO13" i="4"/>
  <c r="AQ13" i="4" s="1"/>
  <c r="AO124" i="4"/>
  <c r="AQ124" i="4" s="1"/>
  <c r="AO117" i="4"/>
  <c r="AQ117" i="4" s="1"/>
  <c r="AO68" i="4"/>
  <c r="AQ68" i="4" s="1"/>
  <c r="AO82" i="4"/>
  <c r="AQ82" i="4" s="1"/>
  <c r="AO116" i="4"/>
  <c r="AQ116" i="4" s="1"/>
  <c r="AI10" i="4"/>
  <c r="AC10" i="4" s="1"/>
  <c r="AD10" i="4" s="1"/>
  <c r="AI31" i="4"/>
  <c r="AC31" i="4" s="1"/>
  <c r="AD31" i="4" s="1"/>
  <c r="AI110" i="4"/>
  <c r="AC110" i="4" s="1"/>
  <c r="AD110" i="4" s="1"/>
  <c r="AI95" i="4"/>
  <c r="AC95" i="4" s="1"/>
  <c r="AD95" i="4" s="1"/>
  <c r="AI130" i="4"/>
  <c r="AC130" i="4" s="1"/>
  <c r="AD130" i="4" s="1"/>
  <c r="AI91" i="4"/>
  <c r="AC91" i="4" s="1"/>
  <c r="AD91" i="4" s="1"/>
  <c r="AI36" i="4"/>
  <c r="AC36" i="4" s="1"/>
  <c r="AD36" i="4" s="1"/>
  <c r="AI38" i="4"/>
  <c r="AC38" i="4" s="1"/>
  <c r="AD38" i="4" s="1"/>
  <c r="AI25" i="4"/>
  <c r="AC25" i="4" s="1"/>
  <c r="AD25" i="4" s="1"/>
  <c r="AI132" i="4"/>
  <c r="AC132" i="4" s="1"/>
  <c r="AD132" i="4" s="1"/>
  <c r="AI47" i="4"/>
  <c r="AC47" i="4" s="1"/>
  <c r="AD47" i="4" s="1"/>
  <c r="AI111" i="4"/>
  <c r="AC111" i="4" s="1"/>
  <c r="AD111" i="4" s="1"/>
  <c r="AI78" i="4"/>
  <c r="AC78" i="4" s="1"/>
  <c r="AD78" i="4" s="1"/>
  <c r="AI131" i="4"/>
  <c r="AC131" i="4" s="1"/>
  <c r="AD131" i="4" s="1"/>
  <c r="AI54" i="4"/>
  <c r="AC54" i="4" s="1"/>
  <c r="AD54" i="4" s="1"/>
  <c r="AI86" i="4"/>
  <c r="AC86" i="4" s="1"/>
  <c r="AD86" i="4" s="1"/>
  <c r="AI101" i="4"/>
  <c r="AC101" i="4" s="1"/>
  <c r="AD101" i="4" s="1"/>
  <c r="AI129" i="4"/>
  <c r="AC129" i="4" s="1"/>
  <c r="AD129" i="4" s="1"/>
  <c r="AI73" i="4"/>
  <c r="AC73" i="4" s="1"/>
  <c r="AD73" i="4" s="1"/>
  <c r="AI76" i="4"/>
  <c r="AC76" i="4" s="1"/>
  <c r="AD76" i="4" s="1"/>
  <c r="AI57" i="4"/>
  <c r="AC57" i="4" s="1"/>
  <c r="AD57" i="4" s="1"/>
  <c r="AI59" i="4"/>
  <c r="AC59" i="4" s="1"/>
  <c r="AD59" i="4" s="1"/>
  <c r="AI122" i="4"/>
  <c r="AC122" i="4" s="1"/>
  <c r="AD122" i="4" s="1"/>
  <c r="AI71" i="4"/>
  <c r="AC71" i="4" s="1"/>
  <c r="AD71" i="4" s="1"/>
  <c r="AI79" i="4"/>
  <c r="AC79" i="4" s="1"/>
  <c r="AD79" i="4" s="1"/>
  <c r="AI70" i="4"/>
  <c r="AC70" i="4" s="1"/>
  <c r="AD70" i="4" s="1"/>
  <c r="AI135" i="4"/>
  <c r="AC135" i="4" s="1"/>
  <c r="AD135" i="4" s="1"/>
  <c r="AI6" i="4"/>
  <c r="AC6" i="4" s="1"/>
  <c r="AD6" i="4" s="1"/>
  <c r="AI137" i="4"/>
  <c r="AC137" i="4" s="1"/>
  <c r="AD137" i="4" s="1"/>
  <c r="AI90" i="4"/>
  <c r="AC90" i="4" s="1"/>
  <c r="AD90" i="4" s="1"/>
  <c r="AI11" i="4"/>
  <c r="AC11" i="4" s="1"/>
  <c r="AD11" i="4" s="1"/>
  <c r="AI128" i="4"/>
  <c r="AC128" i="4" s="1"/>
  <c r="AD128" i="4" s="1"/>
  <c r="AI93" i="4"/>
  <c r="AC93" i="4" s="1"/>
  <c r="AD93" i="4" s="1"/>
  <c r="AI17" i="4"/>
  <c r="AC17" i="4" s="1"/>
  <c r="AD17" i="4" s="1"/>
  <c r="AI67" i="4"/>
  <c r="AC67" i="4" s="1"/>
  <c r="AD67" i="4" s="1"/>
  <c r="AI120" i="4"/>
  <c r="AC120" i="4" s="1"/>
  <c r="AD120" i="4" s="1"/>
  <c r="AI19" i="4"/>
  <c r="AC19" i="4" s="1"/>
  <c r="AD19" i="4" s="1"/>
  <c r="AI92" i="4"/>
  <c r="AC92" i="4" s="1"/>
  <c r="AD92" i="4" s="1"/>
  <c r="AI106" i="4"/>
  <c r="AC106" i="4" s="1"/>
  <c r="AD106" i="4" s="1"/>
  <c r="AI44" i="4"/>
  <c r="AC44" i="4" s="1"/>
  <c r="AD44" i="4" s="1"/>
  <c r="AI30" i="4"/>
  <c r="AC30" i="4" s="1"/>
  <c r="AD30" i="4" s="1"/>
  <c r="AI119" i="4"/>
  <c r="AC119" i="4" s="1"/>
  <c r="AD119" i="4" s="1"/>
  <c r="AI89" i="4"/>
  <c r="AC89" i="4" s="1"/>
  <c r="AD89" i="4" s="1"/>
  <c r="AI87" i="4"/>
  <c r="AC87" i="4" s="1"/>
  <c r="AD87" i="4" s="1"/>
  <c r="AI16" i="4"/>
  <c r="AC16" i="4" s="1"/>
  <c r="AD16" i="4" s="1"/>
  <c r="AI62" i="4"/>
  <c r="AC62" i="4" s="1"/>
  <c r="AD62" i="4" s="1"/>
  <c r="AI22" i="4"/>
  <c r="AC22" i="4" s="1"/>
  <c r="AD22" i="4" s="1"/>
  <c r="AI97" i="4"/>
  <c r="AC97" i="4" s="1"/>
  <c r="AD97" i="4" s="1"/>
  <c r="AI105" i="4"/>
  <c r="AC105" i="4" s="1"/>
  <c r="AD105" i="4" s="1"/>
  <c r="AI21" i="4"/>
  <c r="AC21" i="4" s="1"/>
  <c r="AD21" i="4" s="1"/>
  <c r="AI118" i="4"/>
  <c r="AC118" i="4" s="1"/>
  <c r="AD118" i="4" s="1"/>
  <c r="AI60" i="4"/>
  <c r="AC60" i="4" s="1"/>
  <c r="AD60" i="4" s="1"/>
  <c r="AI96" i="4"/>
  <c r="AC96" i="4" s="1"/>
  <c r="AD96" i="4" s="1"/>
  <c r="AI37" i="4"/>
  <c r="AC37" i="4" s="1"/>
  <c r="AD37" i="4" s="1"/>
  <c r="AI75" i="4"/>
  <c r="AC75" i="4" s="1"/>
  <c r="AD75" i="4" s="1"/>
  <c r="AI69" i="4"/>
  <c r="AC69" i="4" s="1"/>
  <c r="AD69" i="4" s="1"/>
  <c r="AI140" i="4"/>
  <c r="AC140" i="4" s="1"/>
  <c r="AD140" i="4" s="1"/>
  <c r="AI61" i="4"/>
  <c r="AC61" i="4" s="1"/>
  <c r="AD61" i="4" s="1"/>
  <c r="AI20" i="4"/>
  <c r="AC20" i="4" s="1"/>
  <c r="AD20" i="4" s="1"/>
  <c r="AI83" i="4"/>
  <c r="AC83" i="4" s="1"/>
  <c r="AD83" i="4" s="1"/>
  <c r="AI55" i="4"/>
  <c r="AC55" i="4" s="1"/>
  <c r="AD55" i="4" s="1"/>
  <c r="AI58" i="4"/>
  <c r="AC58" i="4" s="1"/>
  <c r="AD58" i="4" s="1"/>
  <c r="AI66" i="4"/>
  <c r="AC66" i="4" s="1"/>
  <c r="AD66" i="4" s="1"/>
  <c r="AI50" i="4"/>
  <c r="AC50" i="4" s="1"/>
  <c r="AD50" i="4" s="1"/>
  <c r="AI112" i="4"/>
  <c r="AC112" i="4" s="1"/>
  <c r="AD112" i="4" s="1"/>
  <c r="AI23" i="4"/>
  <c r="AC23" i="4" s="1"/>
  <c r="AD23" i="4" s="1"/>
  <c r="AI24" i="4"/>
  <c r="AC24" i="4" s="1"/>
  <c r="AD24" i="4" s="1"/>
  <c r="AI74" i="4"/>
  <c r="AC74" i="4" s="1"/>
  <c r="AD74" i="4" s="1"/>
  <c r="AI5" i="4"/>
  <c r="AC5" i="4" s="1"/>
  <c r="AD5" i="4" s="1"/>
  <c r="AI32" i="4"/>
  <c r="AC32" i="4" s="1"/>
  <c r="AD32" i="4" s="1"/>
  <c r="AI43" i="4"/>
  <c r="AC43" i="4" s="1"/>
  <c r="AD43" i="4" s="1"/>
  <c r="AI33" i="4"/>
  <c r="AC33" i="4" s="1"/>
  <c r="AD33" i="4" s="1"/>
  <c r="AI34" i="4"/>
  <c r="AC34" i="4" s="1"/>
  <c r="AD34" i="4" s="1"/>
  <c r="AI45" i="4"/>
  <c r="AC45" i="4" s="1"/>
  <c r="AD45" i="4" s="1"/>
  <c r="AI12" i="4"/>
  <c r="AC12" i="4" s="1"/>
  <c r="AD12" i="4" s="1"/>
  <c r="AI26" i="4"/>
  <c r="AC26" i="4" s="1"/>
  <c r="AD26" i="4" s="1"/>
  <c r="AI8" i="4"/>
  <c r="AC8" i="4" s="1"/>
  <c r="AD8" i="4" s="1"/>
  <c r="AI102" i="4"/>
  <c r="AC102" i="4" s="1"/>
  <c r="AD102" i="4" s="1"/>
  <c r="AI77" i="4"/>
  <c r="AC77" i="4" s="1"/>
  <c r="AD77" i="4" s="1"/>
  <c r="AI35" i="4"/>
  <c r="AC35" i="4" s="1"/>
  <c r="AD35" i="4" s="1"/>
  <c r="AI114" i="4"/>
  <c r="AC114" i="4" s="1"/>
  <c r="AD114" i="4" s="1"/>
  <c r="AI125" i="4"/>
  <c r="AC125" i="4" s="1"/>
  <c r="AD125" i="4" s="1"/>
  <c r="AI127" i="4"/>
  <c r="AC127" i="4" s="1"/>
  <c r="AD127" i="4" s="1"/>
  <c r="AI123" i="4"/>
  <c r="AC123" i="4" s="1"/>
  <c r="AD123" i="4" s="1"/>
  <c r="AI80" i="4"/>
  <c r="AC80" i="4" s="1"/>
  <c r="AD80" i="4" s="1"/>
  <c r="AI94" i="4"/>
  <c r="AC94" i="4" s="1"/>
  <c r="AD94" i="4" s="1"/>
  <c r="AI139" i="4"/>
  <c r="AC139" i="4" s="1"/>
  <c r="AD139" i="4" s="1"/>
  <c r="AI109" i="4"/>
  <c r="AC109" i="4" s="1"/>
  <c r="AD109" i="4" s="1"/>
  <c r="AI41" i="4"/>
  <c r="AC41" i="4" s="1"/>
  <c r="AD41" i="4" s="1"/>
  <c r="AI14" i="4"/>
  <c r="AC14" i="4" s="1"/>
  <c r="AD14" i="4" s="1"/>
  <c r="AI108" i="4"/>
  <c r="AC108" i="4" s="1"/>
  <c r="AD108" i="4" s="1"/>
  <c r="AI4" i="4"/>
  <c r="AC4" i="4" s="1"/>
  <c r="AD4" i="4" s="1"/>
  <c r="AI64" i="4"/>
  <c r="AC64" i="4" s="1"/>
  <c r="AD64" i="4" s="1"/>
  <c r="AI138" i="4"/>
  <c r="AC138" i="4" s="1"/>
  <c r="AD138" i="4" s="1"/>
  <c r="AI126" i="4"/>
  <c r="AC126" i="4" s="1"/>
  <c r="AD126" i="4" s="1"/>
  <c r="AI18" i="4"/>
  <c r="AC18" i="4" s="1"/>
  <c r="AD18" i="4" s="1"/>
  <c r="AI9" i="4"/>
  <c r="AC9" i="4" s="1"/>
  <c r="AD9" i="4" s="1"/>
  <c r="AI84" i="4"/>
  <c r="AC84" i="4" s="1"/>
  <c r="AD84" i="4" s="1"/>
  <c r="AI63" i="4"/>
  <c r="AC63" i="4" s="1"/>
  <c r="AD63" i="4" s="1"/>
  <c r="AI85" i="4"/>
  <c r="AC85" i="4" s="1"/>
  <c r="AD85" i="4" s="1"/>
  <c r="AI49" i="4"/>
  <c r="AC49" i="4" s="1"/>
  <c r="AD49" i="4" s="1"/>
  <c r="AI100" i="4"/>
  <c r="AC100" i="4" s="1"/>
  <c r="AD100" i="4" s="1"/>
  <c r="AI142" i="4"/>
  <c r="AC142" i="4" s="1"/>
  <c r="AD142" i="4" s="1"/>
  <c r="AI52" i="4"/>
  <c r="AC52" i="4" s="1"/>
  <c r="AD52" i="4" s="1"/>
  <c r="AI133" i="4"/>
  <c r="AC133" i="4" s="1"/>
  <c r="AD133" i="4" s="1"/>
  <c r="AI104" i="4"/>
  <c r="AC104" i="4" s="1"/>
  <c r="AD104" i="4" s="1"/>
  <c r="AI99" i="4"/>
  <c r="AC99" i="4" s="1"/>
  <c r="AD99" i="4" s="1"/>
  <c r="AI28" i="4"/>
  <c r="AC28" i="4" s="1"/>
  <c r="AD28" i="4" s="1"/>
  <c r="AI27" i="4"/>
  <c r="AC27" i="4" s="1"/>
  <c r="AD27" i="4" s="1"/>
  <c r="AI48" i="4"/>
  <c r="AC48" i="4" s="1"/>
  <c r="AD48" i="4" s="1"/>
  <c r="AI103" i="4"/>
  <c r="AC103" i="4" s="1"/>
  <c r="AD103" i="4" s="1"/>
  <c r="AI51" i="4"/>
  <c r="AC51" i="4" s="1"/>
  <c r="AD51" i="4" s="1"/>
  <c r="AI29" i="4"/>
  <c r="AC29" i="4" s="1"/>
  <c r="AD29" i="4" s="1"/>
  <c r="AI113" i="4"/>
  <c r="AC113" i="4" s="1"/>
  <c r="AD113" i="4" s="1"/>
  <c r="AI115" i="4"/>
  <c r="AC115" i="4" s="1"/>
  <c r="AD115" i="4" s="1"/>
  <c r="AI81" i="4"/>
  <c r="AC81" i="4" s="1"/>
  <c r="AD81" i="4" s="1"/>
  <c r="AI107" i="4"/>
  <c r="AC107" i="4" s="1"/>
  <c r="AD107" i="4" s="1"/>
  <c r="AI88" i="4"/>
  <c r="AC88" i="4" s="1"/>
  <c r="AD88" i="4" s="1"/>
  <c r="AI65" i="4"/>
  <c r="AC65" i="4" s="1"/>
  <c r="AD65" i="4" s="1"/>
  <c r="AI134" i="4"/>
  <c r="AC134" i="4" s="1"/>
  <c r="AD134" i="4" s="1"/>
  <c r="AI72" i="4"/>
  <c r="AC72" i="4" s="1"/>
  <c r="AD72" i="4" s="1"/>
  <c r="AI98" i="4"/>
  <c r="AC98" i="4" s="1"/>
  <c r="AD98" i="4" s="1"/>
  <c r="AI39" i="4"/>
  <c r="AC39" i="4" s="1"/>
  <c r="AD39" i="4" s="1"/>
  <c r="AI15" i="4"/>
  <c r="AC15" i="4" s="1"/>
  <c r="AD15" i="4" s="1"/>
  <c r="AI121" i="4"/>
  <c r="AC121" i="4" s="1"/>
  <c r="AD121" i="4" s="1"/>
  <c r="AI42" i="4"/>
  <c r="AC42" i="4" s="1"/>
  <c r="AD42" i="4" s="1"/>
  <c r="AI141" i="4"/>
  <c r="AC141" i="4" s="1"/>
  <c r="AD141" i="4" s="1"/>
  <c r="AI53" i="4"/>
  <c r="AC53" i="4" s="1"/>
  <c r="AD53" i="4" s="1"/>
  <c r="AI13" i="4"/>
  <c r="AC13" i="4" s="1"/>
  <c r="AD13" i="4" s="1"/>
  <c r="AI124" i="4"/>
  <c r="AI117" i="4"/>
  <c r="AC117" i="4" s="1"/>
  <c r="AD117" i="4" s="1"/>
  <c r="AI68" i="4"/>
  <c r="AC68" i="4" s="1"/>
  <c r="AD68" i="4" s="1"/>
  <c r="AI82" i="4"/>
  <c r="AC82" i="4" s="1"/>
  <c r="AD82" i="4" s="1"/>
  <c r="AI116" i="4"/>
  <c r="AC116" i="4" s="1"/>
  <c r="AD116" i="4" s="1"/>
  <c r="G3" i="8"/>
  <c r="C5" i="4" s="1"/>
  <c r="G4" i="8"/>
  <c r="C6" i="4" s="1"/>
  <c r="G6" i="8"/>
  <c r="C8" i="4" s="1"/>
  <c r="G7" i="8"/>
  <c r="C9" i="4" s="1"/>
  <c r="G8" i="8"/>
  <c r="C10" i="4" s="1"/>
  <c r="G9" i="8"/>
  <c r="C11" i="4" s="1"/>
  <c r="G10" i="8"/>
  <c r="C12" i="4" s="1"/>
  <c r="G11" i="8"/>
  <c r="C13" i="4" s="1"/>
  <c r="G12" i="8"/>
  <c r="C14" i="4" s="1"/>
  <c r="G13" i="8"/>
  <c r="C15" i="4" s="1"/>
  <c r="G14" i="8"/>
  <c r="C16" i="4" s="1"/>
  <c r="G15" i="8"/>
  <c r="C17" i="4" s="1"/>
  <c r="G16" i="8"/>
  <c r="C18" i="4" s="1"/>
  <c r="G17" i="8"/>
  <c r="C19" i="4" s="1"/>
  <c r="G18" i="8"/>
  <c r="C20" i="4" s="1"/>
  <c r="G19" i="8"/>
  <c r="C21" i="4" s="1"/>
  <c r="G20" i="8"/>
  <c r="C22" i="4" s="1"/>
  <c r="G21" i="8"/>
  <c r="G22" i="8"/>
  <c r="C23" i="4" s="1"/>
  <c r="G23" i="8"/>
  <c r="C24" i="4" s="1"/>
  <c r="G24" i="8"/>
  <c r="C25" i="4" s="1"/>
  <c r="G25" i="8"/>
  <c r="C26" i="4" s="1"/>
  <c r="G26" i="8"/>
  <c r="C27" i="4" s="1"/>
  <c r="G27" i="8"/>
  <c r="C28" i="4" s="1"/>
  <c r="G28" i="8"/>
  <c r="C29" i="4" s="1"/>
  <c r="G29" i="8"/>
  <c r="C30" i="4" s="1"/>
  <c r="G30" i="8"/>
  <c r="C31" i="4" s="1"/>
  <c r="G31" i="8"/>
  <c r="C32" i="4" s="1"/>
  <c r="G32" i="8"/>
  <c r="C33" i="4" s="1"/>
  <c r="G33" i="8"/>
  <c r="C34" i="4" s="1"/>
  <c r="G34" i="8"/>
  <c r="C35" i="4" s="1"/>
  <c r="G35" i="8"/>
  <c r="C36" i="4" s="1"/>
  <c r="G36" i="8"/>
  <c r="C37" i="4" s="1"/>
  <c r="G37" i="8"/>
  <c r="C38" i="4" s="1"/>
  <c r="G38" i="8"/>
  <c r="C39" i="4" s="1"/>
  <c r="G40" i="8"/>
  <c r="C41" i="4" s="1"/>
  <c r="G41" i="8"/>
  <c r="C42" i="4" s="1"/>
  <c r="G42" i="8"/>
  <c r="C43" i="4" s="1"/>
  <c r="G43" i="8"/>
  <c r="C44" i="4" s="1"/>
  <c r="G44" i="8"/>
  <c r="C45" i="4" s="1"/>
  <c r="G45" i="8"/>
  <c r="G46" i="8"/>
  <c r="C47" i="4" s="1"/>
  <c r="G47" i="8"/>
  <c r="C48" i="4" s="1"/>
  <c r="G48" i="8"/>
  <c r="C49" i="4" s="1"/>
  <c r="G49" i="8"/>
  <c r="C50" i="4" s="1"/>
  <c r="G50" i="8"/>
  <c r="C51" i="4" s="1"/>
  <c r="G52" i="8"/>
  <c r="C52" i="4" s="1"/>
  <c r="G53" i="8"/>
  <c r="C53" i="4" s="1"/>
  <c r="G54" i="8"/>
  <c r="C54" i="4" s="1"/>
  <c r="G55" i="8"/>
  <c r="C55" i="4" s="1"/>
  <c r="G56" i="8"/>
  <c r="C56" i="4" s="1"/>
  <c r="G57" i="8"/>
  <c r="C57" i="4" s="1"/>
  <c r="G58" i="8"/>
  <c r="C58" i="4" s="1"/>
  <c r="G59" i="8"/>
  <c r="C59" i="4" s="1"/>
  <c r="G60" i="8"/>
  <c r="C60" i="4" s="1"/>
  <c r="G61" i="8"/>
  <c r="C61" i="4" s="1"/>
  <c r="G62" i="8"/>
  <c r="C62" i="4" s="1"/>
  <c r="G63" i="8"/>
  <c r="C63" i="4" s="1"/>
  <c r="G64" i="8"/>
  <c r="C64" i="4" s="1"/>
  <c r="G65" i="8"/>
  <c r="C65" i="4" s="1"/>
  <c r="G66" i="8"/>
  <c r="C66" i="4" s="1"/>
  <c r="G67" i="8"/>
  <c r="C67" i="4" s="1"/>
  <c r="G68" i="8"/>
  <c r="C68" i="4" s="1"/>
  <c r="G69" i="8"/>
  <c r="C69" i="4" s="1"/>
  <c r="G70" i="8"/>
  <c r="C70" i="4" s="1"/>
  <c r="G71" i="8"/>
  <c r="C71" i="4" s="1"/>
  <c r="G72" i="8"/>
  <c r="C72" i="4" s="1"/>
  <c r="G73" i="8"/>
  <c r="C73" i="4" s="1"/>
  <c r="G74" i="8"/>
  <c r="C74" i="4" s="1"/>
  <c r="G75" i="8"/>
  <c r="C75" i="4" s="1"/>
  <c r="G76" i="8"/>
  <c r="C76" i="4" s="1"/>
  <c r="G77" i="8"/>
  <c r="C77" i="4" s="1"/>
  <c r="G78" i="8"/>
  <c r="C78" i="4" s="1"/>
  <c r="G79" i="8"/>
  <c r="C79" i="4" s="1"/>
  <c r="G80" i="8"/>
  <c r="C80" i="4" s="1"/>
  <c r="G81" i="8"/>
  <c r="C81" i="4" s="1"/>
  <c r="G82" i="8"/>
  <c r="C82" i="4" s="1"/>
  <c r="G83" i="8"/>
  <c r="C83" i="4" s="1"/>
  <c r="G84" i="8"/>
  <c r="C84" i="4" s="1"/>
  <c r="G85" i="8"/>
  <c r="C85" i="4" s="1"/>
  <c r="G86" i="8"/>
  <c r="C86" i="4" s="1"/>
  <c r="G87" i="8"/>
  <c r="C87" i="4" s="1"/>
  <c r="G88" i="8"/>
  <c r="C88" i="4" s="1"/>
  <c r="G89" i="8"/>
  <c r="C89" i="4" s="1"/>
  <c r="G90" i="8"/>
  <c r="C90" i="4" s="1"/>
  <c r="G91" i="8"/>
  <c r="C91" i="4" s="1"/>
  <c r="G92" i="8"/>
  <c r="C92" i="4" s="1"/>
  <c r="G93" i="8"/>
  <c r="C93" i="4" s="1"/>
  <c r="G94" i="8"/>
  <c r="C94" i="4" s="1"/>
  <c r="G95" i="8"/>
  <c r="C95" i="4" s="1"/>
  <c r="G96" i="8"/>
  <c r="C96" i="4" s="1"/>
  <c r="G97" i="8"/>
  <c r="C97" i="4" s="1"/>
  <c r="G98" i="8"/>
  <c r="C98" i="4" s="1"/>
  <c r="G99" i="8"/>
  <c r="C99" i="4" s="1"/>
  <c r="G100" i="8"/>
  <c r="C100" i="4" s="1"/>
  <c r="G101" i="8"/>
  <c r="C101" i="4" s="1"/>
  <c r="G102" i="8"/>
  <c r="C102" i="4" s="1"/>
  <c r="G103" i="8"/>
  <c r="C103" i="4" s="1"/>
  <c r="G104" i="8"/>
  <c r="C104" i="4" s="1"/>
  <c r="G105" i="8"/>
  <c r="C105" i="4" s="1"/>
  <c r="G106" i="8"/>
  <c r="C106" i="4" s="1"/>
  <c r="G107" i="8"/>
  <c r="C107" i="4" s="1"/>
  <c r="G108" i="8"/>
  <c r="C108" i="4" s="1"/>
  <c r="G109" i="8"/>
  <c r="C109" i="4" s="1"/>
  <c r="G110" i="8"/>
  <c r="C110" i="4" s="1"/>
  <c r="G111" i="8"/>
  <c r="C111" i="4" s="1"/>
  <c r="G112" i="8"/>
  <c r="C112" i="4" s="1"/>
  <c r="G113" i="8"/>
  <c r="C113" i="4" s="1"/>
  <c r="G114" i="8"/>
  <c r="C114" i="4" s="1"/>
  <c r="G115" i="8"/>
  <c r="C115" i="4" s="1"/>
  <c r="G116" i="8"/>
  <c r="C116" i="4" s="1"/>
  <c r="G117" i="8"/>
  <c r="C117" i="4" s="1"/>
  <c r="G118" i="8"/>
  <c r="C118" i="4" s="1"/>
  <c r="G119" i="8"/>
  <c r="C119" i="4" s="1"/>
  <c r="G120" i="8"/>
  <c r="C120" i="4" s="1"/>
  <c r="G121" i="8"/>
  <c r="C121" i="4" s="1"/>
  <c r="G122" i="8"/>
  <c r="C122" i="4" s="1"/>
  <c r="G123" i="8"/>
  <c r="C123" i="4" s="1"/>
  <c r="G124" i="8"/>
  <c r="C124" i="4" s="1"/>
  <c r="G125" i="8"/>
  <c r="C125" i="4" s="1"/>
  <c r="G126" i="8"/>
  <c r="C126" i="4" s="1"/>
  <c r="G127" i="8"/>
  <c r="C127" i="4" s="1"/>
  <c r="G128" i="8"/>
  <c r="C128" i="4" s="1"/>
  <c r="G129" i="8"/>
  <c r="C129" i="4" s="1"/>
  <c r="G130" i="8"/>
  <c r="C130" i="4" s="1"/>
  <c r="G131" i="8"/>
  <c r="C131" i="4" s="1"/>
  <c r="G132" i="8"/>
  <c r="C132" i="4" s="1"/>
  <c r="G133" i="8"/>
  <c r="C133" i="4" s="1"/>
  <c r="G134" i="8"/>
  <c r="C134" i="4" s="1"/>
  <c r="G135" i="8"/>
  <c r="C135" i="4" s="1"/>
  <c r="G137" i="8"/>
  <c r="C137" i="4" s="1"/>
  <c r="G138" i="8"/>
  <c r="C138" i="4" s="1"/>
  <c r="G139" i="8"/>
  <c r="C139" i="4" s="1"/>
  <c r="G140" i="8"/>
  <c r="C140" i="4" s="1"/>
  <c r="G141" i="8"/>
  <c r="C141" i="4" s="1"/>
  <c r="G142" i="8"/>
  <c r="C142" i="4" s="1"/>
  <c r="G2" i="8"/>
  <c r="C4" i="4" s="1"/>
  <c r="E3" i="8"/>
  <c r="D5" i="4" s="1"/>
  <c r="BC5" i="4" s="1"/>
  <c r="E4" i="8"/>
  <c r="D6" i="4" s="1"/>
  <c r="BC6" i="4" s="1"/>
  <c r="E6" i="8"/>
  <c r="D8" i="4" s="1"/>
  <c r="BC8" i="4" s="1"/>
  <c r="E7" i="8"/>
  <c r="D9" i="4" s="1"/>
  <c r="BC9" i="4" s="1"/>
  <c r="E8" i="8"/>
  <c r="D10" i="4" s="1"/>
  <c r="BC10" i="4" s="1"/>
  <c r="E9" i="8"/>
  <c r="D11" i="4" s="1"/>
  <c r="BC11" i="4" s="1"/>
  <c r="E10" i="8"/>
  <c r="D12" i="4" s="1"/>
  <c r="BC12" i="4" s="1"/>
  <c r="E11" i="8"/>
  <c r="D13" i="4" s="1"/>
  <c r="BC13" i="4" s="1"/>
  <c r="E12" i="8"/>
  <c r="D14" i="4" s="1"/>
  <c r="BC14" i="4" s="1"/>
  <c r="E13" i="8"/>
  <c r="D15" i="4" s="1"/>
  <c r="BC15" i="4" s="1"/>
  <c r="E14" i="8"/>
  <c r="D16" i="4" s="1"/>
  <c r="BC16" i="4" s="1"/>
  <c r="E15" i="8"/>
  <c r="D17" i="4" s="1"/>
  <c r="BC17" i="4" s="1"/>
  <c r="E16" i="8"/>
  <c r="D18" i="4" s="1"/>
  <c r="BC18" i="4" s="1"/>
  <c r="E17" i="8"/>
  <c r="D19" i="4" s="1"/>
  <c r="BC19" i="4" s="1"/>
  <c r="E18" i="8"/>
  <c r="D20" i="4" s="1"/>
  <c r="BC20" i="4" s="1"/>
  <c r="E19" i="8"/>
  <c r="D21" i="4" s="1"/>
  <c r="BC21" i="4" s="1"/>
  <c r="E20" i="8"/>
  <c r="D22" i="4" s="1"/>
  <c r="BC22" i="4" s="1"/>
  <c r="E21" i="8"/>
  <c r="E22" i="8"/>
  <c r="D23" i="4" s="1"/>
  <c r="BC23" i="4" s="1"/>
  <c r="E23" i="8"/>
  <c r="D24" i="4" s="1"/>
  <c r="BC24" i="4" s="1"/>
  <c r="E24" i="8"/>
  <c r="D25" i="4" s="1"/>
  <c r="BC25" i="4" s="1"/>
  <c r="E25" i="8"/>
  <c r="D26" i="4" s="1"/>
  <c r="BC26" i="4" s="1"/>
  <c r="E26" i="8"/>
  <c r="D27" i="4" s="1"/>
  <c r="BC27" i="4" s="1"/>
  <c r="E27" i="8"/>
  <c r="D28" i="4" s="1"/>
  <c r="BC28" i="4" s="1"/>
  <c r="E28" i="8"/>
  <c r="D29" i="4" s="1"/>
  <c r="BC29" i="4" s="1"/>
  <c r="E29" i="8"/>
  <c r="D30" i="4" s="1"/>
  <c r="BC30" i="4" s="1"/>
  <c r="E30" i="8"/>
  <c r="D31" i="4" s="1"/>
  <c r="BC31" i="4" s="1"/>
  <c r="E31" i="8"/>
  <c r="D32" i="4" s="1"/>
  <c r="BC32" i="4" s="1"/>
  <c r="E32" i="8"/>
  <c r="D33" i="4" s="1"/>
  <c r="BC33" i="4" s="1"/>
  <c r="E33" i="8"/>
  <c r="D34" i="4" s="1"/>
  <c r="BC34" i="4" s="1"/>
  <c r="E34" i="8"/>
  <c r="D35" i="4" s="1"/>
  <c r="BC35" i="4" s="1"/>
  <c r="E35" i="8"/>
  <c r="D36" i="4" s="1"/>
  <c r="BC36" i="4" s="1"/>
  <c r="E36" i="8"/>
  <c r="D37" i="4" s="1"/>
  <c r="BC37" i="4" s="1"/>
  <c r="E37" i="8"/>
  <c r="D38" i="4" s="1"/>
  <c r="BC38" i="4" s="1"/>
  <c r="E38" i="8"/>
  <c r="D39" i="4" s="1"/>
  <c r="BC39" i="4" s="1"/>
  <c r="E40" i="8"/>
  <c r="D41" i="4" s="1"/>
  <c r="BC41" i="4" s="1"/>
  <c r="E41" i="8"/>
  <c r="D42" i="4" s="1"/>
  <c r="BC42" i="4" s="1"/>
  <c r="E42" i="8"/>
  <c r="D43" i="4" s="1"/>
  <c r="BC43" i="4" s="1"/>
  <c r="E43" i="8"/>
  <c r="D44" i="4" s="1"/>
  <c r="BC44" i="4" s="1"/>
  <c r="E44" i="8"/>
  <c r="D45" i="4" s="1"/>
  <c r="BC45" i="4" s="1"/>
  <c r="E46" i="8"/>
  <c r="D47" i="4" s="1"/>
  <c r="BC47" i="4" s="1"/>
  <c r="E47" i="8"/>
  <c r="D48" i="4" s="1"/>
  <c r="BC48" i="4" s="1"/>
  <c r="E48" i="8"/>
  <c r="D49" i="4" s="1"/>
  <c r="BC49" i="4" s="1"/>
  <c r="E49" i="8"/>
  <c r="D50" i="4" s="1"/>
  <c r="BC50" i="4" s="1"/>
  <c r="E50" i="8"/>
  <c r="D51" i="4" s="1"/>
  <c r="BC51" i="4" s="1"/>
  <c r="E52" i="8"/>
  <c r="D52" i="4" s="1"/>
  <c r="BC52" i="4" s="1"/>
  <c r="E53" i="8"/>
  <c r="D53" i="4" s="1"/>
  <c r="BC53" i="4" s="1"/>
  <c r="E54" i="8"/>
  <c r="D54" i="4" s="1"/>
  <c r="BC54" i="4" s="1"/>
  <c r="E55" i="8"/>
  <c r="D55" i="4" s="1"/>
  <c r="BC55" i="4" s="1"/>
  <c r="E56" i="8"/>
  <c r="D56" i="4" s="1"/>
  <c r="BC56" i="4" s="1"/>
  <c r="E57" i="8"/>
  <c r="D57" i="4" s="1"/>
  <c r="BC57" i="4" s="1"/>
  <c r="E58" i="8"/>
  <c r="D58" i="4" s="1"/>
  <c r="BC58" i="4" s="1"/>
  <c r="E59" i="8"/>
  <c r="E60" i="8"/>
  <c r="D60" i="4" s="1"/>
  <c r="BC60" i="4" s="1"/>
  <c r="E61" i="8"/>
  <c r="D61" i="4" s="1"/>
  <c r="BC61" i="4" s="1"/>
  <c r="E62" i="8"/>
  <c r="D62" i="4" s="1"/>
  <c r="BC62" i="4" s="1"/>
  <c r="E63" i="8"/>
  <c r="D63" i="4" s="1"/>
  <c r="BC63" i="4" s="1"/>
  <c r="E64" i="8"/>
  <c r="D64" i="4" s="1"/>
  <c r="BC64" i="4" s="1"/>
  <c r="E65" i="8"/>
  <c r="D65" i="4" s="1"/>
  <c r="BC65" i="4" s="1"/>
  <c r="E66" i="8"/>
  <c r="D66" i="4" s="1"/>
  <c r="BC66" i="4" s="1"/>
  <c r="E67" i="8"/>
  <c r="D67" i="4" s="1"/>
  <c r="BC67" i="4" s="1"/>
  <c r="E68" i="8"/>
  <c r="D68" i="4" s="1"/>
  <c r="BC68" i="4" s="1"/>
  <c r="E69" i="8"/>
  <c r="D69" i="4" s="1"/>
  <c r="BC69" i="4" s="1"/>
  <c r="E70" i="8"/>
  <c r="D70" i="4" s="1"/>
  <c r="BC70" i="4" s="1"/>
  <c r="E71" i="8"/>
  <c r="D71" i="4" s="1"/>
  <c r="BC71" i="4" s="1"/>
  <c r="E72" i="8"/>
  <c r="D72" i="4" s="1"/>
  <c r="BC72" i="4" s="1"/>
  <c r="E73" i="8"/>
  <c r="D73" i="4" s="1"/>
  <c r="BC73" i="4" s="1"/>
  <c r="E74" i="8"/>
  <c r="D74" i="4" s="1"/>
  <c r="BC74" i="4" s="1"/>
  <c r="E75" i="8"/>
  <c r="D75" i="4" s="1"/>
  <c r="BC75" i="4" s="1"/>
  <c r="E76" i="8"/>
  <c r="D76" i="4" s="1"/>
  <c r="BC76" i="4" s="1"/>
  <c r="E77" i="8"/>
  <c r="D77" i="4" s="1"/>
  <c r="BC77" i="4" s="1"/>
  <c r="E78" i="8"/>
  <c r="D78" i="4" s="1"/>
  <c r="BC78" i="4" s="1"/>
  <c r="E79" i="8"/>
  <c r="D79" i="4" s="1"/>
  <c r="BC79" i="4" s="1"/>
  <c r="E80" i="8"/>
  <c r="D80" i="4" s="1"/>
  <c r="BC80" i="4" s="1"/>
  <c r="E81" i="8"/>
  <c r="D81" i="4" s="1"/>
  <c r="BC81" i="4" s="1"/>
  <c r="E82" i="8"/>
  <c r="D82" i="4" s="1"/>
  <c r="BC82" i="4" s="1"/>
  <c r="E83" i="8"/>
  <c r="E84" i="8"/>
  <c r="D84" i="4" s="1"/>
  <c r="BC84" i="4" s="1"/>
  <c r="E85" i="8"/>
  <c r="D85" i="4" s="1"/>
  <c r="BC85" i="4" s="1"/>
  <c r="E86" i="8"/>
  <c r="D86" i="4" s="1"/>
  <c r="BC86" i="4" s="1"/>
  <c r="E87" i="8"/>
  <c r="D87" i="4" s="1"/>
  <c r="BC87" i="4" s="1"/>
  <c r="E88" i="8"/>
  <c r="E89" i="8"/>
  <c r="D89" i="4" s="1"/>
  <c r="BC89" i="4" s="1"/>
  <c r="E90" i="8"/>
  <c r="D90" i="4" s="1"/>
  <c r="BC90" i="4" s="1"/>
  <c r="E91" i="8"/>
  <c r="D91" i="4" s="1"/>
  <c r="BC91" i="4" s="1"/>
  <c r="E92" i="8"/>
  <c r="D92" i="4" s="1"/>
  <c r="BC92" i="4" s="1"/>
  <c r="E93" i="8"/>
  <c r="D93" i="4" s="1"/>
  <c r="BC93" i="4" s="1"/>
  <c r="E94" i="8"/>
  <c r="D94" i="4" s="1"/>
  <c r="BC94" i="4" s="1"/>
  <c r="E95" i="8"/>
  <c r="D95" i="4" s="1"/>
  <c r="BC95" i="4" s="1"/>
  <c r="E96" i="8"/>
  <c r="D96" i="4" s="1"/>
  <c r="BC96" i="4" s="1"/>
  <c r="E97" i="8"/>
  <c r="D97" i="4" s="1"/>
  <c r="BC97" i="4" s="1"/>
  <c r="E98" i="8"/>
  <c r="D98" i="4" s="1"/>
  <c r="BC98" i="4" s="1"/>
  <c r="E99" i="8"/>
  <c r="D99" i="4" s="1"/>
  <c r="BC99" i="4" s="1"/>
  <c r="E100" i="8"/>
  <c r="D100" i="4" s="1"/>
  <c r="BC100" i="4" s="1"/>
  <c r="E101" i="8"/>
  <c r="D101" i="4" s="1"/>
  <c r="BC101" i="4" s="1"/>
  <c r="E102" i="8"/>
  <c r="D102" i="4" s="1"/>
  <c r="BC102" i="4" s="1"/>
  <c r="E103" i="8"/>
  <c r="D103" i="4" s="1"/>
  <c r="BC103" i="4" s="1"/>
  <c r="E104" i="8"/>
  <c r="D104" i="4" s="1"/>
  <c r="BC104" i="4" s="1"/>
  <c r="E105" i="8"/>
  <c r="D105" i="4" s="1"/>
  <c r="BC105" i="4" s="1"/>
  <c r="E106" i="8"/>
  <c r="D106" i="4" s="1"/>
  <c r="BC106" i="4" s="1"/>
  <c r="E107" i="8"/>
  <c r="E108" i="8"/>
  <c r="D108" i="4" s="1"/>
  <c r="BC108" i="4" s="1"/>
  <c r="E109" i="8"/>
  <c r="D109" i="4" s="1"/>
  <c r="BC109" i="4" s="1"/>
  <c r="E110" i="8"/>
  <c r="D110" i="4" s="1"/>
  <c r="BC110" i="4" s="1"/>
  <c r="E111" i="8"/>
  <c r="D111" i="4" s="1"/>
  <c r="BC111" i="4" s="1"/>
  <c r="E112" i="8"/>
  <c r="D112" i="4" s="1"/>
  <c r="BC112" i="4" s="1"/>
  <c r="E113" i="8"/>
  <c r="D113" i="4" s="1"/>
  <c r="BC113" i="4" s="1"/>
  <c r="E114" i="8"/>
  <c r="D114" i="4" s="1"/>
  <c r="BC114" i="4" s="1"/>
  <c r="E115" i="8"/>
  <c r="D115" i="4" s="1"/>
  <c r="BC115" i="4" s="1"/>
  <c r="E116" i="8"/>
  <c r="E117" i="8"/>
  <c r="D117" i="4" s="1"/>
  <c r="BC117" i="4" s="1"/>
  <c r="E118" i="8"/>
  <c r="D118" i="4" s="1"/>
  <c r="BC118" i="4" s="1"/>
  <c r="E119" i="8"/>
  <c r="D119" i="4" s="1"/>
  <c r="BC119" i="4" s="1"/>
  <c r="E120" i="8"/>
  <c r="D120" i="4" s="1"/>
  <c r="BC120" i="4" s="1"/>
  <c r="E121" i="8"/>
  <c r="D121" i="4" s="1"/>
  <c r="BC121" i="4" s="1"/>
  <c r="E122" i="8"/>
  <c r="D122" i="4" s="1"/>
  <c r="BC122" i="4" s="1"/>
  <c r="E123" i="8"/>
  <c r="D123" i="4" s="1"/>
  <c r="BC123" i="4" s="1"/>
  <c r="E124" i="8"/>
  <c r="D124" i="4" s="1"/>
  <c r="BC124" i="4" s="1"/>
  <c r="E125" i="8"/>
  <c r="D125" i="4" s="1"/>
  <c r="BC125" i="4" s="1"/>
  <c r="E126" i="8"/>
  <c r="D126" i="4" s="1"/>
  <c r="BC126" i="4" s="1"/>
  <c r="E127" i="8"/>
  <c r="D127" i="4" s="1"/>
  <c r="BC127" i="4" s="1"/>
  <c r="E128" i="8"/>
  <c r="D128" i="4" s="1"/>
  <c r="BC128" i="4" s="1"/>
  <c r="E129" i="8"/>
  <c r="D129" i="4" s="1"/>
  <c r="BC129" i="4" s="1"/>
  <c r="E130" i="8"/>
  <c r="D130" i="4" s="1"/>
  <c r="BC130" i="4" s="1"/>
  <c r="E131" i="8"/>
  <c r="D131" i="4" s="1"/>
  <c r="BC131" i="4" s="1"/>
  <c r="E132" i="8"/>
  <c r="D132" i="4" s="1"/>
  <c r="BC132" i="4" s="1"/>
  <c r="E133" i="8"/>
  <c r="D133" i="4" s="1"/>
  <c r="BC133" i="4" s="1"/>
  <c r="E134" i="8"/>
  <c r="D134" i="4" s="1"/>
  <c r="BC134" i="4" s="1"/>
  <c r="E135" i="8"/>
  <c r="D135" i="4" s="1"/>
  <c r="BC135" i="4" s="1"/>
  <c r="E137" i="8"/>
  <c r="D137" i="4" s="1"/>
  <c r="BC137" i="4" s="1"/>
  <c r="E138" i="8"/>
  <c r="D138" i="4" s="1"/>
  <c r="BC138" i="4" s="1"/>
  <c r="E139" i="8"/>
  <c r="E140" i="8"/>
  <c r="D140" i="4" s="1"/>
  <c r="BC140" i="4" s="1"/>
  <c r="E141" i="8"/>
  <c r="D141" i="4" s="1"/>
  <c r="BC141" i="4" s="1"/>
  <c r="E142" i="8"/>
  <c r="D142" i="4" s="1"/>
  <c r="BC142" i="4" s="1"/>
  <c r="E2" i="8"/>
  <c r="D4" i="4" s="1"/>
  <c r="BC4" i="4" s="1"/>
  <c r="AC124" i="4" l="1"/>
  <c r="R139" i="4"/>
  <c r="AQ46" i="4"/>
  <c r="Y56" i="4"/>
  <c r="Y51" i="4"/>
  <c r="Z51" i="4" s="1"/>
  <c r="Y52" i="4"/>
  <c r="Z52" i="4" s="1"/>
  <c r="Y18" i="4"/>
  <c r="Z18" i="4" s="1"/>
  <c r="Y109" i="4"/>
  <c r="Z109" i="4" s="1"/>
  <c r="Y86" i="4"/>
  <c r="Z86" i="4" s="1"/>
  <c r="Y141" i="4"/>
  <c r="Z141" i="4" s="1"/>
  <c r="Y38" i="4"/>
  <c r="Z38" i="4" s="1"/>
  <c r="Y35" i="4"/>
  <c r="Z35" i="4" s="1"/>
  <c r="Y33" i="4"/>
  <c r="Z33" i="4" s="1"/>
  <c r="Y50" i="4"/>
  <c r="Z50" i="4" s="1"/>
  <c r="Y69" i="4"/>
  <c r="Z69" i="4" s="1"/>
  <c r="Y42" i="4"/>
  <c r="Z42" i="4" s="1"/>
  <c r="Y65" i="4"/>
  <c r="Z65" i="4" s="1"/>
  <c r="Y103" i="4"/>
  <c r="Z103" i="4" s="1"/>
  <c r="Y142" i="4"/>
  <c r="Z142" i="4" s="1"/>
  <c r="Y126" i="4"/>
  <c r="Z126" i="4" s="1"/>
  <c r="Y77" i="4"/>
  <c r="Z77" i="4" s="1"/>
  <c r="Y43" i="4"/>
  <c r="Z43" i="4" s="1"/>
  <c r="Y66" i="4"/>
  <c r="Z66" i="4" s="1"/>
  <c r="Y75" i="4"/>
  <c r="Z75" i="4" s="1"/>
  <c r="Y22" i="4"/>
  <c r="Z22" i="4" s="1"/>
  <c r="Y106" i="4"/>
  <c r="Z106" i="4" s="1"/>
  <c r="Y11" i="4"/>
  <c r="Z11" i="4" s="1"/>
  <c r="Y122" i="4"/>
  <c r="Z122" i="4" s="1"/>
  <c r="Y54" i="4"/>
  <c r="Z54" i="4" s="1"/>
  <c r="Y36" i="4"/>
  <c r="Z36" i="4" s="1"/>
  <c r="Y71" i="4"/>
  <c r="Z71" i="4" s="1"/>
  <c r="Y82" i="4"/>
  <c r="Z82" i="4" s="1"/>
  <c r="Y121" i="4"/>
  <c r="Z121" i="4" s="1"/>
  <c r="Y48" i="4"/>
  <c r="Z48" i="4" s="1"/>
  <c r="Y100" i="4"/>
  <c r="Z100" i="4" s="1"/>
  <c r="Y138" i="4"/>
  <c r="Z138" i="4" s="1"/>
  <c r="Y94" i="4"/>
  <c r="Z94" i="4" s="1"/>
  <c r="Y102" i="4"/>
  <c r="Z102" i="4" s="1"/>
  <c r="Y32" i="4"/>
  <c r="Z32" i="4" s="1"/>
  <c r="Y58" i="4"/>
  <c r="Z58" i="4" s="1"/>
  <c r="Y37" i="4"/>
  <c r="Z37" i="4" s="1"/>
  <c r="Y62" i="4"/>
  <c r="Z62" i="4" s="1"/>
  <c r="Y92" i="4"/>
  <c r="Z92" i="4" s="1"/>
  <c r="Y90" i="4"/>
  <c r="Z90" i="4" s="1"/>
  <c r="Y131" i="4"/>
  <c r="Z131" i="4" s="1"/>
  <c r="Y91" i="4"/>
  <c r="Z91" i="4" s="1"/>
  <c r="Y68" i="4"/>
  <c r="Z68" i="4" s="1"/>
  <c r="Y15" i="4"/>
  <c r="Z15" i="4" s="1"/>
  <c r="Y27" i="4"/>
  <c r="Z27" i="4" s="1"/>
  <c r="Y49" i="4"/>
  <c r="Z49" i="4" s="1"/>
  <c r="Y64" i="4"/>
  <c r="Z64" i="4" s="1"/>
  <c r="Y80" i="4"/>
  <c r="Z80" i="4" s="1"/>
  <c r="Y8" i="4"/>
  <c r="Z8" i="4" s="1"/>
  <c r="Y5" i="4"/>
  <c r="Z5" i="4" s="1"/>
  <c r="Y55" i="4"/>
  <c r="Z55" i="4" s="1"/>
  <c r="Y96" i="4"/>
  <c r="Z96" i="4" s="1"/>
  <c r="Y16" i="4"/>
  <c r="Z16" i="4" s="1"/>
  <c r="Y19" i="4"/>
  <c r="Z19" i="4" s="1"/>
  <c r="Y137" i="4"/>
  <c r="Z137" i="4" s="1"/>
  <c r="Y57" i="4"/>
  <c r="Z57" i="4" s="1"/>
  <c r="Y78" i="4"/>
  <c r="Z78" i="4" s="1"/>
  <c r="Y130" i="4"/>
  <c r="Z130" i="4" s="1"/>
  <c r="Y128" i="4"/>
  <c r="Z128" i="4" s="1"/>
  <c r="Y117" i="4"/>
  <c r="Z117" i="4" s="1"/>
  <c r="Y39" i="4"/>
  <c r="Z39" i="4" s="1"/>
  <c r="Y81" i="4"/>
  <c r="Z81" i="4" s="1"/>
  <c r="Y28" i="4"/>
  <c r="Z28" i="4" s="1"/>
  <c r="Y85" i="4"/>
  <c r="Z85" i="4" s="1"/>
  <c r="Y4" i="4"/>
  <c r="Z4" i="4" s="1"/>
  <c r="Y123" i="4"/>
  <c r="Z123" i="4" s="1"/>
  <c r="Y26" i="4"/>
  <c r="Z26" i="4" s="1"/>
  <c r="Y74" i="4"/>
  <c r="Z74" i="4" s="1"/>
  <c r="Y60" i="4"/>
  <c r="Z60" i="4" s="1"/>
  <c r="Y87" i="4"/>
  <c r="Z87" i="4" s="1"/>
  <c r="Y120" i="4"/>
  <c r="Z120" i="4" s="1"/>
  <c r="Y6" i="4"/>
  <c r="Z6" i="4" s="1"/>
  <c r="Y76" i="4"/>
  <c r="Z76" i="4" s="1"/>
  <c r="Y111" i="4"/>
  <c r="Z111" i="4" s="1"/>
  <c r="Y95" i="4"/>
  <c r="Z95" i="4" s="1"/>
  <c r="Y97" i="4"/>
  <c r="Z97" i="4" s="1"/>
  <c r="Y124" i="4"/>
  <c r="Z124" i="4" s="1"/>
  <c r="Y98" i="4"/>
  <c r="Z98" i="4" s="1"/>
  <c r="Y115" i="4"/>
  <c r="Z115" i="4" s="1"/>
  <c r="Y99" i="4"/>
  <c r="Z99" i="4" s="1"/>
  <c r="Y63" i="4"/>
  <c r="Z63" i="4" s="1"/>
  <c r="Y108" i="4"/>
  <c r="Z108" i="4" s="1"/>
  <c r="Y127" i="4"/>
  <c r="Z127" i="4" s="1"/>
  <c r="Y12" i="4"/>
  <c r="Z12" i="4" s="1"/>
  <c r="Y24" i="4"/>
  <c r="Z24" i="4" s="1"/>
  <c r="Y20" i="4"/>
  <c r="Z20" i="4" s="1"/>
  <c r="Y118" i="4"/>
  <c r="Z118" i="4" s="1"/>
  <c r="Y89" i="4"/>
  <c r="Z89" i="4" s="1"/>
  <c r="Y67" i="4"/>
  <c r="Z67" i="4" s="1"/>
  <c r="Y135" i="4"/>
  <c r="Z135" i="4" s="1"/>
  <c r="Y73" i="4"/>
  <c r="Z73" i="4" s="1"/>
  <c r="Y47" i="4"/>
  <c r="Z47" i="4" s="1"/>
  <c r="Y110" i="4"/>
  <c r="Z110" i="4" s="1"/>
  <c r="Y44" i="4"/>
  <c r="Z44" i="4" s="1"/>
  <c r="Y13" i="4"/>
  <c r="Z13" i="4" s="1"/>
  <c r="Y72" i="4"/>
  <c r="Z72" i="4" s="1"/>
  <c r="Y113" i="4"/>
  <c r="Z113" i="4" s="1"/>
  <c r="Y104" i="4"/>
  <c r="Z104" i="4" s="1"/>
  <c r="Y84" i="4"/>
  <c r="Z84" i="4" s="1"/>
  <c r="Y14" i="4"/>
  <c r="Z14" i="4" s="1"/>
  <c r="Y125" i="4"/>
  <c r="Z125" i="4" s="1"/>
  <c r="Y45" i="4"/>
  <c r="Z45" i="4" s="1"/>
  <c r="Y23" i="4"/>
  <c r="Z23" i="4" s="1"/>
  <c r="Y61" i="4"/>
  <c r="Z61" i="4" s="1"/>
  <c r="Y21" i="4"/>
  <c r="Z21" i="4" s="1"/>
  <c r="Y119" i="4"/>
  <c r="Z119" i="4" s="1"/>
  <c r="Y17" i="4"/>
  <c r="Z17" i="4" s="1"/>
  <c r="Y70" i="4"/>
  <c r="Z70" i="4" s="1"/>
  <c r="Y129" i="4"/>
  <c r="Z129" i="4" s="1"/>
  <c r="Y132" i="4"/>
  <c r="Z132" i="4" s="1"/>
  <c r="Y31" i="4"/>
  <c r="Z31" i="4" s="1"/>
  <c r="Y53" i="4"/>
  <c r="Z53" i="4" s="1"/>
  <c r="Y134" i="4"/>
  <c r="Z134" i="4" s="1"/>
  <c r="Y29" i="4"/>
  <c r="Z29" i="4" s="1"/>
  <c r="Y133" i="4"/>
  <c r="Z133" i="4" s="1"/>
  <c r="Y9" i="4"/>
  <c r="Z9" i="4" s="1"/>
  <c r="Y41" i="4"/>
  <c r="Z41" i="4" s="1"/>
  <c r="Y114" i="4"/>
  <c r="Z114" i="4" s="1"/>
  <c r="Y34" i="4"/>
  <c r="Z34" i="4" s="1"/>
  <c r="Y112" i="4"/>
  <c r="Z112" i="4" s="1"/>
  <c r="Y140" i="4"/>
  <c r="Z140" i="4" s="1"/>
  <c r="Y105" i="4"/>
  <c r="Z105" i="4" s="1"/>
  <c r="Y30" i="4"/>
  <c r="Z30" i="4" s="1"/>
  <c r="Y93" i="4"/>
  <c r="Z93" i="4" s="1"/>
  <c r="Y79" i="4"/>
  <c r="Z79" i="4" s="1"/>
  <c r="Y101" i="4"/>
  <c r="Z101" i="4" s="1"/>
  <c r="Y25" i="4"/>
  <c r="Z25" i="4" s="1"/>
  <c r="Y10" i="4"/>
  <c r="Z10" i="4" s="1"/>
  <c r="U42" i="4"/>
  <c r="V42" i="4" s="1"/>
  <c r="U106" i="4"/>
  <c r="V106" i="4" s="1"/>
  <c r="U65" i="4"/>
  <c r="V65" i="4" s="1"/>
  <c r="U11" i="4"/>
  <c r="V11" i="4" s="1"/>
  <c r="U103" i="4"/>
  <c r="V103" i="4" s="1"/>
  <c r="U122" i="4"/>
  <c r="V122" i="4" s="1"/>
  <c r="U142" i="4"/>
  <c r="V142" i="4" s="1"/>
  <c r="U54" i="4"/>
  <c r="V54" i="4" s="1"/>
  <c r="U126" i="4"/>
  <c r="V126" i="4" s="1"/>
  <c r="U36" i="4"/>
  <c r="V36" i="4" s="1"/>
  <c r="U75" i="4"/>
  <c r="V75" i="4" s="1"/>
  <c r="U22" i="4"/>
  <c r="V22" i="4" s="1"/>
  <c r="U82" i="4"/>
  <c r="V82" i="4" s="1"/>
  <c r="U121" i="4"/>
  <c r="V121" i="4" s="1"/>
  <c r="U48" i="4"/>
  <c r="V48" i="4" s="1"/>
  <c r="U100" i="4"/>
  <c r="V100" i="4" s="1"/>
  <c r="U138" i="4"/>
  <c r="V138" i="4" s="1"/>
  <c r="U94" i="4"/>
  <c r="V94" i="4" s="1"/>
  <c r="U102" i="4"/>
  <c r="V102" i="4" s="1"/>
  <c r="U32" i="4"/>
  <c r="V32" i="4" s="1"/>
  <c r="U58" i="4"/>
  <c r="V58" i="4" s="1"/>
  <c r="U37" i="4"/>
  <c r="V37" i="4" s="1"/>
  <c r="U62" i="4"/>
  <c r="V62" i="4" s="1"/>
  <c r="U92" i="4"/>
  <c r="V92" i="4" s="1"/>
  <c r="U90" i="4"/>
  <c r="V90" i="4" s="1"/>
  <c r="U131" i="4"/>
  <c r="V131" i="4" s="1"/>
  <c r="U91" i="4"/>
  <c r="V91" i="4" s="1"/>
  <c r="U66" i="4"/>
  <c r="V66" i="4" s="1"/>
  <c r="U68" i="4"/>
  <c r="V68" i="4" s="1"/>
  <c r="U15" i="4"/>
  <c r="V15" i="4" s="1"/>
  <c r="U27" i="4"/>
  <c r="V27" i="4" s="1"/>
  <c r="U49" i="4"/>
  <c r="V49" i="4" s="1"/>
  <c r="U64" i="4"/>
  <c r="V64" i="4" s="1"/>
  <c r="U80" i="4"/>
  <c r="V80" i="4" s="1"/>
  <c r="U8" i="4"/>
  <c r="V8" i="4" s="1"/>
  <c r="U5" i="4"/>
  <c r="V5" i="4" s="1"/>
  <c r="U55" i="4"/>
  <c r="V55" i="4" s="1"/>
  <c r="U96" i="4"/>
  <c r="V96" i="4" s="1"/>
  <c r="U16" i="4"/>
  <c r="V16" i="4" s="1"/>
  <c r="U19" i="4"/>
  <c r="V19" i="4" s="1"/>
  <c r="U137" i="4"/>
  <c r="V137" i="4" s="1"/>
  <c r="U57" i="4"/>
  <c r="V57" i="4" s="1"/>
  <c r="U78" i="4"/>
  <c r="V78" i="4" s="1"/>
  <c r="U130" i="4"/>
  <c r="V130" i="4" s="1"/>
  <c r="U77" i="4"/>
  <c r="V77" i="4" s="1"/>
  <c r="U117" i="4"/>
  <c r="V117" i="4" s="1"/>
  <c r="U39" i="4"/>
  <c r="V39" i="4" s="1"/>
  <c r="U81" i="4"/>
  <c r="V81" i="4" s="1"/>
  <c r="U28" i="4"/>
  <c r="V28" i="4" s="1"/>
  <c r="U85" i="4"/>
  <c r="V85" i="4" s="1"/>
  <c r="U4" i="4"/>
  <c r="V4" i="4" s="1"/>
  <c r="U123" i="4"/>
  <c r="V123" i="4" s="1"/>
  <c r="U26" i="4"/>
  <c r="V26" i="4" s="1"/>
  <c r="U74" i="4"/>
  <c r="V74" i="4" s="1"/>
  <c r="U60" i="4"/>
  <c r="V60" i="4" s="1"/>
  <c r="U87" i="4"/>
  <c r="V87" i="4" s="1"/>
  <c r="U120" i="4"/>
  <c r="V120" i="4" s="1"/>
  <c r="U6" i="4"/>
  <c r="V6" i="4" s="1"/>
  <c r="U76" i="4"/>
  <c r="V76" i="4" s="1"/>
  <c r="U111" i="4"/>
  <c r="V111" i="4" s="1"/>
  <c r="U95" i="4"/>
  <c r="V95" i="4" s="1"/>
  <c r="U124" i="4"/>
  <c r="V124" i="4" s="1"/>
  <c r="U98" i="4"/>
  <c r="V98" i="4" s="1"/>
  <c r="U115" i="4"/>
  <c r="V115" i="4" s="1"/>
  <c r="U99" i="4"/>
  <c r="V99" i="4" s="1"/>
  <c r="U63" i="4"/>
  <c r="V63" i="4" s="1"/>
  <c r="U108" i="4"/>
  <c r="V108" i="4" s="1"/>
  <c r="U127" i="4"/>
  <c r="V127" i="4" s="1"/>
  <c r="U12" i="4"/>
  <c r="V12" i="4" s="1"/>
  <c r="U24" i="4"/>
  <c r="V24" i="4" s="1"/>
  <c r="U20" i="4"/>
  <c r="V20" i="4" s="1"/>
  <c r="U118" i="4"/>
  <c r="V118" i="4" s="1"/>
  <c r="U89" i="4"/>
  <c r="V89" i="4" s="1"/>
  <c r="U67" i="4"/>
  <c r="V67" i="4" s="1"/>
  <c r="U135" i="4"/>
  <c r="V135" i="4" s="1"/>
  <c r="U73" i="4"/>
  <c r="V73" i="4" s="1"/>
  <c r="U47" i="4"/>
  <c r="V47" i="4" s="1"/>
  <c r="U110" i="4"/>
  <c r="V110" i="4" s="1"/>
  <c r="U43" i="4"/>
  <c r="V43" i="4" s="1"/>
  <c r="U13" i="4"/>
  <c r="V13" i="4" s="1"/>
  <c r="U72" i="4"/>
  <c r="V72" i="4" s="1"/>
  <c r="U113" i="4"/>
  <c r="V113" i="4" s="1"/>
  <c r="U104" i="4"/>
  <c r="V104" i="4" s="1"/>
  <c r="U84" i="4"/>
  <c r="V84" i="4" s="1"/>
  <c r="U14" i="4"/>
  <c r="V14" i="4" s="1"/>
  <c r="U125" i="4"/>
  <c r="V125" i="4" s="1"/>
  <c r="U45" i="4"/>
  <c r="V45" i="4" s="1"/>
  <c r="U23" i="4"/>
  <c r="V23" i="4" s="1"/>
  <c r="U61" i="4"/>
  <c r="V61" i="4" s="1"/>
  <c r="U21" i="4"/>
  <c r="V21" i="4" s="1"/>
  <c r="U119" i="4"/>
  <c r="V119" i="4" s="1"/>
  <c r="U17" i="4"/>
  <c r="V17" i="4" s="1"/>
  <c r="U70" i="4"/>
  <c r="V70" i="4" s="1"/>
  <c r="U129" i="4"/>
  <c r="V129" i="4" s="1"/>
  <c r="U132" i="4"/>
  <c r="V132" i="4" s="1"/>
  <c r="U31" i="4"/>
  <c r="V31" i="4" s="1"/>
  <c r="U53" i="4"/>
  <c r="V53" i="4" s="1"/>
  <c r="U134" i="4"/>
  <c r="V134" i="4" s="1"/>
  <c r="U29" i="4"/>
  <c r="V29" i="4" s="1"/>
  <c r="U133" i="4"/>
  <c r="V133" i="4" s="1"/>
  <c r="U9" i="4"/>
  <c r="V9" i="4" s="1"/>
  <c r="U41" i="4"/>
  <c r="V41" i="4" s="1"/>
  <c r="U114" i="4"/>
  <c r="V114" i="4" s="1"/>
  <c r="U34" i="4"/>
  <c r="V34" i="4" s="1"/>
  <c r="U112" i="4"/>
  <c r="V112" i="4" s="1"/>
  <c r="U140" i="4"/>
  <c r="V140" i="4" s="1"/>
  <c r="U105" i="4"/>
  <c r="V105" i="4" s="1"/>
  <c r="U30" i="4"/>
  <c r="V30" i="4" s="1"/>
  <c r="U93" i="4"/>
  <c r="V93" i="4" s="1"/>
  <c r="U79" i="4"/>
  <c r="V79" i="4" s="1"/>
  <c r="U101" i="4"/>
  <c r="V101" i="4" s="1"/>
  <c r="U25" i="4"/>
  <c r="V25" i="4" s="1"/>
  <c r="U10" i="4"/>
  <c r="V10" i="4" s="1"/>
  <c r="U141" i="4"/>
  <c r="V141" i="4" s="1"/>
  <c r="U56" i="4"/>
  <c r="V56" i="4" s="1"/>
  <c r="U51" i="4"/>
  <c r="V51" i="4" s="1"/>
  <c r="U52" i="4"/>
  <c r="V52" i="4" s="1"/>
  <c r="U18" i="4"/>
  <c r="V18" i="4" s="1"/>
  <c r="U109" i="4"/>
  <c r="V109" i="4" s="1"/>
  <c r="U35" i="4"/>
  <c r="V35" i="4" s="1"/>
  <c r="U33" i="4"/>
  <c r="V33" i="4" s="1"/>
  <c r="U50" i="4"/>
  <c r="V50" i="4" s="1"/>
  <c r="U69" i="4"/>
  <c r="V69" i="4" s="1"/>
  <c r="U97" i="4"/>
  <c r="V97" i="4" s="1"/>
  <c r="U44" i="4"/>
  <c r="V44" i="4" s="1"/>
  <c r="U128" i="4"/>
  <c r="V128" i="4" s="1"/>
  <c r="U71" i="4"/>
  <c r="V71" i="4" s="1"/>
  <c r="U86" i="4"/>
  <c r="V86" i="4" s="1"/>
  <c r="U38" i="4"/>
  <c r="V38" i="4" s="1"/>
  <c r="P46" i="4"/>
  <c r="Q35" i="4"/>
  <c r="R35" i="4" s="1"/>
  <c r="Q141" i="4"/>
  <c r="R141" i="4" s="1"/>
  <c r="Q33" i="4"/>
  <c r="R33" i="4" s="1"/>
  <c r="Q56" i="4"/>
  <c r="R56" i="4" s="1"/>
  <c r="Q50" i="4"/>
  <c r="R50" i="4" s="1"/>
  <c r="Q51" i="4"/>
  <c r="R51" i="4" s="1"/>
  <c r="Q86" i="4"/>
  <c r="R86" i="4" s="1"/>
  <c r="Q52" i="4"/>
  <c r="R52" i="4" s="1"/>
  <c r="Q38" i="4"/>
  <c r="R38" i="4" s="1"/>
  <c r="Q18" i="4"/>
  <c r="R18" i="4" s="1"/>
  <c r="Q109" i="4"/>
  <c r="R109" i="4" s="1"/>
  <c r="Q42" i="4"/>
  <c r="R42" i="4" s="1"/>
  <c r="Q65" i="4"/>
  <c r="R65" i="4" s="1"/>
  <c r="Q103" i="4"/>
  <c r="R103" i="4" s="1"/>
  <c r="Q142" i="4"/>
  <c r="R142" i="4" s="1"/>
  <c r="Q126" i="4"/>
  <c r="R126" i="4" s="1"/>
  <c r="Q77" i="4"/>
  <c r="R77" i="4" s="1"/>
  <c r="Q43" i="4"/>
  <c r="R43" i="4" s="1"/>
  <c r="Q66" i="4"/>
  <c r="R66" i="4" s="1"/>
  <c r="Q75" i="4"/>
  <c r="R75" i="4" s="1"/>
  <c r="Q22" i="4"/>
  <c r="R22" i="4" s="1"/>
  <c r="Q106" i="4"/>
  <c r="R106" i="4" s="1"/>
  <c r="Q11" i="4"/>
  <c r="R11" i="4" s="1"/>
  <c r="Q122" i="4"/>
  <c r="R122" i="4" s="1"/>
  <c r="Q54" i="4"/>
  <c r="R54" i="4" s="1"/>
  <c r="Q36" i="4"/>
  <c r="R36" i="4" s="1"/>
  <c r="Q82" i="4"/>
  <c r="R82" i="4" s="1"/>
  <c r="Q121" i="4"/>
  <c r="R121" i="4" s="1"/>
  <c r="Q48" i="4"/>
  <c r="R48" i="4" s="1"/>
  <c r="Q100" i="4"/>
  <c r="R100" i="4" s="1"/>
  <c r="Q138" i="4"/>
  <c r="R138" i="4" s="1"/>
  <c r="Q94" i="4"/>
  <c r="R94" i="4" s="1"/>
  <c r="Q102" i="4"/>
  <c r="R102" i="4" s="1"/>
  <c r="Q32" i="4"/>
  <c r="R32" i="4" s="1"/>
  <c r="Q58" i="4"/>
  <c r="R58" i="4" s="1"/>
  <c r="Q37" i="4"/>
  <c r="R37" i="4" s="1"/>
  <c r="Q62" i="4"/>
  <c r="R62" i="4" s="1"/>
  <c r="Q92" i="4"/>
  <c r="R92" i="4" s="1"/>
  <c r="Q90" i="4"/>
  <c r="R90" i="4" s="1"/>
  <c r="Q131" i="4"/>
  <c r="R131" i="4" s="1"/>
  <c r="Q91" i="4"/>
  <c r="R91" i="4" s="1"/>
  <c r="Q97" i="4"/>
  <c r="R97" i="4" s="1"/>
  <c r="Q128" i="4"/>
  <c r="R128" i="4" s="1"/>
  <c r="Q68" i="4"/>
  <c r="R68" i="4" s="1"/>
  <c r="Q15" i="4"/>
  <c r="R15" i="4" s="1"/>
  <c r="Q27" i="4"/>
  <c r="R27" i="4" s="1"/>
  <c r="Q49" i="4"/>
  <c r="R49" i="4" s="1"/>
  <c r="Q64" i="4"/>
  <c r="R64" i="4" s="1"/>
  <c r="Q80" i="4"/>
  <c r="R80" i="4" s="1"/>
  <c r="Q8" i="4"/>
  <c r="R8" i="4" s="1"/>
  <c r="Q5" i="4"/>
  <c r="R5" i="4" s="1"/>
  <c r="Q55" i="4"/>
  <c r="R55" i="4" s="1"/>
  <c r="Q96" i="4"/>
  <c r="R96" i="4" s="1"/>
  <c r="Q16" i="4"/>
  <c r="R16" i="4" s="1"/>
  <c r="Q19" i="4"/>
  <c r="R19" i="4" s="1"/>
  <c r="Q137" i="4"/>
  <c r="R137" i="4" s="1"/>
  <c r="Q57" i="4"/>
  <c r="R57" i="4" s="1"/>
  <c r="Q78" i="4"/>
  <c r="R78" i="4" s="1"/>
  <c r="Q130" i="4"/>
  <c r="R130" i="4" s="1"/>
  <c r="Q69" i="4"/>
  <c r="R69" i="4" s="1"/>
  <c r="Q71" i="4"/>
  <c r="R71" i="4" s="1"/>
  <c r="Q117" i="4"/>
  <c r="R117" i="4" s="1"/>
  <c r="Q39" i="4"/>
  <c r="R39" i="4" s="1"/>
  <c r="Q81" i="4"/>
  <c r="R81" i="4" s="1"/>
  <c r="Q28" i="4"/>
  <c r="R28" i="4" s="1"/>
  <c r="Q85" i="4"/>
  <c r="R85" i="4" s="1"/>
  <c r="Q4" i="4"/>
  <c r="R4" i="4" s="1"/>
  <c r="Q123" i="4"/>
  <c r="R123" i="4" s="1"/>
  <c r="Q26" i="4"/>
  <c r="R26" i="4" s="1"/>
  <c r="Q74" i="4"/>
  <c r="R74" i="4" s="1"/>
  <c r="Q60" i="4"/>
  <c r="R60" i="4" s="1"/>
  <c r="Q87" i="4"/>
  <c r="R87" i="4" s="1"/>
  <c r="Q120" i="4"/>
  <c r="R120" i="4" s="1"/>
  <c r="Q6" i="4"/>
  <c r="R6" i="4" s="1"/>
  <c r="Q76" i="4"/>
  <c r="R76" i="4" s="1"/>
  <c r="Q111" i="4"/>
  <c r="R111" i="4" s="1"/>
  <c r="Q95" i="4"/>
  <c r="R95" i="4" s="1"/>
  <c r="Q44" i="4"/>
  <c r="R44" i="4" s="1"/>
  <c r="Q124" i="4"/>
  <c r="R124" i="4" s="1"/>
  <c r="Q98" i="4"/>
  <c r="R98" i="4" s="1"/>
  <c r="Q115" i="4"/>
  <c r="R115" i="4" s="1"/>
  <c r="Q99" i="4"/>
  <c r="R99" i="4" s="1"/>
  <c r="Q63" i="4"/>
  <c r="R63" i="4" s="1"/>
  <c r="Q108" i="4"/>
  <c r="R108" i="4" s="1"/>
  <c r="Q127" i="4"/>
  <c r="R127" i="4" s="1"/>
  <c r="Q12" i="4"/>
  <c r="R12" i="4" s="1"/>
  <c r="Q24" i="4"/>
  <c r="R24" i="4" s="1"/>
  <c r="Q20" i="4"/>
  <c r="R20" i="4" s="1"/>
  <c r="Q118" i="4"/>
  <c r="R118" i="4" s="1"/>
  <c r="Q89" i="4"/>
  <c r="R89" i="4" s="1"/>
  <c r="Q67" i="4"/>
  <c r="R67" i="4" s="1"/>
  <c r="Q135" i="4"/>
  <c r="R135" i="4" s="1"/>
  <c r="Q73" i="4"/>
  <c r="R73" i="4" s="1"/>
  <c r="Q47" i="4"/>
  <c r="R47" i="4" s="1"/>
  <c r="Q110" i="4"/>
  <c r="R110" i="4" s="1"/>
  <c r="Q13" i="4"/>
  <c r="R13" i="4" s="1"/>
  <c r="Q72" i="4"/>
  <c r="R72" i="4" s="1"/>
  <c r="Q113" i="4"/>
  <c r="R113" i="4" s="1"/>
  <c r="Q104" i="4"/>
  <c r="R104" i="4" s="1"/>
  <c r="Q84" i="4"/>
  <c r="R84" i="4" s="1"/>
  <c r="Q14" i="4"/>
  <c r="R14" i="4" s="1"/>
  <c r="Q125" i="4"/>
  <c r="R125" i="4" s="1"/>
  <c r="Q45" i="4"/>
  <c r="R45" i="4" s="1"/>
  <c r="Q23" i="4"/>
  <c r="R23" i="4" s="1"/>
  <c r="Q61" i="4"/>
  <c r="R61" i="4" s="1"/>
  <c r="Q21" i="4"/>
  <c r="R21" i="4" s="1"/>
  <c r="Q119" i="4"/>
  <c r="R119" i="4" s="1"/>
  <c r="Q17" i="4"/>
  <c r="R17" i="4" s="1"/>
  <c r="Q70" i="4"/>
  <c r="R70" i="4" s="1"/>
  <c r="Q129" i="4"/>
  <c r="R129" i="4" s="1"/>
  <c r="Q132" i="4"/>
  <c r="R132" i="4" s="1"/>
  <c r="Q31" i="4"/>
  <c r="R31" i="4" s="1"/>
  <c r="Q53" i="4"/>
  <c r="R53" i="4" s="1"/>
  <c r="Q134" i="4"/>
  <c r="R134" i="4" s="1"/>
  <c r="Q29" i="4"/>
  <c r="R29" i="4" s="1"/>
  <c r="Q133" i="4"/>
  <c r="R133" i="4" s="1"/>
  <c r="Q9" i="4"/>
  <c r="R9" i="4" s="1"/>
  <c r="Q41" i="4"/>
  <c r="R41" i="4" s="1"/>
  <c r="Q114" i="4"/>
  <c r="R114" i="4" s="1"/>
  <c r="Q34" i="4"/>
  <c r="R34" i="4" s="1"/>
  <c r="Q112" i="4"/>
  <c r="R112" i="4" s="1"/>
  <c r="Q140" i="4"/>
  <c r="R140" i="4" s="1"/>
  <c r="Q105" i="4"/>
  <c r="R105" i="4" s="1"/>
  <c r="Q30" i="4"/>
  <c r="R30" i="4" s="1"/>
  <c r="Q93" i="4"/>
  <c r="R93" i="4" s="1"/>
  <c r="Q79" i="4"/>
  <c r="R79" i="4" s="1"/>
  <c r="Q101" i="4"/>
  <c r="R101" i="4" s="1"/>
  <c r="Q25" i="4"/>
  <c r="R25" i="4" s="1"/>
  <c r="Q10" i="4"/>
  <c r="R10" i="4" s="1"/>
  <c r="AD124" i="4"/>
  <c r="AO46" i="4"/>
  <c r="D59" i="4" l="1"/>
  <c r="D116" i="4"/>
  <c r="D88" i="4"/>
  <c r="D107" i="4"/>
  <c r="D83" i="4"/>
  <c r="H146" i="7"/>
  <c r="F146" i="7"/>
  <c r="H145" i="7"/>
  <c r="H144" i="7"/>
  <c r="F144" i="7"/>
  <c r="H143" i="7"/>
  <c r="H142" i="7"/>
  <c r="H141" i="7"/>
  <c r="H140" i="7"/>
  <c r="H139" i="7"/>
  <c r="H138" i="7"/>
  <c r="H55" i="7"/>
  <c r="F55" i="7"/>
  <c r="H100" i="7"/>
  <c r="H118" i="7"/>
  <c r="H137" i="7"/>
  <c r="F137" i="7"/>
  <c r="H136" i="7"/>
  <c r="H99" i="7"/>
  <c r="H54" i="7"/>
  <c r="H53" i="7"/>
  <c r="H117" i="7"/>
  <c r="H23" i="7"/>
  <c r="H81" i="7"/>
  <c r="H80" i="7"/>
  <c r="H98" i="7"/>
  <c r="H79" i="7"/>
  <c r="H97" i="7"/>
  <c r="H96" i="7"/>
  <c r="H22" i="7"/>
  <c r="H52" i="7"/>
  <c r="F52" i="7"/>
  <c r="H116" i="7"/>
  <c r="H95" i="7"/>
  <c r="H21" i="7"/>
  <c r="H135" i="7"/>
  <c r="H78" i="7"/>
  <c r="H51" i="7"/>
  <c r="H50" i="7"/>
  <c r="H49" i="7"/>
  <c r="H134" i="7"/>
  <c r="H133" i="7"/>
  <c r="H115" i="7"/>
  <c r="H114" i="7"/>
  <c r="H20" i="7"/>
  <c r="H77" i="7"/>
  <c r="H48" i="7"/>
  <c r="H94" i="7"/>
  <c r="H19" i="7"/>
  <c r="H132" i="7"/>
  <c r="H76" i="7"/>
  <c r="H131" i="7"/>
  <c r="H18" i="7"/>
  <c r="H130" i="7"/>
  <c r="H47" i="7"/>
  <c r="H75" i="7"/>
  <c r="H113" i="7"/>
  <c r="H46" i="7"/>
  <c r="H112" i="7"/>
  <c r="H45" i="7"/>
  <c r="H44" i="7"/>
  <c r="H111" i="7"/>
  <c r="H74" i="7"/>
  <c r="H110" i="7"/>
  <c r="H109" i="7"/>
  <c r="H108" i="7"/>
  <c r="H73" i="7"/>
  <c r="H43" i="7"/>
  <c r="H42" i="7"/>
  <c r="H17" i="7"/>
  <c r="H93" i="7"/>
  <c r="H16" i="7"/>
  <c r="H41" i="7"/>
  <c r="H40" i="7"/>
  <c r="H39" i="7"/>
  <c r="H129" i="7"/>
  <c r="D129" i="7"/>
  <c r="H92" i="7"/>
  <c r="H15" i="7"/>
  <c r="H14" i="7"/>
  <c r="H13" i="7"/>
  <c r="H91" i="7"/>
  <c r="F91" i="7"/>
  <c r="H90" i="7"/>
  <c r="F90" i="7"/>
  <c r="H89" i="7"/>
  <c r="H128" i="7"/>
  <c r="H107" i="7"/>
  <c r="H38" i="7"/>
  <c r="H127" i="7"/>
  <c r="H72" i="7"/>
  <c r="H126" i="7"/>
  <c r="H88" i="7"/>
  <c r="H71" i="7"/>
  <c r="H106" i="7"/>
  <c r="H37" i="7"/>
  <c r="H70" i="7"/>
  <c r="H36" i="7"/>
  <c r="H69" i="7"/>
  <c r="F69" i="7"/>
  <c r="H12" i="7"/>
  <c r="H68" i="7"/>
  <c r="H87" i="7"/>
  <c r="F87" i="7"/>
  <c r="H67" i="7"/>
  <c r="F67" i="7"/>
  <c r="H66" i="7"/>
  <c r="H35" i="7"/>
  <c r="H86" i="7"/>
  <c r="H85" i="7"/>
  <c r="H11" i="7"/>
  <c r="H65" i="7"/>
  <c r="H105" i="7"/>
  <c r="H10" i="7"/>
  <c r="H64" i="7"/>
  <c r="H34" i="7"/>
  <c r="H63" i="7"/>
  <c r="H33" i="7"/>
  <c r="H32" i="7"/>
  <c r="H62" i="7"/>
  <c r="H61" i="7"/>
  <c r="F61" i="7"/>
  <c r="H9" i="7"/>
  <c r="H8" i="7"/>
  <c r="H31" i="7"/>
  <c r="H7" i="7"/>
  <c r="H6" i="7"/>
  <c r="H84" i="7"/>
  <c r="H60" i="7"/>
  <c r="H125" i="7"/>
  <c r="F125" i="7"/>
  <c r="H59" i="7"/>
  <c r="H30" i="7"/>
  <c r="H29" i="7"/>
  <c r="H58" i="7"/>
  <c r="H5" i="7"/>
  <c r="H124" i="7"/>
  <c r="H123" i="7"/>
  <c r="H57" i="7"/>
  <c r="H28" i="7"/>
  <c r="H4" i="7"/>
  <c r="H122" i="7"/>
  <c r="H83" i="7"/>
  <c r="H3" i="7"/>
  <c r="H27" i="7"/>
  <c r="H26" i="7"/>
  <c r="H121" i="7"/>
  <c r="H120" i="7"/>
  <c r="H25" i="7"/>
  <c r="H104" i="7"/>
  <c r="H103" i="7"/>
  <c r="H119" i="7"/>
  <c r="H56" i="7"/>
  <c r="H102" i="7"/>
  <c r="H101" i="7"/>
  <c r="H82" i="7"/>
  <c r="H24" i="7"/>
  <c r="F24" i="7"/>
  <c r="H2" i="7"/>
  <c r="U83" i="4" l="1"/>
  <c r="V83" i="4" s="1"/>
  <c r="Y83" i="4"/>
  <c r="Z83" i="4" s="1"/>
  <c r="U107" i="4"/>
  <c r="V107" i="4" s="1"/>
  <c r="Y107" i="4"/>
  <c r="Z107" i="4" s="1"/>
  <c r="U88" i="4"/>
  <c r="V88" i="4" s="1"/>
  <c r="Y88" i="4"/>
  <c r="Z88" i="4" s="1"/>
  <c r="U116" i="4"/>
  <c r="Y116" i="4"/>
  <c r="U59" i="4"/>
  <c r="V59" i="4" s="1"/>
  <c r="Y59" i="4"/>
  <c r="Z59" i="4" s="1"/>
  <c r="BC83" i="4"/>
  <c r="Q83" i="4"/>
  <c r="R83" i="4" s="1"/>
  <c r="BC107" i="4"/>
  <c r="Q107" i="4"/>
  <c r="R107" i="4" s="1"/>
  <c r="BC88" i="4"/>
  <c r="Q88" i="4"/>
  <c r="R88" i="4" s="1"/>
  <c r="BC116" i="4"/>
  <c r="Q116" i="4"/>
  <c r="BC59" i="4"/>
  <c r="Q59" i="4"/>
  <c r="R59" i="4" s="1"/>
  <c r="D46" i="4"/>
  <c r="L10" i="4"/>
  <c r="L31" i="4"/>
  <c r="L110" i="4"/>
  <c r="L95" i="4"/>
  <c r="L130" i="4"/>
  <c r="L91" i="4"/>
  <c r="L36" i="4"/>
  <c r="L38" i="4"/>
  <c r="L25" i="4"/>
  <c r="L132" i="4"/>
  <c r="L47" i="4"/>
  <c r="L111" i="4"/>
  <c r="L78" i="4"/>
  <c r="L131" i="4"/>
  <c r="L54" i="4"/>
  <c r="L86" i="4"/>
  <c r="L101" i="4"/>
  <c r="L129" i="4"/>
  <c r="L73" i="4"/>
  <c r="L76" i="4"/>
  <c r="L57" i="4"/>
  <c r="L59" i="4"/>
  <c r="L122" i="4"/>
  <c r="L71" i="4"/>
  <c r="L79" i="4"/>
  <c r="L70" i="4"/>
  <c r="L135" i="4"/>
  <c r="L6" i="4"/>
  <c r="L137" i="4"/>
  <c r="L90" i="4"/>
  <c r="L11" i="4"/>
  <c r="L128" i="4"/>
  <c r="L93" i="4"/>
  <c r="L17" i="4"/>
  <c r="L67" i="4"/>
  <c r="L120" i="4"/>
  <c r="L19" i="4"/>
  <c r="L92" i="4"/>
  <c r="L106" i="4"/>
  <c r="L44" i="4"/>
  <c r="L30" i="4"/>
  <c r="L119" i="4"/>
  <c r="L89" i="4"/>
  <c r="L87" i="4"/>
  <c r="L16" i="4"/>
  <c r="L62" i="4"/>
  <c r="L22" i="4"/>
  <c r="L97" i="4"/>
  <c r="L105" i="4"/>
  <c r="L21" i="4"/>
  <c r="L118" i="4"/>
  <c r="L60" i="4"/>
  <c r="L96" i="4"/>
  <c r="L37" i="4"/>
  <c r="L75" i="4"/>
  <c r="L69" i="4"/>
  <c r="L140" i="4"/>
  <c r="L61" i="4"/>
  <c r="L20" i="4"/>
  <c r="L83" i="4"/>
  <c r="L55" i="4"/>
  <c r="L58" i="4"/>
  <c r="L66" i="4"/>
  <c r="L50" i="4"/>
  <c r="L112" i="4"/>
  <c r="L23" i="4"/>
  <c r="L24" i="4"/>
  <c r="L74" i="4"/>
  <c r="L5" i="4"/>
  <c r="L32" i="4"/>
  <c r="L43" i="4"/>
  <c r="L33" i="4"/>
  <c r="L34" i="4"/>
  <c r="L45" i="4"/>
  <c r="L12" i="4"/>
  <c r="L26" i="4"/>
  <c r="L8" i="4"/>
  <c r="L102" i="4"/>
  <c r="L77" i="4"/>
  <c r="L35" i="4"/>
  <c r="L114" i="4"/>
  <c r="L125" i="4"/>
  <c r="L127" i="4"/>
  <c r="L123" i="4"/>
  <c r="L80" i="4"/>
  <c r="L94" i="4"/>
  <c r="L139" i="4"/>
  <c r="L109" i="4"/>
  <c r="L41" i="4"/>
  <c r="L14" i="4"/>
  <c r="L108" i="4"/>
  <c r="L4" i="4"/>
  <c r="L64" i="4"/>
  <c r="L138" i="4"/>
  <c r="L126" i="4"/>
  <c r="L18" i="4"/>
  <c r="L9" i="4"/>
  <c r="L84" i="4"/>
  <c r="L63" i="4"/>
  <c r="L85" i="4"/>
  <c r="L49" i="4"/>
  <c r="L100" i="4"/>
  <c r="L142" i="4"/>
  <c r="L52" i="4"/>
  <c r="L133" i="4"/>
  <c r="L104" i="4"/>
  <c r="L99" i="4"/>
  <c r="L28" i="4"/>
  <c r="L27" i="4"/>
  <c r="L48" i="4"/>
  <c r="L103" i="4"/>
  <c r="L51" i="4"/>
  <c r="L29" i="4"/>
  <c r="L113" i="4"/>
  <c r="L115" i="4"/>
  <c r="L81" i="4"/>
  <c r="L107" i="4"/>
  <c r="L88" i="4"/>
  <c r="L65" i="4"/>
  <c r="L56" i="4"/>
  <c r="L134" i="4"/>
  <c r="L72" i="4"/>
  <c r="L98" i="4"/>
  <c r="L39" i="4"/>
  <c r="L15" i="4"/>
  <c r="L121" i="4"/>
  <c r="L42" i="4"/>
  <c r="L141" i="4"/>
  <c r="L53" i="4"/>
  <c r="L13" i="4"/>
  <c r="L124" i="4"/>
  <c r="L117" i="4"/>
  <c r="L68" i="4"/>
  <c r="L82" i="4"/>
  <c r="L116" i="4"/>
  <c r="AG56" i="4"/>
  <c r="AG46" i="4" s="1"/>
  <c r="X56" i="4"/>
  <c r="BB116" i="4"/>
  <c r="BB82" i="4"/>
  <c r="BD82" i="4" s="1"/>
  <c r="BB68" i="4"/>
  <c r="BD68" i="4" s="1"/>
  <c r="BB117" i="4"/>
  <c r="BD117" i="4" s="1"/>
  <c r="BB124" i="4"/>
  <c r="BB13" i="4"/>
  <c r="BD13" i="4" s="1"/>
  <c r="BB53" i="4"/>
  <c r="BD53" i="4" s="1"/>
  <c r="BB141" i="4"/>
  <c r="BD141" i="4" s="1"/>
  <c r="BB42" i="4"/>
  <c r="BD42" i="4" s="1"/>
  <c r="BB121" i="4"/>
  <c r="BD121" i="4" s="1"/>
  <c r="BB15" i="4"/>
  <c r="BD15" i="4" s="1"/>
  <c r="BB39" i="4"/>
  <c r="BD39" i="4" s="1"/>
  <c r="BB98" i="4"/>
  <c r="BD98" i="4" s="1"/>
  <c r="BB72" i="4"/>
  <c r="BD72" i="4" s="1"/>
  <c r="BB134" i="4"/>
  <c r="BD134" i="4" s="1"/>
  <c r="BB56" i="4"/>
  <c r="BD56" i="4" s="1"/>
  <c r="BB65" i="4"/>
  <c r="BD65" i="4" s="1"/>
  <c r="BB88" i="4"/>
  <c r="BB107" i="4"/>
  <c r="BD107" i="4" s="1"/>
  <c r="BB81" i="4"/>
  <c r="BD81" i="4" s="1"/>
  <c r="BB115" i="4"/>
  <c r="BD115" i="4" s="1"/>
  <c r="BB113" i="4"/>
  <c r="BD113" i="4" s="1"/>
  <c r="BB29" i="4"/>
  <c r="BD29" i="4" s="1"/>
  <c r="BB51" i="4"/>
  <c r="BD51" i="4" s="1"/>
  <c r="BB103" i="4"/>
  <c r="BD103" i="4" s="1"/>
  <c r="BB48" i="4"/>
  <c r="BD48" i="4" s="1"/>
  <c r="BB27" i="4"/>
  <c r="BD27" i="4" s="1"/>
  <c r="BB28" i="4"/>
  <c r="BD28" i="4" s="1"/>
  <c r="BB99" i="4"/>
  <c r="BD99" i="4" s="1"/>
  <c r="BB104" i="4"/>
  <c r="BD104" i="4" s="1"/>
  <c r="BB133" i="4"/>
  <c r="BD133" i="4" s="1"/>
  <c r="BB52" i="4"/>
  <c r="BD52" i="4" s="1"/>
  <c r="BB142" i="4"/>
  <c r="BD142" i="4" s="1"/>
  <c r="BB100" i="4"/>
  <c r="BD100" i="4" s="1"/>
  <c r="BB49" i="4"/>
  <c r="BD49" i="4" s="1"/>
  <c r="BB85" i="4"/>
  <c r="BD85" i="4" s="1"/>
  <c r="BB63" i="4"/>
  <c r="BD63" i="4" s="1"/>
  <c r="BB84" i="4"/>
  <c r="BD84" i="4" s="1"/>
  <c r="BB9" i="4"/>
  <c r="BD9" i="4" s="1"/>
  <c r="BB18" i="4"/>
  <c r="BD18" i="4" s="1"/>
  <c r="BB126" i="4"/>
  <c r="BD126" i="4" s="1"/>
  <c r="BB138" i="4"/>
  <c r="BD138" i="4" s="1"/>
  <c r="BB64" i="4"/>
  <c r="BD64" i="4" s="1"/>
  <c r="BB4" i="4"/>
  <c r="BD4" i="4" s="1"/>
  <c r="BB108" i="4"/>
  <c r="BD108" i="4" s="1"/>
  <c r="BB14" i="4"/>
  <c r="BD14" i="4" s="1"/>
  <c r="BB41" i="4"/>
  <c r="BD41" i="4" s="1"/>
  <c r="BB109" i="4"/>
  <c r="BD109" i="4" s="1"/>
  <c r="BB139" i="4"/>
  <c r="BD139" i="4" s="1"/>
  <c r="BB94" i="4"/>
  <c r="BD94" i="4" s="1"/>
  <c r="BB80" i="4"/>
  <c r="BD80" i="4" s="1"/>
  <c r="BB123" i="4"/>
  <c r="BD123" i="4" s="1"/>
  <c r="BB127" i="4"/>
  <c r="BD127" i="4" s="1"/>
  <c r="BB125" i="4"/>
  <c r="BD125" i="4" s="1"/>
  <c r="BB114" i="4"/>
  <c r="BD114" i="4" s="1"/>
  <c r="BB35" i="4"/>
  <c r="BD35" i="4" s="1"/>
  <c r="BB77" i="4"/>
  <c r="BD77" i="4" s="1"/>
  <c r="BB102" i="4"/>
  <c r="BD102" i="4" s="1"/>
  <c r="BB8" i="4"/>
  <c r="BD8" i="4" s="1"/>
  <c r="BB26" i="4"/>
  <c r="BD26" i="4" s="1"/>
  <c r="BB12" i="4"/>
  <c r="BD12" i="4" s="1"/>
  <c r="BB45" i="4"/>
  <c r="BD45" i="4" s="1"/>
  <c r="BB34" i="4"/>
  <c r="BD34" i="4" s="1"/>
  <c r="BB33" i="4"/>
  <c r="BD33" i="4" s="1"/>
  <c r="BB43" i="4"/>
  <c r="BD43" i="4" s="1"/>
  <c r="BB32" i="4"/>
  <c r="BD32" i="4" s="1"/>
  <c r="BB5" i="4"/>
  <c r="BD5" i="4" s="1"/>
  <c r="BB74" i="4"/>
  <c r="BD74" i="4" s="1"/>
  <c r="BB24" i="4"/>
  <c r="BD24" i="4" s="1"/>
  <c r="BB23" i="4"/>
  <c r="BD23" i="4" s="1"/>
  <c r="BB112" i="4"/>
  <c r="BD112" i="4" s="1"/>
  <c r="BB50" i="4"/>
  <c r="BD50" i="4" s="1"/>
  <c r="BB66" i="4"/>
  <c r="BD66" i="4" s="1"/>
  <c r="BB58" i="4"/>
  <c r="BD58" i="4" s="1"/>
  <c r="BB55" i="4"/>
  <c r="BD55" i="4" s="1"/>
  <c r="BB83" i="4"/>
  <c r="BD83" i="4" s="1"/>
  <c r="BB20" i="4"/>
  <c r="BD20" i="4" s="1"/>
  <c r="BB61" i="4"/>
  <c r="BD61" i="4" s="1"/>
  <c r="BB140" i="4"/>
  <c r="BD140" i="4" s="1"/>
  <c r="BB69" i="4"/>
  <c r="BD69" i="4" s="1"/>
  <c r="BB75" i="4"/>
  <c r="BD75" i="4" s="1"/>
  <c r="BB37" i="4"/>
  <c r="BD37" i="4" s="1"/>
  <c r="BB96" i="4"/>
  <c r="BD96" i="4" s="1"/>
  <c r="BB60" i="4"/>
  <c r="BD60" i="4" s="1"/>
  <c r="BB118" i="4"/>
  <c r="BD118" i="4" s="1"/>
  <c r="BB21" i="4"/>
  <c r="BD21" i="4" s="1"/>
  <c r="BB105" i="4"/>
  <c r="BD105" i="4" s="1"/>
  <c r="BB97" i="4"/>
  <c r="BD97" i="4" s="1"/>
  <c r="BB22" i="4"/>
  <c r="BD22" i="4" s="1"/>
  <c r="BB62" i="4"/>
  <c r="BD62" i="4" s="1"/>
  <c r="BB16" i="4"/>
  <c r="BD16" i="4" s="1"/>
  <c r="BB87" i="4"/>
  <c r="BD87" i="4" s="1"/>
  <c r="BB89" i="4"/>
  <c r="BD89" i="4" s="1"/>
  <c r="BB119" i="4"/>
  <c r="BD119" i="4" s="1"/>
  <c r="BB30" i="4"/>
  <c r="BD30" i="4" s="1"/>
  <c r="BB44" i="4"/>
  <c r="BD44" i="4" s="1"/>
  <c r="BB106" i="4"/>
  <c r="BD106" i="4" s="1"/>
  <c r="BB92" i="4"/>
  <c r="BD92" i="4" s="1"/>
  <c r="BB19" i="4"/>
  <c r="BD19" i="4" s="1"/>
  <c r="BB120" i="4"/>
  <c r="BD120" i="4" s="1"/>
  <c r="BB67" i="4"/>
  <c r="BD67" i="4" s="1"/>
  <c r="BB17" i="4"/>
  <c r="BD17" i="4" s="1"/>
  <c r="BB93" i="4"/>
  <c r="BD93" i="4" s="1"/>
  <c r="BB128" i="4"/>
  <c r="BD128" i="4" s="1"/>
  <c r="BB11" i="4"/>
  <c r="BD11" i="4" s="1"/>
  <c r="BB90" i="4"/>
  <c r="BD90" i="4" s="1"/>
  <c r="BB137" i="4"/>
  <c r="BD137" i="4" s="1"/>
  <c r="BB6" i="4"/>
  <c r="BD6" i="4" s="1"/>
  <c r="BB135" i="4"/>
  <c r="BD135" i="4" s="1"/>
  <c r="BB70" i="4"/>
  <c r="BD70" i="4" s="1"/>
  <c r="BB79" i="4"/>
  <c r="BD79" i="4" s="1"/>
  <c r="BB71" i="4"/>
  <c r="BD71" i="4" s="1"/>
  <c r="BB122" i="4"/>
  <c r="BD122" i="4" s="1"/>
  <c r="BB59" i="4"/>
  <c r="BD59" i="4" s="1"/>
  <c r="BB57" i="4"/>
  <c r="BD57" i="4" s="1"/>
  <c r="BB76" i="4"/>
  <c r="BD76" i="4" s="1"/>
  <c r="BB73" i="4"/>
  <c r="BD73" i="4" s="1"/>
  <c r="BB129" i="4"/>
  <c r="BD129" i="4" s="1"/>
  <c r="BB101" i="4"/>
  <c r="BD101" i="4" s="1"/>
  <c r="BB86" i="4"/>
  <c r="BD86" i="4" s="1"/>
  <c r="BB54" i="4"/>
  <c r="BD54" i="4" s="1"/>
  <c r="BB131" i="4"/>
  <c r="BD131" i="4" s="1"/>
  <c r="BB78" i="4"/>
  <c r="BD78" i="4" s="1"/>
  <c r="BB111" i="4"/>
  <c r="BD111" i="4" s="1"/>
  <c r="BB47" i="4"/>
  <c r="BD47" i="4" s="1"/>
  <c r="BB132" i="4"/>
  <c r="BD132" i="4" s="1"/>
  <c r="BB25" i="4"/>
  <c r="BD25" i="4" s="1"/>
  <c r="BB38" i="4"/>
  <c r="BD38" i="4" s="1"/>
  <c r="BB36" i="4"/>
  <c r="BD36" i="4" s="1"/>
  <c r="BB91" i="4"/>
  <c r="BD91" i="4" s="1"/>
  <c r="BB130" i="4"/>
  <c r="BD130" i="4" s="1"/>
  <c r="BB95" i="4"/>
  <c r="BD95" i="4" s="1"/>
  <c r="BB110" i="4"/>
  <c r="BD110" i="4" s="1"/>
  <c r="BB31" i="4"/>
  <c r="BD31" i="4" s="1"/>
  <c r="BB10" i="4"/>
  <c r="BD10" i="4" s="1"/>
  <c r="A74" i="3"/>
  <c r="A28" i="3"/>
  <c r="A126" i="3"/>
  <c r="A15" i="3"/>
  <c r="A29" i="3"/>
  <c r="A116" i="3"/>
  <c r="A57" i="3"/>
  <c r="A16" i="3"/>
  <c r="A80" i="3"/>
  <c r="A3" i="3"/>
  <c r="A4" i="3"/>
  <c r="A5" i="3"/>
  <c r="A6" i="3"/>
  <c r="A7" i="3"/>
  <c r="A8" i="3"/>
  <c r="A9" i="3"/>
  <c r="A10" i="3"/>
  <c r="A11" i="3"/>
  <c r="A12" i="3"/>
  <c r="A13" i="3"/>
  <c r="A14" i="3"/>
  <c r="A17" i="3"/>
  <c r="A18" i="3"/>
  <c r="A19" i="3"/>
  <c r="A20" i="3"/>
  <c r="A21" i="3"/>
  <c r="A22" i="3"/>
  <c r="A23" i="3"/>
  <c r="A24" i="3"/>
  <c r="A25" i="3"/>
  <c r="A26" i="3"/>
  <c r="A27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5" i="3"/>
  <c r="A76" i="3"/>
  <c r="A77" i="3"/>
  <c r="A78" i="3"/>
  <c r="A79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7" i="3"/>
  <c r="A118" i="3"/>
  <c r="A119" i="3"/>
  <c r="A120" i="3"/>
  <c r="A121" i="3"/>
  <c r="A122" i="3"/>
  <c r="A123" i="3"/>
  <c r="A124" i="3"/>
  <c r="A125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2" i="3"/>
  <c r="BD124" i="4" l="1"/>
  <c r="BF124" i="4"/>
  <c r="BF98" i="4"/>
  <c r="BF115" i="4"/>
  <c r="BF99" i="4"/>
  <c r="BF63" i="4"/>
  <c r="BF108" i="4"/>
  <c r="BF127" i="4"/>
  <c r="BF12" i="4"/>
  <c r="BF24" i="4"/>
  <c r="BF20" i="4"/>
  <c r="BF118" i="4"/>
  <c r="BF89" i="4"/>
  <c r="BF67" i="4"/>
  <c r="BF135" i="4"/>
  <c r="BF73" i="4"/>
  <c r="BF47" i="4"/>
  <c r="BF110" i="4"/>
  <c r="BF125" i="4"/>
  <c r="BF119" i="4"/>
  <c r="BF129" i="4"/>
  <c r="BF31" i="4"/>
  <c r="BF53" i="4"/>
  <c r="BF134" i="4"/>
  <c r="BF29" i="4"/>
  <c r="BF133" i="4"/>
  <c r="BF9" i="4"/>
  <c r="BF41" i="4"/>
  <c r="BF114" i="4"/>
  <c r="BF34" i="4"/>
  <c r="BF112" i="4"/>
  <c r="BF140" i="4"/>
  <c r="BF105" i="4"/>
  <c r="BF30" i="4"/>
  <c r="BF93" i="4"/>
  <c r="BF79" i="4"/>
  <c r="BF101" i="4"/>
  <c r="BF25" i="4"/>
  <c r="BF10" i="4"/>
  <c r="BF72" i="4"/>
  <c r="BF14" i="4"/>
  <c r="BF17" i="4"/>
  <c r="BF132" i="4"/>
  <c r="BF141" i="4"/>
  <c r="BF51" i="4"/>
  <c r="BF52" i="4"/>
  <c r="BF18" i="4"/>
  <c r="BF109" i="4"/>
  <c r="BF35" i="4"/>
  <c r="BF33" i="4"/>
  <c r="BF50" i="4"/>
  <c r="BF69" i="4"/>
  <c r="BF97" i="4"/>
  <c r="BF44" i="4"/>
  <c r="BF128" i="4"/>
  <c r="BF71" i="4"/>
  <c r="BF86" i="4"/>
  <c r="BF38" i="4"/>
  <c r="BF113" i="4"/>
  <c r="BF23" i="4"/>
  <c r="BF116" i="4"/>
  <c r="BF42" i="4"/>
  <c r="BF65" i="4"/>
  <c r="BF103" i="4"/>
  <c r="BF142" i="4"/>
  <c r="BF126" i="4"/>
  <c r="BF139" i="4"/>
  <c r="BF77" i="4"/>
  <c r="BF43" i="4"/>
  <c r="BF66" i="4"/>
  <c r="BF75" i="4"/>
  <c r="BF22" i="4"/>
  <c r="BF106" i="4"/>
  <c r="BF11" i="4"/>
  <c r="BF122" i="4"/>
  <c r="BF54" i="4"/>
  <c r="BF36" i="4"/>
  <c r="BF45" i="4"/>
  <c r="BF70" i="4"/>
  <c r="BF82" i="4"/>
  <c r="BF121" i="4"/>
  <c r="BF88" i="4"/>
  <c r="BF48" i="4"/>
  <c r="BF100" i="4"/>
  <c r="BF138" i="4"/>
  <c r="BF94" i="4"/>
  <c r="BF102" i="4"/>
  <c r="BF32" i="4"/>
  <c r="BF58" i="4"/>
  <c r="BF37" i="4"/>
  <c r="BF62" i="4"/>
  <c r="BF92" i="4"/>
  <c r="BF90" i="4"/>
  <c r="BF59" i="4"/>
  <c r="BF131" i="4"/>
  <c r="BF91" i="4"/>
  <c r="BF84" i="4"/>
  <c r="BF21" i="4"/>
  <c r="BF68" i="4"/>
  <c r="BF15" i="4"/>
  <c r="BF107" i="4"/>
  <c r="BF27" i="4"/>
  <c r="BF49" i="4"/>
  <c r="BF64" i="4"/>
  <c r="BF80" i="4"/>
  <c r="BF8" i="4"/>
  <c r="BF5" i="4"/>
  <c r="BF55" i="4"/>
  <c r="BF96" i="4"/>
  <c r="BF16" i="4"/>
  <c r="BF19" i="4"/>
  <c r="BF137" i="4"/>
  <c r="BF57" i="4"/>
  <c r="BF78" i="4"/>
  <c r="BF130" i="4"/>
  <c r="BF13" i="4"/>
  <c r="BF104" i="4"/>
  <c r="BF61" i="4"/>
  <c r="BF117" i="4"/>
  <c r="BF39" i="4"/>
  <c r="BF81" i="4"/>
  <c r="BF28" i="4"/>
  <c r="BF85" i="4"/>
  <c r="BF4" i="4"/>
  <c r="BF123" i="4"/>
  <c r="BF26" i="4"/>
  <c r="BF74" i="4"/>
  <c r="BF83" i="4"/>
  <c r="BF60" i="4"/>
  <c r="BF87" i="4"/>
  <c r="BF120" i="4"/>
  <c r="BF6" i="4"/>
  <c r="BF76" i="4"/>
  <c r="BF111" i="4"/>
  <c r="BF95" i="4"/>
  <c r="BD88" i="4"/>
  <c r="X46" i="4"/>
  <c r="Z56" i="4"/>
  <c r="U46" i="4"/>
  <c r="Z116" i="4"/>
  <c r="Y46" i="4"/>
  <c r="V116" i="4"/>
  <c r="V46" i="4" s="1"/>
  <c r="BC46" i="4"/>
  <c r="BD116" i="4"/>
  <c r="BD46" i="4" s="1"/>
  <c r="Q46" i="4"/>
  <c r="R116" i="4"/>
  <c r="R46" i="4" s="1"/>
  <c r="BB46" i="4"/>
  <c r="L46" i="4"/>
  <c r="AI56" i="4"/>
  <c r="AC56" i="4" l="1"/>
  <c r="AD56" i="4" s="1"/>
  <c r="AD46" i="4" s="1"/>
  <c r="BF56" i="4"/>
  <c r="Z46" i="4"/>
  <c r="AI46" i="4"/>
  <c r="BF46" i="4" s="1"/>
  <c r="AV97" i="4"/>
  <c r="AW97" i="4" s="1"/>
  <c r="AV128" i="4"/>
  <c r="AW128" i="4" s="1"/>
  <c r="AV92" i="4"/>
  <c r="AW92" i="4" s="1"/>
  <c r="AV32" i="4"/>
  <c r="AW32" i="4" s="1"/>
  <c r="AV95" i="4"/>
  <c r="AW95" i="4" s="1"/>
  <c r="AV100" i="4"/>
  <c r="AW100" i="4" s="1"/>
  <c r="AV120" i="4"/>
  <c r="AW120" i="4" s="1"/>
  <c r="AV53" i="4"/>
  <c r="AW53" i="4" s="1"/>
  <c r="AV20" i="4"/>
  <c r="AW20" i="4" s="1"/>
  <c r="AV51" i="4"/>
  <c r="AW51" i="4" s="1"/>
  <c r="AV15" i="4"/>
  <c r="AW15" i="4" s="1"/>
  <c r="AV24" i="4"/>
  <c r="AW24" i="4" s="1"/>
  <c r="AV10" i="4"/>
  <c r="AW10" i="4" s="1"/>
  <c r="AV45" i="4"/>
  <c r="AW45" i="4" s="1"/>
  <c r="AV117" i="4"/>
  <c r="AW117" i="4" s="1"/>
  <c r="AV14" i="4"/>
  <c r="AW14" i="4" s="1"/>
  <c r="AV68" i="4"/>
  <c r="AW68" i="4" s="1"/>
  <c r="AV106" i="4"/>
  <c r="AW106" i="4" s="1"/>
  <c r="AV69" i="4"/>
  <c r="AW69" i="4" s="1"/>
  <c r="AV125" i="4"/>
  <c r="AW125" i="4" s="1"/>
  <c r="AV124" i="4"/>
  <c r="AW124" i="4" s="1"/>
  <c r="AV58" i="4"/>
  <c r="AW58" i="4" s="1"/>
  <c r="AV138" i="4"/>
  <c r="AW138" i="4" s="1"/>
  <c r="AV6" i="4"/>
  <c r="AW6" i="4" s="1"/>
  <c r="AV65" i="4"/>
  <c r="AW65" i="4" s="1"/>
  <c r="AV118" i="4"/>
  <c r="AW118" i="4" s="1"/>
  <c r="AV141" i="4"/>
  <c r="AW141" i="4" s="1"/>
  <c r="AV61" i="4"/>
  <c r="AW61" i="4" s="1"/>
  <c r="AV52" i="4"/>
  <c r="AW52" i="4" s="1"/>
  <c r="AV90" i="4"/>
  <c r="AW90" i="4" s="1"/>
  <c r="AV23" i="4"/>
  <c r="AW23" i="4" s="1"/>
  <c r="AV43" i="4"/>
  <c r="AW43" i="4" s="1"/>
  <c r="AV114" i="4"/>
  <c r="AW114" i="4" s="1"/>
  <c r="AV98" i="4"/>
  <c r="AW98" i="4" s="1"/>
  <c r="AV11" i="4"/>
  <c r="AW11" i="4" s="1"/>
  <c r="AV139" i="4"/>
  <c r="AW139" i="4" s="1"/>
  <c r="AV18" i="4"/>
  <c r="AW18" i="4" s="1"/>
  <c r="AV134" i="4"/>
  <c r="AW134" i="4" s="1"/>
  <c r="AV96" i="4"/>
  <c r="AW96" i="4" s="1"/>
  <c r="AV80" i="4"/>
  <c r="AW80" i="4" s="1"/>
  <c r="AV73" i="4"/>
  <c r="AW73" i="4" s="1"/>
  <c r="AV27" i="4"/>
  <c r="AW27" i="4" s="1"/>
  <c r="AV89" i="4"/>
  <c r="AW89" i="4" s="1"/>
  <c r="AV81" i="4"/>
  <c r="AW81" i="4" s="1"/>
  <c r="AV21" i="4"/>
  <c r="AW21" i="4" s="1"/>
  <c r="AV121" i="4"/>
  <c r="AW121" i="4" s="1"/>
  <c r="AV140" i="4"/>
  <c r="AW140" i="4" s="1"/>
  <c r="AV78" i="4"/>
  <c r="AW78" i="4" s="1"/>
  <c r="AV34" i="4"/>
  <c r="AW34" i="4" s="1"/>
  <c r="AV29" i="4"/>
  <c r="AW29" i="4" s="1"/>
  <c r="AV122" i="4"/>
  <c r="AW122" i="4" s="1"/>
  <c r="AV71" i="4"/>
  <c r="AW71" i="4" s="1"/>
  <c r="AV131" i="4"/>
  <c r="AW131" i="4" s="1"/>
  <c r="AV42" i="4"/>
  <c r="AW42" i="4" s="1"/>
  <c r="AV103" i="4"/>
  <c r="AW103" i="4" s="1"/>
  <c r="AV16" i="4"/>
  <c r="AW16" i="4" s="1"/>
  <c r="AV8" i="4"/>
  <c r="AW8" i="4" s="1"/>
  <c r="AV47" i="4"/>
  <c r="AW47" i="4" s="1"/>
  <c r="AV49" i="4"/>
  <c r="AW49" i="4" s="1"/>
  <c r="AV67" i="4"/>
  <c r="AW67" i="4" s="1"/>
  <c r="AV28" i="4"/>
  <c r="AW28" i="4" s="1"/>
  <c r="AV119" i="4"/>
  <c r="AW119" i="4" s="1"/>
  <c r="AV115" i="4"/>
  <c r="AW115" i="4" s="1"/>
  <c r="AV105" i="4"/>
  <c r="AW105" i="4" s="1"/>
  <c r="AV82" i="4"/>
  <c r="AW82" i="4" s="1"/>
  <c r="AV112" i="4"/>
  <c r="AW112" i="4" s="1"/>
  <c r="AV133" i="4"/>
  <c r="AW133" i="4" s="1"/>
  <c r="AV35" i="4"/>
  <c r="AW35" i="4" s="1"/>
  <c r="AV38" i="4"/>
  <c r="AW38" i="4" s="1"/>
  <c r="AV142" i="4"/>
  <c r="AW142" i="4" s="1"/>
  <c r="AV19" i="4"/>
  <c r="AW19" i="4" s="1"/>
  <c r="AV62" i="4"/>
  <c r="AW62" i="4" s="1"/>
  <c r="AV5" i="4"/>
  <c r="AW5" i="4" s="1"/>
  <c r="AV110" i="4"/>
  <c r="AW110" i="4" s="1"/>
  <c r="AV64" i="4"/>
  <c r="AW64" i="4" s="1"/>
  <c r="AV135" i="4"/>
  <c r="AW135" i="4" s="1"/>
  <c r="AV72" i="4"/>
  <c r="AW72" i="4" s="1"/>
  <c r="AV85" i="4"/>
  <c r="AW85" i="4" s="1"/>
  <c r="AV17" i="4"/>
  <c r="AW17" i="4" s="1"/>
  <c r="AV99" i="4"/>
  <c r="AW99" i="4" s="1"/>
  <c r="AV30" i="4"/>
  <c r="AW30" i="4" s="1"/>
  <c r="AV39" i="4"/>
  <c r="AW39" i="4" s="1"/>
  <c r="AV54" i="4"/>
  <c r="AW54" i="4" s="1"/>
  <c r="AV9" i="4"/>
  <c r="AW9" i="4" s="1"/>
  <c r="AV91" i="4"/>
  <c r="AW91" i="4" s="1"/>
  <c r="AV86" i="4"/>
  <c r="AW86" i="4" s="1"/>
  <c r="AV109" i="4"/>
  <c r="AW109" i="4" s="1"/>
  <c r="AV48" i="4"/>
  <c r="AW48" i="4" s="1"/>
  <c r="AV37" i="4"/>
  <c r="AW37" i="4" s="1"/>
  <c r="AV12" i="4"/>
  <c r="AW12" i="4" s="1"/>
  <c r="AV22" i="4"/>
  <c r="AW22" i="4" s="1"/>
  <c r="AV126" i="4"/>
  <c r="AW126" i="4" s="1"/>
  <c r="AV137" i="4"/>
  <c r="AW137" i="4" s="1"/>
  <c r="AV13" i="4"/>
  <c r="AW13" i="4" s="1"/>
  <c r="AV55" i="4"/>
  <c r="AW55" i="4" s="1"/>
  <c r="AV123" i="4"/>
  <c r="AW123" i="4" s="1"/>
  <c r="AV129" i="4"/>
  <c r="AW129" i="4" s="1"/>
  <c r="AV66" i="4"/>
  <c r="AW66" i="4" s="1"/>
  <c r="AV4" i="4"/>
  <c r="AW4" i="4" s="1"/>
  <c r="AV70" i="4"/>
  <c r="AW70" i="4" s="1"/>
  <c r="AV63" i="4"/>
  <c r="AW63" i="4" s="1"/>
  <c r="AV93" i="4"/>
  <c r="AW93" i="4" s="1"/>
  <c r="AV113" i="4"/>
  <c r="AW113" i="4" s="1"/>
  <c r="AV36" i="4"/>
  <c r="AW36" i="4" s="1"/>
  <c r="AV41" i="4"/>
  <c r="AW41" i="4" s="1"/>
  <c r="AV102" i="4"/>
  <c r="AW102" i="4" s="1"/>
  <c r="AV87" i="4"/>
  <c r="AW87" i="4" s="1"/>
  <c r="AV31" i="4"/>
  <c r="AW31" i="4" s="1"/>
  <c r="AV84" i="4"/>
  <c r="AW84" i="4" s="1"/>
  <c r="AV130" i="4"/>
  <c r="AW130" i="4" s="1"/>
  <c r="AV94" i="4"/>
  <c r="AW94" i="4" s="1"/>
  <c r="AV76" i="4"/>
  <c r="AW76" i="4" s="1"/>
  <c r="AV56" i="4"/>
  <c r="AW56" i="4" s="1"/>
  <c r="AV60" i="4"/>
  <c r="AW60" i="4" s="1"/>
  <c r="AV77" i="4"/>
  <c r="AW77" i="4" s="1"/>
  <c r="AV26" i="4"/>
  <c r="AW26" i="4" s="1"/>
  <c r="AV132" i="4"/>
  <c r="AW132" i="4" s="1"/>
  <c r="AV57" i="4"/>
  <c r="AW57" i="4" s="1"/>
  <c r="AV127" i="4"/>
  <c r="AW127" i="4" s="1"/>
  <c r="AV101" i="4"/>
  <c r="AW101" i="4" s="1"/>
  <c r="AV108" i="4"/>
  <c r="AW108" i="4" s="1"/>
  <c r="AV79" i="4"/>
  <c r="AW79" i="4" s="1"/>
  <c r="AV104" i="4"/>
  <c r="AW104" i="4" s="1"/>
  <c r="AV75" i="4"/>
  <c r="AW75" i="4" s="1"/>
  <c r="AV50" i="4"/>
  <c r="AW50" i="4" s="1"/>
  <c r="AV44" i="4"/>
  <c r="AW44" i="4" s="1"/>
  <c r="AV111" i="4"/>
  <c r="AW111" i="4" s="1"/>
  <c r="AV74" i="4"/>
  <c r="AW74" i="4" s="1"/>
  <c r="AV25" i="4"/>
  <c r="AW25" i="4" s="1"/>
  <c r="AV33" i="4"/>
  <c r="AW33" i="4" s="1"/>
  <c r="AV83" i="4"/>
  <c r="AW83" i="4" s="1"/>
  <c r="AV59" i="4"/>
  <c r="AW59" i="4" s="1"/>
  <c r="AV107" i="4"/>
  <c r="AW107" i="4" s="1"/>
  <c r="AV88" i="4"/>
  <c r="AW88" i="4" s="1"/>
  <c r="AV116" i="4"/>
  <c r="AC46" i="4" l="1"/>
  <c r="AJ39" i="4"/>
  <c r="BG39" i="4" s="1"/>
  <c r="AJ4" i="4"/>
  <c r="BG4" i="4" s="1"/>
  <c r="AJ128" i="4"/>
  <c r="BG128" i="4" s="1"/>
  <c r="AJ54" i="4"/>
  <c r="BG54" i="4" s="1"/>
  <c r="AJ106" i="4"/>
  <c r="BG106" i="4" s="1"/>
  <c r="AJ82" i="4"/>
  <c r="BG82" i="4" s="1"/>
  <c r="AJ50" i="4"/>
  <c r="BG50" i="4" s="1"/>
  <c r="AJ112" i="4"/>
  <c r="BG112" i="4" s="1"/>
  <c r="AJ125" i="4"/>
  <c r="BG125" i="4" s="1"/>
  <c r="AJ85" i="4"/>
  <c r="BG85" i="4" s="1"/>
  <c r="AJ62" i="4"/>
  <c r="BG62" i="4" s="1"/>
  <c r="AJ45" i="4"/>
  <c r="BG45" i="4" s="1"/>
  <c r="AJ119" i="4"/>
  <c r="BG119" i="4" s="1"/>
  <c r="AJ70" i="4"/>
  <c r="BG70" i="4" s="1"/>
  <c r="AJ53" i="4"/>
  <c r="BG53" i="4" s="1"/>
  <c r="AJ9" i="4"/>
  <c r="BG9" i="4" s="1"/>
  <c r="AJ92" i="4"/>
  <c r="BG92" i="4" s="1"/>
  <c r="AJ35" i="4"/>
  <c r="BG35" i="4" s="1"/>
  <c r="AJ97" i="4"/>
  <c r="BG97" i="4" s="1"/>
  <c r="AJ81" i="4"/>
  <c r="BG81" i="4" s="1"/>
  <c r="AJ123" i="4"/>
  <c r="BG123" i="4" s="1"/>
  <c r="AJ47" i="4"/>
  <c r="BG47" i="4" s="1"/>
  <c r="AJ121" i="4"/>
  <c r="BG121" i="4" s="1"/>
  <c r="AJ41" i="4"/>
  <c r="BG41" i="4" s="1"/>
  <c r="AJ94" i="4"/>
  <c r="BG94" i="4" s="1"/>
  <c r="AJ37" i="4"/>
  <c r="BG37" i="4" s="1"/>
  <c r="AJ80" i="4"/>
  <c r="BG80" i="4" s="1"/>
  <c r="AJ124" i="4"/>
  <c r="BG124" i="4" s="1"/>
  <c r="AJ77" i="4"/>
  <c r="BG77" i="4" s="1"/>
  <c r="AJ117" i="4"/>
  <c r="BG117" i="4" s="1"/>
  <c r="AJ55" i="4"/>
  <c r="BG55" i="4" s="1"/>
  <c r="AJ129" i="4"/>
  <c r="BG129" i="4" s="1"/>
  <c r="AJ61" i="4"/>
  <c r="BG61" i="4" s="1"/>
  <c r="AJ138" i="4"/>
  <c r="BG138" i="4" s="1"/>
  <c r="AJ88" i="4"/>
  <c r="BG88" i="4" s="1"/>
  <c r="AJ109" i="4"/>
  <c r="BG109" i="4" s="1"/>
  <c r="AJ57" i="4"/>
  <c r="BG57" i="4" s="1"/>
  <c r="AJ71" i="4"/>
  <c r="BG71" i="4" s="1"/>
  <c r="AJ28" i="4"/>
  <c r="BG28" i="4" s="1"/>
  <c r="AJ90" i="4"/>
  <c r="BG90" i="4" s="1"/>
  <c r="AJ60" i="4"/>
  <c r="BG60" i="4" s="1"/>
  <c r="AJ20" i="4"/>
  <c r="BG20" i="4" s="1"/>
  <c r="AJ110" i="4"/>
  <c r="BG110" i="4" s="1"/>
  <c r="AJ33" i="4"/>
  <c r="BG33" i="4" s="1"/>
  <c r="AJ44" i="4"/>
  <c r="BG44" i="4" s="1"/>
  <c r="AJ103" i="4"/>
  <c r="BG103" i="4" s="1"/>
  <c r="AJ66" i="4"/>
  <c r="BG66" i="4" s="1"/>
  <c r="AJ64" i="4"/>
  <c r="BG64" i="4" s="1"/>
  <c r="AJ132" i="4"/>
  <c r="BG132" i="4" s="1"/>
  <c r="AJ104" i="4"/>
  <c r="BG104" i="4" s="1"/>
  <c r="AJ95" i="4"/>
  <c r="BG95" i="4" s="1"/>
  <c r="AJ13" i="4"/>
  <c r="BG13" i="4" s="1"/>
  <c r="AJ84" i="4"/>
  <c r="BG84" i="4" s="1"/>
  <c r="AJ140" i="4"/>
  <c r="BG140" i="4" s="1"/>
  <c r="AJ23" i="4"/>
  <c r="BG23" i="4" s="1"/>
  <c r="AJ17" i="4"/>
  <c r="BG17" i="4" s="1"/>
  <c r="AJ48" i="4"/>
  <c r="BG48" i="4" s="1"/>
  <c r="AJ14" i="4"/>
  <c r="BG14" i="4" s="1"/>
  <c r="AJ105" i="4"/>
  <c r="BG105" i="4" s="1"/>
  <c r="AJ5" i="4"/>
  <c r="BG5" i="4" s="1"/>
  <c r="AJ113" i="4"/>
  <c r="BG113" i="4" s="1"/>
  <c r="AJ137" i="4"/>
  <c r="BG137" i="4" s="1"/>
  <c r="AJ42" i="4"/>
  <c r="BG42" i="4" s="1"/>
  <c r="AJ8" i="4"/>
  <c r="BG8" i="4" s="1"/>
  <c r="AJ38" i="4"/>
  <c r="BG38" i="4" s="1"/>
  <c r="AJ21" i="4"/>
  <c r="BG21" i="4" s="1"/>
  <c r="AJ59" i="4"/>
  <c r="BG59" i="4" s="1"/>
  <c r="AJ52" i="4"/>
  <c r="BG52" i="4" s="1"/>
  <c r="AJ30" i="4"/>
  <c r="BG30" i="4" s="1"/>
  <c r="AJ6" i="4"/>
  <c r="BG6" i="4" s="1"/>
  <c r="AJ67" i="4"/>
  <c r="BG67" i="4" s="1"/>
  <c r="AJ108" i="4"/>
  <c r="BG108" i="4" s="1"/>
  <c r="AJ118" i="4"/>
  <c r="BG118" i="4" s="1"/>
  <c r="AJ75" i="4"/>
  <c r="BG75" i="4" s="1"/>
  <c r="AJ142" i="4"/>
  <c r="BG142" i="4" s="1"/>
  <c r="AJ22" i="4"/>
  <c r="BG22" i="4" s="1"/>
  <c r="AJ29" i="4"/>
  <c r="BG29" i="4" s="1"/>
  <c r="AJ126" i="4"/>
  <c r="BG126" i="4" s="1"/>
  <c r="AJ11" i="4"/>
  <c r="BG11" i="4" s="1"/>
  <c r="AJ51" i="4"/>
  <c r="BG51" i="4" s="1"/>
  <c r="AJ102" i="4"/>
  <c r="BG102" i="4" s="1"/>
  <c r="AJ16" i="4"/>
  <c r="BG16" i="4" s="1"/>
  <c r="AJ31" i="4"/>
  <c r="BG31" i="4" s="1"/>
  <c r="AJ18" i="4"/>
  <c r="BG18" i="4" s="1"/>
  <c r="AJ83" i="4"/>
  <c r="BG83" i="4" s="1"/>
  <c r="AJ32" i="4"/>
  <c r="BG32" i="4" s="1"/>
  <c r="AJ68" i="4"/>
  <c r="BG68" i="4" s="1"/>
  <c r="AJ133" i="4"/>
  <c r="BG133" i="4" s="1"/>
  <c r="AJ96" i="4"/>
  <c r="BG96" i="4" s="1"/>
  <c r="AJ76" i="4"/>
  <c r="BG76" i="4" s="1"/>
  <c r="AJ65" i="4"/>
  <c r="BG65" i="4" s="1"/>
  <c r="AJ141" i="4"/>
  <c r="BG141" i="4" s="1"/>
  <c r="AJ111" i="4"/>
  <c r="BG111" i="4" s="1"/>
  <c r="AJ130" i="4"/>
  <c r="BG130" i="4" s="1"/>
  <c r="AJ116" i="4"/>
  <c r="BG116" i="4" s="1"/>
  <c r="AJ107" i="4"/>
  <c r="BG107" i="4" s="1"/>
  <c r="AJ127" i="4"/>
  <c r="BG127" i="4" s="1"/>
  <c r="AJ89" i="4"/>
  <c r="BG89" i="4" s="1"/>
  <c r="AJ79" i="4"/>
  <c r="BG79" i="4" s="1"/>
  <c r="AJ12" i="4"/>
  <c r="BG12" i="4" s="1"/>
  <c r="AJ135" i="4"/>
  <c r="BG135" i="4" s="1"/>
  <c r="AJ86" i="4"/>
  <c r="BG86" i="4" s="1"/>
  <c r="AJ98" i="4"/>
  <c r="BG98" i="4" s="1"/>
  <c r="AJ87" i="4"/>
  <c r="BG87" i="4" s="1"/>
  <c r="AJ114" i="4"/>
  <c r="BG114" i="4" s="1"/>
  <c r="AJ100" i="4"/>
  <c r="BG100" i="4" s="1"/>
  <c r="AJ58" i="4"/>
  <c r="BG58" i="4" s="1"/>
  <c r="AJ131" i="4"/>
  <c r="BG131" i="4" s="1"/>
  <c r="AJ63" i="4"/>
  <c r="BG63" i="4" s="1"/>
  <c r="AJ115" i="4"/>
  <c r="BG115" i="4" s="1"/>
  <c r="AJ25" i="4"/>
  <c r="BG25" i="4" s="1"/>
  <c r="AJ43" i="4"/>
  <c r="BG43" i="4" s="1"/>
  <c r="AJ56" i="4"/>
  <c r="BG56" i="4" s="1"/>
  <c r="AJ134" i="4"/>
  <c r="BG134" i="4" s="1"/>
  <c r="AJ19" i="4"/>
  <c r="BG19" i="4" s="1"/>
  <c r="AJ74" i="4"/>
  <c r="BG74" i="4" s="1"/>
  <c r="AJ27" i="4"/>
  <c r="BG27" i="4" s="1"/>
  <c r="AJ72" i="4"/>
  <c r="BG72" i="4" s="1"/>
  <c r="AJ91" i="4"/>
  <c r="BG91" i="4" s="1"/>
  <c r="AJ139" i="4"/>
  <c r="BG139" i="4" s="1"/>
  <c r="AJ10" i="4"/>
  <c r="BG10" i="4" s="1"/>
  <c r="AJ36" i="4"/>
  <c r="BG36" i="4" s="1"/>
  <c r="AJ122" i="4"/>
  <c r="BG122" i="4" s="1"/>
  <c r="AJ69" i="4"/>
  <c r="BG69" i="4" s="1"/>
  <c r="AJ120" i="4"/>
  <c r="BG120" i="4" s="1"/>
  <c r="AJ99" i="4"/>
  <c r="BG99" i="4" s="1"/>
  <c r="AJ101" i="4"/>
  <c r="BG101" i="4" s="1"/>
  <c r="AJ73" i="4"/>
  <c r="BG73" i="4" s="1"/>
  <c r="AJ15" i="4"/>
  <c r="BG15" i="4" s="1"/>
  <c r="AJ34" i="4"/>
  <c r="BG34" i="4" s="1"/>
  <c r="AJ24" i="4"/>
  <c r="BG24" i="4" s="1"/>
  <c r="AJ78" i="4"/>
  <c r="BG78" i="4" s="1"/>
  <c r="AJ93" i="4"/>
  <c r="BG93" i="4" s="1"/>
  <c r="AJ26" i="4"/>
  <c r="BG26" i="4" s="1"/>
  <c r="AJ49" i="4"/>
  <c r="BG49" i="4" s="1"/>
  <c r="AW116" i="4"/>
  <c r="AW46" i="4" s="1"/>
  <c r="AV46" i="4"/>
  <c r="AK36" i="4" l="1"/>
  <c r="AK76" i="4"/>
  <c r="AK14" i="4"/>
  <c r="AK35" i="4"/>
  <c r="AK139" i="4"/>
  <c r="AK107" i="4"/>
  <c r="AK108" i="4"/>
  <c r="AK64" i="4"/>
  <c r="AK90" i="4"/>
  <c r="AK9" i="4"/>
  <c r="AK112" i="4"/>
  <c r="AK49" i="4"/>
  <c r="AK101" i="4"/>
  <c r="AK91" i="4"/>
  <c r="AK25" i="4"/>
  <c r="AK98" i="4"/>
  <c r="AK116" i="4"/>
  <c r="BH116" i="4" s="1"/>
  <c r="AK68" i="4"/>
  <c r="AK11" i="4"/>
  <c r="AK67" i="4"/>
  <c r="AK42" i="4"/>
  <c r="AK23" i="4"/>
  <c r="AK66" i="4"/>
  <c r="AK28" i="4"/>
  <c r="AK55" i="4"/>
  <c r="AK121" i="4"/>
  <c r="AK53" i="4"/>
  <c r="AK50" i="4"/>
  <c r="AK43" i="4"/>
  <c r="AK133" i="4"/>
  <c r="AK17" i="4"/>
  <c r="AK41" i="4"/>
  <c r="AK99" i="4"/>
  <c r="AK72" i="4"/>
  <c r="AK115" i="4"/>
  <c r="AK86" i="4"/>
  <c r="AK130" i="4"/>
  <c r="AK32" i="4"/>
  <c r="AK126" i="4"/>
  <c r="AK6" i="4"/>
  <c r="AK137" i="4"/>
  <c r="AK140" i="4"/>
  <c r="AK103" i="4"/>
  <c r="AK71" i="4"/>
  <c r="AK117" i="4"/>
  <c r="AK47" i="4"/>
  <c r="AK70" i="4"/>
  <c r="AK82" i="4"/>
  <c r="AK100" i="4"/>
  <c r="AK16" i="4"/>
  <c r="AK104" i="4"/>
  <c r="AK37" i="4"/>
  <c r="AK73" i="4"/>
  <c r="AK87" i="4"/>
  <c r="AK51" i="4"/>
  <c r="AK8" i="4"/>
  <c r="AK129" i="4"/>
  <c r="AK26" i="4"/>
  <c r="AK93" i="4"/>
  <c r="AK120" i="4"/>
  <c r="AK27" i="4"/>
  <c r="AK63" i="4"/>
  <c r="AK135" i="4"/>
  <c r="AK111" i="4"/>
  <c r="AK83" i="4"/>
  <c r="AK29" i="4"/>
  <c r="AK30" i="4"/>
  <c r="AK113" i="4"/>
  <c r="AK84" i="4"/>
  <c r="AK44" i="4"/>
  <c r="AK57" i="4"/>
  <c r="AK77" i="4"/>
  <c r="AK123" i="4"/>
  <c r="AK119" i="4"/>
  <c r="AK106" i="4"/>
  <c r="AK74" i="4"/>
  <c r="AK141" i="4"/>
  <c r="AK13" i="4"/>
  <c r="AK78" i="4"/>
  <c r="AK69" i="4"/>
  <c r="AK131" i="4"/>
  <c r="AK12" i="4"/>
  <c r="AK18" i="4"/>
  <c r="AK22" i="4"/>
  <c r="AK52" i="4"/>
  <c r="AK5" i="4"/>
  <c r="AK33" i="4"/>
  <c r="AK109" i="4"/>
  <c r="AK124" i="4"/>
  <c r="AK81" i="4"/>
  <c r="AK45" i="4"/>
  <c r="AK54" i="4"/>
  <c r="AK24" i="4"/>
  <c r="AK122" i="4"/>
  <c r="AK19" i="4"/>
  <c r="AK58" i="4"/>
  <c r="AK79" i="4"/>
  <c r="AK65" i="4"/>
  <c r="AK31" i="4"/>
  <c r="AK142" i="4"/>
  <c r="AK59" i="4"/>
  <c r="AK105" i="4"/>
  <c r="AK95" i="4"/>
  <c r="AK110" i="4"/>
  <c r="AK88" i="4"/>
  <c r="AK80" i="4"/>
  <c r="AK97" i="4"/>
  <c r="AK62" i="4"/>
  <c r="AK128" i="4"/>
  <c r="AK134" i="4"/>
  <c r="AK21" i="4"/>
  <c r="AK138" i="4"/>
  <c r="AK4" i="4"/>
  <c r="AK34" i="4"/>
  <c r="AK89" i="4"/>
  <c r="AK75" i="4"/>
  <c r="AK20" i="4"/>
  <c r="AK85" i="4"/>
  <c r="AK15" i="4"/>
  <c r="AK10" i="4"/>
  <c r="AK56" i="4"/>
  <c r="AK114" i="4"/>
  <c r="AK127" i="4"/>
  <c r="AK96" i="4"/>
  <c r="AK102" i="4"/>
  <c r="AK118" i="4"/>
  <c r="AK38" i="4"/>
  <c r="AK48" i="4"/>
  <c r="AK132" i="4"/>
  <c r="AK60" i="4"/>
  <c r="AK61" i="4"/>
  <c r="AK94" i="4"/>
  <c r="AK92" i="4"/>
  <c r="AK125" i="4"/>
  <c r="AK39" i="4"/>
  <c r="AJ46" i="4"/>
  <c r="BG46" i="4" s="1"/>
  <c r="AK46" i="4" l="1"/>
  <c r="BH46" i="4" s="1"/>
  <c r="AS116" i="4"/>
  <c r="AS10" i="4"/>
  <c r="BH10" i="4"/>
  <c r="AS92" i="4"/>
  <c r="BH92" i="4"/>
  <c r="AS132" i="4"/>
  <c r="BH132" i="4"/>
  <c r="AS56" i="4"/>
  <c r="BH56" i="4"/>
  <c r="AS20" i="4"/>
  <c r="BH20" i="4"/>
  <c r="AS128" i="4"/>
  <c r="BH128" i="4"/>
  <c r="AS59" i="4"/>
  <c r="BH59" i="4"/>
  <c r="AS24" i="4"/>
  <c r="BH24" i="4"/>
  <c r="AS131" i="4"/>
  <c r="BH131" i="4"/>
  <c r="AS96" i="4"/>
  <c r="BH96" i="4"/>
  <c r="AS110" i="4"/>
  <c r="BH110" i="4"/>
  <c r="AS109" i="4"/>
  <c r="BH109" i="4"/>
  <c r="AS113" i="4"/>
  <c r="BH113" i="4"/>
  <c r="AS82" i="4"/>
  <c r="BH82" i="4"/>
  <c r="AS98" i="4"/>
  <c r="BH98" i="4"/>
  <c r="AS138" i="4"/>
  <c r="BH138" i="4"/>
  <c r="AS58" i="4"/>
  <c r="BH58" i="4"/>
  <c r="AS69" i="4"/>
  <c r="BH69" i="4"/>
  <c r="AS111" i="4"/>
  <c r="BH111" i="4"/>
  <c r="AS37" i="4"/>
  <c r="BH37" i="4"/>
  <c r="AS86" i="4"/>
  <c r="BH86" i="4"/>
  <c r="AS28" i="4"/>
  <c r="BH28" i="4"/>
  <c r="AS49" i="4"/>
  <c r="BH49" i="4"/>
  <c r="AS39" i="4"/>
  <c r="BH39" i="4"/>
  <c r="AS38" i="4"/>
  <c r="BH38" i="4"/>
  <c r="AS89" i="4"/>
  <c r="BH89" i="4"/>
  <c r="AS21" i="4"/>
  <c r="BH21" i="4"/>
  <c r="AS95" i="4"/>
  <c r="BH95" i="4"/>
  <c r="AS31" i="4"/>
  <c r="BH31" i="4"/>
  <c r="AS19" i="4"/>
  <c r="BH19" i="4"/>
  <c r="AS45" i="4"/>
  <c r="BH45" i="4"/>
  <c r="AS33" i="4"/>
  <c r="BH33" i="4"/>
  <c r="AS18" i="4"/>
  <c r="BH18" i="4"/>
  <c r="AS78" i="4"/>
  <c r="BH78" i="4"/>
  <c r="AS106" i="4"/>
  <c r="BH106" i="4"/>
  <c r="AS57" i="4"/>
  <c r="BH57" i="4"/>
  <c r="AS30" i="4"/>
  <c r="BH30" i="4"/>
  <c r="AS135" i="4"/>
  <c r="BH135" i="4"/>
  <c r="AS93" i="4"/>
  <c r="BH93" i="4"/>
  <c r="AS51" i="4"/>
  <c r="BH51" i="4"/>
  <c r="AS104" i="4"/>
  <c r="BH104" i="4"/>
  <c r="AS70" i="4"/>
  <c r="BH70" i="4"/>
  <c r="AS103" i="4"/>
  <c r="BH103" i="4"/>
  <c r="AS126" i="4"/>
  <c r="BH126" i="4"/>
  <c r="AS115" i="4"/>
  <c r="BH115" i="4"/>
  <c r="AS17" i="4"/>
  <c r="BH17" i="4"/>
  <c r="AS53" i="4"/>
  <c r="BH53" i="4"/>
  <c r="AS66" i="4"/>
  <c r="BH66" i="4"/>
  <c r="AS11" i="4"/>
  <c r="BH11" i="4"/>
  <c r="AS25" i="4"/>
  <c r="BH25" i="4"/>
  <c r="AS112" i="4"/>
  <c r="BH112" i="4"/>
  <c r="AS108" i="4"/>
  <c r="BH108" i="4"/>
  <c r="AS14" i="4"/>
  <c r="BH14" i="4"/>
  <c r="AS94" i="4"/>
  <c r="BH94" i="4"/>
  <c r="AS62" i="4"/>
  <c r="BH62" i="4"/>
  <c r="AS54" i="4"/>
  <c r="BH54" i="4"/>
  <c r="AS74" i="4"/>
  <c r="BH74" i="4"/>
  <c r="AS8" i="4"/>
  <c r="BH8" i="4"/>
  <c r="AS6" i="4"/>
  <c r="BH6" i="4"/>
  <c r="AS41" i="4"/>
  <c r="BH41" i="4"/>
  <c r="AS67" i="4"/>
  <c r="BH67" i="4"/>
  <c r="AS64" i="4"/>
  <c r="BH64" i="4"/>
  <c r="AS15" i="4"/>
  <c r="BH15" i="4"/>
  <c r="AS75" i="4"/>
  <c r="BH75" i="4"/>
  <c r="AS142" i="4"/>
  <c r="BH142" i="4"/>
  <c r="AS22" i="4"/>
  <c r="BH22" i="4"/>
  <c r="AS77" i="4"/>
  <c r="BH77" i="4"/>
  <c r="AS120" i="4"/>
  <c r="BH120" i="4"/>
  <c r="AS71" i="4"/>
  <c r="BH71" i="4"/>
  <c r="AS50" i="4"/>
  <c r="BH50" i="4"/>
  <c r="AS35" i="4"/>
  <c r="BH35" i="4"/>
  <c r="AS61" i="4"/>
  <c r="BH61" i="4"/>
  <c r="AS127" i="4"/>
  <c r="BH127" i="4"/>
  <c r="AS97" i="4"/>
  <c r="BH97" i="4"/>
  <c r="AS125" i="4"/>
  <c r="BH125" i="4"/>
  <c r="AS60" i="4"/>
  <c r="BH60" i="4"/>
  <c r="AS118" i="4"/>
  <c r="BH118" i="4"/>
  <c r="AS114" i="4"/>
  <c r="BH114" i="4"/>
  <c r="AS85" i="4"/>
  <c r="BH85" i="4"/>
  <c r="AS34" i="4"/>
  <c r="BH34" i="4"/>
  <c r="AS134" i="4"/>
  <c r="BH134" i="4"/>
  <c r="AS80" i="4"/>
  <c r="BH80" i="4"/>
  <c r="AS105" i="4"/>
  <c r="BH105" i="4"/>
  <c r="AS65" i="4"/>
  <c r="BH65" i="4"/>
  <c r="AS122" i="4"/>
  <c r="BH122" i="4"/>
  <c r="AS81" i="4"/>
  <c r="BH81" i="4"/>
  <c r="AS5" i="4"/>
  <c r="BH5" i="4"/>
  <c r="AS12" i="4"/>
  <c r="BH12" i="4"/>
  <c r="AS13" i="4"/>
  <c r="BH13" i="4"/>
  <c r="AS119" i="4"/>
  <c r="BH119" i="4"/>
  <c r="AS44" i="4"/>
  <c r="BH44" i="4"/>
  <c r="AS29" i="4"/>
  <c r="BH29" i="4"/>
  <c r="AS63" i="4"/>
  <c r="BH63" i="4"/>
  <c r="AS26" i="4"/>
  <c r="BH26" i="4"/>
  <c r="AS87" i="4"/>
  <c r="BH87" i="4"/>
  <c r="AS16" i="4"/>
  <c r="BH16" i="4"/>
  <c r="AS47" i="4"/>
  <c r="BH47" i="4"/>
  <c r="AS140" i="4"/>
  <c r="BH140" i="4"/>
  <c r="AS32" i="4"/>
  <c r="BH32" i="4"/>
  <c r="AS72" i="4"/>
  <c r="BH72" i="4"/>
  <c r="AS133" i="4"/>
  <c r="BH133" i="4"/>
  <c r="AS121" i="4"/>
  <c r="BH121" i="4"/>
  <c r="AS23" i="4"/>
  <c r="BH23" i="4"/>
  <c r="AS68" i="4"/>
  <c r="BH68" i="4"/>
  <c r="AS91" i="4"/>
  <c r="BH91" i="4"/>
  <c r="AS9" i="4"/>
  <c r="BH9" i="4"/>
  <c r="AS107" i="4"/>
  <c r="BH107" i="4"/>
  <c r="AS76" i="4"/>
  <c r="BH76" i="4"/>
  <c r="AS48" i="4"/>
  <c r="BH48" i="4"/>
  <c r="AS102" i="4"/>
  <c r="BH102" i="4"/>
  <c r="AS4" i="4"/>
  <c r="BH4" i="4"/>
  <c r="AS88" i="4"/>
  <c r="BH88" i="4"/>
  <c r="AS79" i="4"/>
  <c r="BH79" i="4"/>
  <c r="AS124" i="4"/>
  <c r="BH124" i="4"/>
  <c r="AS52" i="4"/>
  <c r="BH52" i="4"/>
  <c r="AS141" i="4"/>
  <c r="BH141" i="4"/>
  <c r="AS123" i="4"/>
  <c r="BH123" i="4"/>
  <c r="AS84" i="4"/>
  <c r="BH84" i="4"/>
  <c r="AS83" i="4"/>
  <c r="BH83" i="4"/>
  <c r="AS27" i="4"/>
  <c r="BH27" i="4"/>
  <c r="AS129" i="4"/>
  <c r="BH129" i="4"/>
  <c r="AS73" i="4"/>
  <c r="BH73" i="4"/>
  <c r="AS100" i="4"/>
  <c r="BH100" i="4"/>
  <c r="AS117" i="4"/>
  <c r="BH117" i="4"/>
  <c r="AS137" i="4"/>
  <c r="BH137" i="4"/>
  <c r="AS130" i="4"/>
  <c r="BH130" i="4"/>
  <c r="AS99" i="4"/>
  <c r="BH99" i="4"/>
  <c r="AS43" i="4"/>
  <c r="BH43" i="4"/>
  <c r="AS55" i="4"/>
  <c r="BH55" i="4"/>
  <c r="AS42" i="4"/>
  <c r="BH42" i="4"/>
  <c r="AS101" i="4"/>
  <c r="BH101" i="4"/>
  <c r="AS90" i="4"/>
  <c r="BH90" i="4"/>
  <c r="AS139" i="4"/>
  <c r="BH139" i="4"/>
  <c r="AS36" i="4"/>
  <c r="BH36" i="4"/>
  <c r="O143" i="4"/>
  <c r="AS46" i="4" l="1"/>
  <c r="AC140" i="3"/>
  <c r="AB1" i="3" l="1"/>
  <c r="N1" i="3"/>
  <c r="O1" i="3"/>
  <c r="P1" i="3"/>
  <c r="Q1" i="3"/>
  <c r="R1" i="3"/>
  <c r="S1" i="3"/>
  <c r="M1" i="3"/>
  <c r="E1" i="3"/>
  <c r="F1" i="3"/>
  <c r="G1" i="3"/>
  <c r="H1" i="3"/>
  <c r="I1" i="3"/>
  <c r="J1" i="3"/>
  <c r="K1" i="3"/>
  <c r="L1" i="3"/>
  <c r="T1" i="3"/>
  <c r="U1" i="3"/>
  <c r="V1" i="3"/>
  <c r="W1" i="3"/>
  <c r="X1" i="3"/>
  <c r="Y1" i="3"/>
  <c r="Z1" i="3"/>
  <c r="AA1" i="3"/>
  <c r="D1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AB39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AA47" i="3"/>
  <c r="AB47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Y48" i="3"/>
  <c r="Z48" i="3"/>
  <c r="AA48" i="3"/>
  <c r="AB48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Z49" i="3"/>
  <c r="AA49" i="3"/>
  <c r="AB49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Y50" i="3"/>
  <c r="Z50" i="3"/>
  <c r="AA50" i="3"/>
  <c r="AB50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Y51" i="3"/>
  <c r="Z51" i="3"/>
  <c r="AA51" i="3"/>
  <c r="AB51" i="3"/>
  <c r="D52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V52" i="3"/>
  <c r="W52" i="3"/>
  <c r="X52" i="3"/>
  <c r="Y52" i="3"/>
  <c r="Z52" i="3"/>
  <c r="AA52" i="3"/>
  <c r="AB52" i="3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X53" i="3"/>
  <c r="Y53" i="3"/>
  <c r="Z53" i="3"/>
  <c r="AA53" i="3"/>
  <c r="AB53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X54" i="3"/>
  <c r="Y54" i="3"/>
  <c r="Z54" i="3"/>
  <c r="AA54" i="3"/>
  <c r="AB54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X55" i="3"/>
  <c r="Y55" i="3"/>
  <c r="Z55" i="3"/>
  <c r="AA55" i="3"/>
  <c r="AB55" i="3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X56" i="3"/>
  <c r="Y56" i="3"/>
  <c r="Z56" i="3"/>
  <c r="AA56" i="3"/>
  <c r="AB56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W57" i="3"/>
  <c r="X57" i="3"/>
  <c r="Y57" i="3"/>
  <c r="Z57" i="3"/>
  <c r="AA57" i="3"/>
  <c r="AB57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X58" i="3"/>
  <c r="Y58" i="3"/>
  <c r="Z58" i="3"/>
  <c r="AA58" i="3"/>
  <c r="AB58" i="3"/>
  <c r="D59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T59" i="3"/>
  <c r="U59" i="3"/>
  <c r="V59" i="3"/>
  <c r="W59" i="3"/>
  <c r="X59" i="3"/>
  <c r="Y59" i="3"/>
  <c r="Z59" i="3"/>
  <c r="AA59" i="3"/>
  <c r="AB59" i="3"/>
  <c r="D60" i="3"/>
  <c r="E60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S60" i="3"/>
  <c r="T60" i="3"/>
  <c r="U60" i="3"/>
  <c r="V60" i="3"/>
  <c r="W60" i="3"/>
  <c r="X60" i="3"/>
  <c r="Y60" i="3"/>
  <c r="Z60" i="3"/>
  <c r="AA60" i="3"/>
  <c r="AB60" i="3"/>
  <c r="D61" i="3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U61" i="3"/>
  <c r="V61" i="3"/>
  <c r="W61" i="3"/>
  <c r="X61" i="3"/>
  <c r="Y61" i="3"/>
  <c r="Z61" i="3"/>
  <c r="AA61" i="3"/>
  <c r="AB61" i="3"/>
  <c r="D62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R62" i="3"/>
  <c r="S62" i="3"/>
  <c r="T62" i="3"/>
  <c r="U62" i="3"/>
  <c r="V62" i="3"/>
  <c r="W62" i="3"/>
  <c r="X62" i="3"/>
  <c r="Y62" i="3"/>
  <c r="Z62" i="3"/>
  <c r="AA62" i="3"/>
  <c r="AB62" i="3"/>
  <c r="D63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W63" i="3"/>
  <c r="X63" i="3"/>
  <c r="Y63" i="3"/>
  <c r="Z63" i="3"/>
  <c r="AA63" i="3"/>
  <c r="AB63" i="3"/>
  <c r="D64" i="3"/>
  <c r="E64" i="3"/>
  <c r="F64" i="3"/>
  <c r="G64" i="3"/>
  <c r="H64" i="3"/>
  <c r="I64" i="3"/>
  <c r="J64" i="3"/>
  <c r="K64" i="3"/>
  <c r="L64" i="3"/>
  <c r="M64" i="3"/>
  <c r="N64" i="3"/>
  <c r="O64" i="3"/>
  <c r="P64" i="3"/>
  <c r="Q64" i="3"/>
  <c r="R64" i="3"/>
  <c r="S64" i="3"/>
  <c r="T64" i="3"/>
  <c r="U64" i="3"/>
  <c r="V64" i="3"/>
  <c r="W64" i="3"/>
  <c r="X64" i="3"/>
  <c r="Y64" i="3"/>
  <c r="Z64" i="3"/>
  <c r="AA64" i="3"/>
  <c r="AB64" i="3"/>
  <c r="D65" i="3"/>
  <c r="E65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S65" i="3"/>
  <c r="T65" i="3"/>
  <c r="U65" i="3"/>
  <c r="V65" i="3"/>
  <c r="W65" i="3"/>
  <c r="X65" i="3"/>
  <c r="Y65" i="3"/>
  <c r="Z65" i="3"/>
  <c r="AA65" i="3"/>
  <c r="AB65" i="3"/>
  <c r="D66" i="3"/>
  <c r="E66" i="3"/>
  <c r="F66" i="3"/>
  <c r="G66" i="3"/>
  <c r="H66" i="3"/>
  <c r="I66" i="3"/>
  <c r="J66" i="3"/>
  <c r="K66" i="3"/>
  <c r="L66" i="3"/>
  <c r="M66" i="3"/>
  <c r="N66" i="3"/>
  <c r="O66" i="3"/>
  <c r="P66" i="3"/>
  <c r="Q66" i="3"/>
  <c r="R66" i="3"/>
  <c r="S66" i="3"/>
  <c r="T66" i="3"/>
  <c r="U66" i="3"/>
  <c r="V66" i="3"/>
  <c r="W66" i="3"/>
  <c r="X66" i="3"/>
  <c r="Y66" i="3"/>
  <c r="Z66" i="3"/>
  <c r="AA66" i="3"/>
  <c r="AB66" i="3"/>
  <c r="D67" i="3"/>
  <c r="E67" i="3"/>
  <c r="F67" i="3"/>
  <c r="G67" i="3"/>
  <c r="H67" i="3"/>
  <c r="I67" i="3"/>
  <c r="J67" i="3"/>
  <c r="K67" i="3"/>
  <c r="L67" i="3"/>
  <c r="M67" i="3"/>
  <c r="N67" i="3"/>
  <c r="O67" i="3"/>
  <c r="P67" i="3"/>
  <c r="Q67" i="3"/>
  <c r="R67" i="3"/>
  <c r="S67" i="3"/>
  <c r="T67" i="3"/>
  <c r="U67" i="3"/>
  <c r="V67" i="3"/>
  <c r="W67" i="3"/>
  <c r="X67" i="3"/>
  <c r="Y67" i="3"/>
  <c r="Z67" i="3"/>
  <c r="AA67" i="3"/>
  <c r="AB67" i="3"/>
  <c r="D68" i="3"/>
  <c r="E68" i="3"/>
  <c r="F68" i="3"/>
  <c r="G68" i="3"/>
  <c r="H68" i="3"/>
  <c r="I68" i="3"/>
  <c r="J68" i="3"/>
  <c r="K68" i="3"/>
  <c r="L68" i="3"/>
  <c r="M68" i="3"/>
  <c r="N68" i="3"/>
  <c r="O68" i="3"/>
  <c r="P68" i="3"/>
  <c r="Q68" i="3"/>
  <c r="R68" i="3"/>
  <c r="S68" i="3"/>
  <c r="T68" i="3"/>
  <c r="U68" i="3"/>
  <c r="V68" i="3"/>
  <c r="W68" i="3"/>
  <c r="X68" i="3"/>
  <c r="Y68" i="3"/>
  <c r="Z68" i="3"/>
  <c r="AA68" i="3"/>
  <c r="AB68" i="3"/>
  <c r="D69" i="3"/>
  <c r="E69" i="3"/>
  <c r="F69" i="3"/>
  <c r="G69" i="3"/>
  <c r="H69" i="3"/>
  <c r="I69" i="3"/>
  <c r="J69" i="3"/>
  <c r="K69" i="3"/>
  <c r="L69" i="3"/>
  <c r="M69" i="3"/>
  <c r="N69" i="3"/>
  <c r="O69" i="3"/>
  <c r="P69" i="3"/>
  <c r="Q69" i="3"/>
  <c r="R69" i="3"/>
  <c r="S69" i="3"/>
  <c r="T69" i="3"/>
  <c r="U69" i="3"/>
  <c r="V69" i="3"/>
  <c r="W69" i="3"/>
  <c r="X69" i="3"/>
  <c r="Y69" i="3"/>
  <c r="Z69" i="3"/>
  <c r="AA69" i="3"/>
  <c r="AB69" i="3"/>
  <c r="D70" i="3"/>
  <c r="E70" i="3"/>
  <c r="F70" i="3"/>
  <c r="G70" i="3"/>
  <c r="H70" i="3"/>
  <c r="I70" i="3"/>
  <c r="J70" i="3"/>
  <c r="K70" i="3"/>
  <c r="L70" i="3"/>
  <c r="M70" i="3"/>
  <c r="N70" i="3"/>
  <c r="O70" i="3"/>
  <c r="P70" i="3"/>
  <c r="Q70" i="3"/>
  <c r="R70" i="3"/>
  <c r="S70" i="3"/>
  <c r="T70" i="3"/>
  <c r="U70" i="3"/>
  <c r="V70" i="3"/>
  <c r="W70" i="3"/>
  <c r="X70" i="3"/>
  <c r="Y70" i="3"/>
  <c r="Z70" i="3"/>
  <c r="AA70" i="3"/>
  <c r="AB70" i="3"/>
  <c r="D71" i="3"/>
  <c r="E71" i="3"/>
  <c r="F71" i="3"/>
  <c r="G71" i="3"/>
  <c r="H71" i="3"/>
  <c r="I71" i="3"/>
  <c r="J71" i="3"/>
  <c r="K71" i="3"/>
  <c r="L71" i="3"/>
  <c r="M71" i="3"/>
  <c r="N71" i="3"/>
  <c r="O71" i="3"/>
  <c r="P71" i="3"/>
  <c r="Q71" i="3"/>
  <c r="R71" i="3"/>
  <c r="S71" i="3"/>
  <c r="T71" i="3"/>
  <c r="U71" i="3"/>
  <c r="V71" i="3"/>
  <c r="W71" i="3"/>
  <c r="X71" i="3"/>
  <c r="Y71" i="3"/>
  <c r="Z71" i="3"/>
  <c r="AA71" i="3"/>
  <c r="AB71" i="3"/>
  <c r="D72" i="3"/>
  <c r="E72" i="3"/>
  <c r="F72" i="3"/>
  <c r="G72" i="3"/>
  <c r="H72" i="3"/>
  <c r="I72" i="3"/>
  <c r="J72" i="3"/>
  <c r="K72" i="3"/>
  <c r="L72" i="3"/>
  <c r="M72" i="3"/>
  <c r="N72" i="3"/>
  <c r="O72" i="3"/>
  <c r="P72" i="3"/>
  <c r="Q72" i="3"/>
  <c r="R72" i="3"/>
  <c r="S72" i="3"/>
  <c r="T72" i="3"/>
  <c r="U72" i="3"/>
  <c r="V72" i="3"/>
  <c r="W72" i="3"/>
  <c r="X72" i="3"/>
  <c r="Y72" i="3"/>
  <c r="Z72" i="3"/>
  <c r="AA72" i="3"/>
  <c r="AB72" i="3"/>
  <c r="D73" i="3"/>
  <c r="E73" i="3"/>
  <c r="F73" i="3"/>
  <c r="G73" i="3"/>
  <c r="H73" i="3"/>
  <c r="I73" i="3"/>
  <c r="J73" i="3"/>
  <c r="K73" i="3"/>
  <c r="L73" i="3"/>
  <c r="M73" i="3"/>
  <c r="N73" i="3"/>
  <c r="O73" i="3"/>
  <c r="P73" i="3"/>
  <c r="Q73" i="3"/>
  <c r="R73" i="3"/>
  <c r="S73" i="3"/>
  <c r="T73" i="3"/>
  <c r="U73" i="3"/>
  <c r="V73" i="3"/>
  <c r="W73" i="3"/>
  <c r="X73" i="3"/>
  <c r="Y73" i="3"/>
  <c r="Z73" i="3"/>
  <c r="AA73" i="3"/>
  <c r="AB73" i="3"/>
  <c r="D74" i="3"/>
  <c r="E74" i="3"/>
  <c r="F74" i="3"/>
  <c r="G74" i="3"/>
  <c r="H74" i="3"/>
  <c r="I74" i="3"/>
  <c r="J74" i="3"/>
  <c r="K74" i="3"/>
  <c r="L74" i="3"/>
  <c r="M74" i="3"/>
  <c r="N74" i="3"/>
  <c r="O74" i="3"/>
  <c r="P74" i="3"/>
  <c r="Q74" i="3"/>
  <c r="R74" i="3"/>
  <c r="S74" i="3"/>
  <c r="T74" i="3"/>
  <c r="U74" i="3"/>
  <c r="V74" i="3"/>
  <c r="W74" i="3"/>
  <c r="X74" i="3"/>
  <c r="Y74" i="3"/>
  <c r="Z74" i="3"/>
  <c r="AA74" i="3"/>
  <c r="AB74" i="3"/>
  <c r="D75" i="3"/>
  <c r="E75" i="3"/>
  <c r="F75" i="3"/>
  <c r="G75" i="3"/>
  <c r="H75" i="3"/>
  <c r="I75" i="3"/>
  <c r="J75" i="3"/>
  <c r="K75" i="3"/>
  <c r="L75" i="3"/>
  <c r="M75" i="3"/>
  <c r="N75" i="3"/>
  <c r="O75" i="3"/>
  <c r="P75" i="3"/>
  <c r="Q75" i="3"/>
  <c r="R75" i="3"/>
  <c r="S75" i="3"/>
  <c r="T75" i="3"/>
  <c r="U75" i="3"/>
  <c r="V75" i="3"/>
  <c r="W75" i="3"/>
  <c r="X75" i="3"/>
  <c r="Y75" i="3"/>
  <c r="Z75" i="3"/>
  <c r="AA75" i="3"/>
  <c r="AB75" i="3"/>
  <c r="D76" i="3"/>
  <c r="E76" i="3"/>
  <c r="F76" i="3"/>
  <c r="G76" i="3"/>
  <c r="H76" i="3"/>
  <c r="I76" i="3"/>
  <c r="J76" i="3"/>
  <c r="K76" i="3"/>
  <c r="L76" i="3"/>
  <c r="M76" i="3"/>
  <c r="N76" i="3"/>
  <c r="O76" i="3"/>
  <c r="P76" i="3"/>
  <c r="Q76" i="3"/>
  <c r="R76" i="3"/>
  <c r="S76" i="3"/>
  <c r="T76" i="3"/>
  <c r="U76" i="3"/>
  <c r="V76" i="3"/>
  <c r="W76" i="3"/>
  <c r="X76" i="3"/>
  <c r="Y76" i="3"/>
  <c r="Z76" i="3"/>
  <c r="AA76" i="3"/>
  <c r="AB76" i="3"/>
  <c r="D77" i="3"/>
  <c r="E77" i="3"/>
  <c r="F77" i="3"/>
  <c r="G77" i="3"/>
  <c r="H77" i="3"/>
  <c r="I77" i="3"/>
  <c r="J77" i="3"/>
  <c r="K77" i="3"/>
  <c r="L77" i="3"/>
  <c r="M77" i="3"/>
  <c r="N77" i="3"/>
  <c r="O77" i="3"/>
  <c r="P77" i="3"/>
  <c r="Q77" i="3"/>
  <c r="R77" i="3"/>
  <c r="S77" i="3"/>
  <c r="T77" i="3"/>
  <c r="U77" i="3"/>
  <c r="V77" i="3"/>
  <c r="W77" i="3"/>
  <c r="X77" i="3"/>
  <c r="Y77" i="3"/>
  <c r="Z77" i="3"/>
  <c r="AA77" i="3"/>
  <c r="AB77" i="3"/>
  <c r="D78" i="3"/>
  <c r="E78" i="3"/>
  <c r="F78" i="3"/>
  <c r="G78" i="3"/>
  <c r="H78" i="3"/>
  <c r="I78" i="3"/>
  <c r="J78" i="3"/>
  <c r="K78" i="3"/>
  <c r="L78" i="3"/>
  <c r="M78" i="3"/>
  <c r="N78" i="3"/>
  <c r="O78" i="3"/>
  <c r="P78" i="3"/>
  <c r="Q78" i="3"/>
  <c r="R78" i="3"/>
  <c r="S78" i="3"/>
  <c r="T78" i="3"/>
  <c r="U78" i="3"/>
  <c r="V78" i="3"/>
  <c r="W78" i="3"/>
  <c r="X78" i="3"/>
  <c r="Y78" i="3"/>
  <c r="Z78" i="3"/>
  <c r="AA78" i="3"/>
  <c r="AB78" i="3"/>
  <c r="D79" i="3"/>
  <c r="E79" i="3"/>
  <c r="F79" i="3"/>
  <c r="G79" i="3"/>
  <c r="H79" i="3"/>
  <c r="I79" i="3"/>
  <c r="J79" i="3"/>
  <c r="K79" i="3"/>
  <c r="L79" i="3"/>
  <c r="M79" i="3"/>
  <c r="N79" i="3"/>
  <c r="O79" i="3"/>
  <c r="P79" i="3"/>
  <c r="Q79" i="3"/>
  <c r="R79" i="3"/>
  <c r="S79" i="3"/>
  <c r="T79" i="3"/>
  <c r="U79" i="3"/>
  <c r="V79" i="3"/>
  <c r="W79" i="3"/>
  <c r="X79" i="3"/>
  <c r="Y79" i="3"/>
  <c r="Z79" i="3"/>
  <c r="AA79" i="3"/>
  <c r="AB79" i="3"/>
  <c r="D80" i="3"/>
  <c r="E80" i="3"/>
  <c r="F80" i="3"/>
  <c r="G80" i="3"/>
  <c r="H80" i="3"/>
  <c r="I80" i="3"/>
  <c r="J80" i="3"/>
  <c r="K80" i="3"/>
  <c r="L80" i="3"/>
  <c r="M80" i="3"/>
  <c r="N80" i="3"/>
  <c r="O80" i="3"/>
  <c r="P80" i="3"/>
  <c r="Q80" i="3"/>
  <c r="R80" i="3"/>
  <c r="S80" i="3"/>
  <c r="T80" i="3"/>
  <c r="U80" i="3"/>
  <c r="V80" i="3"/>
  <c r="W80" i="3"/>
  <c r="X80" i="3"/>
  <c r="Y80" i="3"/>
  <c r="Z80" i="3"/>
  <c r="AA80" i="3"/>
  <c r="AB80" i="3"/>
  <c r="D81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S81" i="3"/>
  <c r="T81" i="3"/>
  <c r="U81" i="3"/>
  <c r="V81" i="3"/>
  <c r="W81" i="3"/>
  <c r="X81" i="3"/>
  <c r="Y81" i="3"/>
  <c r="Z81" i="3"/>
  <c r="AA81" i="3"/>
  <c r="AB81" i="3"/>
  <c r="D82" i="3"/>
  <c r="E82" i="3"/>
  <c r="F82" i="3"/>
  <c r="G82" i="3"/>
  <c r="H82" i="3"/>
  <c r="I82" i="3"/>
  <c r="J82" i="3"/>
  <c r="K82" i="3"/>
  <c r="L82" i="3"/>
  <c r="M82" i="3"/>
  <c r="N82" i="3"/>
  <c r="O82" i="3"/>
  <c r="P82" i="3"/>
  <c r="Q82" i="3"/>
  <c r="R82" i="3"/>
  <c r="S82" i="3"/>
  <c r="T82" i="3"/>
  <c r="U82" i="3"/>
  <c r="V82" i="3"/>
  <c r="W82" i="3"/>
  <c r="X82" i="3"/>
  <c r="Y82" i="3"/>
  <c r="Z82" i="3"/>
  <c r="AA82" i="3"/>
  <c r="AB82" i="3"/>
  <c r="D83" i="3"/>
  <c r="E83" i="3"/>
  <c r="F83" i="3"/>
  <c r="G83" i="3"/>
  <c r="H83" i="3"/>
  <c r="I83" i="3"/>
  <c r="J83" i="3"/>
  <c r="K83" i="3"/>
  <c r="L83" i="3"/>
  <c r="M83" i="3"/>
  <c r="N83" i="3"/>
  <c r="O83" i="3"/>
  <c r="P83" i="3"/>
  <c r="Q83" i="3"/>
  <c r="R83" i="3"/>
  <c r="S83" i="3"/>
  <c r="T83" i="3"/>
  <c r="U83" i="3"/>
  <c r="V83" i="3"/>
  <c r="W83" i="3"/>
  <c r="X83" i="3"/>
  <c r="Y83" i="3"/>
  <c r="Z83" i="3"/>
  <c r="AA83" i="3"/>
  <c r="AB83" i="3"/>
  <c r="D84" i="3"/>
  <c r="E84" i="3"/>
  <c r="F84" i="3"/>
  <c r="G84" i="3"/>
  <c r="H84" i="3"/>
  <c r="I84" i="3"/>
  <c r="J84" i="3"/>
  <c r="K84" i="3"/>
  <c r="L84" i="3"/>
  <c r="M84" i="3"/>
  <c r="N84" i="3"/>
  <c r="O84" i="3"/>
  <c r="P84" i="3"/>
  <c r="Q84" i="3"/>
  <c r="R84" i="3"/>
  <c r="S84" i="3"/>
  <c r="T84" i="3"/>
  <c r="U84" i="3"/>
  <c r="V84" i="3"/>
  <c r="W84" i="3"/>
  <c r="X84" i="3"/>
  <c r="Y84" i="3"/>
  <c r="Z84" i="3"/>
  <c r="AA84" i="3"/>
  <c r="AB84" i="3"/>
  <c r="D85" i="3"/>
  <c r="E85" i="3"/>
  <c r="F85" i="3"/>
  <c r="G85" i="3"/>
  <c r="H85" i="3"/>
  <c r="I85" i="3"/>
  <c r="J85" i="3"/>
  <c r="K85" i="3"/>
  <c r="L85" i="3"/>
  <c r="M85" i="3"/>
  <c r="N85" i="3"/>
  <c r="O85" i="3"/>
  <c r="P85" i="3"/>
  <c r="Q85" i="3"/>
  <c r="R85" i="3"/>
  <c r="S85" i="3"/>
  <c r="T85" i="3"/>
  <c r="U85" i="3"/>
  <c r="V85" i="3"/>
  <c r="W85" i="3"/>
  <c r="X85" i="3"/>
  <c r="Y85" i="3"/>
  <c r="Z85" i="3"/>
  <c r="AA85" i="3"/>
  <c r="AB85" i="3"/>
  <c r="D86" i="3"/>
  <c r="E86" i="3"/>
  <c r="F86" i="3"/>
  <c r="G86" i="3"/>
  <c r="H86" i="3"/>
  <c r="I86" i="3"/>
  <c r="J86" i="3"/>
  <c r="K86" i="3"/>
  <c r="L86" i="3"/>
  <c r="M86" i="3"/>
  <c r="N86" i="3"/>
  <c r="O86" i="3"/>
  <c r="P86" i="3"/>
  <c r="Q86" i="3"/>
  <c r="R86" i="3"/>
  <c r="S86" i="3"/>
  <c r="T86" i="3"/>
  <c r="U86" i="3"/>
  <c r="V86" i="3"/>
  <c r="W86" i="3"/>
  <c r="X86" i="3"/>
  <c r="Y86" i="3"/>
  <c r="Z86" i="3"/>
  <c r="AA86" i="3"/>
  <c r="AB86" i="3"/>
  <c r="D87" i="3"/>
  <c r="E87" i="3"/>
  <c r="F87" i="3"/>
  <c r="G87" i="3"/>
  <c r="H87" i="3"/>
  <c r="I87" i="3"/>
  <c r="J87" i="3"/>
  <c r="K87" i="3"/>
  <c r="L87" i="3"/>
  <c r="M87" i="3"/>
  <c r="N87" i="3"/>
  <c r="O87" i="3"/>
  <c r="P87" i="3"/>
  <c r="Q87" i="3"/>
  <c r="R87" i="3"/>
  <c r="S87" i="3"/>
  <c r="T87" i="3"/>
  <c r="U87" i="3"/>
  <c r="V87" i="3"/>
  <c r="W87" i="3"/>
  <c r="X87" i="3"/>
  <c r="Y87" i="3"/>
  <c r="Z87" i="3"/>
  <c r="AA87" i="3"/>
  <c r="AB87" i="3"/>
  <c r="D88" i="3"/>
  <c r="E88" i="3"/>
  <c r="F88" i="3"/>
  <c r="G88" i="3"/>
  <c r="H88" i="3"/>
  <c r="I88" i="3"/>
  <c r="J88" i="3"/>
  <c r="K88" i="3"/>
  <c r="L88" i="3"/>
  <c r="M88" i="3"/>
  <c r="N88" i="3"/>
  <c r="O88" i="3"/>
  <c r="P88" i="3"/>
  <c r="Q88" i="3"/>
  <c r="R88" i="3"/>
  <c r="S88" i="3"/>
  <c r="T88" i="3"/>
  <c r="U88" i="3"/>
  <c r="V88" i="3"/>
  <c r="W88" i="3"/>
  <c r="X88" i="3"/>
  <c r="Y88" i="3"/>
  <c r="Z88" i="3"/>
  <c r="AA88" i="3"/>
  <c r="AB88" i="3"/>
  <c r="D89" i="3"/>
  <c r="E89" i="3"/>
  <c r="F89" i="3"/>
  <c r="G89" i="3"/>
  <c r="H89" i="3"/>
  <c r="I89" i="3"/>
  <c r="J89" i="3"/>
  <c r="K89" i="3"/>
  <c r="L89" i="3"/>
  <c r="M89" i="3"/>
  <c r="N89" i="3"/>
  <c r="O89" i="3"/>
  <c r="P89" i="3"/>
  <c r="Q89" i="3"/>
  <c r="R89" i="3"/>
  <c r="S89" i="3"/>
  <c r="T89" i="3"/>
  <c r="U89" i="3"/>
  <c r="V89" i="3"/>
  <c r="W89" i="3"/>
  <c r="X89" i="3"/>
  <c r="Y89" i="3"/>
  <c r="Z89" i="3"/>
  <c r="AA89" i="3"/>
  <c r="AB89" i="3"/>
  <c r="D90" i="3"/>
  <c r="E90" i="3"/>
  <c r="F90" i="3"/>
  <c r="G90" i="3"/>
  <c r="H90" i="3"/>
  <c r="I90" i="3"/>
  <c r="J90" i="3"/>
  <c r="K90" i="3"/>
  <c r="L90" i="3"/>
  <c r="M90" i="3"/>
  <c r="N90" i="3"/>
  <c r="O90" i="3"/>
  <c r="P90" i="3"/>
  <c r="Q90" i="3"/>
  <c r="R90" i="3"/>
  <c r="S90" i="3"/>
  <c r="T90" i="3"/>
  <c r="U90" i="3"/>
  <c r="V90" i="3"/>
  <c r="W90" i="3"/>
  <c r="X90" i="3"/>
  <c r="Y90" i="3"/>
  <c r="Z90" i="3"/>
  <c r="AA90" i="3"/>
  <c r="AB90" i="3"/>
  <c r="D91" i="3"/>
  <c r="E91" i="3"/>
  <c r="F91" i="3"/>
  <c r="G91" i="3"/>
  <c r="H91" i="3"/>
  <c r="I91" i="3"/>
  <c r="J91" i="3"/>
  <c r="K91" i="3"/>
  <c r="L91" i="3"/>
  <c r="M91" i="3"/>
  <c r="N91" i="3"/>
  <c r="O91" i="3"/>
  <c r="P91" i="3"/>
  <c r="Q91" i="3"/>
  <c r="R91" i="3"/>
  <c r="S91" i="3"/>
  <c r="T91" i="3"/>
  <c r="U91" i="3"/>
  <c r="V91" i="3"/>
  <c r="W91" i="3"/>
  <c r="X91" i="3"/>
  <c r="Y91" i="3"/>
  <c r="Z91" i="3"/>
  <c r="AA91" i="3"/>
  <c r="AB91" i="3"/>
  <c r="D92" i="3"/>
  <c r="E92" i="3"/>
  <c r="F92" i="3"/>
  <c r="G92" i="3"/>
  <c r="H92" i="3"/>
  <c r="I92" i="3"/>
  <c r="J92" i="3"/>
  <c r="K92" i="3"/>
  <c r="L92" i="3"/>
  <c r="M92" i="3"/>
  <c r="N92" i="3"/>
  <c r="O92" i="3"/>
  <c r="P92" i="3"/>
  <c r="Q92" i="3"/>
  <c r="R92" i="3"/>
  <c r="S92" i="3"/>
  <c r="T92" i="3"/>
  <c r="U92" i="3"/>
  <c r="V92" i="3"/>
  <c r="W92" i="3"/>
  <c r="X92" i="3"/>
  <c r="Y92" i="3"/>
  <c r="Z92" i="3"/>
  <c r="AA92" i="3"/>
  <c r="AB92" i="3"/>
  <c r="D93" i="3"/>
  <c r="E93" i="3"/>
  <c r="F93" i="3"/>
  <c r="G93" i="3"/>
  <c r="H93" i="3"/>
  <c r="I93" i="3"/>
  <c r="J93" i="3"/>
  <c r="K93" i="3"/>
  <c r="L93" i="3"/>
  <c r="M93" i="3"/>
  <c r="N93" i="3"/>
  <c r="O93" i="3"/>
  <c r="P93" i="3"/>
  <c r="Q93" i="3"/>
  <c r="R93" i="3"/>
  <c r="S93" i="3"/>
  <c r="T93" i="3"/>
  <c r="U93" i="3"/>
  <c r="V93" i="3"/>
  <c r="W93" i="3"/>
  <c r="X93" i="3"/>
  <c r="Y93" i="3"/>
  <c r="Z93" i="3"/>
  <c r="AA93" i="3"/>
  <c r="AB93" i="3"/>
  <c r="D94" i="3"/>
  <c r="E94" i="3"/>
  <c r="F94" i="3"/>
  <c r="G94" i="3"/>
  <c r="H94" i="3"/>
  <c r="I94" i="3"/>
  <c r="J94" i="3"/>
  <c r="K94" i="3"/>
  <c r="L94" i="3"/>
  <c r="M94" i="3"/>
  <c r="N94" i="3"/>
  <c r="O94" i="3"/>
  <c r="P94" i="3"/>
  <c r="Q94" i="3"/>
  <c r="R94" i="3"/>
  <c r="S94" i="3"/>
  <c r="T94" i="3"/>
  <c r="U94" i="3"/>
  <c r="V94" i="3"/>
  <c r="W94" i="3"/>
  <c r="X94" i="3"/>
  <c r="Y94" i="3"/>
  <c r="Z94" i="3"/>
  <c r="AA94" i="3"/>
  <c r="AB94" i="3"/>
  <c r="D95" i="3"/>
  <c r="E95" i="3"/>
  <c r="F95" i="3"/>
  <c r="G95" i="3"/>
  <c r="H95" i="3"/>
  <c r="I95" i="3"/>
  <c r="J95" i="3"/>
  <c r="K95" i="3"/>
  <c r="L95" i="3"/>
  <c r="M95" i="3"/>
  <c r="N95" i="3"/>
  <c r="O95" i="3"/>
  <c r="P95" i="3"/>
  <c r="Q95" i="3"/>
  <c r="R95" i="3"/>
  <c r="S95" i="3"/>
  <c r="T95" i="3"/>
  <c r="U95" i="3"/>
  <c r="V95" i="3"/>
  <c r="W95" i="3"/>
  <c r="X95" i="3"/>
  <c r="Y95" i="3"/>
  <c r="Z95" i="3"/>
  <c r="AA95" i="3"/>
  <c r="AB95" i="3"/>
  <c r="D96" i="3"/>
  <c r="E96" i="3"/>
  <c r="F96" i="3"/>
  <c r="G96" i="3"/>
  <c r="H96" i="3"/>
  <c r="I96" i="3"/>
  <c r="J96" i="3"/>
  <c r="K96" i="3"/>
  <c r="L96" i="3"/>
  <c r="M96" i="3"/>
  <c r="N96" i="3"/>
  <c r="O96" i="3"/>
  <c r="P96" i="3"/>
  <c r="Q96" i="3"/>
  <c r="R96" i="3"/>
  <c r="S96" i="3"/>
  <c r="T96" i="3"/>
  <c r="U96" i="3"/>
  <c r="V96" i="3"/>
  <c r="W96" i="3"/>
  <c r="X96" i="3"/>
  <c r="Y96" i="3"/>
  <c r="Z96" i="3"/>
  <c r="AA96" i="3"/>
  <c r="AB96" i="3"/>
  <c r="D97" i="3"/>
  <c r="E97" i="3"/>
  <c r="F97" i="3"/>
  <c r="G97" i="3"/>
  <c r="H97" i="3"/>
  <c r="I97" i="3"/>
  <c r="J97" i="3"/>
  <c r="K97" i="3"/>
  <c r="L97" i="3"/>
  <c r="M97" i="3"/>
  <c r="N97" i="3"/>
  <c r="O97" i="3"/>
  <c r="P97" i="3"/>
  <c r="Q97" i="3"/>
  <c r="R97" i="3"/>
  <c r="S97" i="3"/>
  <c r="T97" i="3"/>
  <c r="U97" i="3"/>
  <c r="V97" i="3"/>
  <c r="W97" i="3"/>
  <c r="X97" i="3"/>
  <c r="Y97" i="3"/>
  <c r="Z97" i="3"/>
  <c r="AA97" i="3"/>
  <c r="AB97" i="3"/>
  <c r="D98" i="3"/>
  <c r="E98" i="3"/>
  <c r="F98" i="3"/>
  <c r="G98" i="3"/>
  <c r="H98" i="3"/>
  <c r="I98" i="3"/>
  <c r="J98" i="3"/>
  <c r="K98" i="3"/>
  <c r="L98" i="3"/>
  <c r="M98" i="3"/>
  <c r="N98" i="3"/>
  <c r="O98" i="3"/>
  <c r="P98" i="3"/>
  <c r="Q98" i="3"/>
  <c r="R98" i="3"/>
  <c r="S98" i="3"/>
  <c r="T98" i="3"/>
  <c r="U98" i="3"/>
  <c r="V98" i="3"/>
  <c r="W98" i="3"/>
  <c r="X98" i="3"/>
  <c r="Y98" i="3"/>
  <c r="Z98" i="3"/>
  <c r="AA98" i="3"/>
  <c r="AB98" i="3"/>
  <c r="D99" i="3"/>
  <c r="E99" i="3"/>
  <c r="F99" i="3"/>
  <c r="G99" i="3"/>
  <c r="H99" i="3"/>
  <c r="I99" i="3"/>
  <c r="J99" i="3"/>
  <c r="K99" i="3"/>
  <c r="L99" i="3"/>
  <c r="M99" i="3"/>
  <c r="N99" i="3"/>
  <c r="O99" i="3"/>
  <c r="P99" i="3"/>
  <c r="Q99" i="3"/>
  <c r="R99" i="3"/>
  <c r="S99" i="3"/>
  <c r="T99" i="3"/>
  <c r="U99" i="3"/>
  <c r="V99" i="3"/>
  <c r="W99" i="3"/>
  <c r="X99" i="3"/>
  <c r="Y99" i="3"/>
  <c r="Z99" i="3"/>
  <c r="AA99" i="3"/>
  <c r="AB99" i="3"/>
  <c r="D100" i="3"/>
  <c r="E100" i="3"/>
  <c r="F100" i="3"/>
  <c r="G100" i="3"/>
  <c r="H100" i="3"/>
  <c r="I100" i="3"/>
  <c r="J100" i="3"/>
  <c r="K100" i="3"/>
  <c r="L100" i="3"/>
  <c r="M100" i="3"/>
  <c r="N100" i="3"/>
  <c r="O100" i="3"/>
  <c r="P100" i="3"/>
  <c r="Q100" i="3"/>
  <c r="R100" i="3"/>
  <c r="S100" i="3"/>
  <c r="T100" i="3"/>
  <c r="U100" i="3"/>
  <c r="V100" i="3"/>
  <c r="W100" i="3"/>
  <c r="X100" i="3"/>
  <c r="Y100" i="3"/>
  <c r="Z100" i="3"/>
  <c r="AA100" i="3"/>
  <c r="AB100" i="3"/>
  <c r="D101" i="3"/>
  <c r="E101" i="3"/>
  <c r="F101" i="3"/>
  <c r="G101" i="3"/>
  <c r="H101" i="3"/>
  <c r="I101" i="3"/>
  <c r="J101" i="3"/>
  <c r="K101" i="3"/>
  <c r="L101" i="3"/>
  <c r="M101" i="3"/>
  <c r="N101" i="3"/>
  <c r="O101" i="3"/>
  <c r="P101" i="3"/>
  <c r="Q101" i="3"/>
  <c r="R101" i="3"/>
  <c r="S101" i="3"/>
  <c r="T101" i="3"/>
  <c r="U101" i="3"/>
  <c r="V101" i="3"/>
  <c r="W101" i="3"/>
  <c r="X101" i="3"/>
  <c r="Y101" i="3"/>
  <c r="Z101" i="3"/>
  <c r="AA101" i="3"/>
  <c r="AB101" i="3"/>
  <c r="D102" i="3"/>
  <c r="E102" i="3"/>
  <c r="F102" i="3"/>
  <c r="G102" i="3"/>
  <c r="H102" i="3"/>
  <c r="I102" i="3"/>
  <c r="J102" i="3"/>
  <c r="K102" i="3"/>
  <c r="L102" i="3"/>
  <c r="M102" i="3"/>
  <c r="N102" i="3"/>
  <c r="O102" i="3"/>
  <c r="P102" i="3"/>
  <c r="Q102" i="3"/>
  <c r="R102" i="3"/>
  <c r="S102" i="3"/>
  <c r="T102" i="3"/>
  <c r="U102" i="3"/>
  <c r="V102" i="3"/>
  <c r="W102" i="3"/>
  <c r="X102" i="3"/>
  <c r="Y102" i="3"/>
  <c r="Z102" i="3"/>
  <c r="AA102" i="3"/>
  <c r="AB102" i="3"/>
  <c r="D103" i="3"/>
  <c r="E103" i="3"/>
  <c r="F103" i="3"/>
  <c r="G103" i="3"/>
  <c r="H103" i="3"/>
  <c r="I103" i="3"/>
  <c r="J103" i="3"/>
  <c r="K103" i="3"/>
  <c r="L103" i="3"/>
  <c r="M103" i="3"/>
  <c r="N103" i="3"/>
  <c r="O103" i="3"/>
  <c r="P103" i="3"/>
  <c r="Q103" i="3"/>
  <c r="R103" i="3"/>
  <c r="S103" i="3"/>
  <c r="T103" i="3"/>
  <c r="U103" i="3"/>
  <c r="V103" i="3"/>
  <c r="W103" i="3"/>
  <c r="X103" i="3"/>
  <c r="Y103" i="3"/>
  <c r="Z103" i="3"/>
  <c r="AA103" i="3"/>
  <c r="AB103" i="3"/>
  <c r="D104" i="3"/>
  <c r="E104" i="3"/>
  <c r="F104" i="3"/>
  <c r="G104" i="3"/>
  <c r="H104" i="3"/>
  <c r="I104" i="3"/>
  <c r="J104" i="3"/>
  <c r="K104" i="3"/>
  <c r="L104" i="3"/>
  <c r="M104" i="3"/>
  <c r="N104" i="3"/>
  <c r="O104" i="3"/>
  <c r="P104" i="3"/>
  <c r="Q104" i="3"/>
  <c r="R104" i="3"/>
  <c r="S104" i="3"/>
  <c r="T104" i="3"/>
  <c r="U104" i="3"/>
  <c r="V104" i="3"/>
  <c r="W104" i="3"/>
  <c r="X104" i="3"/>
  <c r="Y104" i="3"/>
  <c r="Z104" i="3"/>
  <c r="AA104" i="3"/>
  <c r="AB104" i="3"/>
  <c r="D105" i="3"/>
  <c r="E105" i="3"/>
  <c r="F105" i="3"/>
  <c r="G105" i="3"/>
  <c r="H105" i="3"/>
  <c r="I105" i="3"/>
  <c r="J105" i="3"/>
  <c r="K105" i="3"/>
  <c r="L105" i="3"/>
  <c r="M105" i="3"/>
  <c r="N105" i="3"/>
  <c r="O105" i="3"/>
  <c r="P105" i="3"/>
  <c r="Q105" i="3"/>
  <c r="R105" i="3"/>
  <c r="S105" i="3"/>
  <c r="T105" i="3"/>
  <c r="U105" i="3"/>
  <c r="V105" i="3"/>
  <c r="W105" i="3"/>
  <c r="X105" i="3"/>
  <c r="Y105" i="3"/>
  <c r="Z105" i="3"/>
  <c r="AA105" i="3"/>
  <c r="AB105" i="3"/>
  <c r="D106" i="3"/>
  <c r="E106" i="3"/>
  <c r="F106" i="3"/>
  <c r="G106" i="3"/>
  <c r="H106" i="3"/>
  <c r="I106" i="3"/>
  <c r="J106" i="3"/>
  <c r="K106" i="3"/>
  <c r="L106" i="3"/>
  <c r="M106" i="3"/>
  <c r="N106" i="3"/>
  <c r="O106" i="3"/>
  <c r="P106" i="3"/>
  <c r="Q106" i="3"/>
  <c r="R106" i="3"/>
  <c r="S106" i="3"/>
  <c r="T106" i="3"/>
  <c r="U106" i="3"/>
  <c r="V106" i="3"/>
  <c r="W106" i="3"/>
  <c r="X106" i="3"/>
  <c r="Y106" i="3"/>
  <c r="Z106" i="3"/>
  <c r="AA106" i="3"/>
  <c r="AB106" i="3"/>
  <c r="D107" i="3"/>
  <c r="E107" i="3"/>
  <c r="F107" i="3"/>
  <c r="G107" i="3"/>
  <c r="H107" i="3"/>
  <c r="I107" i="3"/>
  <c r="J107" i="3"/>
  <c r="K107" i="3"/>
  <c r="L107" i="3"/>
  <c r="M107" i="3"/>
  <c r="N107" i="3"/>
  <c r="O107" i="3"/>
  <c r="P107" i="3"/>
  <c r="Q107" i="3"/>
  <c r="R107" i="3"/>
  <c r="S107" i="3"/>
  <c r="T107" i="3"/>
  <c r="U107" i="3"/>
  <c r="V107" i="3"/>
  <c r="W107" i="3"/>
  <c r="X107" i="3"/>
  <c r="Y107" i="3"/>
  <c r="Z107" i="3"/>
  <c r="AA107" i="3"/>
  <c r="AB107" i="3"/>
  <c r="D108" i="3"/>
  <c r="E108" i="3"/>
  <c r="F108" i="3"/>
  <c r="G108" i="3"/>
  <c r="H108" i="3"/>
  <c r="I108" i="3"/>
  <c r="J108" i="3"/>
  <c r="K108" i="3"/>
  <c r="L108" i="3"/>
  <c r="M108" i="3"/>
  <c r="N108" i="3"/>
  <c r="O108" i="3"/>
  <c r="P108" i="3"/>
  <c r="Q108" i="3"/>
  <c r="R108" i="3"/>
  <c r="S108" i="3"/>
  <c r="T108" i="3"/>
  <c r="U108" i="3"/>
  <c r="V108" i="3"/>
  <c r="W108" i="3"/>
  <c r="X108" i="3"/>
  <c r="Y108" i="3"/>
  <c r="Z108" i="3"/>
  <c r="AA108" i="3"/>
  <c r="AB108" i="3"/>
  <c r="D109" i="3"/>
  <c r="E109" i="3"/>
  <c r="F109" i="3"/>
  <c r="G109" i="3"/>
  <c r="H109" i="3"/>
  <c r="I109" i="3"/>
  <c r="J109" i="3"/>
  <c r="K109" i="3"/>
  <c r="L109" i="3"/>
  <c r="M109" i="3"/>
  <c r="N109" i="3"/>
  <c r="O109" i="3"/>
  <c r="P109" i="3"/>
  <c r="Q109" i="3"/>
  <c r="R109" i="3"/>
  <c r="S109" i="3"/>
  <c r="T109" i="3"/>
  <c r="U109" i="3"/>
  <c r="V109" i="3"/>
  <c r="W109" i="3"/>
  <c r="X109" i="3"/>
  <c r="Y109" i="3"/>
  <c r="Z109" i="3"/>
  <c r="AA109" i="3"/>
  <c r="AB109" i="3"/>
  <c r="D110" i="3"/>
  <c r="E110" i="3"/>
  <c r="F110" i="3"/>
  <c r="G110" i="3"/>
  <c r="H110" i="3"/>
  <c r="I110" i="3"/>
  <c r="J110" i="3"/>
  <c r="K110" i="3"/>
  <c r="L110" i="3"/>
  <c r="M110" i="3"/>
  <c r="N110" i="3"/>
  <c r="O110" i="3"/>
  <c r="P110" i="3"/>
  <c r="Q110" i="3"/>
  <c r="R110" i="3"/>
  <c r="S110" i="3"/>
  <c r="T110" i="3"/>
  <c r="U110" i="3"/>
  <c r="V110" i="3"/>
  <c r="W110" i="3"/>
  <c r="X110" i="3"/>
  <c r="Y110" i="3"/>
  <c r="Z110" i="3"/>
  <c r="AA110" i="3"/>
  <c r="AB110" i="3"/>
  <c r="D111" i="3"/>
  <c r="E111" i="3"/>
  <c r="F111" i="3"/>
  <c r="G111" i="3"/>
  <c r="H111" i="3"/>
  <c r="I111" i="3"/>
  <c r="J111" i="3"/>
  <c r="K111" i="3"/>
  <c r="L111" i="3"/>
  <c r="M111" i="3"/>
  <c r="N111" i="3"/>
  <c r="O111" i="3"/>
  <c r="P111" i="3"/>
  <c r="Q111" i="3"/>
  <c r="R111" i="3"/>
  <c r="S111" i="3"/>
  <c r="T111" i="3"/>
  <c r="U111" i="3"/>
  <c r="V111" i="3"/>
  <c r="W111" i="3"/>
  <c r="X111" i="3"/>
  <c r="Y111" i="3"/>
  <c r="Z111" i="3"/>
  <c r="AA111" i="3"/>
  <c r="AB111" i="3"/>
  <c r="D112" i="3"/>
  <c r="E112" i="3"/>
  <c r="F112" i="3"/>
  <c r="G112" i="3"/>
  <c r="H112" i="3"/>
  <c r="I112" i="3"/>
  <c r="J112" i="3"/>
  <c r="K112" i="3"/>
  <c r="L112" i="3"/>
  <c r="M112" i="3"/>
  <c r="N112" i="3"/>
  <c r="O112" i="3"/>
  <c r="P112" i="3"/>
  <c r="Q112" i="3"/>
  <c r="R112" i="3"/>
  <c r="S112" i="3"/>
  <c r="T112" i="3"/>
  <c r="U112" i="3"/>
  <c r="V112" i="3"/>
  <c r="W112" i="3"/>
  <c r="X112" i="3"/>
  <c r="Y112" i="3"/>
  <c r="Z112" i="3"/>
  <c r="AA112" i="3"/>
  <c r="AB112" i="3"/>
  <c r="D113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S113" i="3"/>
  <c r="T113" i="3"/>
  <c r="U113" i="3"/>
  <c r="V113" i="3"/>
  <c r="W113" i="3"/>
  <c r="X113" i="3"/>
  <c r="Y113" i="3"/>
  <c r="Z113" i="3"/>
  <c r="AA113" i="3"/>
  <c r="AB113" i="3"/>
  <c r="D114" i="3"/>
  <c r="E114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R114" i="3"/>
  <c r="S114" i="3"/>
  <c r="T114" i="3"/>
  <c r="U114" i="3"/>
  <c r="V114" i="3"/>
  <c r="W114" i="3"/>
  <c r="X114" i="3"/>
  <c r="Y114" i="3"/>
  <c r="Z114" i="3"/>
  <c r="AA114" i="3"/>
  <c r="AB114" i="3"/>
  <c r="D115" i="3"/>
  <c r="E115" i="3"/>
  <c r="F115" i="3"/>
  <c r="G115" i="3"/>
  <c r="H115" i="3"/>
  <c r="I115" i="3"/>
  <c r="J115" i="3"/>
  <c r="K115" i="3"/>
  <c r="L115" i="3"/>
  <c r="M115" i="3"/>
  <c r="N115" i="3"/>
  <c r="O115" i="3"/>
  <c r="P115" i="3"/>
  <c r="Q115" i="3"/>
  <c r="R115" i="3"/>
  <c r="S115" i="3"/>
  <c r="T115" i="3"/>
  <c r="U115" i="3"/>
  <c r="V115" i="3"/>
  <c r="W115" i="3"/>
  <c r="X115" i="3"/>
  <c r="Y115" i="3"/>
  <c r="Z115" i="3"/>
  <c r="AA115" i="3"/>
  <c r="AB115" i="3"/>
  <c r="D116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S116" i="3"/>
  <c r="T116" i="3"/>
  <c r="U116" i="3"/>
  <c r="V116" i="3"/>
  <c r="W116" i="3"/>
  <c r="X116" i="3"/>
  <c r="Y116" i="3"/>
  <c r="Z116" i="3"/>
  <c r="AA116" i="3"/>
  <c r="AB116" i="3"/>
  <c r="D117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S117" i="3"/>
  <c r="T117" i="3"/>
  <c r="U117" i="3"/>
  <c r="V117" i="3"/>
  <c r="W117" i="3"/>
  <c r="X117" i="3"/>
  <c r="Y117" i="3"/>
  <c r="Z117" i="3"/>
  <c r="AA117" i="3"/>
  <c r="AB117" i="3"/>
  <c r="D118" i="3"/>
  <c r="E118" i="3"/>
  <c r="F118" i="3"/>
  <c r="G118" i="3"/>
  <c r="H118" i="3"/>
  <c r="I118" i="3"/>
  <c r="J118" i="3"/>
  <c r="K118" i="3"/>
  <c r="L118" i="3"/>
  <c r="M118" i="3"/>
  <c r="N118" i="3"/>
  <c r="O118" i="3"/>
  <c r="P118" i="3"/>
  <c r="Q118" i="3"/>
  <c r="R118" i="3"/>
  <c r="S118" i="3"/>
  <c r="T118" i="3"/>
  <c r="U118" i="3"/>
  <c r="V118" i="3"/>
  <c r="W118" i="3"/>
  <c r="X118" i="3"/>
  <c r="Y118" i="3"/>
  <c r="Z118" i="3"/>
  <c r="AA118" i="3"/>
  <c r="AB118" i="3"/>
  <c r="D119" i="3"/>
  <c r="E119" i="3"/>
  <c r="F119" i="3"/>
  <c r="G119" i="3"/>
  <c r="H119" i="3"/>
  <c r="I119" i="3"/>
  <c r="J119" i="3"/>
  <c r="K119" i="3"/>
  <c r="L119" i="3"/>
  <c r="M119" i="3"/>
  <c r="N119" i="3"/>
  <c r="O119" i="3"/>
  <c r="P119" i="3"/>
  <c r="Q119" i="3"/>
  <c r="R119" i="3"/>
  <c r="S119" i="3"/>
  <c r="T119" i="3"/>
  <c r="U119" i="3"/>
  <c r="V119" i="3"/>
  <c r="W119" i="3"/>
  <c r="X119" i="3"/>
  <c r="Y119" i="3"/>
  <c r="Z119" i="3"/>
  <c r="AA119" i="3"/>
  <c r="AB119" i="3"/>
  <c r="D120" i="3"/>
  <c r="E120" i="3"/>
  <c r="F120" i="3"/>
  <c r="G120" i="3"/>
  <c r="H120" i="3"/>
  <c r="I120" i="3"/>
  <c r="J120" i="3"/>
  <c r="K120" i="3"/>
  <c r="L120" i="3"/>
  <c r="M120" i="3"/>
  <c r="N120" i="3"/>
  <c r="O120" i="3"/>
  <c r="P120" i="3"/>
  <c r="Q120" i="3"/>
  <c r="R120" i="3"/>
  <c r="S120" i="3"/>
  <c r="T120" i="3"/>
  <c r="U120" i="3"/>
  <c r="V120" i="3"/>
  <c r="W120" i="3"/>
  <c r="X120" i="3"/>
  <c r="Y120" i="3"/>
  <c r="Z120" i="3"/>
  <c r="AA120" i="3"/>
  <c r="AB120" i="3"/>
  <c r="D121" i="3"/>
  <c r="E121" i="3"/>
  <c r="F121" i="3"/>
  <c r="G121" i="3"/>
  <c r="H121" i="3"/>
  <c r="I121" i="3"/>
  <c r="J121" i="3"/>
  <c r="K121" i="3"/>
  <c r="L121" i="3"/>
  <c r="M121" i="3"/>
  <c r="N121" i="3"/>
  <c r="O121" i="3"/>
  <c r="P121" i="3"/>
  <c r="Q121" i="3"/>
  <c r="R121" i="3"/>
  <c r="S121" i="3"/>
  <c r="T121" i="3"/>
  <c r="U121" i="3"/>
  <c r="V121" i="3"/>
  <c r="W121" i="3"/>
  <c r="X121" i="3"/>
  <c r="Y121" i="3"/>
  <c r="Z121" i="3"/>
  <c r="AA121" i="3"/>
  <c r="AB121" i="3"/>
  <c r="D122" i="3"/>
  <c r="E122" i="3"/>
  <c r="F122" i="3"/>
  <c r="G122" i="3"/>
  <c r="H122" i="3"/>
  <c r="I122" i="3"/>
  <c r="J122" i="3"/>
  <c r="K122" i="3"/>
  <c r="L122" i="3"/>
  <c r="M122" i="3"/>
  <c r="N122" i="3"/>
  <c r="O122" i="3"/>
  <c r="P122" i="3"/>
  <c r="Q122" i="3"/>
  <c r="R122" i="3"/>
  <c r="S122" i="3"/>
  <c r="T122" i="3"/>
  <c r="U122" i="3"/>
  <c r="V122" i="3"/>
  <c r="W122" i="3"/>
  <c r="X122" i="3"/>
  <c r="Y122" i="3"/>
  <c r="Z122" i="3"/>
  <c r="AA122" i="3"/>
  <c r="AB122" i="3"/>
  <c r="D123" i="3"/>
  <c r="E123" i="3"/>
  <c r="F123" i="3"/>
  <c r="G123" i="3"/>
  <c r="H123" i="3"/>
  <c r="I123" i="3"/>
  <c r="J123" i="3"/>
  <c r="K123" i="3"/>
  <c r="L123" i="3"/>
  <c r="M123" i="3"/>
  <c r="N123" i="3"/>
  <c r="O123" i="3"/>
  <c r="P123" i="3"/>
  <c r="Q123" i="3"/>
  <c r="R123" i="3"/>
  <c r="S123" i="3"/>
  <c r="T123" i="3"/>
  <c r="U123" i="3"/>
  <c r="V123" i="3"/>
  <c r="W123" i="3"/>
  <c r="X123" i="3"/>
  <c r="Y123" i="3"/>
  <c r="Z123" i="3"/>
  <c r="AA123" i="3"/>
  <c r="AB123" i="3"/>
  <c r="D124" i="3"/>
  <c r="E124" i="3"/>
  <c r="F124" i="3"/>
  <c r="G124" i="3"/>
  <c r="H124" i="3"/>
  <c r="I124" i="3"/>
  <c r="J124" i="3"/>
  <c r="K124" i="3"/>
  <c r="L124" i="3"/>
  <c r="M124" i="3"/>
  <c r="N124" i="3"/>
  <c r="O124" i="3"/>
  <c r="P124" i="3"/>
  <c r="Q124" i="3"/>
  <c r="R124" i="3"/>
  <c r="S124" i="3"/>
  <c r="T124" i="3"/>
  <c r="U124" i="3"/>
  <c r="V124" i="3"/>
  <c r="W124" i="3"/>
  <c r="X124" i="3"/>
  <c r="Y124" i="3"/>
  <c r="Z124" i="3"/>
  <c r="AA124" i="3"/>
  <c r="AB124" i="3"/>
  <c r="D125" i="3"/>
  <c r="E125" i="3"/>
  <c r="F125" i="3"/>
  <c r="G125" i="3"/>
  <c r="H125" i="3"/>
  <c r="I125" i="3"/>
  <c r="J125" i="3"/>
  <c r="K125" i="3"/>
  <c r="L125" i="3"/>
  <c r="M125" i="3"/>
  <c r="N125" i="3"/>
  <c r="O125" i="3"/>
  <c r="P125" i="3"/>
  <c r="Q125" i="3"/>
  <c r="R125" i="3"/>
  <c r="S125" i="3"/>
  <c r="T125" i="3"/>
  <c r="U125" i="3"/>
  <c r="V125" i="3"/>
  <c r="W125" i="3"/>
  <c r="X125" i="3"/>
  <c r="Y125" i="3"/>
  <c r="Z125" i="3"/>
  <c r="AA125" i="3"/>
  <c r="AB125" i="3"/>
  <c r="D126" i="3"/>
  <c r="E126" i="3"/>
  <c r="F126" i="3"/>
  <c r="G126" i="3"/>
  <c r="H126" i="3"/>
  <c r="I126" i="3"/>
  <c r="J126" i="3"/>
  <c r="K126" i="3"/>
  <c r="L126" i="3"/>
  <c r="M126" i="3"/>
  <c r="N126" i="3"/>
  <c r="O126" i="3"/>
  <c r="P126" i="3"/>
  <c r="Q126" i="3"/>
  <c r="R126" i="3"/>
  <c r="S126" i="3"/>
  <c r="T126" i="3"/>
  <c r="U126" i="3"/>
  <c r="V126" i="3"/>
  <c r="W126" i="3"/>
  <c r="X126" i="3"/>
  <c r="Y126" i="3"/>
  <c r="Z126" i="3"/>
  <c r="AA126" i="3"/>
  <c r="AB126" i="3"/>
  <c r="D127" i="3"/>
  <c r="E127" i="3"/>
  <c r="F127" i="3"/>
  <c r="G127" i="3"/>
  <c r="H127" i="3"/>
  <c r="I127" i="3"/>
  <c r="J127" i="3"/>
  <c r="K127" i="3"/>
  <c r="L127" i="3"/>
  <c r="M127" i="3"/>
  <c r="N127" i="3"/>
  <c r="O127" i="3"/>
  <c r="P127" i="3"/>
  <c r="Q127" i="3"/>
  <c r="R127" i="3"/>
  <c r="S127" i="3"/>
  <c r="T127" i="3"/>
  <c r="U127" i="3"/>
  <c r="V127" i="3"/>
  <c r="W127" i="3"/>
  <c r="X127" i="3"/>
  <c r="Y127" i="3"/>
  <c r="Z127" i="3"/>
  <c r="AA127" i="3"/>
  <c r="AB127" i="3"/>
  <c r="D128" i="3"/>
  <c r="E128" i="3"/>
  <c r="F128" i="3"/>
  <c r="G128" i="3"/>
  <c r="H128" i="3"/>
  <c r="I128" i="3"/>
  <c r="J128" i="3"/>
  <c r="K128" i="3"/>
  <c r="L128" i="3"/>
  <c r="M128" i="3"/>
  <c r="N128" i="3"/>
  <c r="O128" i="3"/>
  <c r="P128" i="3"/>
  <c r="Q128" i="3"/>
  <c r="R128" i="3"/>
  <c r="S128" i="3"/>
  <c r="T128" i="3"/>
  <c r="U128" i="3"/>
  <c r="V128" i="3"/>
  <c r="W128" i="3"/>
  <c r="X128" i="3"/>
  <c r="Y128" i="3"/>
  <c r="Z128" i="3"/>
  <c r="AA128" i="3"/>
  <c r="AB128" i="3"/>
  <c r="D129" i="3"/>
  <c r="E129" i="3"/>
  <c r="F129" i="3"/>
  <c r="G129" i="3"/>
  <c r="H129" i="3"/>
  <c r="I129" i="3"/>
  <c r="J129" i="3"/>
  <c r="K129" i="3"/>
  <c r="L129" i="3"/>
  <c r="M129" i="3"/>
  <c r="N129" i="3"/>
  <c r="O129" i="3"/>
  <c r="P129" i="3"/>
  <c r="Q129" i="3"/>
  <c r="R129" i="3"/>
  <c r="S129" i="3"/>
  <c r="T129" i="3"/>
  <c r="U129" i="3"/>
  <c r="V129" i="3"/>
  <c r="W129" i="3"/>
  <c r="X129" i="3"/>
  <c r="Y129" i="3"/>
  <c r="Z129" i="3"/>
  <c r="AA129" i="3"/>
  <c r="AB129" i="3"/>
  <c r="D130" i="3"/>
  <c r="E130" i="3"/>
  <c r="F130" i="3"/>
  <c r="G130" i="3"/>
  <c r="H130" i="3"/>
  <c r="I130" i="3"/>
  <c r="J130" i="3"/>
  <c r="K130" i="3"/>
  <c r="L130" i="3"/>
  <c r="M130" i="3"/>
  <c r="N130" i="3"/>
  <c r="O130" i="3"/>
  <c r="P130" i="3"/>
  <c r="Q130" i="3"/>
  <c r="R130" i="3"/>
  <c r="S130" i="3"/>
  <c r="T130" i="3"/>
  <c r="U130" i="3"/>
  <c r="V130" i="3"/>
  <c r="W130" i="3"/>
  <c r="X130" i="3"/>
  <c r="Y130" i="3"/>
  <c r="Z130" i="3"/>
  <c r="AA130" i="3"/>
  <c r="AB130" i="3"/>
  <c r="D131" i="3"/>
  <c r="E131" i="3"/>
  <c r="F131" i="3"/>
  <c r="G131" i="3"/>
  <c r="H131" i="3"/>
  <c r="I131" i="3"/>
  <c r="J131" i="3"/>
  <c r="K131" i="3"/>
  <c r="L131" i="3"/>
  <c r="M131" i="3"/>
  <c r="N131" i="3"/>
  <c r="O131" i="3"/>
  <c r="P131" i="3"/>
  <c r="Q131" i="3"/>
  <c r="R131" i="3"/>
  <c r="S131" i="3"/>
  <c r="T131" i="3"/>
  <c r="U131" i="3"/>
  <c r="V131" i="3"/>
  <c r="W131" i="3"/>
  <c r="X131" i="3"/>
  <c r="Y131" i="3"/>
  <c r="Z131" i="3"/>
  <c r="AA131" i="3"/>
  <c r="AB131" i="3"/>
  <c r="D132" i="3"/>
  <c r="E132" i="3"/>
  <c r="F132" i="3"/>
  <c r="G132" i="3"/>
  <c r="H132" i="3"/>
  <c r="I132" i="3"/>
  <c r="J132" i="3"/>
  <c r="K132" i="3"/>
  <c r="L132" i="3"/>
  <c r="M132" i="3"/>
  <c r="N132" i="3"/>
  <c r="O132" i="3"/>
  <c r="P132" i="3"/>
  <c r="Q132" i="3"/>
  <c r="R132" i="3"/>
  <c r="S132" i="3"/>
  <c r="T132" i="3"/>
  <c r="U132" i="3"/>
  <c r="V132" i="3"/>
  <c r="W132" i="3"/>
  <c r="X132" i="3"/>
  <c r="Y132" i="3"/>
  <c r="Z132" i="3"/>
  <c r="AA132" i="3"/>
  <c r="AB132" i="3"/>
  <c r="D133" i="3"/>
  <c r="E133" i="3"/>
  <c r="F133" i="3"/>
  <c r="G133" i="3"/>
  <c r="H133" i="3"/>
  <c r="I133" i="3"/>
  <c r="J133" i="3"/>
  <c r="K133" i="3"/>
  <c r="L133" i="3"/>
  <c r="M133" i="3"/>
  <c r="N133" i="3"/>
  <c r="O133" i="3"/>
  <c r="P133" i="3"/>
  <c r="Q133" i="3"/>
  <c r="R133" i="3"/>
  <c r="S133" i="3"/>
  <c r="T133" i="3"/>
  <c r="U133" i="3"/>
  <c r="V133" i="3"/>
  <c r="W133" i="3"/>
  <c r="X133" i="3"/>
  <c r="Y133" i="3"/>
  <c r="Z133" i="3"/>
  <c r="AA133" i="3"/>
  <c r="AB133" i="3"/>
  <c r="D134" i="3"/>
  <c r="E134" i="3"/>
  <c r="F134" i="3"/>
  <c r="G134" i="3"/>
  <c r="H134" i="3"/>
  <c r="I134" i="3"/>
  <c r="J134" i="3"/>
  <c r="K134" i="3"/>
  <c r="L134" i="3"/>
  <c r="M134" i="3"/>
  <c r="N134" i="3"/>
  <c r="O134" i="3"/>
  <c r="P134" i="3"/>
  <c r="Q134" i="3"/>
  <c r="R134" i="3"/>
  <c r="S134" i="3"/>
  <c r="T134" i="3"/>
  <c r="U134" i="3"/>
  <c r="V134" i="3"/>
  <c r="W134" i="3"/>
  <c r="X134" i="3"/>
  <c r="Y134" i="3"/>
  <c r="Z134" i="3"/>
  <c r="AA134" i="3"/>
  <c r="AB134" i="3"/>
  <c r="D135" i="3"/>
  <c r="E135" i="3"/>
  <c r="F135" i="3"/>
  <c r="G135" i="3"/>
  <c r="H135" i="3"/>
  <c r="I135" i="3"/>
  <c r="J135" i="3"/>
  <c r="K135" i="3"/>
  <c r="L135" i="3"/>
  <c r="M135" i="3"/>
  <c r="N135" i="3"/>
  <c r="O135" i="3"/>
  <c r="P135" i="3"/>
  <c r="Q135" i="3"/>
  <c r="R135" i="3"/>
  <c r="S135" i="3"/>
  <c r="T135" i="3"/>
  <c r="U135" i="3"/>
  <c r="V135" i="3"/>
  <c r="W135" i="3"/>
  <c r="X135" i="3"/>
  <c r="Y135" i="3"/>
  <c r="Z135" i="3"/>
  <c r="AA135" i="3"/>
  <c r="AB135" i="3"/>
  <c r="D136" i="3"/>
  <c r="E136" i="3"/>
  <c r="F136" i="3"/>
  <c r="G136" i="3"/>
  <c r="H136" i="3"/>
  <c r="I136" i="3"/>
  <c r="J136" i="3"/>
  <c r="K136" i="3"/>
  <c r="L136" i="3"/>
  <c r="M136" i="3"/>
  <c r="N136" i="3"/>
  <c r="O136" i="3"/>
  <c r="P136" i="3"/>
  <c r="Q136" i="3"/>
  <c r="R136" i="3"/>
  <c r="S136" i="3"/>
  <c r="T136" i="3"/>
  <c r="U136" i="3"/>
  <c r="V136" i="3"/>
  <c r="W136" i="3"/>
  <c r="X136" i="3"/>
  <c r="Y136" i="3"/>
  <c r="Z136" i="3"/>
  <c r="AA136" i="3"/>
  <c r="AB136" i="3"/>
  <c r="D137" i="3"/>
  <c r="E137" i="3"/>
  <c r="F137" i="3"/>
  <c r="G137" i="3"/>
  <c r="H137" i="3"/>
  <c r="I137" i="3"/>
  <c r="J137" i="3"/>
  <c r="K137" i="3"/>
  <c r="L137" i="3"/>
  <c r="M137" i="3"/>
  <c r="N137" i="3"/>
  <c r="O137" i="3"/>
  <c r="P137" i="3"/>
  <c r="Q137" i="3"/>
  <c r="R137" i="3"/>
  <c r="S137" i="3"/>
  <c r="T137" i="3"/>
  <c r="U137" i="3"/>
  <c r="V137" i="3"/>
  <c r="W137" i="3"/>
  <c r="X137" i="3"/>
  <c r="Y137" i="3"/>
  <c r="Z137" i="3"/>
  <c r="AA137" i="3"/>
  <c r="AB137" i="3"/>
  <c r="D138" i="3"/>
  <c r="E138" i="3"/>
  <c r="F138" i="3"/>
  <c r="G138" i="3"/>
  <c r="H138" i="3"/>
  <c r="I138" i="3"/>
  <c r="J138" i="3"/>
  <c r="K138" i="3"/>
  <c r="L138" i="3"/>
  <c r="M138" i="3"/>
  <c r="N138" i="3"/>
  <c r="O138" i="3"/>
  <c r="P138" i="3"/>
  <c r="Q138" i="3"/>
  <c r="R138" i="3"/>
  <c r="S138" i="3"/>
  <c r="T138" i="3"/>
  <c r="U138" i="3"/>
  <c r="V138" i="3"/>
  <c r="W138" i="3"/>
  <c r="X138" i="3"/>
  <c r="Y138" i="3"/>
  <c r="Z138" i="3"/>
  <c r="AA138" i="3"/>
  <c r="AB138" i="3"/>
  <c r="D139" i="3"/>
  <c r="E139" i="3"/>
  <c r="F139" i="3"/>
  <c r="G139" i="3"/>
  <c r="H139" i="3"/>
  <c r="I139" i="3"/>
  <c r="J139" i="3"/>
  <c r="K139" i="3"/>
  <c r="L139" i="3"/>
  <c r="M139" i="3"/>
  <c r="N139" i="3"/>
  <c r="O139" i="3"/>
  <c r="P139" i="3"/>
  <c r="Q139" i="3"/>
  <c r="R139" i="3"/>
  <c r="S139" i="3"/>
  <c r="T139" i="3"/>
  <c r="U139" i="3"/>
  <c r="V139" i="3"/>
  <c r="W139" i="3"/>
  <c r="X139" i="3"/>
  <c r="Y139" i="3"/>
  <c r="Z139" i="3"/>
  <c r="AA139" i="3"/>
  <c r="AB139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W140" i="3" l="1"/>
  <c r="O140" i="3"/>
  <c r="G140" i="3"/>
  <c r="V140" i="3"/>
  <c r="V141" i="3" s="1"/>
  <c r="N140" i="3"/>
  <c r="F140" i="3"/>
  <c r="AD126" i="3"/>
  <c r="AD110" i="3"/>
  <c r="AD102" i="3"/>
  <c r="AD94" i="3"/>
  <c r="AD86" i="3"/>
  <c r="AD78" i="3"/>
  <c r="AD70" i="3"/>
  <c r="AD62" i="3"/>
  <c r="AD54" i="3"/>
  <c r="AD38" i="3"/>
  <c r="AD30" i="3"/>
  <c r="AD22" i="3"/>
  <c r="AD14" i="3"/>
  <c r="AD6" i="3"/>
  <c r="AB140" i="3"/>
  <c r="L140" i="3"/>
  <c r="D140" i="3"/>
  <c r="Z140" i="3"/>
  <c r="T140" i="3"/>
  <c r="AD138" i="3"/>
  <c r="AD130" i="3"/>
  <c r="AD106" i="3"/>
  <c r="AD90" i="3"/>
  <c r="AD74" i="3"/>
  <c r="AD66" i="3"/>
  <c r="AD50" i="3"/>
  <c r="AD34" i="3"/>
  <c r="AD26" i="3"/>
  <c r="AD10" i="3"/>
  <c r="X140" i="3"/>
  <c r="P140" i="3"/>
  <c r="H140" i="3"/>
  <c r="AD46" i="3"/>
  <c r="AD18" i="3"/>
  <c r="AD122" i="3"/>
  <c r="AD42" i="3"/>
  <c r="AD58" i="3"/>
  <c r="J140" i="3"/>
  <c r="AD134" i="3"/>
  <c r="AD118" i="3"/>
  <c r="AD98" i="3"/>
  <c r="M140" i="3"/>
  <c r="AD82" i="3"/>
  <c r="AE21" i="3"/>
  <c r="AE17" i="3"/>
  <c r="AE13" i="3"/>
  <c r="AE5" i="3"/>
  <c r="S140" i="3"/>
  <c r="U140" i="3"/>
  <c r="E140" i="3"/>
  <c r="AA140" i="3"/>
  <c r="K140" i="3"/>
  <c r="AE2" i="3"/>
  <c r="R140" i="3"/>
  <c r="AE136" i="3"/>
  <c r="AE132" i="3"/>
  <c r="AE128" i="3"/>
  <c r="AE104" i="3"/>
  <c r="AE100" i="3"/>
  <c r="AE80" i="3"/>
  <c r="AE40" i="3"/>
  <c r="AE36" i="3"/>
  <c r="AE32" i="3"/>
  <c r="AE24" i="3"/>
  <c r="AE16" i="3"/>
  <c r="AE12" i="3"/>
  <c r="Y140" i="3"/>
  <c r="Q140" i="3"/>
  <c r="I140" i="3"/>
  <c r="AE138" i="3"/>
  <c r="AE134" i="3"/>
  <c r="AE130" i="3"/>
  <c r="AE126" i="3"/>
  <c r="AE122" i="3"/>
  <c r="AE118" i="3"/>
  <c r="AE114" i="3"/>
  <c r="AE110" i="3"/>
  <c r="AE106" i="3"/>
  <c r="AE102" i="3"/>
  <c r="AE98" i="3"/>
  <c r="AE94" i="3"/>
  <c r="AE90" i="3"/>
  <c r="AE86" i="3"/>
  <c r="AE82" i="3"/>
  <c r="AE78" i="3"/>
  <c r="AE74" i="3"/>
  <c r="AE70" i="3"/>
  <c r="AE66" i="3"/>
  <c r="AE62" i="3"/>
  <c r="AE58" i="3"/>
  <c r="AE54" i="3"/>
  <c r="AE50" i="3"/>
  <c r="AE46" i="3"/>
  <c r="AE42" i="3"/>
  <c r="AE38" i="3"/>
  <c r="AE34" i="3"/>
  <c r="AE30" i="3"/>
  <c r="AE26" i="3"/>
  <c r="AE22" i="3"/>
  <c r="AE18" i="3"/>
  <c r="AE14" i="3"/>
  <c r="AE10" i="3"/>
  <c r="AE6" i="3"/>
  <c r="AD133" i="3"/>
  <c r="AD125" i="3"/>
  <c r="AD101" i="3"/>
  <c r="AD85" i="3"/>
  <c r="AD65" i="3"/>
  <c r="AD45" i="3"/>
  <c r="AD21" i="3"/>
  <c r="AD13" i="3"/>
  <c r="AD9" i="3"/>
  <c r="AD5" i="3"/>
  <c r="AE137" i="3"/>
  <c r="AE133" i="3"/>
  <c r="AE129" i="3"/>
  <c r="AE125" i="3"/>
  <c r="AE121" i="3"/>
  <c r="AE117" i="3"/>
  <c r="AE113" i="3"/>
  <c r="AE109" i="3"/>
  <c r="AE105" i="3"/>
  <c r="AE101" i="3"/>
  <c r="AE97" i="3"/>
  <c r="AE93" i="3"/>
  <c r="AE89" i="3"/>
  <c r="AE85" i="3"/>
  <c r="AE81" i="3"/>
  <c r="AE77" i="3"/>
  <c r="AE73" i="3"/>
  <c r="AE69" i="3"/>
  <c r="AE65" i="3"/>
  <c r="AE61" i="3"/>
  <c r="AE57" i="3"/>
  <c r="AE53" i="3"/>
  <c r="AE49" i="3"/>
  <c r="AE45" i="3"/>
  <c r="AE41" i="3"/>
  <c r="AE37" i="3"/>
  <c r="AE33" i="3"/>
  <c r="AE29" i="3"/>
  <c r="AE25" i="3"/>
  <c r="AE9" i="3"/>
  <c r="AD97" i="3"/>
  <c r="AD89" i="3"/>
  <c r="AD77" i="3"/>
  <c r="AD69" i="3"/>
  <c r="AD61" i="3"/>
  <c r="AD29" i="3"/>
  <c r="AD25" i="3"/>
  <c r="AD17" i="3"/>
  <c r="AD2" i="3"/>
  <c r="AD136" i="3"/>
  <c r="AD132" i="3"/>
  <c r="AD128" i="3"/>
  <c r="AD124" i="3"/>
  <c r="AD120" i="3"/>
  <c r="AD116" i="3"/>
  <c r="AD112" i="3"/>
  <c r="AD108" i="3"/>
  <c r="AD104" i="3"/>
  <c r="AD100" i="3"/>
  <c r="AD96" i="3"/>
  <c r="AD92" i="3"/>
  <c r="AD88" i="3"/>
  <c r="AD84" i="3"/>
  <c r="AD80" i="3"/>
  <c r="AD76" i="3"/>
  <c r="AD72" i="3"/>
  <c r="AD68" i="3"/>
  <c r="AD64" i="3"/>
  <c r="AD60" i="3"/>
  <c r="AD56" i="3"/>
  <c r="AD52" i="3"/>
  <c r="AD48" i="3"/>
  <c r="AD44" i="3"/>
  <c r="AD40" i="3"/>
  <c r="AD36" i="3"/>
  <c r="AD32" i="3"/>
  <c r="AD28" i="3"/>
  <c r="AD24" i="3"/>
  <c r="AD20" i="3"/>
  <c r="AD16" i="3"/>
  <c r="AD12" i="3"/>
  <c r="AD8" i="3"/>
  <c r="AD4" i="3"/>
  <c r="AD117" i="3"/>
  <c r="AD93" i="3"/>
  <c r="AD73" i="3"/>
  <c r="AD53" i="3"/>
  <c r="AD33" i="3"/>
  <c r="AE124" i="3"/>
  <c r="AE120" i="3"/>
  <c r="AE116" i="3"/>
  <c r="AE112" i="3"/>
  <c r="AE108" i="3"/>
  <c r="AE96" i="3"/>
  <c r="AE92" i="3"/>
  <c r="AE88" i="3"/>
  <c r="AE84" i="3"/>
  <c r="AE76" i="3"/>
  <c r="AE72" i="3"/>
  <c r="AE68" i="3"/>
  <c r="AE64" i="3"/>
  <c r="AE60" i="3"/>
  <c r="AE56" i="3"/>
  <c r="AE52" i="3"/>
  <c r="AE48" i="3"/>
  <c r="AE44" i="3"/>
  <c r="AE28" i="3"/>
  <c r="AE20" i="3"/>
  <c r="AE8" i="3"/>
  <c r="AE4" i="3"/>
  <c r="AD114" i="3"/>
  <c r="AD129" i="3"/>
  <c r="AD121" i="3"/>
  <c r="AD81" i="3"/>
  <c r="AD41" i="3"/>
  <c r="AD37" i="3"/>
  <c r="AD139" i="3"/>
  <c r="AD127" i="3"/>
  <c r="AD123" i="3"/>
  <c r="AD119" i="3"/>
  <c r="AD115" i="3"/>
  <c r="AD111" i="3"/>
  <c r="AD107" i="3"/>
  <c r="AD103" i="3"/>
  <c r="AD99" i="3"/>
  <c r="AD95" i="3"/>
  <c r="AD91" i="3"/>
  <c r="AD87" i="3"/>
  <c r="AD83" i="3"/>
  <c r="AD79" i="3"/>
  <c r="AD75" i="3"/>
  <c r="AD71" i="3"/>
  <c r="AD67" i="3"/>
  <c r="AD63" i="3"/>
  <c r="AD59" i="3"/>
  <c r="AD55" i="3"/>
  <c r="AD51" i="3"/>
  <c r="AD47" i="3"/>
  <c r="AD43" i="3"/>
  <c r="AD39" i="3"/>
  <c r="AD35" i="3"/>
  <c r="AD31" i="3"/>
  <c r="AD27" i="3"/>
  <c r="AD23" i="3"/>
  <c r="AD19" i="3"/>
  <c r="AD15" i="3"/>
  <c r="AD11" i="3"/>
  <c r="AD7" i="3"/>
  <c r="AD3" i="3"/>
  <c r="AD137" i="3"/>
  <c r="AD113" i="3"/>
  <c r="AD109" i="3"/>
  <c r="AD105" i="3"/>
  <c r="AD57" i="3"/>
  <c r="AD49" i="3"/>
  <c r="AD135" i="3"/>
  <c r="AD131" i="3"/>
  <c r="AE139" i="3"/>
  <c r="AE135" i="3"/>
  <c r="AE131" i="3"/>
  <c r="AE127" i="3"/>
  <c r="AE123" i="3"/>
  <c r="AE119" i="3"/>
  <c r="AE115" i="3"/>
  <c r="AE111" i="3"/>
  <c r="AE107" i="3"/>
  <c r="AE103" i="3"/>
  <c r="AE99" i="3"/>
  <c r="AE95" i="3"/>
  <c r="AE91" i="3"/>
  <c r="AE87" i="3"/>
  <c r="AE83" i="3"/>
  <c r="AE79" i="3"/>
  <c r="AE75" i="3"/>
  <c r="AE71" i="3"/>
  <c r="AE67" i="3"/>
  <c r="AE63" i="3"/>
  <c r="AE59" i="3"/>
  <c r="AE55" i="3"/>
  <c r="AE51" i="3"/>
  <c r="AE47" i="3"/>
  <c r="AE43" i="3"/>
  <c r="AE39" i="3"/>
  <c r="AE35" i="3"/>
  <c r="AE31" i="3"/>
  <c r="AE27" i="3"/>
  <c r="AE23" i="3"/>
  <c r="AE19" i="3"/>
  <c r="AE15" i="3"/>
  <c r="AE11" i="3"/>
  <c r="AE7" i="3"/>
  <c r="AE3" i="3"/>
  <c r="M141" i="3" l="1"/>
  <c r="AE140" i="3"/>
  <c r="AD140" i="3"/>
</calcChain>
</file>

<file path=xl/sharedStrings.xml><?xml version="1.0" encoding="utf-8"?>
<sst xmlns="http://schemas.openxmlformats.org/spreadsheetml/2006/main" count="5017" uniqueCount="997">
  <si>
    <t>All Program Phases</t>
  </si>
  <si>
    <t>All Prj</t>
  </si>
  <si>
    <t>Operating Plan-All Funds</t>
  </si>
  <si>
    <t>Total Position</t>
  </si>
  <si>
    <t>EmployeeName</t>
  </si>
  <si>
    <t>HUDCategory</t>
  </si>
  <si>
    <t>CSTLevel</t>
  </si>
  <si>
    <t>NoPayPeriod</t>
  </si>
  <si>
    <t>PositionType</t>
  </si>
  <si>
    <t>Headcount</t>
  </si>
  <si>
    <t>Status</t>
  </si>
  <si>
    <t>YearTotal</t>
  </si>
  <si>
    <t>Housing Assistant</t>
  </si>
  <si>
    <t>Housing Assistant (Bilingual)</t>
  </si>
  <si>
    <t>Assistant Housing Manager</t>
  </si>
  <si>
    <t>Housing Manager</t>
  </si>
  <si>
    <t>Assistant Resident Buildings Superintendent</t>
  </si>
  <si>
    <t>Resident Buildings Superintendent</t>
  </si>
  <si>
    <t>Supervising Housing Groundskeeper</t>
  </si>
  <si>
    <t>Supervisor of Housing Caretakers</t>
  </si>
  <si>
    <t>Chief Caretaker</t>
  </si>
  <si>
    <t>Caretaker (HA)</t>
  </si>
  <si>
    <t>Clerical Associate</t>
  </si>
  <si>
    <t>Secretary</t>
  </si>
  <si>
    <t>Maintenance Worker</t>
  </si>
  <si>
    <t>Community Associate</t>
  </si>
  <si>
    <t>Community Service Aide</t>
  </si>
  <si>
    <t>City Attendant</t>
  </si>
  <si>
    <t>Staff Analyst</t>
  </si>
  <si>
    <t>All Titles</t>
  </si>
  <si>
    <t>CSTSuffix</t>
  </si>
  <si>
    <t>SUF0J</t>
  </si>
  <si>
    <t>SUF0G</t>
  </si>
  <si>
    <t>SUF0X</t>
  </si>
  <si>
    <t>SUF0O</t>
  </si>
  <si>
    <t>SUF0S</t>
  </si>
  <si>
    <t>SUF1X</t>
  </si>
  <si>
    <t>SUF00</t>
  </si>
  <si>
    <t>SUF0I</t>
  </si>
  <si>
    <t>ALBANY CONSOLIDATED</t>
  </si>
  <si>
    <t>ARMSTRONG CONSOLIDATED</t>
  </si>
  <si>
    <t>BORINQUEN PLAZA CONSOLIDATED</t>
  </si>
  <si>
    <t>BREUKELEN</t>
  </si>
  <si>
    <t>BREVOORT</t>
  </si>
  <si>
    <t>CAREY GARDENS CONSOLIDATED</t>
  </si>
  <si>
    <t>COOPER PARK</t>
  </si>
  <si>
    <t>CYPRESS HILLS CONSOLIDATED</t>
  </si>
  <si>
    <t>FARRAGUT</t>
  </si>
  <si>
    <t>GARVEY CONSOLIDATED</t>
  </si>
  <si>
    <t>GLENWOOD</t>
  </si>
  <si>
    <t>GOWANUS</t>
  </si>
  <si>
    <t>INGERSOLL</t>
  </si>
  <si>
    <t>KINGSBOROUGH CONSOLIDATED</t>
  </si>
  <si>
    <t>LAFAYETTE</t>
  </si>
  <si>
    <t>MARCY</t>
  </si>
  <si>
    <t>OCEAN HILL CONSOLIDATED</t>
  </si>
  <si>
    <t>ODWYER GARDENS CONSOLIDATED</t>
  </si>
  <si>
    <t>PARK ROCK CONSOLIDATED</t>
  </si>
  <si>
    <t>PENNSYLVANIA AVE-WORTMAN AVE CONSOLIDATED</t>
  </si>
  <si>
    <t>PINK</t>
  </si>
  <si>
    <t>RED HOOK EAST</t>
  </si>
  <si>
    <t>RED HOOK WEST</t>
  </si>
  <si>
    <t>REID APARTMENTS CONSOLIDATED</t>
  </si>
  <si>
    <t>ROOSEVELT CONSOLIDATED</t>
  </si>
  <si>
    <t>SHEEPSHEAD BAY CONSOLIDATED</t>
  </si>
  <si>
    <t>STUYVESANT GARDENS CONSOLIDATED</t>
  </si>
  <si>
    <t>SUMNER CONSOLIDATED</t>
  </si>
  <si>
    <t>SURFSIDE GARDENS CONSOLIDATED</t>
  </si>
  <si>
    <t>TOMPKINS CONSOLIDATED</t>
  </si>
  <si>
    <t>WHITMAN</t>
  </si>
  <si>
    <t>WILLIAMSBURG</t>
  </si>
  <si>
    <t>WYCKOFF GARDENS CONSOLIDATED</t>
  </si>
  <si>
    <t>BARUCH CONSOLIDATED</t>
  </si>
  <si>
    <t>CARVER</t>
  </si>
  <si>
    <t>CLINTON</t>
  </si>
  <si>
    <t>DOUGLASS CONSOLIDATED</t>
  </si>
  <si>
    <t>DYCKMAN</t>
  </si>
  <si>
    <t>FT WASHINGTON CONSOLIDATED</t>
  </si>
  <si>
    <t>GOMPERS CONSOLIDATED</t>
  </si>
  <si>
    <t>GRANT</t>
  </si>
  <si>
    <t>HARLEM RIVER CONSOLIDATED</t>
  </si>
  <si>
    <t>ISAACS CONSOLIDATED</t>
  </si>
  <si>
    <t>JACKIE ROBINSON CONSOLIDATED</t>
  </si>
  <si>
    <t>JOHNSON</t>
  </si>
  <si>
    <t>LA GUARDIA CONSOLIDATED</t>
  </si>
  <si>
    <t>LEHMAN</t>
  </si>
  <si>
    <t>LOWER EAST SIDE CONSOLIDATED</t>
  </si>
  <si>
    <t>POLO GROUNDS TOWER</t>
  </si>
  <si>
    <t>RANGEL</t>
  </si>
  <si>
    <t>RIIS CONSOLIDATED</t>
  </si>
  <si>
    <t>SMITH</t>
  </si>
  <si>
    <t>TAFT CONSOLIDATED</t>
  </si>
  <si>
    <t>VLADECK CONSOLIDATED</t>
  </si>
  <si>
    <t>WALD</t>
  </si>
  <si>
    <t>WASHINGTON CONSOLIDATED</t>
  </si>
  <si>
    <t>SAINT NICHOLAS</t>
  </si>
  <si>
    <t>KINGS TOWER CONSOLIDATED</t>
  </si>
  <si>
    <t>FULTON</t>
  </si>
  <si>
    <t>ADAMS</t>
  </si>
  <si>
    <t>BRONX RIVER CONSOLIDATED</t>
  </si>
  <si>
    <t>BUTLER</t>
  </si>
  <si>
    <t>CLAREMONT CONSOLIDATED</t>
  </si>
  <si>
    <t>EASTCHESTER GARDENS CONSOLIDATED</t>
  </si>
  <si>
    <t>EDENWALD</t>
  </si>
  <si>
    <t>FOREST CONSOLIDATION</t>
  </si>
  <si>
    <t>FORT INDEPENDENCE CONSOLIDATED</t>
  </si>
  <si>
    <t>HIGHBRIDGE GARDENS</t>
  </si>
  <si>
    <t>JUSTICE SONIA SOTOMAYOR CONSOLIDATED</t>
  </si>
  <si>
    <t>MONROE</t>
  </si>
  <si>
    <t>MORRIS CONSOLIDATED</t>
  </si>
  <si>
    <t>MORRISANIA CONSOLIDATED</t>
  </si>
  <si>
    <t>PARKSIDE</t>
  </si>
  <si>
    <t>GUN HILL</t>
  </si>
  <si>
    <t>PELHAM PARKWAY CONSOLIDATED</t>
  </si>
  <si>
    <t>SACK WERN CONSOLIDATED</t>
  </si>
  <si>
    <t>SEDGWICK CONSOLIDATED</t>
  </si>
  <si>
    <t>SOUNDVIEW</t>
  </si>
  <si>
    <t>THROGGS NECK CONSOLIDATED</t>
  </si>
  <si>
    <t>UNION AVE CONSOLIDATED</t>
  </si>
  <si>
    <t>WEBSTER CONSOLIDATED</t>
  </si>
  <si>
    <t>BOSTON SECOR CONSOLIDATED</t>
  </si>
  <si>
    <t>MURPHY CONSOLIDATED</t>
  </si>
  <si>
    <t>TODT HILL</t>
  </si>
  <si>
    <t>BERRY</t>
  </si>
  <si>
    <t>RICHMOND TERRACE CONSOLIDATED</t>
  </si>
  <si>
    <t>SOUTH BEACH CONSOLIDATED</t>
  </si>
  <si>
    <t>WEST BRIGHTON CONSOLIDATED</t>
  </si>
  <si>
    <t>ASTORIA</t>
  </si>
  <si>
    <t>BAISLEY PARK CONSOLIDATED</t>
  </si>
  <si>
    <t>BEACH 41ST STREET CONSOLIDATION</t>
  </si>
  <si>
    <t>HAMMEL CONSOLIDATED</t>
  </si>
  <si>
    <t>LATIMER GARDENS CONSOLIDATED</t>
  </si>
  <si>
    <t>POMONOK</t>
  </si>
  <si>
    <t>QUEENSBRIDGE NORTH</t>
  </si>
  <si>
    <t>QUEENSBRIDGE SOUTH</t>
  </si>
  <si>
    <t>RAVENSWOOD</t>
  </si>
  <si>
    <t>REDFERN</t>
  </si>
  <si>
    <t>SOUTH JAMAICA CONSOLIDATED</t>
  </si>
  <si>
    <t>WOODSIDE</t>
  </si>
  <si>
    <t>WAGNER CONSOLIDATED</t>
  </si>
  <si>
    <t>JEFFERSON CONSOLIDATED</t>
  </si>
  <si>
    <t>EAST RIVER</t>
  </si>
  <si>
    <t>WILSON CONSOLIDATED</t>
  </si>
  <si>
    <t>LINCOLN</t>
  </si>
  <si>
    <t>WOODSON CONSOLIDATED</t>
  </si>
  <si>
    <t>UNITY PLAZA CONSOLIDATED</t>
  </si>
  <si>
    <t>SETH LOW CONSOLIDATION</t>
  </si>
  <si>
    <t>HUGHES APTS</t>
  </si>
  <si>
    <t>HOWARD</t>
  </si>
  <si>
    <t>TILDEN</t>
  </si>
  <si>
    <t>VAN DYKE I</t>
  </si>
  <si>
    <t>BROWNSVILLE</t>
  </si>
  <si>
    <t>MITCHEL CONSOLIDATED</t>
  </si>
  <si>
    <t>MILL BROOK CONSOLIDATED</t>
  </si>
  <si>
    <t>MELROSE CONSOLIDATED</t>
  </si>
  <si>
    <t>MOTT HAVEN</t>
  </si>
  <si>
    <t>PATTERSON</t>
  </si>
  <si>
    <t xml:space="preserve">     MARBLE HILL</t>
  </si>
  <si>
    <t xml:space="preserve">     CASTLE HILL</t>
  </si>
  <si>
    <t xml:space="preserve">     MANHATTANVILLE CONSOLIDATED</t>
  </si>
  <si>
    <t xml:space="preserve">     MARLBORO</t>
  </si>
  <si>
    <t xml:space="preserve">     BUSHWICK CONSOLIDATED</t>
  </si>
  <si>
    <t xml:space="preserve">     BAY VIEW</t>
  </si>
  <si>
    <t xml:space="preserve">     RUTGERS</t>
  </si>
  <si>
    <t xml:space="preserve">     DREW HAMILTON CONSOLIDATED</t>
  </si>
  <si>
    <t xml:space="preserve">     STAPLETON</t>
  </si>
  <si>
    <t xml:space="preserve">     CHELSEA CONSOLIDATED</t>
  </si>
  <si>
    <t xml:space="preserve">     AMSTERDAM CONSOLIDATED</t>
  </si>
  <si>
    <t xml:space="preserve">     SAMUEL</t>
  </si>
  <si>
    <t xml:space="preserve">     STRAUS CONSOLIDATED</t>
  </si>
  <si>
    <t xml:space="preserve">     BOULEVARD CONSOLIDATED</t>
  </si>
  <si>
    <t xml:space="preserve">     TAYLOR-WYTHE CONSOLIDATED</t>
  </si>
  <si>
    <t xml:space="preserve">     LINDEN</t>
  </si>
  <si>
    <t xml:space="preserve">     WISE TOWERS CONSOLIDATED</t>
  </si>
  <si>
    <t xml:space="preserve">     WILLIAMS PLAZA</t>
  </si>
  <si>
    <t>FY20</t>
  </si>
  <si>
    <t>Adopted</t>
  </si>
  <si>
    <t>Final</t>
  </si>
  <si>
    <t>Caretaker X</t>
  </si>
  <si>
    <t>MARINER'S HARBOR</t>
  </si>
  <si>
    <t>SAINT MARY'S PARK CONSOLIDATED</t>
  </si>
  <si>
    <t>M106000</t>
  </si>
  <si>
    <t>M005800</t>
  </si>
  <si>
    <t>M012300</t>
  </si>
  <si>
    <t>M108200</t>
  </si>
  <si>
    <t>M004100</t>
  </si>
  <si>
    <t>M130900</t>
  </si>
  <si>
    <t>M110000</t>
  </si>
  <si>
    <t>M008700</t>
  </si>
  <si>
    <t>M100300</t>
  </si>
  <si>
    <t>M113900</t>
  </si>
  <si>
    <t>M124100</t>
  </si>
  <si>
    <t>M001700</t>
  </si>
  <si>
    <t>M107600</t>
  </si>
  <si>
    <t>M010100</t>
  </si>
  <si>
    <t>M129200</t>
  </si>
  <si>
    <t>M014900</t>
  </si>
  <si>
    <t>M003700</t>
  </si>
  <si>
    <t>M101800</t>
  </si>
  <si>
    <t>M002700</t>
  </si>
  <si>
    <t>M109700</t>
  </si>
  <si>
    <t>M100600</t>
  </si>
  <si>
    <t>M002300</t>
  </si>
  <si>
    <t>M106200</t>
  </si>
  <si>
    <t>M003800</t>
  </si>
  <si>
    <t>M103000</t>
  </si>
  <si>
    <t>M013600</t>
  </si>
  <si>
    <t>B113300</t>
  </si>
  <si>
    <t>B113800</t>
  </si>
  <si>
    <t>B011800</t>
  </si>
  <si>
    <t>B103200</t>
  </si>
  <si>
    <t>B011300</t>
  </si>
  <si>
    <t>B130800</t>
  </si>
  <si>
    <t>B103400</t>
  </si>
  <si>
    <t>B005700</t>
  </si>
  <si>
    <t>B105900</t>
  </si>
  <si>
    <t>B120200</t>
  </si>
  <si>
    <t>B007800</t>
  </si>
  <si>
    <t>B106700</t>
  </si>
  <si>
    <t>B008800</t>
  </si>
  <si>
    <t>B110200</t>
  </si>
  <si>
    <t>B126700</t>
  </si>
  <si>
    <t>B004700</t>
  </si>
  <si>
    <t>B103900</t>
  </si>
  <si>
    <t>B128000</t>
  </si>
  <si>
    <t>B104500</t>
  </si>
  <si>
    <t>B007100</t>
  </si>
  <si>
    <t>B106300</t>
  </si>
  <si>
    <t>B134200</t>
  </si>
  <si>
    <t>B114100</t>
  </si>
  <si>
    <t>B004000</t>
  </si>
  <si>
    <t>M107400</t>
  </si>
  <si>
    <t>M106400</t>
  </si>
  <si>
    <t>M000900</t>
  </si>
  <si>
    <t>M111200</t>
  </si>
  <si>
    <t>M002000</t>
  </si>
  <si>
    <t>K118200</t>
  </si>
  <si>
    <t>K126100</t>
  </si>
  <si>
    <t>K116900</t>
  </si>
  <si>
    <t>K016800</t>
  </si>
  <si>
    <t>K007200</t>
  </si>
  <si>
    <t>K009600</t>
  </si>
  <si>
    <t>K006100</t>
  </si>
  <si>
    <t>K001600</t>
  </si>
  <si>
    <t>B114500</t>
  </si>
  <si>
    <t>B108400</t>
  </si>
  <si>
    <t>B102800</t>
  </si>
  <si>
    <t>B012100</t>
  </si>
  <si>
    <t>B002400</t>
  </si>
  <si>
    <t>B004900</t>
  </si>
  <si>
    <t>B008000</t>
  </si>
  <si>
    <t>K008300</t>
  </si>
  <si>
    <t>K009200</t>
  </si>
  <si>
    <t>M009900</t>
  </si>
  <si>
    <t>S011400</t>
  </si>
  <si>
    <t>M037700</t>
  </si>
  <si>
    <t>K009500</t>
  </si>
  <si>
    <t>K012800</t>
  </si>
  <si>
    <t>M112700</t>
  </si>
  <si>
    <t>M115300</t>
  </si>
  <si>
    <t>M108100</t>
  </si>
  <si>
    <t>M111100</t>
  </si>
  <si>
    <t>M113400</t>
  </si>
  <si>
    <t>M102200</t>
  </si>
  <si>
    <t>K123400</t>
  </si>
  <si>
    <t>K108600</t>
  </si>
  <si>
    <t>K104600</t>
  </si>
  <si>
    <t>B109300</t>
  </si>
  <si>
    <t>S007700</t>
  </si>
  <si>
    <t>S111700</t>
  </si>
  <si>
    <t>S103500</t>
  </si>
  <si>
    <t>S101300</t>
  </si>
  <si>
    <t>Q002600</t>
  </si>
  <si>
    <t>Q109100</t>
  </si>
  <si>
    <t>Q107500</t>
  </si>
  <si>
    <t>Q118600</t>
  </si>
  <si>
    <t>Q005300</t>
  </si>
  <si>
    <t>Q050500</t>
  </si>
  <si>
    <t>Q000500</t>
  </si>
  <si>
    <t>Q004800</t>
  </si>
  <si>
    <t>Q005500</t>
  </si>
  <si>
    <t>Q100800</t>
  </si>
  <si>
    <t>Q003300</t>
  </si>
  <si>
    <t>Q116500</t>
  </si>
  <si>
    <t>S005200</t>
  </si>
  <si>
    <t>S004200</t>
  </si>
  <si>
    <t>K103100</t>
  </si>
  <si>
    <t>K121000</t>
  </si>
  <si>
    <t>K124300</t>
  </si>
  <si>
    <t>K005600</t>
  </si>
  <si>
    <t>K006500</t>
  </si>
  <si>
    <t>K116600</t>
  </si>
  <si>
    <t>K006900</t>
  </si>
  <si>
    <t>K107000</t>
  </si>
  <si>
    <t>K002900</t>
  </si>
  <si>
    <t>K125200</t>
  </si>
  <si>
    <t>K004400</t>
  </si>
  <si>
    <t>K002500</t>
  </si>
  <si>
    <t>K001400</t>
  </si>
  <si>
    <t>K101000</t>
  </si>
  <si>
    <t>K012200</t>
  </si>
  <si>
    <t>K002100</t>
  </si>
  <si>
    <t>K116200</t>
  </si>
  <si>
    <t>K117200</t>
  </si>
  <si>
    <t>K135100</t>
  </si>
  <si>
    <t>K119400</t>
  </si>
  <si>
    <t>K008900</t>
  </si>
  <si>
    <t>K000400</t>
  </si>
  <si>
    <t>K007900</t>
  </si>
  <si>
    <t>K116700</t>
  </si>
  <si>
    <t>K113500</t>
  </si>
  <si>
    <t>K103600</t>
  </si>
  <si>
    <t>K122100</t>
  </si>
  <si>
    <t>K107300</t>
  </si>
  <si>
    <t>K117000</t>
  </si>
  <si>
    <t>K113100</t>
  </si>
  <si>
    <t>K051400</t>
  </si>
  <si>
    <t>K000200</t>
  </si>
  <si>
    <t>K116300</t>
  </si>
  <si>
    <t>All Caretaker Excluding X</t>
  </si>
  <si>
    <t>AMSTERDAM ADDITION</t>
  </si>
  <si>
    <t>AMSTERDAM CONSOLIDATED</t>
  </si>
  <si>
    <t>BAY VIEW</t>
  </si>
  <si>
    <t>BOSTON SECOR CONSOLIDATION</t>
  </si>
  <si>
    <t>BOULEVARD</t>
  </si>
  <si>
    <t>BOULEVARD CONSOLIDATED</t>
  </si>
  <si>
    <t>BUSHWICK</t>
  </si>
  <si>
    <t>BUSHWICK CONSOLIDATED</t>
  </si>
  <si>
    <t>CASTLE HILL</t>
  </si>
  <si>
    <t>CHELSEA</t>
  </si>
  <si>
    <t>CHELSEA CONSOLIDATED</t>
  </si>
  <si>
    <t>DREW - HAMILTON</t>
  </si>
  <si>
    <t>DREW HAMILTON CONSOLIDATED</t>
  </si>
  <si>
    <t>East River</t>
  </si>
  <si>
    <t>FT. WASHINGTON CONSOLIDATED</t>
  </si>
  <si>
    <t>Howard</t>
  </si>
  <si>
    <t>LINDEN</t>
  </si>
  <si>
    <t>MANHATTANVILLE</t>
  </si>
  <si>
    <t>MANHATTANVILLE CONSOLIDATED</t>
  </si>
  <si>
    <t>MARBLE HILL</t>
  </si>
  <si>
    <t>MARLBORO</t>
  </si>
  <si>
    <t>O'DWYER GARDENS CONSOLIDATED</t>
  </si>
  <si>
    <t>PENNSYLVANIA AVE - WORTMAN AVE CONSOLIDATED</t>
  </si>
  <si>
    <t>RUTGERS</t>
  </si>
  <si>
    <t>SAINT MARY'S PARK</t>
  </si>
  <si>
    <t>STAPLETON</t>
  </si>
  <si>
    <t>STRAUS CONSOLIDATED</t>
  </si>
  <si>
    <t>TAYLOR / WYTHE CONSOLIDATION</t>
  </si>
  <si>
    <t>WILLIAMS PLAZA</t>
  </si>
  <si>
    <t>WISE TOWERS</t>
  </si>
  <si>
    <t>WISE TOWERS CONSOLIDATED</t>
  </si>
  <si>
    <t>JUSTICE SONIA SOTOMAYOR  CONSOLIDATED</t>
  </si>
  <si>
    <t>CAMPOS PLAZA CONSOLIDATED</t>
  </si>
  <si>
    <t>Hughes Apts</t>
  </si>
  <si>
    <t>SAMUEL, FREDERICK  (CITY)</t>
  </si>
  <si>
    <t>Tilden</t>
  </si>
  <si>
    <t>Grand Total</t>
  </si>
  <si>
    <t>SAMUEL</t>
  </si>
  <si>
    <t>TAYLOR-WYTHE CONSOLIDATED</t>
  </si>
  <si>
    <t/>
  </si>
  <si>
    <t>SAMUEL, Frederick  (CITY)</t>
  </si>
  <si>
    <t>Straus Consolidated</t>
  </si>
  <si>
    <t>DU</t>
  </si>
  <si>
    <t>Caretaker (HA)SUF0J</t>
  </si>
  <si>
    <t>Caretaker (HA)SUF0G</t>
  </si>
  <si>
    <t>Caretaker (HA)SUF0X</t>
  </si>
  <si>
    <t>Caretaker (HA)SUF1X</t>
  </si>
  <si>
    <t>FY19</t>
  </si>
  <si>
    <t>Modifications by Ops</t>
  </si>
  <si>
    <t>FY18</t>
  </si>
  <si>
    <t>Scattered Site</t>
  </si>
  <si>
    <t>Caretaker I</t>
  </si>
  <si>
    <t>Development</t>
  </si>
  <si>
    <t>RC</t>
  </si>
  <si>
    <t>Department</t>
  </si>
  <si>
    <t>Leaving</t>
  </si>
  <si>
    <t>Staying</t>
  </si>
  <si>
    <t>RAD Factor</t>
  </si>
  <si>
    <t>New DU</t>
  </si>
  <si>
    <t>Bronx Property Management</t>
  </si>
  <si>
    <t>Brooklyn Property Management</t>
  </si>
  <si>
    <t>Mixed Finance</t>
  </si>
  <si>
    <t>Queens/SI Property Management</t>
  </si>
  <si>
    <t>Manhattan Property Management</t>
  </si>
  <si>
    <t>BEACH 41ST ST CONSOLIDATION</t>
  </si>
  <si>
    <t>Next Generation Operations One</t>
  </si>
  <si>
    <t>M012700</t>
  </si>
  <si>
    <t>M018700</t>
  </si>
  <si>
    <t>K004600</t>
  </si>
  <si>
    <t>K008600</t>
  </si>
  <si>
    <t>M013400</t>
  </si>
  <si>
    <t>M011100</t>
  </si>
  <si>
    <t>M008100</t>
  </si>
  <si>
    <t>B009300</t>
  </si>
  <si>
    <t>344 East 28th Street</t>
  </si>
  <si>
    <t>M018500</t>
  </si>
  <si>
    <t>RC Parent2</t>
  </si>
  <si>
    <t>Count of DEVELOPMENT</t>
  </si>
  <si>
    <t>Sum of DWELL BLDGS</t>
  </si>
  <si>
    <t>Sum of #OF STAIRHALLS</t>
  </si>
  <si>
    <t>Sum of CURR DU'S</t>
  </si>
  <si>
    <t>Sum of TOTAL POPULATION</t>
  </si>
  <si>
    <t>Sum of NET ACRES</t>
  </si>
  <si>
    <t>Caretaker X Variance</t>
  </si>
  <si>
    <t>Caretaker J/G Variance</t>
  </si>
  <si>
    <t>MW Formula</t>
  </si>
  <si>
    <t>MW Variance</t>
  </si>
  <si>
    <t>Caretaker Total Variance</t>
  </si>
  <si>
    <t>Clerical Formula</t>
  </si>
  <si>
    <t>Clerical Variance</t>
  </si>
  <si>
    <t>Clericals Total</t>
  </si>
  <si>
    <t>Chief/J/G Total</t>
  </si>
  <si>
    <t>SOC Variance</t>
  </si>
  <si>
    <t>SOC Formula</t>
  </si>
  <si>
    <t>Housing Asst Formula</t>
  </si>
  <si>
    <t>Housing Asst Variance</t>
  </si>
  <si>
    <t>Asst Mgr Variance</t>
  </si>
  <si>
    <t>Asst Mgr Formula</t>
  </si>
  <si>
    <t>ARBS Variance</t>
  </si>
  <si>
    <t>One Per Consolidation</t>
  </si>
  <si>
    <t>Housing Asst Total</t>
  </si>
  <si>
    <t>Acres</t>
  </si>
  <si>
    <t>Consolidation</t>
  </si>
  <si>
    <t>Chief/J/G Formula</t>
  </si>
  <si>
    <t>Title</t>
  </si>
  <si>
    <t>HC</t>
  </si>
  <si>
    <t>Lower Range</t>
  </si>
  <si>
    <t>Upper Range</t>
  </si>
  <si>
    <t>Unit Type</t>
  </si>
  <si>
    <t>Property Manager</t>
  </si>
  <si>
    <t>Assistant Property Manager</t>
  </si>
  <si>
    <t>Dwelling Units</t>
  </si>
  <si>
    <t>Superintendent</t>
  </si>
  <si>
    <t>Assistant Superintendent</t>
  </si>
  <si>
    <t>(minimum 2)</t>
  </si>
  <si>
    <t>Secretary/Clerical/City Attendant</t>
  </si>
  <si>
    <t>Caretaker J/G/Chief Caretaker</t>
  </si>
  <si>
    <t>Supv. of Grounds</t>
  </si>
  <si>
    <t>Supv. of Caretaker</t>
  </si>
  <si>
    <t>Caretaker J/G/Chief</t>
  </si>
  <si>
    <t>ARBS Formula</t>
  </si>
  <si>
    <t>&gt;</t>
  </si>
  <si>
    <t>=+IF(C7&lt;800,2,ROUND(C7/400,0))</t>
  </si>
  <si>
    <t>=+IF(C7&lt;1000,0,IF(C7&lt;1775,1,2))</t>
  </si>
  <si>
    <t>Total Budget Allocation</t>
  </si>
  <si>
    <t>Total Formula Allocation</t>
  </si>
  <si>
    <t>Total Variance</t>
  </si>
  <si>
    <t>RAD/PACT Sites  Modifications</t>
  </si>
  <si>
    <t>=+IF(C7&lt;1300,1,2)</t>
  </si>
  <si>
    <t>Caretaker X Formula</t>
  </si>
  <si>
    <t>Caretaker X Total</t>
  </si>
  <si>
    <t>=IF(AH7&gt;23,2,1)</t>
  </si>
  <si>
    <t>Directors were provided with the formulaic allocation and had an opportunity to modify the property allocation to capture property uniqueness not incorporated in the formula</t>
  </si>
  <si>
    <t>These locations were modified to capture the distance of the property please reference the scattered site analysis for details</t>
  </si>
  <si>
    <t>The source of DU was the Development Data Book +/- RAD,PACT</t>
  </si>
  <si>
    <t>The source of Acres is the Development Data Book - Footprint</t>
  </si>
  <si>
    <t>= 5 for each Property</t>
  </si>
  <si>
    <t>=+ROUND(C111/$AT$143,0)</t>
  </si>
  <si>
    <t>=+IF(C111&lt;2000,2,3)</t>
  </si>
  <si>
    <t xml:space="preserve">These properties were impacted by RAD/PACT and diviate from the formula </t>
  </si>
  <si>
    <t>Borough</t>
  </si>
  <si>
    <t>Dept</t>
  </si>
  <si>
    <t>RC Parent Name</t>
  </si>
  <si>
    <t>Parent RC</t>
  </si>
  <si>
    <t>Count of Parent</t>
  </si>
  <si>
    <t>HC Mgt Offices</t>
  </si>
  <si>
    <t>Child RC</t>
  </si>
  <si>
    <t>Count Of Child</t>
  </si>
  <si>
    <t>DEVELOPMENT</t>
  </si>
  <si>
    <t>B013800</t>
  </si>
  <si>
    <t>BOSTON SECOR</t>
  </si>
  <si>
    <t>B003200</t>
  </si>
  <si>
    <t>BRONX RIVER</t>
  </si>
  <si>
    <t>B015700</t>
  </si>
  <si>
    <t>BRONX RIVER ADDITION</t>
  </si>
  <si>
    <t>B034600</t>
  </si>
  <si>
    <t>BOYNTON AVE REHAB</t>
  </si>
  <si>
    <t>B022300</t>
  </si>
  <si>
    <t>TELLER AVE - EAST 166TH ST</t>
  </si>
  <si>
    <t>B023300</t>
  </si>
  <si>
    <t>1162-1176 WASHINGTON AVE</t>
  </si>
  <si>
    <t>B023600</t>
  </si>
  <si>
    <t>COLLEGE AVE - EAST 165TH ST</t>
  </si>
  <si>
    <t>B030700</t>
  </si>
  <si>
    <t>CLAREMONT REHAB GROUP 2</t>
  </si>
  <si>
    <t>B030800</t>
  </si>
  <si>
    <t>CLAREMONT REHAB GROUP 3</t>
  </si>
  <si>
    <t>B033500</t>
  </si>
  <si>
    <t>CLAREMONT REHAB GROUP 4</t>
  </si>
  <si>
    <t>B033600</t>
  </si>
  <si>
    <t>CLAREMONT REHAB GROUP 5</t>
  </si>
  <si>
    <t>B003400</t>
  </si>
  <si>
    <t>EASTCHESTER GARDENS</t>
  </si>
  <si>
    <t>B019100</t>
  </si>
  <si>
    <t>MIDDLETOWN PLAZA</t>
  </si>
  <si>
    <t>B005900</t>
  </si>
  <si>
    <t>FOREST</t>
  </si>
  <si>
    <t>B010300</t>
  </si>
  <si>
    <t>MCKINLEY</t>
  </si>
  <si>
    <t>B022400</t>
  </si>
  <si>
    <t>EAGLE AVE - EAST 163RD ST</t>
  </si>
  <si>
    <t>B019700</t>
  </si>
  <si>
    <t>Ft Independence St - Heath Ave</t>
  </si>
  <si>
    <t>B020200</t>
  </si>
  <si>
    <t>BAILEY AVE - WEST 193RD ST</t>
  </si>
  <si>
    <t>B006700</t>
  </si>
  <si>
    <t>Justice Sonia Sotomayor Hses</t>
  </si>
  <si>
    <t>B021400</t>
  </si>
  <si>
    <t>1471 WATSON AVE</t>
  </si>
  <si>
    <t>B022500</t>
  </si>
  <si>
    <t>GLEBE AVE - WESTCHESTER AVE</t>
  </si>
  <si>
    <t>B010200</t>
  </si>
  <si>
    <t>MORRIS I</t>
  </si>
  <si>
    <t>B050200</t>
  </si>
  <si>
    <t>MORRIS II</t>
  </si>
  <si>
    <t>B012000</t>
  </si>
  <si>
    <t>JACKSON</t>
  </si>
  <si>
    <t>B026700</t>
  </si>
  <si>
    <t>MORRISANIA AIR RIGHTS</t>
  </si>
  <si>
    <t>B003900</t>
  </si>
  <si>
    <t>PELHAM PARKWAY</t>
  </si>
  <si>
    <t>B018900</t>
  </si>
  <si>
    <t>BOSTON ROAD PLAZA</t>
  </si>
  <si>
    <t>B001100</t>
  </si>
  <si>
    <t>CLASON POINT GARDENS</t>
  </si>
  <si>
    <t>B028000</t>
  </si>
  <si>
    <t>SACK WERN</t>
  </si>
  <si>
    <t>B004500</t>
  </si>
  <si>
    <t>SEDGWICK</t>
  </si>
  <si>
    <t>B024600</t>
  </si>
  <si>
    <t>West Tremont Ave - Sedgewick Avenue Area</t>
  </si>
  <si>
    <t>B006300</t>
  </si>
  <si>
    <t>THROGGS NECK</t>
  </si>
  <si>
    <t>B019300</t>
  </si>
  <si>
    <t>THROGGS NECK ADDITION</t>
  </si>
  <si>
    <t>B024500</t>
  </si>
  <si>
    <t>RANDALL AVE - BALCOM AVE</t>
  </si>
  <si>
    <t>B019000</t>
  </si>
  <si>
    <t>DAVIDSON</t>
  </si>
  <si>
    <t>B030500</t>
  </si>
  <si>
    <t>SOUTH BRONX AREA (SITE 402)</t>
  </si>
  <si>
    <t>B033400</t>
  </si>
  <si>
    <t>CLAREMONT PARKWAY - FRANKLIN AVE</t>
  </si>
  <si>
    <t>B034200</t>
  </si>
  <si>
    <t>UNION AVE - EAST 163RD ST</t>
  </si>
  <si>
    <t>B035300</t>
  </si>
  <si>
    <t>STEBBINS AVE - HEWITT PLACE</t>
  </si>
  <si>
    <t>B035600</t>
  </si>
  <si>
    <t>UNION AVE - EAST 166TH ST</t>
  </si>
  <si>
    <t>B013000</t>
  </si>
  <si>
    <t>MORRISANIA</t>
  </si>
  <si>
    <t>B014100</t>
  </si>
  <si>
    <t>WEBSTER</t>
  </si>
  <si>
    <t>K003100</t>
  </si>
  <si>
    <t>ALBANY</t>
  </si>
  <si>
    <t>K008500</t>
  </si>
  <si>
    <t>ALBANY II</t>
  </si>
  <si>
    <t>K024300</t>
  </si>
  <si>
    <t>BORINQUEN PLAZA I</t>
  </si>
  <si>
    <t>K027100</t>
  </si>
  <si>
    <t>BORINQUEN PLAZA II</t>
  </si>
  <si>
    <t>K014200</t>
  </si>
  <si>
    <t>HABER</t>
  </si>
  <si>
    <t>K016600</t>
  </si>
  <si>
    <t>CAREY GARDENS</t>
  </si>
  <si>
    <t>K023900</t>
  </si>
  <si>
    <t>CONEY ISLAND I (SITE 1B)</t>
  </si>
  <si>
    <t>K007000</t>
  </si>
  <si>
    <t>CYPRESS HILLS</t>
  </si>
  <si>
    <t>K026300</t>
  </si>
  <si>
    <t>EAST NEW YORK CITY LINE</t>
  </si>
  <si>
    <t>K025200</t>
  </si>
  <si>
    <t>GARVEY (GROUP A)</t>
  </si>
  <si>
    <t>K032500</t>
  </si>
  <si>
    <t>Reverend Brown</t>
  </si>
  <si>
    <t>K001000</t>
  </si>
  <si>
    <t>KINGSBOROUGH</t>
  </si>
  <si>
    <t>K016100</t>
  </si>
  <si>
    <t>Kingsborough Ext</t>
  </si>
  <si>
    <t>K015800</t>
  </si>
  <si>
    <t>33-35 Saratoga Ave</t>
  </si>
  <si>
    <t>K016200</t>
  </si>
  <si>
    <t>OCEAN HILL APTS</t>
  </si>
  <si>
    <t>K006800</t>
  </si>
  <si>
    <t>GRAVESEND</t>
  </si>
  <si>
    <t>K017200</t>
  </si>
  <si>
    <t>O'DWYER GARDENS</t>
  </si>
  <si>
    <t>K023800</t>
  </si>
  <si>
    <t>Coney Island (Site 8)</t>
  </si>
  <si>
    <t>K031200</t>
  </si>
  <si>
    <t>CROWN HEIGHTS</t>
  </si>
  <si>
    <t>K031300</t>
  </si>
  <si>
    <t>OCEAN HILL - BROWNSVILLE</t>
  </si>
  <si>
    <t>K033900</t>
  </si>
  <si>
    <t>HOWARD AVE</t>
  </si>
  <si>
    <t>K035100</t>
  </si>
  <si>
    <t>PARK ROCK REHAB</t>
  </si>
  <si>
    <t>K036500</t>
  </si>
  <si>
    <t>Howard Ave - Park Rlace</t>
  </si>
  <si>
    <t>K036600</t>
  </si>
  <si>
    <t>Sterling Place Rehabs (St. John's - Sterling)</t>
  </si>
  <si>
    <t>K036800</t>
  </si>
  <si>
    <t>STERLING PLACE REHABS (STERLING - BUFFALO)</t>
  </si>
  <si>
    <t>K019400</t>
  </si>
  <si>
    <t>PENNSYLVANIA AVE - WORTMAN AVE</t>
  </si>
  <si>
    <t>K031500</t>
  </si>
  <si>
    <t>Vandalia Avenue</t>
  </si>
  <si>
    <t>K016700</t>
  </si>
  <si>
    <t>REID APTS</t>
  </si>
  <si>
    <t>K020500</t>
  </si>
  <si>
    <t>FENIMORE - LEFFERTS</t>
  </si>
  <si>
    <t>K024200</t>
  </si>
  <si>
    <t>104-14 TAPSCOTT ST</t>
  </si>
  <si>
    <t>K028200</t>
  </si>
  <si>
    <t>RUTLAND TOWERS</t>
  </si>
  <si>
    <t>K034800</t>
  </si>
  <si>
    <t>Lenox Rd - Rockaway Parkway</t>
  </si>
  <si>
    <t>K035200</t>
  </si>
  <si>
    <t>RALPH AVE REHAB</t>
  </si>
  <si>
    <t>K035400</t>
  </si>
  <si>
    <t>TAPSCOTT ST REHAB</t>
  </si>
  <si>
    <t>K036900</t>
  </si>
  <si>
    <t>SUTTER AVE - UNION ST</t>
  </si>
  <si>
    <t>K013500</t>
  </si>
  <si>
    <t>ROOSEVELT I</t>
  </si>
  <si>
    <t>K017700</t>
  </si>
  <si>
    <t>ROOSEVELT II</t>
  </si>
  <si>
    <t>K003600</t>
  </si>
  <si>
    <t>SHEEPSHEAD BAY</t>
  </si>
  <si>
    <t>K004300</t>
  </si>
  <si>
    <t>NOSTRAND</t>
  </si>
  <si>
    <t>K022100</t>
  </si>
  <si>
    <t>STUYVESANT GARDENS I</t>
  </si>
  <si>
    <t>K033300</t>
  </si>
  <si>
    <t>STUYVESANT GARDENS II</t>
  </si>
  <si>
    <t>K007300</t>
  </si>
  <si>
    <t>SUMNER</t>
  </si>
  <si>
    <t>K015600</t>
  </si>
  <si>
    <t>303 VERNON AVE</t>
  </si>
  <si>
    <t>K031100</t>
  </si>
  <si>
    <t>BEDFORD - STUYVESANT REHAB</t>
  </si>
  <si>
    <t>K009400</t>
  </si>
  <si>
    <t>CONEY ISLAND</t>
  </si>
  <si>
    <t>K017000</t>
  </si>
  <si>
    <t>SURFSIDE GARDENS</t>
  </si>
  <si>
    <t>K021600</t>
  </si>
  <si>
    <t>CONEY ISLAND I (SITES 4 &amp; 5)</t>
  </si>
  <si>
    <t>K013100</t>
  </si>
  <si>
    <t>TOMPKINS</t>
  </si>
  <si>
    <t>K016300</t>
  </si>
  <si>
    <t>WYCKOFF GARDENS</t>
  </si>
  <si>
    <t>K025600</t>
  </si>
  <si>
    <t>ATLANTIC TERMINAL SITE 4B</t>
  </si>
  <si>
    <t>M006000</t>
  </si>
  <si>
    <t>BARUCH</t>
  </si>
  <si>
    <t>M019800</t>
  </si>
  <si>
    <t>BARUCH HOUSES ADDITION</t>
  </si>
  <si>
    <t>M008200</t>
  </si>
  <si>
    <t>Douglass I (Bldgs 4-12,16-17)</t>
  </si>
  <si>
    <t>M014800</t>
  </si>
  <si>
    <t>DOUGLASS ADDITION</t>
  </si>
  <si>
    <t>M015000</t>
  </si>
  <si>
    <t>830 AMSTERDAM AVE</t>
  </si>
  <si>
    <t>M058200</t>
  </si>
  <si>
    <t>Douglass II (Bldgs 1-3,13-15)</t>
  </si>
  <si>
    <t>M010000</t>
  </si>
  <si>
    <t>GOMPERS</t>
  </si>
  <si>
    <t>M018300</t>
  </si>
  <si>
    <t>MELTZER TOWER</t>
  </si>
  <si>
    <t>M018400</t>
  </si>
  <si>
    <t>HERNANDEZ</t>
  </si>
  <si>
    <t>M019200</t>
  </si>
  <si>
    <t>SEWARD PARK EXT</t>
  </si>
  <si>
    <t>M026500</t>
  </si>
  <si>
    <t>45 ALLEN ST</t>
  </si>
  <si>
    <t>M032600</t>
  </si>
  <si>
    <t>LOWER EAST SIDE I INFILL</t>
  </si>
  <si>
    <t>M000300</t>
  </si>
  <si>
    <t>HARLEM RIVER</t>
  </si>
  <si>
    <t>M012500</t>
  </si>
  <si>
    <t>AUDUBON</t>
  </si>
  <si>
    <t>M014700</t>
  </si>
  <si>
    <t>HARLEM RIVER II</t>
  </si>
  <si>
    <t>M016000</t>
  </si>
  <si>
    <t>BETHUNE GARDENS</t>
  </si>
  <si>
    <t>M034400</t>
  </si>
  <si>
    <t>Thurgood Marshall Plaza</t>
  </si>
  <si>
    <t>M013900</t>
  </si>
  <si>
    <t>ISAACS</t>
  </si>
  <si>
    <t>M015900</t>
  </si>
  <si>
    <t>HOLMES TOWERS</t>
  </si>
  <si>
    <t>M021800</t>
  </si>
  <si>
    <t>ROBBINS PLAZA</t>
  </si>
  <si>
    <t>M020400</t>
  </si>
  <si>
    <t>Park Ave - East 122nd, East 123rd Streets</t>
  </si>
  <si>
    <t>M024100</t>
  </si>
  <si>
    <t>Jackie Robinson</t>
  </si>
  <si>
    <t>M027700</t>
  </si>
  <si>
    <t>Morris Park Senior Citizens' Home</t>
  </si>
  <si>
    <t>M034300</t>
  </si>
  <si>
    <t>Upaca Urban Renewal (Site 5)</t>
  </si>
  <si>
    <t>M035500</t>
  </si>
  <si>
    <t>Upaca Urban Renewal (Site 6)</t>
  </si>
  <si>
    <t>M003000</t>
  </si>
  <si>
    <t>KING TOWERS</t>
  </si>
  <si>
    <t>M028100</t>
  </si>
  <si>
    <t>GRAMPION</t>
  </si>
  <si>
    <t>M007600</t>
  </si>
  <si>
    <t>LA GUARDIA</t>
  </si>
  <si>
    <t>M015200</t>
  </si>
  <si>
    <t>LA GUARDIA ADDITION</t>
  </si>
  <si>
    <t>M026600</t>
  </si>
  <si>
    <t>TWO BRIDGES URA (SITE 7)</t>
  </si>
  <si>
    <t>Lehman</t>
  </si>
  <si>
    <t>M001800</t>
  </si>
  <si>
    <t>RIIS I</t>
  </si>
  <si>
    <t>M001900</t>
  </si>
  <si>
    <t>RIIS II</t>
  </si>
  <si>
    <t>M009700</t>
  </si>
  <si>
    <t>TAFT</t>
  </si>
  <si>
    <t>M015400</t>
  </si>
  <si>
    <t>131 SAINT NICHOLAS AVE</t>
  </si>
  <si>
    <t>M000600</t>
  </si>
  <si>
    <t>Vladeck I</t>
  </si>
  <si>
    <t>M000700</t>
  </si>
  <si>
    <t>VLADECK II</t>
  </si>
  <si>
    <t>M005000</t>
  </si>
  <si>
    <t>LEXINGTON</t>
  </si>
  <si>
    <t>M006200</t>
  </si>
  <si>
    <t>WASHINGTON</t>
  </si>
  <si>
    <t>M032900</t>
  </si>
  <si>
    <t>Washington Hts Rehab Phase III (Audobon)</t>
  </si>
  <si>
    <t>M029300</t>
  </si>
  <si>
    <t>Washington Hts Rehab (Group 1 &amp; 2)</t>
  </si>
  <si>
    <t>M030900</t>
  </si>
  <si>
    <t>Ft. Washington Avenue Rehab</t>
  </si>
  <si>
    <t>M033000</t>
  </si>
  <si>
    <t>Washington Hts Rehab Phase IV (C)</t>
  </si>
  <si>
    <t>M033100</t>
  </si>
  <si>
    <t>Washington Hts Rehab Phase IV (D)</t>
  </si>
  <si>
    <t>M006400</t>
  </si>
  <si>
    <t>JEFFERSON</t>
  </si>
  <si>
    <t>M019900</t>
  </si>
  <si>
    <t>CORSI HOUSES</t>
  </si>
  <si>
    <t>M020300</t>
  </si>
  <si>
    <t>335 EAST 111TH ST</t>
  </si>
  <si>
    <t>B002800</t>
  </si>
  <si>
    <t>MELROSE</t>
  </si>
  <si>
    <t>B023700</t>
  </si>
  <si>
    <t>East 152nd St - Courtland Ave</t>
  </si>
  <si>
    <t>B008400</t>
  </si>
  <si>
    <t>MILL BROOK</t>
  </si>
  <si>
    <t>B013200</t>
  </si>
  <si>
    <t>MILL BROOK EXTENSION</t>
  </si>
  <si>
    <t>B014500</t>
  </si>
  <si>
    <t>MITCHEL</t>
  </si>
  <si>
    <t>K016900</t>
  </si>
  <si>
    <t>LOW HOUSES</t>
  </si>
  <si>
    <t>K017100</t>
  </si>
  <si>
    <t>GLENMORE PLAZA</t>
  </si>
  <si>
    <t>K020700</t>
  </si>
  <si>
    <t>FIORENTINO PLAZA</t>
  </si>
  <si>
    <t>K024000</t>
  </si>
  <si>
    <t>Unity Plaza (Sites 17, 24, 25a)</t>
  </si>
  <si>
    <t>K026100</t>
  </si>
  <si>
    <t>Unity Plaza (Sites 4,5a,6,7,9,11,12,27)</t>
  </si>
  <si>
    <t>K027600</t>
  </si>
  <si>
    <t>LONG ISLAND BAPTIST HOUSES</t>
  </si>
  <si>
    <t>M007400</t>
  </si>
  <si>
    <t>WAGNER</t>
  </si>
  <si>
    <t>Private Management</t>
  </si>
  <si>
    <t xml:space="preserve">BX1 </t>
  </si>
  <si>
    <t>B153000</t>
  </si>
  <si>
    <t>B021500</t>
  </si>
  <si>
    <t>HOE AVE - EAST 173RD ST</t>
  </si>
  <si>
    <t>B023500</t>
  </si>
  <si>
    <t>BRYANT AVE - EAST 174TH ST</t>
  </si>
  <si>
    <t>B030400</t>
  </si>
  <si>
    <t>East 165th St -  Bryant Avenue</t>
  </si>
  <si>
    <t>B033800</t>
  </si>
  <si>
    <t>East 173rd St -  Vyse Avenue</t>
  </si>
  <si>
    <t>B036200</t>
  </si>
  <si>
    <t>Longfellow Avenue Rehab</t>
  </si>
  <si>
    <t>B036700</t>
  </si>
  <si>
    <t>HUNTS POINT AVE REHAB</t>
  </si>
  <si>
    <t>B053000</t>
  </si>
  <si>
    <t>WEST FARMS ROAD REHAB</t>
  </si>
  <si>
    <t>BX3</t>
  </si>
  <si>
    <t>B134100</t>
  </si>
  <si>
    <t>B034100</t>
  </si>
  <si>
    <t>UNIVERSITY AVE REHAB</t>
  </si>
  <si>
    <t>B034700</t>
  </si>
  <si>
    <t>HARRISON AVE REHAB (GROUP A)</t>
  </si>
  <si>
    <t>B054700</t>
  </si>
  <si>
    <t>HARRISON AVE REHAB (GROUP B)</t>
  </si>
  <si>
    <t>B153100</t>
  </si>
  <si>
    <t>B052600</t>
  </si>
  <si>
    <t>West Farms Square - Conventional</t>
  </si>
  <si>
    <t>M-B1</t>
  </si>
  <si>
    <t>M131700</t>
  </si>
  <si>
    <t>M038900</t>
  </si>
  <si>
    <t>Samuel, Frederick (MHOP) I</t>
  </si>
  <si>
    <t>M039800</t>
  </si>
  <si>
    <t>Samuel, Frederick  (MHOP) II</t>
  </si>
  <si>
    <t>M039900</t>
  </si>
  <si>
    <t>Samuel, Frederick (MHOP) III</t>
  </si>
  <si>
    <t>M051500</t>
  </si>
  <si>
    <t>REHAB PROGRAM (DOUGLASS)</t>
  </si>
  <si>
    <t>M051600</t>
  </si>
  <si>
    <t>REHAB PROGRAM (TAFT)</t>
  </si>
  <si>
    <t>B135900</t>
  </si>
  <si>
    <t>M035900</t>
  </si>
  <si>
    <t>154 West 84th St (Dome Site)</t>
  </si>
  <si>
    <t>M036400</t>
  </si>
  <si>
    <t>LOWER EAST SIDE III</t>
  </si>
  <si>
    <t>M055900</t>
  </si>
  <si>
    <t>Stanton Street</t>
  </si>
  <si>
    <t>Queens\Staten Island Property Management</t>
  </si>
  <si>
    <t>Q009100</t>
  </si>
  <si>
    <t>BAISLEY PARK</t>
  </si>
  <si>
    <t>Q023200</t>
  </si>
  <si>
    <t>Conlon Lihfe Towers</t>
  </si>
  <si>
    <t>Q027900</t>
  </si>
  <si>
    <t>SHELTON HOUSE</t>
  </si>
  <si>
    <t>Q031600</t>
  </si>
  <si>
    <t>INTERNATIONAL TOWER</t>
  </si>
  <si>
    <t>Q007500</t>
  </si>
  <si>
    <t>HAMMEL</t>
  </si>
  <si>
    <t>Q016400</t>
  </si>
  <si>
    <t>CARLETON MANOR</t>
  </si>
  <si>
    <t>Q005400</t>
  </si>
  <si>
    <t>BLAND</t>
  </si>
  <si>
    <t>Q014300</t>
  </si>
  <si>
    <t>REHAB PROGRAM (COLLEGE POINT)</t>
  </si>
  <si>
    <t>Q018600</t>
  </si>
  <si>
    <t>LATIMER GARDENS</t>
  </si>
  <si>
    <t>Q020100</t>
  </si>
  <si>
    <t>LEAVITT ST - 34TH AVE</t>
  </si>
  <si>
    <t>S011700</t>
  </si>
  <si>
    <t>RICHMOND TERRACE</t>
  </si>
  <si>
    <t>S020600</t>
  </si>
  <si>
    <t>CASSIDY - LAFAYETTE</t>
  </si>
  <si>
    <t>S003500</t>
  </si>
  <si>
    <t>SOUTH BEACH</t>
  </si>
  <si>
    <t>S031400</t>
  </si>
  <si>
    <t>NEW LANE AREA</t>
  </si>
  <si>
    <t>Q000800</t>
  </si>
  <si>
    <t>SOUTH JAMAICA I</t>
  </si>
  <si>
    <t>Q006600</t>
  </si>
  <si>
    <t>SOUTH JAMAICA II</t>
  </si>
  <si>
    <t>S011600</t>
  </si>
  <si>
    <t>WEST BRIGHTON I</t>
  </si>
  <si>
    <t>S017500</t>
  </si>
  <si>
    <t>WEST BRIGHTON II</t>
  </si>
  <si>
    <t>Mixed Finance Conventional</t>
  </si>
  <si>
    <t>M002200</t>
  </si>
  <si>
    <t>AMSTERDAM</t>
  </si>
  <si>
    <t>M026200</t>
  </si>
  <si>
    <t>HARBORVIEW TERRACE</t>
  </si>
  <si>
    <t>Tax Credit LLC</t>
  </si>
  <si>
    <t>K034500</t>
  </si>
  <si>
    <t>BELMONT - SUTTER AREA</t>
  </si>
  <si>
    <t>Non-Tax Credit LLC</t>
  </si>
  <si>
    <t>K010900</t>
  </si>
  <si>
    <t>HYLAN</t>
  </si>
  <si>
    <t>M001500</t>
  </si>
  <si>
    <t>ELLIOTT</t>
  </si>
  <si>
    <t>M017600</t>
  </si>
  <si>
    <t>CHELSEA ADDITION</t>
  </si>
  <si>
    <t>M034000</t>
  </si>
  <si>
    <t>PUBLIC SCHOOL 139 (CONVERSION)</t>
  </si>
  <si>
    <t>M029600</t>
  </si>
  <si>
    <t>MANHATTANVILLE REHAB (GROUP 2)</t>
  </si>
  <si>
    <t>M029700</t>
  </si>
  <si>
    <t>MANHATTANVILLE REHAB (GROUP 3)</t>
  </si>
  <si>
    <t>B012900</t>
  </si>
  <si>
    <t>MOORE</t>
  </si>
  <si>
    <t>M015300</t>
  </si>
  <si>
    <t>STRAUS</t>
  </si>
  <si>
    <t>344 EAST 28TH ST</t>
  </si>
  <si>
    <t>K023400</t>
  </si>
  <si>
    <t>TAYLOR ST - WYTHE AVE</t>
  </si>
  <si>
    <t>M015100</t>
  </si>
  <si>
    <t>W S U R (Site A) 120 West 94th St</t>
  </si>
  <si>
    <t>M015500</t>
  </si>
  <si>
    <t>DE HOSTOS APTS</t>
  </si>
  <si>
    <t>M017300</t>
  </si>
  <si>
    <t>W S U R (Site B) 74 West 92nd Street</t>
  </si>
  <si>
    <t>M017400</t>
  </si>
  <si>
    <t>W S U R (Site C) 589 Amsterdam Avenue</t>
  </si>
  <si>
    <t>M017800</t>
  </si>
  <si>
    <t>W S U R (Brownstones)</t>
  </si>
  <si>
    <t>M026800</t>
  </si>
  <si>
    <t>THOMAS APTS</t>
  </si>
  <si>
    <t>M051700</t>
  </si>
  <si>
    <t>REHAB PROGRAM (WISE REHAB)</t>
  </si>
  <si>
    <t>Samuel, Frederick  (City)</t>
  </si>
  <si>
    <t>One Parent - to - Many Amps</t>
  </si>
  <si>
    <t>Q005100</t>
  </si>
  <si>
    <t>Ocean Bay (Oceanside) Formerly Arverne</t>
  </si>
  <si>
    <t>Q016500</t>
  </si>
  <si>
    <t>BEACH 41ST ST - BEACH CHANNEL DRIVE</t>
  </si>
  <si>
    <t>B018000</t>
  </si>
  <si>
    <t>1010 EAST 178TH ST</t>
  </si>
  <si>
    <t>B020800</t>
  </si>
  <si>
    <t>EAST 180TH ST - MONTEREY AVE</t>
  </si>
  <si>
    <t>B028700</t>
  </si>
  <si>
    <t>TWIN PARKS EAST (SITE 9)</t>
  </si>
  <si>
    <t>Many  Parents to One Amp</t>
  </si>
  <si>
    <t>K014600</t>
  </si>
  <si>
    <t>VAN DYKE II</t>
  </si>
  <si>
    <t>K018200</t>
  </si>
  <si>
    <t>WOODSON</t>
  </si>
  <si>
    <t>M011200</t>
  </si>
  <si>
    <t>WILSON</t>
  </si>
  <si>
    <t>M012400</t>
  </si>
  <si>
    <t>WHITE</t>
  </si>
  <si>
    <t>M018100</t>
  </si>
  <si>
    <t>METRO NORTH PLAZA</t>
  </si>
  <si>
    <t>M000100</t>
  </si>
  <si>
    <t>FIRST HOUSES</t>
  </si>
  <si>
    <t>M026400</t>
  </si>
  <si>
    <t>BRACETTI PLAZA</t>
  </si>
  <si>
    <t>M029200</t>
  </si>
  <si>
    <t>LOWER EAST SIDE REHAB (GROUP 5)</t>
  </si>
  <si>
    <t>M033700</t>
  </si>
  <si>
    <t>LOWER EAST SIDE II</t>
  </si>
  <si>
    <t>M028600</t>
  </si>
  <si>
    <t>CAMPOS PLAZA II</t>
  </si>
  <si>
    <t xml:space="preserve">As listed on the previous page, 7 of the 8 buildings at </t>
  </si>
  <si>
    <t xml:space="preserve">WASHINGTON HEIGHTS REHAB PHASE III are managed </t>
  </si>
  <si>
    <t xml:space="preserve">Not One to One </t>
  </si>
  <si>
    <t>by FORT WASHINGTON. The other building is managed by Harlem River.</t>
  </si>
  <si>
    <t>Active Parents</t>
  </si>
  <si>
    <t>Budgted Offices</t>
  </si>
  <si>
    <t>Consolidations</t>
  </si>
  <si>
    <t>Disposed</t>
  </si>
  <si>
    <t>HOPE GARDENS CONSOLIDATED</t>
  </si>
  <si>
    <t>K124700</t>
  </si>
  <si>
    <t>K019500</t>
  </si>
  <si>
    <t>PALMETTO GARDENS</t>
  </si>
  <si>
    <t>K024700</t>
  </si>
  <si>
    <t>HOPE GARDENS</t>
  </si>
  <si>
    <t>K030200</t>
  </si>
  <si>
    <t>Bushwick II (Groups A&amp;C)</t>
  </si>
  <si>
    <t>K030300</t>
  </si>
  <si>
    <t>Bushwick II (Groups B&amp;D)</t>
  </si>
  <si>
    <t>K032400</t>
  </si>
  <si>
    <t>BUSHWICK II CDA (GROUP E)</t>
  </si>
  <si>
    <t>INDEPENDENCE</t>
  </si>
  <si>
    <t>K014000</t>
  </si>
  <si>
    <t>K021000</t>
  </si>
  <si>
    <t>ARMSTRONG I</t>
  </si>
  <si>
    <t>K022800</t>
  </si>
  <si>
    <t>ARMSTRONG II</t>
  </si>
  <si>
    <t>K019600</t>
  </si>
  <si>
    <t>572 Warren Street</t>
  </si>
  <si>
    <t>K022900</t>
  </si>
  <si>
    <t>WEEKSVILLE GARDENS</t>
  </si>
  <si>
    <t>RENTAL &amp; MGMT ASSOC CONSOLIDATED (AMP)</t>
  </si>
  <si>
    <t>K035800</t>
  </si>
  <si>
    <t>MARCY AVE - GREENE AVE SITE B</t>
  </si>
  <si>
    <t>K036300</t>
  </si>
  <si>
    <t>MARCY AVE - GREENE AVE SITE A</t>
  </si>
  <si>
    <t>K035700</t>
  </si>
  <si>
    <t>BERRY ST - SOUTH 9TH ST</t>
  </si>
  <si>
    <t>PROPERTY MANAGER</t>
  </si>
  <si>
    <t>ASST PROPERTY MANAGER</t>
  </si>
  <si>
    <t>ASST PROP MANAGER FORMULA</t>
  </si>
  <si>
    <t>HOUSING ASST</t>
  </si>
  <si>
    <t>HOUSING ASST FORMULA</t>
  </si>
  <si>
    <t>SOC</t>
  </si>
  <si>
    <t>PM</t>
  </si>
  <si>
    <t>APM</t>
  </si>
  <si>
    <t>APM_FORMULA</t>
  </si>
  <si>
    <t>SUPER</t>
  </si>
  <si>
    <t>ASUPER</t>
  </si>
  <si>
    <t>ASUPER_FORMULA</t>
  </si>
  <si>
    <t>PM_FORMULA</t>
  </si>
  <si>
    <t>SUPER_FORMULA</t>
  </si>
  <si>
    <t>SOG</t>
  </si>
  <si>
    <t>HA</t>
  </si>
  <si>
    <t>HA_FORMULA</t>
  </si>
  <si>
    <t>SOC_FORMULA</t>
  </si>
  <si>
    <t>CTJ</t>
  </si>
  <si>
    <t>CJG_FORMULA</t>
  </si>
  <si>
    <t>SOG_FORMULA</t>
  </si>
  <si>
    <t>CJG_TOTAL</t>
  </si>
  <si>
    <t>CTX</t>
  </si>
  <si>
    <t>CTX_FORMULA</t>
  </si>
  <si>
    <t>MW</t>
  </si>
  <si>
    <t>MW_FORMULA</t>
  </si>
  <si>
    <t>SEC</t>
  </si>
  <si>
    <t>SEC_FORMULA</t>
  </si>
  <si>
    <t>TOT</t>
  </si>
  <si>
    <t>TOT_FORMULA</t>
  </si>
  <si>
    <t>CTG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</si>
</sst>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Times New Roman"/>
      <family val="1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2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</fills>
  <borders count="21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thin">
        <color theme="4" tint="0.3999755851924192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3">
    <xf numFmtId="0" fontId="0" fillId="0" borderId="0" xfId="0"/>
    <xf numFmtId="0" fontId="0" fillId="0" borderId="1" xfId="0" applyNumberFormat="1" applyFill="1" applyBorder="1" applyProtection="1">
      <protection locked="0"/>
    </xf>
    <xf numFmtId="0" fontId="0" fillId="0" borderId="2" xfId="0" applyNumberFormat="1" applyFill="1" applyBorder="1" applyProtection="1">
      <protection locked="0"/>
    </xf>
    <xf numFmtId="0" fontId="0" fillId="2" borderId="0" xfId="0" applyFill="1"/>
    <xf numFmtId="49" fontId="0" fillId="0" borderId="1" xfId="0" quotePrefix="1" applyNumberFormat="1" applyFill="1" applyBorder="1" applyProtection="1">
      <protection locked="0"/>
    </xf>
    <xf numFmtId="49" fontId="0" fillId="0" borderId="1" xfId="0" applyNumberFormat="1" applyFill="1" applyBorder="1" applyProtection="1">
      <protection locked="0"/>
    </xf>
    <xf numFmtId="0" fontId="0" fillId="0" borderId="0" xfId="0" applyFill="1"/>
    <xf numFmtId="0" fontId="0" fillId="3" borderId="0" xfId="0" applyFill="1"/>
    <xf numFmtId="0" fontId="0" fillId="0" borderId="0" xfId="0" applyNumberFormat="1"/>
    <xf numFmtId="0" fontId="0" fillId="0" borderId="0" xfId="0" applyAlignment="1">
      <alignment wrapText="1"/>
    </xf>
    <xf numFmtId="0" fontId="0" fillId="6" borderId="0" xfId="0" applyFill="1"/>
    <xf numFmtId="0" fontId="3" fillId="4" borderId="0" xfId="0" applyFont="1" applyFill="1" applyBorder="1"/>
    <xf numFmtId="0" fontId="0" fillId="0" borderId="3" xfId="0" applyBorder="1"/>
    <xf numFmtId="0" fontId="3" fillId="4" borderId="0" xfId="0" applyNumberFormat="1" applyFont="1" applyFill="1" applyBorder="1"/>
    <xf numFmtId="0" fontId="0" fillId="0" borderId="0" xfId="0" applyBorder="1"/>
    <xf numFmtId="0" fontId="0" fillId="7" borderId="0" xfId="0" applyFill="1"/>
    <xf numFmtId="0" fontId="0" fillId="8" borderId="0" xfId="0" applyFill="1"/>
    <xf numFmtId="0" fontId="2" fillId="9" borderId="0" xfId="0" applyFont="1" applyFill="1" applyAlignment="1">
      <alignment horizontal="center" vertical="center" wrapText="1"/>
    </xf>
    <xf numFmtId="9" fontId="2" fillId="9" borderId="0" xfId="2" applyFont="1" applyFill="1" applyAlignment="1">
      <alignment horizontal="center" vertical="center" wrapText="1"/>
    </xf>
    <xf numFmtId="164" fontId="0" fillId="0" borderId="0" xfId="1" applyNumberFormat="1" applyFont="1"/>
    <xf numFmtId="9" fontId="0" fillId="0" borderId="0" xfId="2" applyFont="1"/>
    <xf numFmtId="0" fontId="3" fillId="6" borderId="0" xfId="0" applyFont="1" applyFill="1"/>
    <xf numFmtId="164" fontId="3" fillId="6" borderId="0" xfId="1" applyNumberFormat="1" applyFont="1" applyFill="1"/>
    <xf numFmtId="9" fontId="3" fillId="6" borderId="0" xfId="2" applyFont="1" applyFill="1"/>
    <xf numFmtId="9" fontId="0" fillId="6" borderId="0" xfId="2" applyFont="1" applyFill="1"/>
    <xf numFmtId="0" fontId="0" fillId="10" borderId="0" xfId="0" applyFill="1"/>
    <xf numFmtId="164" fontId="0" fillId="10" borderId="0" xfId="1" applyNumberFormat="1" applyFont="1" applyFill="1"/>
    <xf numFmtId="9" fontId="0" fillId="10" borderId="0" xfId="2" applyFont="1" applyFill="1"/>
    <xf numFmtId="9" fontId="0" fillId="6" borderId="0" xfId="1" applyNumberFormat="1" applyFont="1" applyFill="1"/>
    <xf numFmtId="164" fontId="0" fillId="0" borderId="0" xfId="1" applyNumberFormat="1" applyFont="1" applyFill="1"/>
    <xf numFmtId="9" fontId="0" fillId="0" borderId="0" xfId="2" applyFont="1" applyFill="1"/>
    <xf numFmtId="164" fontId="0" fillId="6" borderId="0" xfId="1" applyNumberFormat="1" applyFont="1" applyFill="1"/>
    <xf numFmtId="0" fontId="4" fillId="0" borderId="0" xfId="0" applyFont="1" applyFill="1"/>
    <xf numFmtId="164" fontId="4" fillId="0" borderId="0" xfId="1" applyNumberFormat="1" applyFont="1" applyFill="1"/>
    <xf numFmtId="9" fontId="4" fillId="0" borderId="0" xfId="2" applyFont="1" applyFill="1"/>
    <xf numFmtId="0" fontId="5" fillId="6" borderId="0" xfId="0" applyFont="1" applyFill="1"/>
    <xf numFmtId="164" fontId="5" fillId="6" borderId="0" xfId="1" applyNumberFormat="1" applyFont="1" applyFill="1"/>
    <xf numFmtId="9" fontId="5" fillId="6" borderId="0" xfId="2" applyFont="1" applyFill="1"/>
    <xf numFmtId="164" fontId="4" fillId="6" borderId="0" xfId="1" applyNumberFormat="1" applyFont="1" applyFill="1"/>
    <xf numFmtId="0" fontId="3" fillId="4" borderId="4" xfId="0" applyFont="1" applyFill="1" applyBorder="1"/>
    <xf numFmtId="0" fontId="0" fillId="0" borderId="3" xfId="0" applyNumberFormat="1" applyBorder="1"/>
    <xf numFmtId="0" fontId="0" fillId="7" borderId="8" xfId="0" applyFill="1" applyBorder="1"/>
    <xf numFmtId="0" fontId="0" fillId="7" borderId="0" xfId="0" applyFill="1" applyBorder="1"/>
    <xf numFmtId="0" fontId="0" fillId="5" borderId="9" xfId="0" applyFill="1" applyBorder="1"/>
    <xf numFmtId="0" fontId="0" fillId="0" borderId="8" xfId="0" applyBorder="1"/>
    <xf numFmtId="0" fontId="0" fillId="6" borderId="8" xfId="0" applyFill="1" applyBorder="1"/>
    <xf numFmtId="0" fontId="0" fillId="6" borderId="0" xfId="0" applyFill="1" applyBorder="1"/>
    <xf numFmtId="0" fontId="0" fillId="8" borderId="8" xfId="0" applyFill="1" applyBorder="1"/>
    <xf numFmtId="0" fontId="0" fillId="8" borderId="0" xfId="0" applyFill="1" applyBorder="1"/>
    <xf numFmtId="0" fontId="3" fillId="5" borderId="7" xfId="0" applyFont="1" applyFill="1" applyBorder="1" applyAlignment="1">
      <alignment wrapText="1"/>
    </xf>
    <xf numFmtId="0" fontId="3" fillId="5" borderId="9" xfId="0" applyFont="1" applyFill="1" applyBorder="1"/>
    <xf numFmtId="0" fontId="3" fillId="0" borderId="0" xfId="0" applyFont="1"/>
    <xf numFmtId="0" fontId="3" fillId="0" borderId="0" xfId="0" applyFont="1" applyFill="1"/>
    <xf numFmtId="0" fontId="3" fillId="5" borderId="13" xfId="0" applyFont="1" applyFill="1" applyBorder="1" applyAlignment="1">
      <alignment wrapText="1"/>
    </xf>
    <xf numFmtId="0" fontId="3" fillId="5" borderId="14" xfId="0" applyFont="1" applyFill="1" applyBorder="1"/>
    <xf numFmtId="0" fontId="3" fillId="0" borderId="0" xfId="0" applyFont="1" applyBorder="1"/>
    <xf numFmtId="0" fontId="3" fillId="12" borderId="6" xfId="0" applyFont="1" applyFill="1" applyBorder="1" applyAlignment="1">
      <alignment wrapText="1"/>
    </xf>
    <xf numFmtId="0" fontId="3" fillId="12" borderId="0" xfId="0" applyFont="1" applyFill="1" applyBorder="1"/>
    <xf numFmtId="0" fontId="3" fillId="7" borderId="14" xfId="0" applyFont="1" applyFill="1" applyBorder="1"/>
    <xf numFmtId="0" fontId="3" fillId="0" borderId="14" xfId="0" applyFont="1" applyBorder="1"/>
    <xf numFmtId="0" fontId="3" fillId="6" borderId="14" xfId="0" applyFont="1" applyFill="1" applyBorder="1"/>
    <xf numFmtId="0" fontId="3" fillId="8" borderId="14" xfId="0" applyFont="1" applyFill="1" applyBorder="1"/>
    <xf numFmtId="0" fontId="0" fillId="0" borderId="0" xfId="0" applyAlignment="1">
      <alignment horizontal="center"/>
    </xf>
    <xf numFmtId="0" fontId="0" fillId="0" borderId="0" xfId="0" applyFill="1" applyBorder="1"/>
    <xf numFmtId="0" fontId="0" fillId="0" borderId="0" xfId="0" applyFill="1" applyAlignment="1">
      <alignment wrapText="1"/>
    </xf>
    <xf numFmtId="0" fontId="0" fillId="0" borderId="0" xfId="0" applyNumberFormat="1" applyFill="1"/>
    <xf numFmtId="0" fontId="3" fillId="0" borderId="0" xfId="0" applyNumberFormat="1" applyFont="1" applyFill="1" applyBorder="1"/>
    <xf numFmtId="0" fontId="3" fillId="0" borderId="13" xfId="0" applyFont="1" applyBorder="1" applyAlignment="1">
      <alignment horizontal="center" wrapText="1"/>
    </xf>
    <xf numFmtId="0" fontId="0" fillId="0" borderId="0" xfId="0" applyAlignment="1">
      <alignment horizontal="center" wrapText="1"/>
    </xf>
    <xf numFmtId="1" fontId="0" fillId="0" borderId="0" xfId="0" applyNumberFormat="1"/>
    <xf numFmtId="0" fontId="8" fillId="13" borderId="19" xfId="0" applyFont="1" applyFill="1" applyBorder="1" applyAlignment="1">
      <alignment horizontal="center" vertical="center"/>
    </xf>
    <xf numFmtId="0" fontId="8" fillId="13" borderId="18" xfId="0" applyFont="1" applyFill="1" applyBorder="1" applyAlignment="1">
      <alignment horizontal="center" vertical="center"/>
    </xf>
    <xf numFmtId="0" fontId="8" fillId="13" borderId="17" xfId="0" applyFont="1" applyFill="1" applyBorder="1" applyAlignment="1">
      <alignment horizontal="center" vertical="center"/>
    </xf>
    <xf numFmtId="0" fontId="8" fillId="13" borderId="16" xfId="0" applyFont="1" applyFill="1" applyBorder="1" applyAlignment="1">
      <alignment horizontal="center" vertical="center"/>
    </xf>
    <xf numFmtId="0" fontId="8" fillId="0" borderId="15" xfId="0" applyFont="1" applyBorder="1" applyAlignment="1">
      <alignment vertical="center"/>
    </xf>
    <xf numFmtId="0" fontId="7" fillId="0" borderId="12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8" fillId="14" borderId="15" xfId="0" applyFont="1" applyFill="1" applyBorder="1" applyAlignment="1">
      <alignment vertical="center"/>
    </xf>
    <xf numFmtId="0" fontId="7" fillId="14" borderId="12" xfId="0" applyFont="1" applyFill="1" applyBorder="1" applyAlignment="1">
      <alignment horizontal="center" vertical="center"/>
    </xf>
    <xf numFmtId="0" fontId="7" fillId="14" borderId="11" xfId="0" applyFont="1" applyFill="1" applyBorder="1" applyAlignment="1">
      <alignment horizontal="center" vertical="center"/>
    </xf>
    <xf numFmtId="0" fontId="7" fillId="14" borderId="15" xfId="0" applyFont="1" applyFill="1" applyBorder="1" applyAlignment="1">
      <alignment horizontal="center" vertical="center"/>
    </xf>
    <xf numFmtId="0" fontId="8" fillId="14" borderId="10" xfId="0" applyFont="1" applyFill="1" applyBorder="1" applyAlignment="1">
      <alignment vertical="center"/>
    </xf>
    <xf numFmtId="0" fontId="6" fillId="0" borderId="12" xfId="0" applyFont="1" applyBorder="1"/>
    <xf numFmtId="0" fontId="6" fillId="0" borderId="11" xfId="0" applyFont="1" applyBorder="1"/>
    <xf numFmtId="0" fontId="6" fillId="0" borderId="15" xfId="0" applyFont="1" applyBorder="1"/>
    <xf numFmtId="0" fontId="8" fillId="15" borderId="15" xfId="0" applyFont="1" applyFill="1" applyBorder="1" applyAlignment="1">
      <alignment vertical="center"/>
    </xf>
    <xf numFmtId="0" fontId="7" fillId="15" borderId="12" xfId="0" applyFont="1" applyFill="1" applyBorder="1" applyAlignment="1">
      <alignment horizontal="center" vertical="center"/>
    </xf>
    <xf numFmtId="0" fontId="7" fillId="15" borderId="11" xfId="0" applyFont="1" applyFill="1" applyBorder="1" applyAlignment="1">
      <alignment horizontal="center" vertical="center"/>
    </xf>
    <xf numFmtId="0" fontId="7" fillId="15" borderId="15" xfId="0" applyFont="1" applyFill="1" applyBorder="1" applyAlignment="1">
      <alignment horizontal="center" vertical="center"/>
    </xf>
    <xf numFmtId="0" fontId="3" fillId="0" borderId="5" xfId="0" applyFont="1" applyBorder="1" applyAlignment="1">
      <alignment wrapText="1"/>
    </xf>
    <xf numFmtId="0" fontId="3" fillId="0" borderId="6" xfId="0" applyFont="1" applyBorder="1" applyAlignment="1">
      <alignment wrapText="1"/>
    </xf>
    <xf numFmtId="0" fontId="0" fillId="0" borderId="0" xfId="0" applyNumberFormat="1" applyBorder="1"/>
    <xf numFmtId="0" fontId="0" fillId="0" borderId="8" xfId="0" applyFill="1" applyBorder="1"/>
    <xf numFmtId="38" fontId="0" fillId="0" borderId="0" xfId="0" applyNumberFormat="1"/>
    <xf numFmtId="38" fontId="0" fillId="0" borderId="3" xfId="0" applyNumberFormat="1" applyBorder="1"/>
    <xf numFmtId="38" fontId="3" fillId="0" borderId="7" xfId="0" applyNumberFormat="1" applyFont="1" applyBorder="1" applyAlignment="1">
      <alignment wrapText="1"/>
    </xf>
    <xf numFmtId="38" fontId="0" fillId="7" borderId="9" xfId="0" applyNumberFormat="1" applyFill="1" applyBorder="1"/>
    <xf numFmtId="38" fontId="0" fillId="0" borderId="9" xfId="0" applyNumberFormat="1" applyBorder="1"/>
    <xf numFmtId="38" fontId="0" fillId="6" borderId="9" xfId="0" applyNumberFormat="1" applyFill="1" applyBorder="1"/>
    <xf numFmtId="38" fontId="0" fillId="8" borderId="9" xfId="0" applyNumberFormat="1" applyFill="1" applyBorder="1"/>
    <xf numFmtId="0" fontId="2" fillId="9" borderId="0" xfId="0" applyFont="1" applyFill="1"/>
    <xf numFmtId="0" fontId="3" fillId="4" borderId="20" xfId="0" applyFont="1" applyFill="1" applyBorder="1"/>
    <xf numFmtId="0" fontId="0" fillId="0" borderId="20" xfId="0" applyBorder="1"/>
    <xf numFmtId="0" fontId="3" fillId="0" borderId="20" xfId="0" applyFont="1" applyBorder="1"/>
    <xf numFmtId="0" fontId="0" fillId="16" borderId="20" xfId="0" applyFill="1" applyBorder="1"/>
    <xf numFmtId="0" fontId="3" fillId="16" borderId="20" xfId="0" applyFont="1" applyFill="1" applyBorder="1"/>
    <xf numFmtId="0" fontId="0" fillId="17" borderId="20" xfId="0" applyFill="1" applyBorder="1"/>
    <xf numFmtId="0" fontId="3" fillId="17" borderId="20" xfId="0" applyFont="1" applyFill="1" applyBorder="1"/>
    <xf numFmtId="0" fontId="3" fillId="8" borderId="0" xfId="0" applyFont="1" applyFill="1" applyBorder="1"/>
    <xf numFmtId="0" fontId="3" fillId="8" borderId="0" xfId="0" applyFont="1" applyFill="1"/>
    <xf numFmtId="0" fontId="0" fillId="11" borderId="0" xfId="0" applyFill="1"/>
    <xf numFmtId="0" fontId="3" fillId="11" borderId="4" xfId="0" applyFont="1" applyFill="1" applyBorder="1"/>
    <xf numFmtId="0" fontId="3" fillId="11" borderId="0" xfId="0" applyFont="1" applyFill="1"/>
    <xf numFmtId="0" fontId="3" fillId="11" borderId="0" xfId="0" applyFont="1" applyFill="1" applyBorder="1"/>
    <xf numFmtId="0" fontId="0" fillId="18" borderId="0" xfId="0" applyFill="1"/>
    <xf numFmtId="0" fontId="0" fillId="19" borderId="0" xfId="0" applyFill="1"/>
    <xf numFmtId="0" fontId="3" fillId="17" borderId="0" xfId="0" applyFont="1" applyFill="1"/>
    <xf numFmtId="0" fontId="0" fillId="18" borderId="0" xfId="0" applyFill="1" applyAlignment="1">
      <alignment horizontal="right"/>
    </xf>
    <xf numFmtId="165" fontId="0" fillId="18" borderId="0" xfId="2" applyNumberFormat="1" applyFont="1" applyFill="1"/>
    <xf numFmtId="165" fontId="0" fillId="19" borderId="0" xfId="2" applyNumberFormat="1" applyFont="1" applyFill="1"/>
    <xf numFmtId="0" fontId="0" fillId="19" borderId="20" xfId="0" applyFill="1" applyBorder="1"/>
    <xf numFmtId="0" fontId="3" fillId="19" borderId="20" xfId="0" applyFont="1" applyFill="1" applyBorder="1"/>
    <xf numFmtId="0" fontId="3" fillId="4" borderId="8" xfId="0" applyFont="1" applyFill="1" applyBorder="1"/>
    <xf numFmtId="38" fontId="3" fillId="4" borderId="9" xfId="0" applyNumberFormat="1" applyFont="1" applyFill="1" applyBorder="1"/>
    <xf numFmtId="0" fontId="3" fillId="4" borderId="14" xfId="0" applyNumberFormat="1" applyFont="1" applyFill="1" applyBorder="1"/>
    <xf numFmtId="0" fontId="3" fillId="11" borderId="14" xfId="0" applyFont="1" applyFill="1" applyBorder="1"/>
    <xf numFmtId="0" fontId="3" fillId="4" borderId="8" xfId="0" applyNumberFormat="1" applyFont="1" applyFill="1" applyBorder="1"/>
    <xf numFmtId="0" fontId="3" fillId="12" borderId="11" xfId="0" applyFont="1" applyFill="1" applyBorder="1"/>
    <xf numFmtId="0" fontId="3" fillId="4" borderId="9" xfId="0" applyNumberFormat="1" applyFont="1" applyFill="1" applyBorder="1"/>
    <xf numFmtId="0" fontId="3" fillId="5" borderId="12" xfId="0" applyFont="1" applyFill="1" applyBorder="1"/>
    <xf numFmtId="0" fontId="3" fillId="11" borderId="9" xfId="0" applyFont="1" applyFill="1" applyBorder="1"/>
    <xf numFmtId="0" fontId="3" fillId="11" borderId="8" xfId="0" applyFont="1" applyFill="1" applyBorder="1"/>
    <xf numFmtId="0" fontId="3" fillId="5" borderId="15" xfId="0" applyFont="1" applyFill="1" applyBorder="1"/>
    <xf numFmtId="0" fontId="0" fillId="5" borderId="12" xfId="0" applyFill="1" applyBorder="1"/>
    <xf numFmtId="0" fontId="0" fillId="7" borderId="10" xfId="0" applyFill="1" applyBorder="1"/>
    <xf numFmtId="0" fontId="0" fillId="7" borderId="11" xfId="0" applyFill="1" applyBorder="1"/>
    <xf numFmtId="38" fontId="0" fillId="7" borderId="12" xfId="0" applyNumberFormat="1" applyFill="1" applyBorder="1"/>
    <xf numFmtId="0" fontId="3" fillId="7" borderId="15" xfId="0" applyFont="1" applyFill="1" applyBorder="1"/>
    <xf numFmtId="0" fontId="2" fillId="9" borderId="0" xfId="0" quotePrefix="1" applyFont="1" applyFill="1" applyAlignment="1">
      <alignment horizontal="center"/>
    </xf>
    <xf numFmtId="0" fontId="2" fillId="9" borderId="16" xfId="0" applyFont="1" applyFill="1" applyBorder="1" applyAlignment="1">
      <alignment horizontal="center"/>
    </xf>
    <xf numFmtId="0" fontId="2" fillId="9" borderId="17" xfId="0" applyFont="1" applyFill="1" applyBorder="1" applyAlignment="1">
      <alignment horizontal="center"/>
    </xf>
    <xf numFmtId="0" fontId="2" fillId="9" borderId="18" xfId="0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Ramosh1/Desktop/BDO/RC%20to%20APM%20relationship%20Devs%20in%20Operation%20FY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velopment RC to AMP Summary"/>
      <sheetName val="Sheet2"/>
      <sheetName val="Sheet1"/>
      <sheetName val="Changes to Private MGT"/>
      <sheetName val="Sheet5"/>
      <sheetName val="Sheet6"/>
      <sheetName val="Dev Data Pivot"/>
      <sheetName val="Development Data"/>
      <sheetName val="Summary"/>
      <sheetName val="Subsidy FIle"/>
      <sheetName val="Sheet3"/>
      <sheetName val="RC Lookup"/>
    </sheetNames>
    <sheetDataSet>
      <sheetData sheetId="0"/>
      <sheetData sheetId="1"/>
      <sheetData sheetId="2"/>
      <sheetData sheetId="3"/>
      <sheetData sheetId="4"/>
      <sheetData sheetId="5">
        <row r="1">
          <cell r="B1" t="str">
            <v>RC Parent Name</v>
          </cell>
          <cell r="C1" t="str">
            <v>Parent</v>
          </cell>
          <cell r="D1" t="str">
            <v>CM</v>
          </cell>
          <cell r="E1" t="str">
            <v>Actual PP05</v>
          </cell>
          <cell r="F1">
            <v>0</v>
          </cell>
        </row>
        <row r="2">
          <cell r="B2" t="str">
            <v>ADAMS</v>
          </cell>
          <cell r="C2" t="str">
            <v>Adams</v>
          </cell>
          <cell r="D2">
            <v>30</v>
          </cell>
          <cell r="E2">
            <v>31</v>
          </cell>
          <cell r="G2">
            <v>1</v>
          </cell>
        </row>
        <row r="3">
          <cell r="B3" t="str">
            <v>BOSTON SECOR CONSOLIDATION</v>
          </cell>
          <cell r="C3" t="str">
            <v>Boston Secor Consolidation</v>
          </cell>
          <cell r="D3">
            <v>24</v>
          </cell>
          <cell r="E3">
            <v>25</v>
          </cell>
          <cell r="G3">
            <v>1</v>
          </cell>
        </row>
        <row r="4">
          <cell r="B4" t="str">
            <v>BRONX RIVER CONSOLIDATED</v>
          </cell>
          <cell r="C4" t="str">
            <v>Bronx River Consolidated</v>
          </cell>
          <cell r="D4">
            <v>48</v>
          </cell>
          <cell r="E4">
            <v>43</v>
          </cell>
          <cell r="G4">
            <v>1</v>
          </cell>
        </row>
        <row r="5">
          <cell r="B5" t="str">
            <v>BUTLER</v>
          </cell>
          <cell r="C5" t="str">
            <v>Butler</v>
          </cell>
          <cell r="D5">
            <v>45</v>
          </cell>
          <cell r="E5">
            <v>41</v>
          </cell>
          <cell r="G5">
            <v>1</v>
          </cell>
        </row>
        <row r="6">
          <cell r="B6" t="str">
            <v>CLAREMONT CONSOLIDATED</v>
          </cell>
          <cell r="C6" t="str">
            <v>Claremont Consolidated</v>
          </cell>
          <cell r="D6">
            <v>29</v>
          </cell>
          <cell r="E6">
            <v>26</v>
          </cell>
          <cell r="G6">
            <v>1</v>
          </cell>
        </row>
        <row r="7">
          <cell r="B7" t="str">
            <v>EASTCHESTER GARDENS CONSOLIDATED</v>
          </cell>
          <cell r="C7" t="str">
            <v>Eastchester Gardens Consolidated</v>
          </cell>
          <cell r="D7">
            <v>35</v>
          </cell>
          <cell r="E7">
            <v>35</v>
          </cell>
          <cell r="G7">
            <v>1</v>
          </cell>
        </row>
        <row r="8">
          <cell r="B8" t="str">
            <v>EDENWALD</v>
          </cell>
          <cell r="C8" t="str">
            <v>Edenwald</v>
          </cell>
          <cell r="D8">
            <v>63</v>
          </cell>
          <cell r="E8">
            <v>61</v>
          </cell>
          <cell r="G8">
            <v>1</v>
          </cell>
        </row>
        <row r="9">
          <cell r="B9" t="str">
            <v>FOREST CONSOLIDATION</v>
          </cell>
          <cell r="C9" t="str">
            <v>Forest Consolidation</v>
          </cell>
          <cell r="D9">
            <v>60</v>
          </cell>
          <cell r="E9">
            <v>57</v>
          </cell>
          <cell r="G9">
            <v>1</v>
          </cell>
        </row>
        <row r="10">
          <cell r="B10" t="str">
            <v>FORT INDEPENDENCE CONSOLIDATED</v>
          </cell>
          <cell r="C10" t="str">
            <v>Fort Independence Consolidated</v>
          </cell>
          <cell r="D10">
            <v>25</v>
          </cell>
          <cell r="E10">
            <v>22</v>
          </cell>
          <cell r="G10">
            <v>1</v>
          </cell>
        </row>
        <row r="11">
          <cell r="B11" t="str">
            <v>HIGHBRIDGE GARDENS</v>
          </cell>
          <cell r="C11" t="str">
            <v>Highbridge Gardens</v>
          </cell>
          <cell r="D11">
            <v>26</v>
          </cell>
          <cell r="E11">
            <v>28</v>
          </cell>
          <cell r="G11">
            <v>1</v>
          </cell>
        </row>
        <row r="12">
          <cell r="B12" t="str">
            <v>JUSTICE SONIA SOTOMAYOR  CONSOLIDATED</v>
          </cell>
          <cell r="C12" t="str">
            <v>Justice Sonia Sotomayor  Consolidated</v>
          </cell>
          <cell r="D12">
            <v>52</v>
          </cell>
          <cell r="E12">
            <v>44</v>
          </cell>
          <cell r="G12">
            <v>1</v>
          </cell>
        </row>
        <row r="13">
          <cell r="B13" t="str">
            <v>MONROE</v>
          </cell>
          <cell r="C13" t="str">
            <v>Monroe</v>
          </cell>
          <cell r="D13">
            <v>36</v>
          </cell>
          <cell r="E13">
            <v>34</v>
          </cell>
          <cell r="G13">
            <v>1</v>
          </cell>
        </row>
        <row r="14">
          <cell r="B14" t="str">
            <v>MORRIS CONSOLIDATED</v>
          </cell>
          <cell r="C14" t="str">
            <v>Morris Consolidated</v>
          </cell>
          <cell r="D14">
            <v>55</v>
          </cell>
          <cell r="E14">
            <v>54</v>
          </cell>
          <cell r="G14">
            <v>1</v>
          </cell>
        </row>
        <row r="15">
          <cell r="B15" t="str">
            <v>MORRISANIA CONSOLIDATED</v>
          </cell>
          <cell r="C15" t="str">
            <v>Morrisania Consolidated</v>
          </cell>
          <cell r="D15">
            <v>51</v>
          </cell>
          <cell r="E15">
            <v>46</v>
          </cell>
          <cell r="G15">
            <v>1</v>
          </cell>
        </row>
        <row r="16">
          <cell r="B16" t="str">
            <v>PELHAM PARKWAY CONSOLIDATED</v>
          </cell>
          <cell r="C16" t="str">
            <v>Pelham Parkway Consolidated</v>
          </cell>
          <cell r="D16">
            <v>48</v>
          </cell>
          <cell r="E16">
            <v>48</v>
          </cell>
          <cell r="G16">
            <v>1</v>
          </cell>
        </row>
        <row r="17">
          <cell r="B17" t="str">
            <v>SACK WERN CONSOLIDATED</v>
          </cell>
          <cell r="C17" t="str">
            <v>Sack Wern Consolidated</v>
          </cell>
          <cell r="D17">
            <v>30</v>
          </cell>
          <cell r="E17">
            <v>26</v>
          </cell>
          <cell r="G17">
            <v>1</v>
          </cell>
        </row>
        <row r="18">
          <cell r="B18" t="str">
            <v>SEDGWICK CONSOLIDATED</v>
          </cell>
          <cell r="C18" t="str">
            <v>Sedgwick Consolidated</v>
          </cell>
          <cell r="D18">
            <v>31</v>
          </cell>
          <cell r="E18">
            <v>31</v>
          </cell>
          <cell r="G18">
            <v>1</v>
          </cell>
        </row>
        <row r="19">
          <cell r="B19" t="str">
            <v>SOUNDVIEW</v>
          </cell>
          <cell r="C19" t="str">
            <v>Soundview</v>
          </cell>
          <cell r="D19">
            <v>41</v>
          </cell>
          <cell r="E19">
            <v>40</v>
          </cell>
          <cell r="G19">
            <v>1</v>
          </cell>
        </row>
        <row r="20">
          <cell r="B20" t="str">
            <v>THROGGS NECK CONSOLIDATED</v>
          </cell>
          <cell r="C20" t="str">
            <v>Throggs Neck Consolidated</v>
          </cell>
          <cell r="D20">
            <v>54</v>
          </cell>
          <cell r="E20">
            <v>54</v>
          </cell>
          <cell r="G20">
            <v>1</v>
          </cell>
        </row>
        <row r="21">
          <cell r="B21" t="str">
            <v>UNION AVE CONSOLIDATED</v>
          </cell>
          <cell r="C21" t="str">
            <v>Union Ave Consolidated</v>
          </cell>
          <cell r="D21">
            <v>34</v>
          </cell>
          <cell r="E21">
            <v>34</v>
          </cell>
          <cell r="G21">
            <v>1</v>
          </cell>
        </row>
        <row r="22">
          <cell r="B22" t="str">
            <v>WEBSTER CONSOLIDATED</v>
          </cell>
          <cell r="C22" t="str">
            <v>Webster Consolidated</v>
          </cell>
          <cell r="D22">
            <v>29</v>
          </cell>
          <cell r="E22">
            <v>29</v>
          </cell>
          <cell r="G22">
            <v>1</v>
          </cell>
        </row>
        <row r="23">
          <cell r="B23" t="str">
            <v>ALBANY CONSOLIDATED</v>
          </cell>
          <cell r="C23" t="str">
            <v>Albany Consolidated</v>
          </cell>
          <cell r="D23">
            <v>39</v>
          </cell>
          <cell r="E23">
            <v>45</v>
          </cell>
          <cell r="F23">
            <v>0</v>
          </cell>
          <cell r="G23">
            <v>1</v>
          </cell>
        </row>
        <row r="24">
          <cell r="B24" t="str">
            <v>ARMSTRONG CONSOLIDATED</v>
          </cell>
          <cell r="C24" t="str">
            <v>Armstrong Consolidated</v>
          </cell>
          <cell r="D24">
            <v>0</v>
          </cell>
          <cell r="E24">
            <v>1</v>
          </cell>
          <cell r="F24" t="str">
            <v>Disposed</v>
          </cell>
          <cell r="G24" t="str">
            <v>Disposed</v>
          </cell>
        </row>
        <row r="25">
          <cell r="B25" t="str">
            <v>BORINQUEN PLAZA CONSOLIDATED</v>
          </cell>
          <cell r="C25" t="str">
            <v>Borinquen Plaza Consolidated</v>
          </cell>
          <cell r="D25">
            <v>34</v>
          </cell>
          <cell r="E25">
            <v>33</v>
          </cell>
          <cell r="F25">
            <v>0</v>
          </cell>
          <cell r="G25">
            <v>1</v>
          </cell>
        </row>
        <row r="26">
          <cell r="B26" t="str">
            <v>BREUKELEN</v>
          </cell>
          <cell r="C26" t="str">
            <v>Breukelen</v>
          </cell>
          <cell r="D26">
            <v>51</v>
          </cell>
          <cell r="E26">
            <v>50</v>
          </cell>
          <cell r="F26">
            <v>0</v>
          </cell>
          <cell r="G26">
            <v>1</v>
          </cell>
        </row>
        <row r="27">
          <cell r="B27" t="str">
            <v>BREVOORT</v>
          </cell>
          <cell r="C27" t="str">
            <v>Brevoort</v>
          </cell>
          <cell r="D27">
            <v>30</v>
          </cell>
          <cell r="E27">
            <v>27</v>
          </cell>
          <cell r="F27">
            <v>0</v>
          </cell>
          <cell r="G27">
            <v>1</v>
          </cell>
        </row>
        <row r="28">
          <cell r="B28" t="str">
            <v>CAREY GARDENS CONSOLIDATED</v>
          </cell>
          <cell r="C28" t="str">
            <v>Carey Gardens Consolidated</v>
          </cell>
          <cell r="D28">
            <v>38</v>
          </cell>
          <cell r="E28">
            <v>39</v>
          </cell>
          <cell r="F28">
            <v>0</v>
          </cell>
          <cell r="G28">
            <v>1</v>
          </cell>
        </row>
        <row r="29">
          <cell r="B29" t="str">
            <v>COOPER PARK</v>
          </cell>
          <cell r="C29" t="str">
            <v>Cooper Park</v>
          </cell>
          <cell r="D29">
            <v>26</v>
          </cell>
          <cell r="E29">
            <v>25</v>
          </cell>
          <cell r="F29">
            <v>0</v>
          </cell>
          <cell r="G29">
            <v>1</v>
          </cell>
        </row>
        <row r="30">
          <cell r="B30" t="str">
            <v>CYPRESS HILLS CONSOLIDATED</v>
          </cell>
          <cell r="C30" t="str">
            <v>Cypress Hills Consolidated</v>
          </cell>
          <cell r="D30">
            <v>46</v>
          </cell>
          <cell r="E30">
            <v>47</v>
          </cell>
          <cell r="F30">
            <v>0</v>
          </cell>
          <cell r="G30">
            <v>1</v>
          </cell>
        </row>
        <row r="31">
          <cell r="B31" t="str">
            <v>FARRAGUT</v>
          </cell>
          <cell r="C31" t="str">
            <v>Farragut</v>
          </cell>
          <cell r="D31">
            <v>43</v>
          </cell>
          <cell r="E31">
            <v>39</v>
          </cell>
          <cell r="F31">
            <v>0</v>
          </cell>
          <cell r="G31">
            <v>1</v>
          </cell>
        </row>
        <row r="32">
          <cell r="B32" t="str">
            <v>GARVEY CONSOLIDATED</v>
          </cell>
          <cell r="C32" t="str">
            <v>Garvey Consolidated</v>
          </cell>
          <cell r="D32">
            <v>27</v>
          </cell>
          <cell r="E32">
            <v>28</v>
          </cell>
          <cell r="F32">
            <v>0</v>
          </cell>
          <cell r="G32">
            <v>1</v>
          </cell>
        </row>
        <row r="33">
          <cell r="B33" t="str">
            <v>GLENWOOD</v>
          </cell>
          <cell r="C33" t="str">
            <v>Glenwood</v>
          </cell>
          <cell r="D33">
            <v>38</v>
          </cell>
          <cell r="E33">
            <v>39</v>
          </cell>
          <cell r="F33">
            <v>0</v>
          </cell>
          <cell r="G33">
            <v>1</v>
          </cell>
        </row>
        <row r="34">
          <cell r="B34" t="str">
            <v>GOWANUS</v>
          </cell>
          <cell r="C34" t="str">
            <v>Gowanus</v>
          </cell>
          <cell r="D34">
            <v>37</v>
          </cell>
          <cell r="E34">
            <v>37</v>
          </cell>
          <cell r="F34">
            <v>0</v>
          </cell>
          <cell r="G34">
            <v>1</v>
          </cell>
        </row>
        <row r="35">
          <cell r="B35" t="str">
            <v>HOPE GARDENS CONSOLIDATED</v>
          </cell>
          <cell r="C35">
            <v>0</v>
          </cell>
          <cell r="D35">
            <v>0</v>
          </cell>
          <cell r="E35">
            <v>0</v>
          </cell>
          <cell r="F35" t="str">
            <v>Disposed</v>
          </cell>
          <cell r="G35" t="str">
            <v>Disposed</v>
          </cell>
        </row>
        <row r="36">
          <cell r="B36" t="str">
            <v>INGERSOLL</v>
          </cell>
          <cell r="C36" t="str">
            <v>Ingersoll</v>
          </cell>
          <cell r="D36">
            <v>55</v>
          </cell>
          <cell r="E36">
            <v>55</v>
          </cell>
          <cell r="F36">
            <v>0</v>
          </cell>
          <cell r="G36">
            <v>1</v>
          </cell>
        </row>
        <row r="37">
          <cell r="B37" t="str">
            <v>KINGSBOROUGH CONSOLIDATED</v>
          </cell>
          <cell r="C37" t="str">
            <v>Kingsborough Consolidated</v>
          </cell>
          <cell r="D37">
            <v>41</v>
          </cell>
          <cell r="E37">
            <v>40</v>
          </cell>
          <cell r="F37">
            <v>0</v>
          </cell>
          <cell r="G37">
            <v>1</v>
          </cell>
        </row>
        <row r="38">
          <cell r="B38" t="str">
            <v>LAFAYETTE</v>
          </cell>
          <cell r="C38" t="str">
            <v>Lafayette</v>
          </cell>
          <cell r="D38">
            <v>30</v>
          </cell>
          <cell r="E38">
            <v>30</v>
          </cell>
          <cell r="F38">
            <v>0</v>
          </cell>
          <cell r="G38">
            <v>1</v>
          </cell>
        </row>
        <row r="39">
          <cell r="B39" t="str">
            <v>MARCY</v>
          </cell>
          <cell r="C39" t="str">
            <v>Marcy</v>
          </cell>
          <cell r="D39">
            <v>51</v>
          </cell>
          <cell r="E39">
            <v>48</v>
          </cell>
          <cell r="F39">
            <v>0</v>
          </cell>
          <cell r="G39">
            <v>1</v>
          </cell>
        </row>
        <row r="40">
          <cell r="B40" t="str">
            <v>OCEAN HILL CONSOLIDATED</v>
          </cell>
          <cell r="C40" t="str">
            <v>Ocean Hill Consolidated</v>
          </cell>
          <cell r="D40">
            <v>25</v>
          </cell>
          <cell r="E40">
            <v>26</v>
          </cell>
          <cell r="F40">
            <v>0</v>
          </cell>
          <cell r="G40">
            <v>1</v>
          </cell>
        </row>
        <row r="41">
          <cell r="B41" t="str">
            <v>O'DWYER GARDENS CONSOLIDATED</v>
          </cell>
          <cell r="C41" t="str">
            <v>O'dwyer Gardens Consolidated</v>
          </cell>
          <cell r="D41">
            <v>43</v>
          </cell>
          <cell r="E41">
            <v>43</v>
          </cell>
          <cell r="F41">
            <v>0</v>
          </cell>
          <cell r="G41">
            <v>1</v>
          </cell>
        </row>
        <row r="42">
          <cell r="B42" t="str">
            <v>PARK ROCK CONSOLIDATED</v>
          </cell>
          <cell r="C42" t="str">
            <v>Park Rock Consolidated</v>
          </cell>
          <cell r="D42">
            <v>36</v>
          </cell>
          <cell r="E42">
            <v>33</v>
          </cell>
          <cell r="F42">
            <v>0</v>
          </cell>
          <cell r="G42">
            <v>1</v>
          </cell>
        </row>
        <row r="43">
          <cell r="B43" t="str">
            <v>PENNSYLVANIA AVE - WORTMAN AVE CONSOLIDATED</v>
          </cell>
          <cell r="C43" t="str">
            <v>Pennsylvania Ave - Wortman Ave Consolidated</v>
          </cell>
          <cell r="D43">
            <v>25</v>
          </cell>
          <cell r="E43">
            <v>28</v>
          </cell>
          <cell r="F43">
            <v>0</v>
          </cell>
          <cell r="G43">
            <v>1</v>
          </cell>
        </row>
        <row r="44">
          <cell r="B44" t="str">
            <v>PINK</v>
          </cell>
          <cell r="C44" t="str">
            <v>Pink</v>
          </cell>
          <cell r="D44">
            <v>47</v>
          </cell>
          <cell r="E44">
            <v>48</v>
          </cell>
          <cell r="F44">
            <v>0</v>
          </cell>
          <cell r="G44">
            <v>1</v>
          </cell>
        </row>
        <row r="45">
          <cell r="B45" t="str">
            <v>RED HOOK EAST</v>
          </cell>
          <cell r="C45" t="str">
            <v>Red Hook East</v>
          </cell>
          <cell r="D45">
            <v>44</v>
          </cell>
          <cell r="E45">
            <v>41</v>
          </cell>
          <cell r="F45">
            <v>0</v>
          </cell>
          <cell r="G45">
            <v>1</v>
          </cell>
        </row>
        <row r="46">
          <cell r="B46" t="str">
            <v>RED HOOK WEST</v>
          </cell>
          <cell r="C46" t="str">
            <v>Red Hook West</v>
          </cell>
          <cell r="D46">
            <v>44</v>
          </cell>
          <cell r="E46">
            <v>41</v>
          </cell>
          <cell r="F46">
            <v>0</v>
          </cell>
          <cell r="G46">
            <v>1</v>
          </cell>
        </row>
        <row r="47">
          <cell r="B47" t="str">
            <v>REID APARTMENTS CONSOLIDATED</v>
          </cell>
          <cell r="C47" t="str">
            <v>Reid Apartments Consolidated</v>
          </cell>
          <cell r="D47">
            <v>32</v>
          </cell>
          <cell r="E47">
            <v>30</v>
          </cell>
          <cell r="F47">
            <v>0</v>
          </cell>
          <cell r="G47">
            <v>1</v>
          </cell>
        </row>
        <row r="48">
          <cell r="B48" t="str">
            <v>ROOSEVELT CONSOLIDATED</v>
          </cell>
          <cell r="C48" t="str">
            <v>Roosevelt Consolidated</v>
          </cell>
          <cell r="D48">
            <v>36</v>
          </cell>
          <cell r="E48">
            <v>34</v>
          </cell>
          <cell r="F48">
            <v>0</v>
          </cell>
          <cell r="G48">
            <v>1</v>
          </cell>
        </row>
        <row r="49">
          <cell r="B49" t="str">
            <v>SHEEPSHEAD BAY CONSOLIDATED</v>
          </cell>
          <cell r="C49" t="str">
            <v>Sheepshead Bay Consolidated</v>
          </cell>
          <cell r="D49">
            <v>64</v>
          </cell>
          <cell r="E49">
            <v>59</v>
          </cell>
          <cell r="F49">
            <v>0</v>
          </cell>
          <cell r="G49">
            <v>1</v>
          </cell>
        </row>
        <row r="50">
          <cell r="B50" t="str">
            <v>STUYVESANT GARDENS CONSOLIDATED</v>
          </cell>
          <cell r="C50" t="str">
            <v>Stuyvesant Gardens Consolidated</v>
          </cell>
          <cell r="D50">
            <v>25</v>
          </cell>
          <cell r="E50">
            <v>24</v>
          </cell>
          <cell r="F50">
            <v>0</v>
          </cell>
          <cell r="G50">
            <v>1</v>
          </cell>
        </row>
        <row r="51">
          <cell r="B51" t="str">
            <v>SUMNER CONSOLIDATED</v>
          </cell>
          <cell r="C51" t="str">
            <v>Sumner Consolidated</v>
          </cell>
          <cell r="D51">
            <v>46</v>
          </cell>
          <cell r="E51">
            <v>43</v>
          </cell>
          <cell r="F51">
            <v>0</v>
          </cell>
          <cell r="G51">
            <v>1</v>
          </cell>
        </row>
        <row r="52">
          <cell r="B52" t="str">
            <v>SURFSIDE GARDENS CONSOLIDATED</v>
          </cell>
          <cell r="C52" t="str">
            <v>Surfside Gardens Consolidated</v>
          </cell>
          <cell r="D52">
            <v>47</v>
          </cell>
          <cell r="E52">
            <v>48</v>
          </cell>
          <cell r="F52">
            <v>0</v>
          </cell>
          <cell r="G52">
            <v>1</v>
          </cell>
        </row>
        <row r="53">
          <cell r="B53" t="str">
            <v>TOMPKINS CONSOLIDATED</v>
          </cell>
          <cell r="C53" t="str">
            <v>Tompkins Consolidated</v>
          </cell>
          <cell r="D53">
            <v>35</v>
          </cell>
          <cell r="E53">
            <v>38</v>
          </cell>
          <cell r="F53">
            <v>0</v>
          </cell>
          <cell r="G53">
            <v>1</v>
          </cell>
        </row>
        <row r="54">
          <cell r="B54" t="str">
            <v>WHITMAN</v>
          </cell>
          <cell r="C54" t="str">
            <v>Whitman</v>
          </cell>
          <cell r="D54">
            <v>50</v>
          </cell>
          <cell r="E54">
            <v>44</v>
          </cell>
          <cell r="F54">
            <v>0</v>
          </cell>
          <cell r="G54">
            <v>1</v>
          </cell>
        </row>
        <row r="55">
          <cell r="B55" t="str">
            <v>WILLIAMSBURG</v>
          </cell>
          <cell r="C55" t="str">
            <v>Williamsburg</v>
          </cell>
          <cell r="D55">
            <v>51</v>
          </cell>
          <cell r="E55">
            <v>50</v>
          </cell>
          <cell r="F55">
            <v>0</v>
          </cell>
          <cell r="G55">
            <v>1</v>
          </cell>
        </row>
        <row r="56">
          <cell r="B56" t="str">
            <v>WYCKOFF GARDENS CONSOLIDATED</v>
          </cell>
          <cell r="C56" t="str">
            <v>Wyckoff Gardens Consolidated</v>
          </cell>
          <cell r="D56">
            <v>29</v>
          </cell>
          <cell r="E56">
            <v>35</v>
          </cell>
          <cell r="F56">
            <v>0</v>
          </cell>
          <cell r="G56">
            <v>1</v>
          </cell>
        </row>
        <row r="57">
          <cell r="B57" t="str">
            <v>BARUCH CONSOLIDATED</v>
          </cell>
          <cell r="C57" t="str">
            <v>Baruch Consolidated</v>
          </cell>
          <cell r="D57">
            <v>69</v>
          </cell>
          <cell r="E57">
            <v>63</v>
          </cell>
          <cell r="G57">
            <v>1</v>
          </cell>
        </row>
        <row r="58">
          <cell r="B58" t="str">
            <v>CAMPOS PLAZA CONSOLIDATED</v>
          </cell>
          <cell r="C58">
            <v>0</v>
          </cell>
          <cell r="D58">
            <v>0</v>
          </cell>
          <cell r="E58">
            <v>0</v>
          </cell>
          <cell r="F58" t="str">
            <v>Disposed</v>
          </cell>
          <cell r="G58">
            <v>0</v>
          </cell>
        </row>
        <row r="59">
          <cell r="B59" t="str">
            <v>CARVER</v>
          </cell>
          <cell r="C59" t="str">
            <v>Carver</v>
          </cell>
          <cell r="D59">
            <v>38</v>
          </cell>
          <cell r="E59">
            <v>38</v>
          </cell>
          <cell r="G59">
            <v>1</v>
          </cell>
        </row>
        <row r="60">
          <cell r="B60" t="str">
            <v>CLINTON</v>
          </cell>
          <cell r="C60" t="str">
            <v>Clinton</v>
          </cell>
          <cell r="D60">
            <v>28</v>
          </cell>
          <cell r="E60">
            <v>30</v>
          </cell>
          <cell r="G60">
            <v>1</v>
          </cell>
        </row>
        <row r="61">
          <cell r="B61" t="str">
            <v>DOUGLASS CONSOLIDATED</v>
          </cell>
          <cell r="C61" t="str">
            <v>Douglass Consolidated</v>
          </cell>
          <cell r="D61">
            <v>69</v>
          </cell>
          <cell r="E61">
            <v>54</v>
          </cell>
          <cell r="G61">
            <v>1</v>
          </cell>
        </row>
        <row r="62">
          <cell r="B62" t="str">
            <v>DYCKMAN</v>
          </cell>
          <cell r="C62" t="str">
            <v>Dyckman</v>
          </cell>
          <cell r="D62">
            <v>38</v>
          </cell>
          <cell r="E62">
            <v>36</v>
          </cell>
          <cell r="G62">
            <v>1</v>
          </cell>
        </row>
        <row r="63">
          <cell r="B63" t="str">
            <v>FULTON</v>
          </cell>
          <cell r="C63" t="str">
            <v>Fulton</v>
          </cell>
          <cell r="D63">
            <v>31</v>
          </cell>
          <cell r="E63">
            <v>33</v>
          </cell>
          <cell r="G63">
            <v>1</v>
          </cell>
        </row>
        <row r="64">
          <cell r="B64" t="str">
            <v>GOMPERS CONSOLIDATED</v>
          </cell>
          <cell r="C64" t="str">
            <v>Gompers Consolidated</v>
          </cell>
          <cell r="D64">
            <v>48</v>
          </cell>
          <cell r="E64">
            <v>51</v>
          </cell>
          <cell r="G64">
            <v>1</v>
          </cell>
        </row>
        <row r="65">
          <cell r="B65" t="str">
            <v>GRANT</v>
          </cell>
          <cell r="C65" t="str">
            <v>Grant</v>
          </cell>
          <cell r="D65">
            <v>55</v>
          </cell>
          <cell r="E65">
            <v>53</v>
          </cell>
          <cell r="G65">
            <v>1</v>
          </cell>
        </row>
        <row r="66">
          <cell r="B66" t="str">
            <v>HARLEM RIVER CONSOLIDATED</v>
          </cell>
          <cell r="C66" t="str">
            <v>Harlem River Consolidated</v>
          </cell>
          <cell r="D66">
            <v>40</v>
          </cell>
          <cell r="E66">
            <v>35</v>
          </cell>
          <cell r="G66">
            <v>1</v>
          </cell>
        </row>
        <row r="67">
          <cell r="B67" t="str">
            <v>ISAACS CONSOLIDATED</v>
          </cell>
          <cell r="C67" t="str">
            <v>Isaacs Consolidated</v>
          </cell>
          <cell r="D67">
            <v>40</v>
          </cell>
          <cell r="E67">
            <v>40</v>
          </cell>
          <cell r="G67">
            <v>1</v>
          </cell>
        </row>
        <row r="68">
          <cell r="B68" t="str">
            <v>JACKIE ROBINSON CONSOLIDATED</v>
          </cell>
          <cell r="C68" t="str">
            <v>Jackie Robinson Consolidated</v>
          </cell>
          <cell r="D68">
            <v>25</v>
          </cell>
          <cell r="E68">
            <v>24</v>
          </cell>
          <cell r="G68">
            <v>1</v>
          </cell>
        </row>
        <row r="69">
          <cell r="B69" t="str">
            <v>JOHNSON</v>
          </cell>
          <cell r="C69" t="str">
            <v>Johnson</v>
          </cell>
          <cell r="D69">
            <v>39</v>
          </cell>
          <cell r="E69">
            <v>37</v>
          </cell>
          <cell r="G69">
            <v>1</v>
          </cell>
        </row>
        <row r="70">
          <cell r="B70" t="str">
            <v>KINGS TOWER CONSOLIDATED</v>
          </cell>
          <cell r="C70" t="str">
            <v>Kings Tower Consolidated</v>
          </cell>
          <cell r="D70">
            <v>46</v>
          </cell>
          <cell r="E70">
            <v>42</v>
          </cell>
          <cell r="G70">
            <v>1</v>
          </cell>
        </row>
        <row r="71">
          <cell r="B71" t="str">
            <v>LA GUARDIA CONSOLIDATED</v>
          </cell>
          <cell r="C71" t="str">
            <v>La Guardia Consolidated</v>
          </cell>
          <cell r="D71">
            <v>44</v>
          </cell>
          <cell r="E71">
            <v>40</v>
          </cell>
          <cell r="G71">
            <v>1</v>
          </cell>
        </row>
        <row r="72">
          <cell r="B72" t="str">
            <v>LEHMAN</v>
          </cell>
          <cell r="C72" t="str">
            <v>Lehman</v>
          </cell>
          <cell r="D72">
            <v>25</v>
          </cell>
          <cell r="E72">
            <v>24</v>
          </cell>
          <cell r="G72">
            <v>1</v>
          </cell>
        </row>
        <row r="73">
          <cell r="B73" t="str">
            <v>LOWER EAST SIDE CONSOLIDATED</v>
          </cell>
          <cell r="C73" t="str">
            <v>Lower East Side Consolidated</v>
          </cell>
          <cell r="D73">
            <v>30</v>
          </cell>
          <cell r="E73">
            <v>29</v>
          </cell>
          <cell r="G73">
            <v>1</v>
          </cell>
        </row>
        <row r="74">
          <cell r="B74" t="str">
            <v>POLO GROUNDS TOWER</v>
          </cell>
          <cell r="C74" t="str">
            <v>Polo Grounds Tower</v>
          </cell>
          <cell r="D74">
            <v>49</v>
          </cell>
          <cell r="E74">
            <v>50</v>
          </cell>
          <cell r="G74">
            <v>1</v>
          </cell>
        </row>
        <row r="75">
          <cell r="B75" t="str">
            <v>RANGEL</v>
          </cell>
          <cell r="C75" t="str">
            <v>Rangel</v>
          </cell>
          <cell r="D75">
            <v>32</v>
          </cell>
          <cell r="E75">
            <v>33</v>
          </cell>
          <cell r="G75">
            <v>1</v>
          </cell>
        </row>
        <row r="76">
          <cell r="B76" t="str">
            <v>RIIS CONSOLIDATED</v>
          </cell>
          <cell r="C76" t="str">
            <v>Riis Consolidated</v>
          </cell>
          <cell r="D76">
            <v>52</v>
          </cell>
          <cell r="E76">
            <v>48</v>
          </cell>
          <cell r="G76">
            <v>1</v>
          </cell>
        </row>
        <row r="77">
          <cell r="B77" t="str">
            <v>SAINT NICHOLAS</v>
          </cell>
          <cell r="C77" t="str">
            <v>Saint Nicholas</v>
          </cell>
          <cell r="D77">
            <v>46</v>
          </cell>
          <cell r="E77">
            <v>42</v>
          </cell>
          <cell r="G77">
            <v>1</v>
          </cell>
        </row>
        <row r="78">
          <cell r="B78" t="str">
            <v>SMITH</v>
          </cell>
          <cell r="C78" t="str">
            <v>Smith</v>
          </cell>
          <cell r="D78">
            <v>59</v>
          </cell>
          <cell r="E78">
            <v>60</v>
          </cell>
          <cell r="G78">
            <v>1</v>
          </cell>
        </row>
        <row r="79">
          <cell r="B79" t="str">
            <v>TAFT CONSOLIDATED</v>
          </cell>
          <cell r="C79" t="str">
            <v>Taft Consolidated</v>
          </cell>
          <cell r="D79">
            <v>48</v>
          </cell>
          <cell r="E79">
            <v>43</v>
          </cell>
          <cell r="G79">
            <v>1</v>
          </cell>
        </row>
        <row r="80">
          <cell r="B80" t="str">
            <v>VLADECK CONSOLIDATED</v>
          </cell>
          <cell r="C80" t="str">
            <v>Vladeck Consolidated</v>
          </cell>
          <cell r="D80">
            <v>51</v>
          </cell>
          <cell r="E80">
            <v>49</v>
          </cell>
          <cell r="G80">
            <v>1</v>
          </cell>
        </row>
        <row r="81">
          <cell r="B81" t="str">
            <v>WALD</v>
          </cell>
          <cell r="C81" t="str">
            <v>Wald</v>
          </cell>
          <cell r="D81">
            <v>55</v>
          </cell>
          <cell r="E81">
            <v>56</v>
          </cell>
          <cell r="G81">
            <v>1</v>
          </cell>
        </row>
        <row r="82">
          <cell r="B82" t="str">
            <v>WASHINGTON CONSOLIDATED</v>
          </cell>
          <cell r="C82" t="str">
            <v>Washington Consolidated</v>
          </cell>
          <cell r="D82">
            <v>59</v>
          </cell>
          <cell r="E82">
            <v>59</v>
          </cell>
          <cell r="G82">
            <v>1</v>
          </cell>
        </row>
        <row r="83">
          <cell r="B83" t="str">
            <v>AMSTERDAM CONSOLIDATED</v>
          </cell>
          <cell r="C83" t="str">
            <v>Amsterdam Consolidated</v>
          </cell>
          <cell r="D83">
            <v>50</v>
          </cell>
          <cell r="E83">
            <v>47</v>
          </cell>
          <cell r="F83">
            <v>0</v>
          </cell>
          <cell r="G83">
            <v>1</v>
          </cell>
        </row>
        <row r="84">
          <cell r="B84" t="str">
            <v>BOULEVARD CONSOLIDATED</v>
          </cell>
          <cell r="C84" t="str">
            <v>Boulevard Consolidated</v>
          </cell>
          <cell r="D84">
            <v>48</v>
          </cell>
          <cell r="E84">
            <v>43</v>
          </cell>
          <cell r="F84">
            <v>0</v>
          </cell>
          <cell r="G84">
            <v>1</v>
          </cell>
        </row>
        <row r="85">
          <cell r="B85" t="str">
            <v>BUSHWICK CONSOLIDATED</v>
          </cell>
          <cell r="C85" t="str">
            <v>Bushwick Consolidated</v>
          </cell>
          <cell r="D85">
            <v>45</v>
          </cell>
          <cell r="E85">
            <v>48</v>
          </cell>
          <cell r="F85">
            <v>0</v>
          </cell>
          <cell r="G85">
            <v>1</v>
          </cell>
        </row>
        <row r="86">
          <cell r="B86" t="str">
            <v>CHELSEA CONSOLIDATED</v>
          </cell>
          <cell r="C86" t="str">
            <v>Chelsea Consolidated</v>
          </cell>
          <cell r="D86">
            <v>37</v>
          </cell>
          <cell r="E86">
            <v>39</v>
          </cell>
          <cell r="F86">
            <v>0</v>
          </cell>
          <cell r="G86">
            <v>1</v>
          </cell>
        </row>
        <row r="87">
          <cell r="B87" t="str">
            <v>DREW HAMILTON CONSOLIDATED</v>
          </cell>
          <cell r="C87" t="str">
            <v>Drew Hamilton Consolidated</v>
          </cell>
          <cell r="D87">
            <v>42</v>
          </cell>
          <cell r="E87">
            <v>43</v>
          </cell>
          <cell r="F87">
            <v>0</v>
          </cell>
          <cell r="G87">
            <v>1</v>
          </cell>
        </row>
        <row r="88">
          <cell r="B88" t="str">
            <v>MANHATTANVILLE CONSOLIDATED</v>
          </cell>
          <cell r="C88" t="str">
            <v>Manhattanville Consolidated</v>
          </cell>
          <cell r="D88">
            <v>43</v>
          </cell>
          <cell r="E88">
            <v>34</v>
          </cell>
          <cell r="F88">
            <v>0</v>
          </cell>
          <cell r="G88">
            <v>1</v>
          </cell>
        </row>
        <row r="89">
          <cell r="B89" t="str">
            <v>SAINT MARY'S PARK CONSOLIDATED</v>
          </cell>
          <cell r="C89" t="str">
            <v>Saint Mary's Park Consolidated</v>
          </cell>
          <cell r="D89">
            <v>46</v>
          </cell>
          <cell r="E89">
            <v>49</v>
          </cell>
          <cell r="F89">
            <v>0</v>
          </cell>
          <cell r="G89">
            <v>1</v>
          </cell>
        </row>
        <row r="90">
          <cell r="B90" t="str">
            <v>STRAUS CONSOLIDATED</v>
          </cell>
          <cell r="C90" t="str">
            <v>Straus Consolidated</v>
          </cell>
          <cell r="D90">
            <v>24</v>
          </cell>
          <cell r="E90">
            <v>23</v>
          </cell>
          <cell r="F90">
            <v>0</v>
          </cell>
          <cell r="G90">
            <v>1</v>
          </cell>
        </row>
        <row r="91">
          <cell r="B91" t="str">
            <v>TAYLOR / WYTHE CONSOLIDATION</v>
          </cell>
          <cell r="C91" t="str">
            <v>Taylor / Wythe Consolidation</v>
          </cell>
          <cell r="D91">
            <v>22</v>
          </cell>
          <cell r="E91">
            <v>29</v>
          </cell>
          <cell r="F91">
            <v>0</v>
          </cell>
          <cell r="G91">
            <v>1</v>
          </cell>
        </row>
        <row r="92">
          <cell r="B92" t="str">
            <v>WISE TOWERS CONSOLIDATED</v>
          </cell>
          <cell r="C92" t="str">
            <v>Wise Towers Consolidated</v>
          </cell>
          <cell r="D92">
            <v>43</v>
          </cell>
          <cell r="E92">
            <v>40</v>
          </cell>
          <cell r="F92">
            <v>0</v>
          </cell>
          <cell r="G92">
            <v>1</v>
          </cell>
        </row>
        <row r="93">
          <cell r="B93" t="str">
            <v>BROWNSVILLE</v>
          </cell>
          <cell r="C93" t="str">
            <v>Brownsville</v>
          </cell>
          <cell r="D93">
            <v>43</v>
          </cell>
          <cell r="E93">
            <v>46</v>
          </cell>
          <cell r="F93">
            <v>0</v>
          </cell>
          <cell r="G93">
            <v>1</v>
          </cell>
        </row>
        <row r="94">
          <cell r="B94" t="str">
            <v>JEFFERSON CONSOLIDATED</v>
          </cell>
          <cell r="C94" t="str">
            <v>Jefferson Consolidated</v>
          </cell>
          <cell r="D94">
            <v>52</v>
          </cell>
          <cell r="E94">
            <v>53</v>
          </cell>
          <cell r="F94">
            <v>0</v>
          </cell>
          <cell r="G94">
            <v>1</v>
          </cell>
        </row>
        <row r="95">
          <cell r="B95" t="str">
            <v>LINCOLN</v>
          </cell>
          <cell r="C95" t="str">
            <v>Lincoln</v>
          </cell>
          <cell r="D95">
            <v>40</v>
          </cell>
          <cell r="E95">
            <v>39</v>
          </cell>
          <cell r="F95">
            <v>0</v>
          </cell>
          <cell r="G95">
            <v>1</v>
          </cell>
        </row>
        <row r="96">
          <cell r="B96" t="str">
            <v>MELROSE CONSOLIDATED</v>
          </cell>
          <cell r="C96" t="str">
            <v>Melrose Consolidated</v>
          </cell>
          <cell r="D96">
            <v>38</v>
          </cell>
          <cell r="E96">
            <v>38</v>
          </cell>
          <cell r="F96">
            <v>0</v>
          </cell>
          <cell r="G96">
            <v>1</v>
          </cell>
        </row>
        <row r="97">
          <cell r="B97" t="str">
            <v>MILL BROOK CONSOLIDATED</v>
          </cell>
          <cell r="C97" t="str">
            <v>Mill Brook Consolidated</v>
          </cell>
          <cell r="D97">
            <v>44</v>
          </cell>
          <cell r="E97">
            <v>44</v>
          </cell>
          <cell r="F97">
            <v>0</v>
          </cell>
          <cell r="G97">
            <v>1</v>
          </cell>
        </row>
        <row r="98">
          <cell r="B98" t="str">
            <v>MITCHEL CONSOLIDATED</v>
          </cell>
          <cell r="C98" t="str">
            <v>Mitchel Consolidated</v>
          </cell>
          <cell r="D98">
            <v>52</v>
          </cell>
          <cell r="E98">
            <v>50</v>
          </cell>
          <cell r="F98">
            <v>0</v>
          </cell>
          <cell r="G98">
            <v>1</v>
          </cell>
        </row>
        <row r="99">
          <cell r="B99" t="str">
            <v>MOTT HAVEN</v>
          </cell>
          <cell r="C99" t="str">
            <v>Mott Haven</v>
          </cell>
          <cell r="D99">
            <v>32</v>
          </cell>
          <cell r="E99">
            <v>31</v>
          </cell>
          <cell r="F99">
            <v>0</v>
          </cell>
          <cell r="G99">
            <v>1</v>
          </cell>
        </row>
        <row r="100">
          <cell r="B100" t="str">
            <v>PATTERSON</v>
          </cell>
          <cell r="C100" t="str">
            <v>Patterson</v>
          </cell>
          <cell r="D100">
            <v>54</v>
          </cell>
          <cell r="E100">
            <v>50</v>
          </cell>
          <cell r="F100">
            <v>0</v>
          </cell>
          <cell r="G100">
            <v>1</v>
          </cell>
        </row>
        <row r="101">
          <cell r="B101" t="str">
            <v>SETH LOW CONSOLIDATION</v>
          </cell>
          <cell r="C101" t="str">
            <v>Seth Low Consolidation</v>
          </cell>
          <cell r="D101">
            <v>31</v>
          </cell>
          <cell r="E101">
            <v>28</v>
          </cell>
          <cell r="F101">
            <v>0</v>
          </cell>
          <cell r="G101">
            <v>1</v>
          </cell>
        </row>
        <row r="102">
          <cell r="B102" t="str">
            <v>UNITY PLAZA CONSOLIDATED</v>
          </cell>
          <cell r="C102" t="str">
            <v>Unity Plaza Consolidated</v>
          </cell>
          <cell r="D102">
            <v>34</v>
          </cell>
          <cell r="E102">
            <v>38</v>
          </cell>
          <cell r="F102">
            <v>0</v>
          </cell>
          <cell r="G102">
            <v>1</v>
          </cell>
        </row>
        <row r="103">
          <cell r="B103" t="str">
            <v>VAN DYKE I</v>
          </cell>
          <cell r="C103" t="str">
            <v>Van Dyke I</v>
          </cell>
          <cell r="D103">
            <v>51</v>
          </cell>
          <cell r="E103">
            <v>52</v>
          </cell>
          <cell r="F103">
            <v>0</v>
          </cell>
          <cell r="G103">
            <v>1</v>
          </cell>
        </row>
        <row r="104">
          <cell r="B104" t="str">
            <v>WAGNER CONSOLIDATED</v>
          </cell>
          <cell r="C104" t="str">
            <v>Wagner Consolidated</v>
          </cell>
          <cell r="D104">
            <v>64</v>
          </cell>
          <cell r="E104">
            <v>63</v>
          </cell>
          <cell r="F104">
            <v>0</v>
          </cell>
          <cell r="G104">
            <v>1</v>
          </cell>
        </row>
        <row r="105">
          <cell r="B105" t="str">
            <v>344 EAST 28TH ST</v>
          </cell>
          <cell r="D105">
            <v>0</v>
          </cell>
          <cell r="E105">
            <v>0</v>
          </cell>
          <cell r="F105" t="str">
            <v>RAD/PACT</v>
          </cell>
          <cell r="G105">
            <v>0</v>
          </cell>
        </row>
        <row r="106">
          <cell r="B106" t="str">
            <v>BOULEVARD</v>
          </cell>
          <cell r="C106" t="str">
            <v>Boulevard</v>
          </cell>
          <cell r="D106">
            <v>0</v>
          </cell>
          <cell r="E106">
            <v>4</v>
          </cell>
          <cell r="F106" t="str">
            <v>RAD/PACT</v>
          </cell>
          <cell r="G106">
            <v>0</v>
          </cell>
        </row>
        <row r="107">
          <cell r="B107" t="str">
            <v>INDEPENDENCE</v>
          </cell>
          <cell r="C107">
            <v>0</v>
          </cell>
          <cell r="D107">
            <v>0</v>
          </cell>
          <cell r="E107">
            <v>0</v>
          </cell>
          <cell r="F107" t="str">
            <v>Disposed</v>
          </cell>
          <cell r="G107">
            <v>0</v>
          </cell>
        </row>
        <row r="108">
          <cell r="B108" t="str">
            <v>LINDEN</v>
          </cell>
          <cell r="C108" t="str">
            <v>Linden</v>
          </cell>
          <cell r="D108">
            <v>49</v>
          </cell>
          <cell r="E108">
            <v>43</v>
          </cell>
          <cell r="F108">
            <v>0</v>
          </cell>
          <cell r="G108">
            <v>1</v>
          </cell>
        </row>
        <row r="109">
          <cell r="B109" t="str">
            <v>WILLIAMS PLAZA</v>
          </cell>
          <cell r="C109" t="str">
            <v>Williams Plaza</v>
          </cell>
          <cell r="D109">
            <v>0</v>
          </cell>
          <cell r="E109">
            <v>2</v>
          </cell>
          <cell r="F109" t="str">
            <v>RAD/PACT</v>
          </cell>
          <cell r="G109">
            <v>0</v>
          </cell>
        </row>
        <row r="110">
          <cell r="B110" t="str">
            <v>WISE TOWERS</v>
          </cell>
          <cell r="C110" t="str">
            <v>Wise Towers</v>
          </cell>
          <cell r="D110">
            <v>0</v>
          </cell>
          <cell r="E110">
            <v>1</v>
          </cell>
          <cell r="F110" t="str">
            <v>RAD/PACT</v>
          </cell>
          <cell r="G110">
            <v>0</v>
          </cell>
        </row>
        <row r="111">
          <cell r="B111" t="str">
            <v>BUILDING MAINTENANCE ASSOCIATES</v>
          </cell>
          <cell r="C111">
            <v>0</v>
          </cell>
          <cell r="D111">
            <v>0</v>
          </cell>
          <cell r="E111">
            <v>0</v>
          </cell>
          <cell r="F111" t="str">
            <v>Private  Mgt Contract</v>
          </cell>
          <cell r="G111">
            <v>0</v>
          </cell>
        </row>
        <row r="112">
          <cell r="B112" t="str">
            <v>GRENADIER REALTY CONSOLIDATED (AMP)</v>
          </cell>
          <cell r="C112">
            <v>0</v>
          </cell>
          <cell r="D112">
            <v>0</v>
          </cell>
          <cell r="E112">
            <v>0</v>
          </cell>
          <cell r="F112" t="str">
            <v>Private  Mgt Contract</v>
          </cell>
          <cell r="G112">
            <v>0</v>
          </cell>
        </row>
        <row r="113">
          <cell r="B113" t="str">
            <v>KRAUS MGMT CONSOLIDATED (AMP)</v>
          </cell>
          <cell r="C113">
            <v>0</v>
          </cell>
          <cell r="D113">
            <v>0</v>
          </cell>
          <cell r="E113">
            <v>0</v>
          </cell>
          <cell r="F113" t="str">
            <v>Private  Mgt Contract</v>
          </cell>
          <cell r="G113">
            <v>0</v>
          </cell>
        </row>
        <row r="114">
          <cell r="B114" t="str">
            <v>PROPERTY RESOURCES CORP</v>
          </cell>
          <cell r="C114">
            <v>0</v>
          </cell>
          <cell r="D114">
            <v>0</v>
          </cell>
          <cell r="E114">
            <v>0</v>
          </cell>
          <cell r="F114" t="str">
            <v>Private  Mgt Contract</v>
          </cell>
          <cell r="G114">
            <v>0</v>
          </cell>
        </row>
        <row r="115">
          <cell r="B115" t="str">
            <v>RENTAL &amp; MGMT ASSOC CONSOLIDATED (AMP)</v>
          </cell>
          <cell r="C115">
            <v>0</v>
          </cell>
          <cell r="D115">
            <v>0</v>
          </cell>
          <cell r="E115">
            <v>0</v>
          </cell>
          <cell r="F115" t="str">
            <v>Private  Mgt Contract</v>
          </cell>
          <cell r="G115">
            <v>0</v>
          </cell>
        </row>
        <row r="116">
          <cell r="B116" t="str">
            <v>ASTORIA</v>
          </cell>
          <cell r="C116" t="str">
            <v>Astoria</v>
          </cell>
          <cell r="D116">
            <v>38</v>
          </cell>
          <cell r="E116">
            <v>35</v>
          </cell>
          <cell r="G116">
            <v>1</v>
          </cell>
        </row>
        <row r="117">
          <cell r="B117" t="str">
            <v>BAISLEY PARK CONSOLIDATED</v>
          </cell>
          <cell r="C117" t="str">
            <v>Baisley Park Consolidated</v>
          </cell>
          <cell r="D117">
            <v>37</v>
          </cell>
          <cell r="E117">
            <v>37</v>
          </cell>
          <cell r="G117">
            <v>1</v>
          </cell>
        </row>
        <row r="118">
          <cell r="B118" t="str">
            <v>HAMMEL CONSOLIDATED</v>
          </cell>
          <cell r="C118" t="str">
            <v>Hammel Consolidated</v>
          </cell>
          <cell r="D118">
            <v>30</v>
          </cell>
          <cell r="E118">
            <v>28</v>
          </cell>
          <cell r="G118">
            <v>1</v>
          </cell>
        </row>
        <row r="119">
          <cell r="B119" t="str">
            <v>LATIMER GARDENS CONSOLIDATED</v>
          </cell>
          <cell r="C119" t="str">
            <v>Latimer Gardens Consolidated</v>
          </cell>
          <cell r="D119">
            <v>31</v>
          </cell>
          <cell r="E119">
            <v>33</v>
          </cell>
          <cell r="G119">
            <v>1</v>
          </cell>
        </row>
        <row r="120">
          <cell r="B120" t="str">
            <v>MARINER'S HARBOR</v>
          </cell>
          <cell r="C120" t="str">
            <v>Mariner's Harbor</v>
          </cell>
          <cell r="D120">
            <v>26</v>
          </cell>
          <cell r="E120">
            <v>25</v>
          </cell>
          <cell r="G120">
            <v>1</v>
          </cell>
        </row>
        <row r="121">
          <cell r="B121" t="str">
            <v>POMONOK</v>
          </cell>
          <cell r="C121" t="str">
            <v>Pomonok</v>
          </cell>
          <cell r="D121">
            <v>63</v>
          </cell>
          <cell r="E121">
            <v>65</v>
          </cell>
          <cell r="G121">
            <v>1</v>
          </cell>
        </row>
        <row r="122">
          <cell r="B122" t="str">
            <v>QUEENSBRIDGE NORTH</v>
          </cell>
          <cell r="C122" t="str">
            <v>Queensbridge North</v>
          </cell>
          <cell r="D122">
            <v>48</v>
          </cell>
          <cell r="E122">
            <v>49</v>
          </cell>
          <cell r="G122">
            <v>1</v>
          </cell>
        </row>
        <row r="123">
          <cell r="B123" t="str">
            <v>QUEENSBRIDGE SOUTH</v>
          </cell>
          <cell r="C123" t="str">
            <v>Queensbridge South</v>
          </cell>
          <cell r="D123">
            <v>51</v>
          </cell>
          <cell r="E123">
            <v>48</v>
          </cell>
          <cell r="G123">
            <v>1</v>
          </cell>
        </row>
        <row r="124">
          <cell r="B124" t="str">
            <v>RAVENSWOOD</v>
          </cell>
          <cell r="C124" t="str">
            <v>Ravenswood</v>
          </cell>
          <cell r="D124">
            <v>65</v>
          </cell>
          <cell r="E124">
            <v>65</v>
          </cell>
          <cell r="G124">
            <v>1</v>
          </cell>
        </row>
        <row r="125">
          <cell r="B125" t="str">
            <v>REDFERN</v>
          </cell>
          <cell r="C125" t="str">
            <v>Redfern</v>
          </cell>
          <cell r="D125">
            <v>25</v>
          </cell>
          <cell r="E125">
            <v>26</v>
          </cell>
          <cell r="G125">
            <v>1</v>
          </cell>
        </row>
        <row r="126">
          <cell r="B126" t="str">
            <v>RICHMOND TERRACE CONSOLIDATED</v>
          </cell>
          <cell r="C126" t="str">
            <v>Richmond Terrace Consolidated</v>
          </cell>
          <cell r="D126">
            <v>30</v>
          </cell>
          <cell r="E126">
            <v>28</v>
          </cell>
          <cell r="G126">
            <v>1</v>
          </cell>
        </row>
        <row r="127">
          <cell r="B127" t="str">
            <v>SOUTH BEACH CONSOLIDATED</v>
          </cell>
          <cell r="C127" t="str">
            <v>South Beach Consolidated</v>
          </cell>
          <cell r="D127">
            <v>27</v>
          </cell>
          <cell r="E127">
            <v>26</v>
          </cell>
          <cell r="G127">
            <v>1</v>
          </cell>
        </row>
        <row r="128">
          <cell r="B128" t="str">
            <v>SOUTH JAMAICA CONSOLIDATED</v>
          </cell>
          <cell r="C128" t="str">
            <v>South Jamaica Consolidated</v>
          </cell>
          <cell r="D128">
            <v>36</v>
          </cell>
          <cell r="E128">
            <v>43</v>
          </cell>
          <cell r="G128">
            <v>1</v>
          </cell>
        </row>
        <row r="129">
          <cell r="B129" t="str">
            <v>WEST BRIGHTON CONSOLIDATED</v>
          </cell>
          <cell r="C129" t="str">
            <v>West Brighton Consolidated</v>
          </cell>
          <cell r="D129">
            <v>25</v>
          </cell>
          <cell r="E129">
            <v>24</v>
          </cell>
          <cell r="G129">
            <v>1</v>
          </cell>
        </row>
        <row r="130">
          <cell r="B130" t="str">
            <v>WOODSIDE</v>
          </cell>
          <cell r="C130" t="str">
            <v>Woodside</v>
          </cell>
          <cell r="D130">
            <v>44</v>
          </cell>
          <cell r="E130">
            <v>45</v>
          </cell>
          <cell r="G130">
            <v>1</v>
          </cell>
        </row>
        <row r="131">
          <cell r="B131" t="str">
            <v>AMSTERDAM ADDITION</v>
          </cell>
          <cell r="G131">
            <v>0</v>
          </cell>
        </row>
        <row r="132">
          <cell r="B132" t="str">
            <v>BAY VIEW</v>
          </cell>
          <cell r="C132" t="str">
            <v>Bay View</v>
          </cell>
          <cell r="D132">
            <v>52</v>
          </cell>
          <cell r="E132">
            <v>53</v>
          </cell>
          <cell r="F132">
            <v>0</v>
          </cell>
          <cell r="G132">
            <v>1</v>
          </cell>
        </row>
        <row r="133">
          <cell r="B133" t="str">
            <v>BUSHWICK</v>
          </cell>
          <cell r="G133">
            <v>0</v>
          </cell>
        </row>
        <row r="134">
          <cell r="B134" t="str">
            <v>CASTLE HILL</v>
          </cell>
          <cell r="C134" t="str">
            <v>Castle Hill</v>
          </cell>
          <cell r="D134">
            <v>63</v>
          </cell>
          <cell r="E134">
            <v>57</v>
          </cell>
          <cell r="F134">
            <v>0</v>
          </cell>
          <cell r="G134">
            <v>1</v>
          </cell>
        </row>
        <row r="135">
          <cell r="B135" t="str">
            <v>CHELSEA</v>
          </cell>
          <cell r="G135">
            <v>0</v>
          </cell>
        </row>
        <row r="136">
          <cell r="B136" t="str">
            <v>DREW - HAMILTON</v>
          </cell>
          <cell r="G136">
            <v>0</v>
          </cell>
        </row>
        <row r="137">
          <cell r="B137" t="str">
            <v>MANHATTANVILLE</v>
          </cell>
          <cell r="G137">
            <v>0</v>
          </cell>
        </row>
        <row r="138">
          <cell r="B138" t="str">
            <v>MARBLE HILL</v>
          </cell>
          <cell r="C138" t="str">
            <v>Marble Hill</v>
          </cell>
          <cell r="D138">
            <v>51</v>
          </cell>
          <cell r="E138">
            <v>42</v>
          </cell>
          <cell r="F138">
            <v>0</v>
          </cell>
          <cell r="G138">
            <v>1</v>
          </cell>
        </row>
        <row r="139">
          <cell r="B139" t="str">
            <v>MARLBORO</v>
          </cell>
          <cell r="C139" t="str">
            <v>Marlboro</v>
          </cell>
          <cell r="D139">
            <v>55</v>
          </cell>
          <cell r="E139">
            <v>52</v>
          </cell>
          <cell r="F139">
            <v>0</v>
          </cell>
          <cell r="G139">
            <v>1</v>
          </cell>
        </row>
        <row r="140">
          <cell r="B140" t="str">
            <v>RUTGERS</v>
          </cell>
          <cell r="C140" t="str">
            <v>Rutgers</v>
          </cell>
          <cell r="D140">
            <v>27</v>
          </cell>
          <cell r="E140">
            <v>22</v>
          </cell>
          <cell r="F140">
            <v>0</v>
          </cell>
          <cell r="G140">
            <v>1</v>
          </cell>
        </row>
        <row r="141">
          <cell r="B141" t="str">
            <v>SAINT MARY'S PARK</v>
          </cell>
          <cell r="G141">
            <v>0</v>
          </cell>
        </row>
        <row r="142">
          <cell r="B142" t="str">
            <v>SAMUEL, FREDERICK  (CITY)</v>
          </cell>
          <cell r="C142" t="str">
            <v>Samuel, Frederick  (City)</v>
          </cell>
          <cell r="D142">
            <v>26</v>
          </cell>
          <cell r="E142">
            <v>27</v>
          </cell>
          <cell r="F142">
            <v>0</v>
          </cell>
          <cell r="G142">
            <v>1</v>
          </cell>
        </row>
        <row r="143">
          <cell r="B143" t="str">
            <v>STAPLETON</v>
          </cell>
          <cell r="C143" t="str">
            <v>Stapleton</v>
          </cell>
          <cell r="D143">
            <v>26</v>
          </cell>
          <cell r="E143">
            <v>26</v>
          </cell>
          <cell r="F143">
            <v>0</v>
          </cell>
          <cell r="G143">
            <v>1</v>
          </cell>
        </row>
        <row r="144">
          <cell r="B144" t="str">
            <v>BEACH 41ST STREET CONSOLIDATION</v>
          </cell>
          <cell r="C144" t="str">
            <v>Beach 41st Street Consolidation</v>
          </cell>
          <cell r="D144">
            <v>38</v>
          </cell>
          <cell r="E144">
            <v>38</v>
          </cell>
          <cell r="F144" t="str">
            <v>One to Many</v>
          </cell>
          <cell r="G144">
            <v>1</v>
          </cell>
        </row>
        <row r="145">
          <cell r="B145" t="str">
            <v>MURPHY CONSOLIDATED</v>
          </cell>
          <cell r="C145" t="str">
            <v>Murphy Consolidated</v>
          </cell>
          <cell r="D145">
            <v>28</v>
          </cell>
          <cell r="E145">
            <v>27</v>
          </cell>
          <cell r="F145" t="str">
            <v>One to Many</v>
          </cell>
          <cell r="G145">
            <v>1</v>
          </cell>
        </row>
        <row r="146">
          <cell r="B146" t="str">
            <v>Hughes Apts</v>
          </cell>
          <cell r="C146" t="str">
            <v>Hughes Apts</v>
          </cell>
          <cell r="D146">
            <v>24</v>
          </cell>
          <cell r="E146">
            <v>24</v>
          </cell>
          <cell r="F146" t="str">
            <v>Many to One</v>
          </cell>
          <cell r="G146">
            <v>1</v>
          </cell>
        </row>
        <row r="147">
          <cell r="B147" t="str">
            <v>WOODSON CONSOLIDATED</v>
          </cell>
          <cell r="C147" t="str">
            <v>Woodson Consolidated</v>
          </cell>
          <cell r="D147">
            <v>24</v>
          </cell>
          <cell r="E147">
            <v>25</v>
          </cell>
          <cell r="F147" t="str">
            <v>Many to One</v>
          </cell>
          <cell r="G147">
            <v>1</v>
          </cell>
        </row>
        <row r="148">
          <cell r="B148" t="str">
            <v>East River</v>
          </cell>
          <cell r="C148" t="str">
            <v>East River</v>
          </cell>
          <cell r="D148">
            <v>37</v>
          </cell>
          <cell r="E148">
            <v>36</v>
          </cell>
          <cell r="F148" t="str">
            <v>Many to One</v>
          </cell>
          <cell r="G148">
            <v>1</v>
          </cell>
        </row>
        <row r="149">
          <cell r="B149" t="str">
            <v>Howard</v>
          </cell>
          <cell r="C149" t="str">
            <v>Howard</v>
          </cell>
          <cell r="D149">
            <v>29</v>
          </cell>
          <cell r="E149">
            <v>29</v>
          </cell>
          <cell r="F149" t="str">
            <v>Many to One</v>
          </cell>
          <cell r="G149">
            <v>1</v>
          </cell>
        </row>
        <row r="150">
          <cell r="B150" t="str">
            <v>WILSON CONSOLIDATED</v>
          </cell>
          <cell r="C150" t="str">
            <v>Tilden</v>
          </cell>
          <cell r="D150">
            <v>32</v>
          </cell>
          <cell r="E150">
            <v>34</v>
          </cell>
          <cell r="F150" t="str">
            <v>Many to One</v>
          </cell>
          <cell r="G150">
            <v>1</v>
          </cell>
        </row>
        <row r="151">
          <cell r="B151" t="str">
            <v>Tilden</v>
          </cell>
          <cell r="C151" t="str">
            <v>Wilson Consolidated</v>
          </cell>
          <cell r="D151">
            <v>30</v>
          </cell>
          <cell r="E151">
            <v>31</v>
          </cell>
          <cell r="F151" t="str">
            <v>Many to One</v>
          </cell>
          <cell r="G151">
            <v>1</v>
          </cell>
        </row>
        <row r="152">
          <cell r="B152" t="str">
            <v>TODT HILL</v>
          </cell>
          <cell r="C152" t="str">
            <v>Todt Hill</v>
          </cell>
          <cell r="D152">
            <v>24</v>
          </cell>
          <cell r="E152">
            <v>25</v>
          </cell>
          <cell r="F152" t="str">
            <v>Many to One</v>
          </cell>
          <cell r="G152">
            <v>1</v>
          </cell>
        </row>
        <row r="153">
          <cell r="B153" t="str">
            <v>BERRY</v>
          </cell>
          <cell r="C153" t="str">
            <v>Berry</v>
          </cell>
          <cell r="D153">
            <v>24</v>
          </cell>
          <cell r="E153">
            <v>25</v>
          </cell>
          <cell r="F153" t="str">
            <v>Many to One</v>
          </cell>
          <cell r="G153">
            <v>1</v>
          </cell>
        </row>
        <row r="154">
          <cell r="B154" t="str">
            <v>GUN HILL</v>
          </cell>
          <cell r="C154" t="str">
            <v>Gun Hill</v>
          </cell>
          <cell r="D154">
            <v>27</v>
          </cell>
          <cell r="E154">
            <v>28</v>
          </cell>
          <cell r="F154" t="str">
            <v>Many to One</v>
          </cell>
          <cell r="G154">
            <v>1</v>
          </cell>
        </row>
        <row r="155">
          <cell r="B155" t="str">
            <v>PARKSIDE</v>
          </cell>
          <cell r="C155" t="str">
            <v>Parkside</v>
          </cell>
          <cell r="D155">
            <v>29</v>
          </cell>
          <cell r="E155">
            <v>29</v>
          </cell>
          <cell r="F155" t="str">
            <v>Many to One</v>
          </cell>
          <cell r="G155">
            <v>1</v>
          </cell>
        </row>
        <row r="156">
          <cell r="B156" t="str">
            <v>FT. WASHINGTON CONSOLIDATED</v>
          </cell>
          <cell r="C156" t="str">
            <v>Ft. Washington Consolidated</v>
          </cell>
          <cell r="D156">
            <v>0</v>
          </cell>
          <cell r="E156">
            <v>20</v>
          </cell>
          <cell r="F156" t="str">
            <v>RAD/PACT</v>
          </cell>
          <cell r="G156">
            <v>0</v>
          </cell>
        </row>
      </sheetData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customProperty" Target="../customProperty10.bin"/><Relationship Id="rId3" Type="http://schemas.openxmlformats.org/officeDocument/2006/relationships/customProperty" Target="../customProperty5.bin"/><Relationship Id="rId7" Type="http://schemas.openxmlformats.org/officeDocument/2006/relationships/customProperty" Target="../customProperty9.bin"/><Relationship Id="rId2" Type="http://schemas.openxmlformats.org/officeDocument/2006/relationships/customProperty" Target="../customProperty4.bin"/><Relationship Id="rId1" Type="http://schemas.openxmlformats.org/officeDocument/2006/relationships/printerSettings" Target="../printerSettings/printerSettings2.bin"/><Relationship Id="rId6" Type="http://schemas.openxmlformats.org/officeDocument/2006/relationships/customProperty" Target="../customProperty8.bin"/><Relationship Id="rId11" Type="http://schemas.openxmlformats.org/officeDocument/2006/relationships/customProperty" Target="../customProperty13.bin"/><Relationship Id="rId5" Type="http://schemas.openxmlformats.org/officeDocument/2006/relationships/customProperty" Target="../customProperty7.bin"/><Relationship Id="rId10" Type="http://schemas.openxmlformats.org/officeDocument/2006/relationships/customProperty" Target="../customProperty12.bin"/><Relationship Id="rId4" Type="http://schemas.openxmlformats.org/officeDocument/2006/relationships/customProperty" Target="../customProperty6.bin"/><Relationship Id="rId9" Type="http://schemas.openxmlformats.org/officeDocument/2006/relationships/customProperty" Target="../customProperty11.bin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customProperty" Target="../customProperty20.bin"/><Relationship Id="rId3" Type="http://schemas.openxmlformats.org/officeDocument/2006/relationships/customProperty" Target="../customProperty15.bin"/><Relationship Id="rId7" Type="http://schemas.openxmlformats.org/officeDocument/2006/relationships/customProperty" Target="../customProperty19.bin"/><Relationship Id="rId2" Type="http://schemas.openxmlformats.org/officeDocument/2006/relationships/customProperty" Target="../customProperty14.bin"/><Relationship Id="rId1" Type="http://schemas.openxmlformats.org/officeDocument/2006/relationships/printerSettings" Target="../printerSettings/printerSettings3.bin"/><Relationship Id="rId6" Type="http://schemas.openxmlformats.org/officeDocument/2006/relationships/customProperty" Target="../customProperty18.bin"/><Relationship Id="rId11" Type="http://schemas.openxmlformats.org/officeDocument/2006/relationships/customProperty" Target="../customProperty23.bin"/><Relationship Id="rId5" Type="http://schemas.openxmlformats.org/officeDocument/2006/relationships/customProperty" Target="../customProperty17.bin"/><Relationship Id="rId10" Type="http://schemas.openxmlformats.org/officeDocument/2006/relationships/customProperty" Target="../customProperty22.bin"/><Relationship Id="rId4" Type="http://schemas.openxmlformats.org/officeDocument/2006/relationships/customProperty" Target="../customProperty16.bin"/><Relationship Id="rId9" Type="http://schemas.openxmlformats.org/officeDocument/2006/relationships/customProperty" Target="../customProperty2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2.bin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Relationship Id="rId4" Type="http://schemas.openxmlformats.org/officeDocument/2006/relationships/customProperty" Target="../customProperty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J150"/>
  <sheetViews>
    <sheetView zoomScale="85" zoomScaleNormal="85" workbookViewId="0">
      <pane xSplit="1" ySplit="3" topLeftCell="AP96" activePane="bottomRight" state="frozen"/>
      <selection pane="topRight" activeCell="B1" sqref="B1"/>
      <selection pane="bottomLeft" activeCell="A4" sqref="A4"/>
      <selection pane="bottomRight" activeCell="BC119" sqref="BC119"/>
    </sheetView>
  </sheetViews>
  <sheetFormatPr baseColWidth="10" defaultColWidth="8.83203125" defaultRowHeight="15" x14ac:dyDescent="0.2"/>
  <cols>
    <col min="1" max="2" width="33" customWidth="1"/>
    <col min="3" max="3" width="6.5" customWidth="1"/>
    <col min="4" max="4" width="8.5" style="94" bestFit="1" customWidth="1"/>
    <col min="5" max="5" width="2.5" customWidth="1"/>
    <col min="6" max="6" width="9.6640625" customWidth="1"/>
    <col min="7" max="7" width="2.6640625" customWidth="1"/>
    <col min="8" max="8" width="9.6640625" customWidth="1"/>
    <col min="9" max="9" width="2.5" customWidth="1"/>
    <col min="10" max="10" width="14" customWidth="1"/>
    <col min="11" max="11" width="2.5" customWidth="1"/>
    <col min="12" max="12" width="9.6640625" style="51" customWidth="1"/>
    <col min="13" max="13" width="2.6640625" style="6" customWidth="1"/>
    <col min="14" max="14" width="9.6640625" customWidth="1"/>
    <col min="15" max="15" width="10.5" customWidth="1"/>
    <col min="16" max="18" width="9.6640625" customWidth="1"/>
    <col min="19" max="19" width="2.6640625" customWidth="1"/>
    <col min="20" max="21" width="9.6640625" customWidth="1"/>
    <col min="22" max="22" width="13" customWidth="1"/>
    <col min="23" max="23" width="2.6640625" customWidth="1"/>
    <col min="24" max="24" width="10" customWidth="1"/>
    <col min="25" max="26" width="9.6640625" customWidth="1"/>
    <col min="27" max="27" width="2.6640625" customWidth="1"/>
    <col min="28" max="28" width="12.33203125" customWidth="1"/>
    <col min="29" max="30" width="11.33203125" customWidth="1"/>
    <col min="31" max="31" width="2.6640625" customWidth="1"/>
    <col min="32" max="34" width="9.6640625" customWidth="1"/>
    <col min="35" max="35" width="12.33203125" bestFit="1" customWidth="1"/>
    <col min="36" max="36" width="9.6640625" customWidth="1"/>
    <col min="37" max="37" width="10.33203125" style="51" customWidth="1"/>
    <col min="38" max="38" width="2.6640625" customWidth="1"/>
    <col min="39" max="40" width="9.6640625" customWidth="1"/>
    <col min="41" max="41" width="10.33203125" customWidth="1"/>
    <col min="42" max="42" width="9.6640625" customWidth="1"/>
    <col min="43" max="43" width="10.33203125" style="51" customWidth="1"/>
    <col min="44" max="44" width="2.83203125" customWidth="1"/>
    <col min="45" max="45" width="10.33203125" customWidth="1"/>
    <col min="46" max="46" width="2.33203125" customWidth="1"/>
    <col min="47" max="48" width="9.6640625" customWidth="1"/>
    <col min="49" max="49" width="9.6640625" style="51" customWidth="1"/>
    <col min="50" max="50" width="2.6640625" customWidth="1"/>
    <col min="51" max="53" width="9.6640625" customWidth="1"/>
    <col min="54" max="56" width="9.1640625" style="14"/>
    <col min="57" max="57" width="2.6640625" customWidth="1"/>
    <col min="58" max="58" width="13.33203125" customWidth="1"/>
    <col min="59" max="60" width="11.1640625" style="14" customWidth="1"/>
  </cols>
  <sheetData>
    <row r="1" spans="1:60" ht="16" thickBot="1" x14ac:dyDescent="0.25">
      <c r="F1" s="140" t="s">
        <v>419</v>
      </c>
      <c r="G1" s="141"/>
      <c r="H1" s="141"/>
      <c r="I1" s="141"/>
      <c r="J1" s="141"/>
      <c r="K1" s="141"/>
      <c r="L1" s="142"/>
      <c r="N1" s="139" t="s">
        <v>442</v>
      </c>
      <c r="O1" s="139"/>
      <c r="P1" s="139"/>
      <c r="Q1" s="139"/>
      <c r="R1" s="139"/>
      <c r="T1" s="139" t="s">
        <v>443</v>
      </c>
      <c r="U1" s="139"/>
      <c r="V1" s="139"/>
      <c r="X1" s="139" t="s">
        <v>448</v>
      </c>
      <c r="Y1" s="139"/>
      <c r="Z1" s="139"/>
      <c r="AB1" s="139" t="s">
        <v>451</v>
      </c>
      <c r="AC1" s="139"/>
      <c r="AD1" s="139"/>
      <c r="AF1" s="139" t="s">
        <v>451</v>
      </c>
      <c r="AG1" s="139"/>
      <c r="AH1" s="139"/>
      <c r="AI1" s="139"/>
      <c r="AJ1" s="139"/>
      <c r="AK1" s="139"/>
      <c r="AM1" s="139" t="s">
        <v>456</v>
      </c>
      <c r="AN1" s="139"/>
      <c r="AO1" s="139"/>
      <c r="AP1" s="139"/>
      <c r="AQ1" s="139"/>
      <c r="AU1" s="139" t="s">
        <v>457</v>
      </c>
      <c r="AV1" s="139"/>
      <c r="AW1" s="139"/>
      <c r="AY1" s="139" t="s">
        <v>458</v>
      </c>
      <c r="AZ1" s="139"/>
      <c r="BA1" s="139"/>
      <c r="BB1" s="139"/>
      <c r="BC1" s="139"/>
      <c r="BD1" s="139"/>
    </row>
    <row r="2" spans="1:60" ht="16" hidden="1" thickBot="1" x14ac:dyDescent="0.25">
      <c r="A2" s="12"/>
      <c r="B2" s="12"/>
      <c r="C2" s="12"/>
      <c r="D2" s="95"/>
      <c r="F2">
        <v>5</v>
      </c>
      <c r="H2">
        <v>7</v>
      </c>
      <c r="I2" s="14"/>
      <c r="J2">
        <v>8</v>
      </c>
      <c r="K2" s="14"/>
      <c r="M2" s="63"/>
      <c r="N2">
        <v>2</v>
      </c>
      <c r="O2">
        <v>3</v>
      </c>
      <c r="T2">
        <v>4</v>
      </c>
      <c r="X2">
        <v>6</v>
      </c>
      <c r="AB2">
        <v>9</v>
      </c>
      <c r="AF2">
        <v>10</v>
      </c>
      <c r="AG2">
        <v>11</v>
      </c>
      <c r="AH2">
        <v>12</v>
      </c>
      <c r="AM2">
        <v>15</v>
      </c>
      <c r="AN2">
        <v>16</v>
      </c>
      <c r="AU2">
        <v>20</v>
      </c>
      <c r="AY2">
        <v>18</v>
      </c>
      <c r="AZ2">
        <v>19</v>
      </c>
      <c r="BA2">
        <v>23</v>
      </c>
    </row>
    <row r="3" spans="1:60" s="9" customFormat="1" ht="56.25" customHeight="1" x14ac:dyDescent="0.2">
      <c r="A3" s="90" t="s">
        <v>422</v>
      </c>
      <c r="B3" s="91" t="s">
        <v>460</v>
      </c>
      <c r="C3" s="91" t="s">
        <v>421</v>
      </c>
      <c r="D3" s="96" t="s">
        <v>362</v>
      </c>
      <c r="E3"/>
      <c r="F3" s="67" t="s">
        <v>15</v>
      </c>
      <c r="G3" s="62"/>
      <c r="H3" s="67" t="s">
        <v>17</v>
      </c>
      <c r="I3" s="68"/>
      <c r="J3" s="67" t="s">
        <v>18</v>
      </c>
      <c r="K3" s="68"/>
      <c r="L3" s="67" t="s">
        <v>371</v>
      </c>
      <c r="M3" s="64"/>
      <c r="N3" s="90" t="s">
        <v>12</v>
      </c>
      <c r="O3" s="91" t="s">
        <v>13</v>
      </c>
      <c r="P3" s="56" t="s">
        <v>420</v>
      </c>
      <c r="Q3" s="91" t="s">
        <v>414</v>
      </c>
      <c r="R3" s="49" t="s">
        <v>415</v>
      </c>
      <c r="S3"/>
      <c r="T3" s="90" t="s">
        <v>14</v>
      </c>
      <c r="U3" s="91" t="s">
        <v>417</v>
      </c>
      <c r="V3" s="49" t="s">
        <v>416</v>
      </c>
      <c r="W3"/>
      <c r="X3" s="90" t="s">
        <v>16</v>
      </c>
      <c r="Y3" s="91" t="s">
        <v>440</v>
      </c>
      <c r="Z3" s="49" t="s">
        <v>418</v>
      </c>
      <c r="AB3" s="90" t="s">
        <v>19</v>
      </c>
      <c r="AC3" s="91" t="s">
        <v>413</v>
      </c>
      <c r="AD3" s="49" t="s">
        <v>412</v>
      </c>
      <c r="AE3"/>
      <c r="AF3" s="90" t="s">
        <v>20</v>
      </c>
      <c r="AG3" s="91" t="s">
        <v>363</v>
      </c>
      <c r="AH3" s="91" t="s">
        <v>364</v>
      </c>
      <c r="AI3" s="56" t="s">
        <v>411</v>
      </c>
      <c r="AJ3" s="91" t="s">
        <v>423</v>
      </c>
      <c r="AK3" s="49" t="s">
        <v>404</v>
      </c>
      <c r="AL3"/>
      <c r="AM3" s="90" t="s">
        <v>365</v>
      </c>
      <c r="AN3" s="91" t="s">
        <v>366</v>
      </c>
      <c r="AO3" s="56" t="s">
        <v>450</v>
      </c>
      <c r="AP3" s="91" t="s">
        <v>449</v>
      </c>
      <c r="AQ3" s="49" t="s">
        <v>403</v>
      </c>
      <c r="AR3"/>
      <c r="AS3" s="53" t="s">
        <v>407</v>
      </c>
      <c r="AT3"/>
      <c r="AU3" s="90" t="s">
        <v>24</v>
      </c>
      <c r="AV3" s="91" t="s">
        <v>405</v>
      </c>
      <c r="AW3" s="49" t="s">
        <v>406</v>
      </c>
      <c r="AX3"/>
      <c r="AY3" s="90" t="s">
        <v>22</v>
      </c>
      <c r="AZ3" s="91" t="s">
        <v>23</v>
      </c>
      <c r="BA3" s="91" t="s">
        <v>27</v>
      </c>
      <c r="BB3" s="56" t="s">
        <v>410</v>
      </c>
      <c r="BC3" s="91" t="s">
        <v>408</v>
      </c>
      <c r="BD3" s="49" t="s">
        <v>409</v>
      </c>
      <c r="BF3" s="90" t="s">
        <v>444</v>
      </c>
      <c r="BG3" s="91" t="s">
        <v>445</v>
      </c>
      <c r="BH3" s="49" t="s">
        <v>446</v>
      </c>
    </row>
    <row r="4" spans="1:60" x14ac:dyDescent="0.2">
      <c r="A4" s="44" t="s">
        <v>98</v>
      </c>
      <c r="B4" s="14" t="s">
        <v>379</v>
      </c>
      <c r="C4" s="14">
        <f>+VLOOKUP(A4,Sheet7!$A$2:$G$142,7,0)</f>
        <v>8.7900000000000009</v>
      </c>
      <c r="D4" s="98">
        <f>+VLOOKUP(A4,Sheet7!$A$2:$E$142,5,0)</f>
        <v>924</v>
      </c>
      <c r="F4" s="59">
        <v>1</v>
      </c>
      <c r="H4" s="59">
        <v>1</v>
      </c>
      <c r="I4" s="65"/>
      <c r="J4" s="59">
        <v>1</v>
      </c>
      <c r="K4" s="65"/>
      <c r="L4" s="59">
        <f>+VLOOKUP(A4,Sheet1!$A$11:$Y$148,25,0)</f>
        <v>1</v>
      </c>
      <c r="M4" s="65"/>
      <c r="N4" s="44">
        <v>2</v>
      </c>
      <c r="O4" s="14">
        <v>0</v>
      </c>
      <c r="P4" s="57">
        <f>+N4+O4</f>
        <v>2</v>
      </c>
      <c r="Q4" s="14">
        <f>+IF(D4&lt;800,2,ROUND(D4/400,0))</f>
        <v>2</v>
      </c>
      <c r="R4" s="50">
        <f>+P4-Q4</f>
        <v>0</v>
      </c>
      <c r="T4" s="44">
        <v>0</v>
      </c>
      <c r="U4" s="14">
        <f>+IF(D4&lt;1000,0,IF(D4&lt;1775,1,2))</f>
        <v>0</v>
      </c>
      <c r="V4" s="50">
        <f>+T4-U4</f>
        <v>0</v>
      </c>
      <c r="X4" s="44">
        <v>1</v>
      </c>
      <c r="Y4" s="14">
        <f>+IF(D4&lt;1300,1,2)</f>
        <v>1</v>
      </c>
      <c r="Z4" s="50">
        <f>+X4-Y4</f>
        <v>0</v>
      </c>
      <c r="AB4" s="44">
        <v>1</v>
      </c>
      <c r="AC4" s="14">
        <f>IF(AI4&gt;23,2,1)</f>
        <v>1</v>
      </c>
      <c r="AD4" s="50">
        <f>+AB4-AC4</f>
        <v>0</v>
      </c>
      <c r="AF4" s="44">
        <v>0</v>
      </c>
      <c r="AG4" s="14">
        <v>9</v>
      </c>
      <c r="AH4" s="14">
        <v>1</v>
      </c>
      <c r="AI4" s="57">
        <f>+AF4+AG4+AH4</f>
        <v>10</v>
      </c>
      <c r="AJ4" s="14">
        <f>+ROUND(D4/$AI$143,0)</f>
        <v>13</v>
      </c>
      <c r="AK4" s="50">
        <f>+AI4-AJ4</f>
        <v>-3</v>
      </c>
      <c r="AM4" s="44">
        <v>5</v>
      </c>
      <c r="AN4" s="14">
        <v>1</v>
      </c>
      <c r="AO4" s="57">
        <f>SUM(AM4:AN4)</f>
        <v>6</v>
      </c>
      <c r="AP4" s="14">
        <v>5</v>
      </c>
      <c r="AQ4" s="50">
        <f>AO4-AP4</f>
        <v>1</v>
      </c>
      <c r="AS4" s="54">
        <f>+AQ4+AK4</f>
        <v>-2</v>
      </c>
      <c r="AU4" s="44">
        <v>4</v>
      </c>
      <c r="AV4" s="14">
        <f>+ROUND(D4/$AU$143,0)</f>
        <v>4</v>
      </c>
      <c r="AW4" s="50">
        <f>+AU4-AV4</f>
        <v>0</v>
      </c>
      <c r="AY4" s="44">
        <v>1</v>
      </c>
      <c r="AZ4" s="14">
        <v>1</v>
      </c>
      <c r="BA4" s="14">
        <v>0</v>
      </c>
      <c r="BB4" s="57">
        <f>+AY4+AZ4+BA4</f>
        <v>2</v>
      </c>
      <c r="BC4" s="14">
        <f>+IF(D4&lt;2000,2,3)</f>
        <v>2</v>
      </c>
      <c r="BD4" s="43">
        <f>+BB4-BC4</f>
        <v>0</v>
      </c>
      <c r="BF4" s="44">
        <f>F4+H4+J4+L4+P4+T4+X4+AB4+AI4++AM4+AN4+AU4+BB4</f>
        <v>30</v>
      </c>
      <c r="BG4" s="14">
        <f>F4+H4+J4+L4+Q4+U4+Y4+AC4+AJ4+AP4+AV4+BC4</f>
        <v>32</v>
      </c>
      <c r="BH4" s="43">
        <f>R4+V4+Z4+AD4+AK4+AQ4+AW4+BD4</f>
        <v>-2</v>
      </c>
    </row>
    <row r="5" spans="1:60" x14ac:dyDescent="0.2">
      <c r="A5" s="41" t="s">
        <v>39</v>
      </c>
      <c r="B5" s="42" t="s">
        <v>380</v>
      </c>
      <c r="C5" s="42">
        <f>+VLOOKUP(A5,Sheet7!$A$2:$G$142,7,0)</f>
        <v>13.85</v>
      </c>
      <c r="D5" s="97">
        <f>+VLOOKUP(A5,Sheet7!$A$2:$E$142,5,0)</f>
        <v>1223</v>
      </c>
      <c r="F5" s="58">
        <v>1</v>
      </c>
      <c r="H5" s="58">
        <v>1</v>
      </c>
      <c r="I5" s="6"/>
      <c r="J5" s="58">
        <v>1</v>
      </c>
      <c r="K5" s="6"/>
      <c r="L5" s="58">
        <f>+VLOOKUP(A5,Sheet1!$A$11:$Y$148,25,0)</f>
        <v>1</v>
      </c>
      <c r="N5" s="41">
        <v>3</v>
      </c>
      <c r="O5" s="42">
        <v>0</v>
      </c>
      <c r="P5" s="57">
        <f>+N5+O5</f>
        <v>3</v>
      </c>
      <c r="Q5" s="42">
        <f>+IF(D5&lt;800,2,ROUND(D5/400,0))</f>
        <v>3</v>
      </c>
      <c r="R5" s="50">
        <f>+P5-Q5</f>
        <v>0</v>
      </c>
      <c r="T5" s="41">
        <v>1</v>
      </c>
      <c r="U5" s="42">
        <f>+IF(D5&lt;1000,0,IF(D5&lt;1775,1,2))</f>
        <v>1</v>
      </c>
      <c r="V5" s="50">
        <f>+T5-U5</f>
        <v>0</v>
      </c>
      <c r="X5" s="41">
        <v>1</v>
      </c>
      <c r="Y5" s="42">
        <f>+IF(D5&lt;1300,1,2)</f>
        <v>1</v>
      </c>
      <c r="Z5" s="50">
        <f>+X5-Y5</f>
        <v>0</v>
      </c>
      <c r="AB5" s="41">
        <v>1</v>
      </c>
      <c r="AC5" s="42">
        <f>IF(AI5&gt;23,2,1)</f>
        <v>1</v>
      </c>
      <c r="AD5" s="50">
        <f>+AB5-AC5</f>
        <v>0</v>
      </c>
      <c r="AF5" s="41">
        <v>0</v>
      </c>
      <c r="AG5" s="42">
        <v>16</v>
      </c>
      <c r="AH5" s="42">
        <v>1</v>
      </c>
      <c r="AI5" s="57">
        <f>+AF5+AG5+AH5</f>
        <v>17</v>
      </c>
      <c r="AJ5" s="42">
        <f>+ROUND(D5/$AI$143,0)</f>
        <v>17</v>
      </c>
      <c r="AK5" s="50">
        <f>+AI5-AJ5</f>
        <v>0</v>
      </c>
      <c r="AM5" s="41">
        <v>5</v>
      </c>
      <c r="AN5" s="42">
        <v>0</v>
      </c>
      <c r="AO5" s="57">
        <f>SUM(AM5:AN5)</f>
        <v>5</v>
      </c>
      <c r="AP5" s="42">
        <v>5</v>
      </c>
      <c r="AQ5" s="50">
        <f>AO5-AP5</f>
        <v>0</v>
      </c>
      <c r="AS5" s="54">
        <f>+AQ5+AK5</f>
        <v>0</v>
      </c>
      <c r="AU5" s="41">
        <v>5</v>
      </c>
      <c r="AV5" s="42">
        <f>+ROUND(D5/$AU$143,0)</f>
        <v>5</v>
      </c>
      <c r="AW5" s="50">
        <f>+AU5-AV5</f>
        <v>0</v>
      </c>
      <c r="AY5" s="41">
        <v>0</v>
      </c>
      <c r="AZ5" s="42">
        <v>2</v>
      </c>
      <c r="BA5" s="42">
        <v>0</v>
      </c>
      <c r="BB5" s="57">
        <f>+AY5+AZ5+BA5</f>
        <v>2</v>
      </c>
      <c r="BC5" s="42">
        <f>+IF(D5&lt;2000,2,3)</f>
        <v>2</v>
      </c>
      <c r="BD5" s="43">
        <f>+BB5-BC5</f>
        <v>0</v>
      </c>
      <c r="BF5" s="41">
        <f>F5+H5+J5+L5+P5+T5+X5+AB5+AI5++AM5+AN5+AU5+BB5</f>
        <v>39</v>
      </c>
      <c r="BG5" s="42">
        <f>F5+H5+J5+L5+Q5+U5+Y5+AC5+AJ5+AP5+AV5+BC5</f>
        <v>39</v>
      </c>
      <c r="BH5" s="43">
        <f>R5+V5+Z5+AD5+AK5+AQ5+AW5+BD5</f>
        <v>0</v>
      </c>
    </row>
    <row r="6" spans="1:60" x14ac:dyDescent="0.2">
      <c r="A6" s="44" t="s">
        <v>321</v>
      </c>
      <c r="B6" s="14" t="s">
        <v>854</v>
      </c>
      <c r="C6" s="14">
        <f>+VLOOKUP(A6,Sheet7!$A$2:$G$142,7,0)</f>
        <v>13.09</v>
      </c>
      <c r="D6" s="98">
        <f>+VLOOKUP(A6,Sheet7!$A$2:$E$142,5,0)</f>
        <v>1636</v>
      </c>
      <c r="F6" s="59">
        <v>1</v>
      </c>
      <c r="H6" s="59">
        <v>1</v>
      </c>
      <c r="I6" s="65"/>
      <c r="J6" s="59">
        <v>1</v>
      </c>
      <c r="K6" s="65"/>
      <c r="L6" s="59">
        <f>+VLOOKUP(A6,Sheet1!$A$11:$Y$148,25,0)</f>
        <v>1</v>
      </c>
      <c r="M6" s="65"/>
      <c r="N6" s="44">
        <v>4</v>
      </c>
      <c r="O6" s="14">
        <v>0</v>
      </c>
      <c r="P6" s="57">
        <f>+N6+O6</f>
        <v>4</v>
      </c>
      <c r="Q6" s="14">
        <f>+IF(D6&lt;800,2,ROUND(D6/400,0))</f>
        <v>4</v>
      </c>
      <c r="R6" s="50">
        <f>+P6-Q6</f>
        <v>0</v>
      </c>
      <c r="T6" s="44">
        <v>1</v>
      </c>
      <c r="U6" s="14">
        <f>+IF(D6&lt;1000,0,IF(D6&lt;1775,1,2))</f>
        <v>1</v>
      </c>
      <c r="V6" s="50">
        <f>+T6-U6</f>
        <v>0</v>
      </c>
      <c r="X6" s="44">
        <v>2</v>
      </c>
      <c r="Y6" s="14">
        <f>+IF(D6&lt;1300,1,2)</f>
        <v>2</v>
      </c>
      <c r="Z6" s="50">
        <f>+X6-Y6</f>
        <v>0</v>
      </c>
      <c r="AB6" s="44">
        <v>2</v>
      </c>
      <c r="AC6" s="14">
        <f>IF(AI6&gt;23,2,1)</f>
        <v>1</v>
      </c>
      <c r="AD6" s="50">
        <f>+AB6-AC6</f>
        <v>1</v>
      </c>
      <c r="AF6" s="44">
        <v>0</v>
      </c>
      <c r="AG6" s="14">
        <v>22</v>
      </c>
      <c r="AH6" s="14">
        <v>1</v>
      </c>
      <c r="AI6" s="57">
        <f>+AF6+AG6+AH6</f>
        <v>23</v>
      </c>
      <c r="AJ6" s="14">
        <f>+ROUND(D6/$AI$143,0)</f>
        <v>23</v>
      </c>
      <c r="AK6" s="50">
        <f>+AI6-AJ6</f>
        <v>0</v>
      </c>
      <c r="AM6" s="44">
        <v>5</v>
      </c>
      <c r="AN6" s="14">
        <v>0</v>
      </c>
      <c r="AO6" s="57">
        <f>SUM(AM6:AN6)</f>
        <v>5</v>
      </c>
      <c r="AP6" s="14">
        <v>5</v>
      </c>
      <c r="AQ6" s="50">
        <f>AO6-AP6</f>
        <v>0</v>
      </c>
      <c r="AS6" s="54">
        <f>+AQ6+AK6</f>
        <v>0</v>
      </c>
      <c r="AU6" s="44">
        <v>7</v>
      </c>
      <c r="AV6" s="14">
        <f>+ROUND(D6/$AU$143,0)</f>
        <v>7</v>
      </c>
      <c r="AW6" s="50">
        <f>+AU6-AV6</f>
        <v>0</v>
      </c>
      <c r="AY6" s="44">
        <v>1</v>
      </c>
      <c r="AZ6" s="14">
        <v>1</v>
      </c>
      <c r="BA6" s="14">
        <v>0</v>
      </c>
      <c r="BB6" s="57">
        <f>+AY6+AZ6+BA6</f>
        <v>2</v>
      </c>
      <c r="BC6" s="14">
        <f>+IF(D6&lt;2000,2,3)</f>
        <v>2</v>
      </c>
      <c r="BD6" s="43">
        <f>+BB6-BC6</f>
        <v>0</v>
      </c>
      <c r="BF6" s="44">
        <f>F6+H6+J6+L6+P6+T6+X6+AB6+AI6++AM6+AN6+AU6+BB6</f>
        <v>50</v>
      </c>
      <c r="BG6" s="14">
        <f>F6+H6+J6+L6+Q6+U6+Y6+AC6+AJ6+AP6+AV6+BC6</f>
        <v>49</v>
      </c>
      <c r="BH6" s="43">
        <f>R6+V6+Z6+AD6+AK6+AQ6+AW6+BD6</f>
        <v>1</v>
      </c>
    </row>
    <row r="7" spans="1:60" x14ac:dyDescent="0.2">
      <c r="A7" s="41" t="s">
        <v>40</v>
      </c>
      <c r="B7" s="42" t="s">
        <v>380</v>
      </c>
      <c r="C7" s="42"/>
      <c r="D7" s="97"/>
      <c r="F7" s="58"/>
      <c r="H7" s="58"/>
      <c r="I7" s="6"/>
      <c r="J7" s="58"/>
      <c r="K7" s="6"/>
      <c r="L7" s="58"/>
      <c r="N7" s="41"/>
      <c r="O7" s="42"/>
      <c r="P7" s="57"/>
      <c r="Q7" s="42"/>
      <c r="R7" s="50"/>
      <c r="T7" s="41"/>
      <c r="U7" s="42"/>
      <c r="V7" s="50"/>
      <c r="X7" s="41"/>
      <c r="Y7" s="42"/>
      <c r="Z7" s="50"/>
      <c r="AB7" s="41"/>
      <c r="AC7" s="42"/>
      <c r="AD7" s="50"/>
      <c r="AF7" s="41"/>
      <c r="AG7" s="42"/>
      <c r="AH7" s="42"/>
      <c r="AI7" s="57"/>
      <c r="AJ7" s="42"/>
      <c r="AK7" s="50"/>
      <c r="AM7" s="41"/>
      <c r="AN7" s="42"/>
      <c r="AO7" s="57"/>
      <c r="AP7" s="42"/>
      <c r="AQ7" s="50"/>
      <c r="AS7" s="54"/>
      <c r="AU7" s="41"/>
      <c r="AV7" s="42"/>
      <c r="AW7" s="50"/>
      <c r="AY7" s="41"/>
      <c r="AZ7" s="42"/>
      <c r="BA7" s="42"/>
      <c r="BB7" s="57"/>
      <c r="BC7" s="42"/>
      <c r="BD7" s="43"/>
      <c r="BF7" s="41"/>
      <c r="BG7" s="42"/>
      <c r="BH7" s="43"/>
    </row>
    <row r="8" spans="1:60" x14ac:dyDescent="0.2">
      <c r="A8" s="44" t="s">
        <v>127</v>
      </c>
      <c r="B8" s="14" t="s">
        <v>817</v>
      </c>
      <c r="C8" s="14">
        <f>+VLOOKUP(A8,Sheet7!$A$2:$G$142,7,0)</f>
        <v>26.43</v>
      </c>
      <c r="D8" s="98">
        <f>+VLOOKUP(A8,Sheet7!$A$2:$E$142,5,0)</f>
        <v>1104</v>
      </c>
      <c r="F8" s="59">
        <v>1</v>
      </c>
      <c r="H8" s="59">
        <v>1</v>
      </c>
      <c r="I8" s="65"/>
      <c r="J8" s="59">
        <v>1</v>
      </c>
      <c r="K8" s="65"/>
      <c r="L8" s="59">
        <f>+VLOOKUP(A8,Sheet1!$A$11:$Y$148,25,0)</f>
        <v>1</v>
      </c>
      <c r="M8" s="65"/>
      <c r="N8" s="44">
        <v>3</v>
      </c>
      <c r="O8" s="14">
        <v>0</v>
      </c>
      <c r="P8" s="57">
        <f t="shared" ref="P8:P39" si="0">+N8+O8</f>
        <v>3</v>
      </c>
      <c r="Q8" s="14">
        <f t="shared" ref="Q8:Q39" si="1">+IF(D8&lt;800,2,ROUND(D8/400,0))</f>
        <v>3</v>
      </c>
      <c r="R8" s="50">
        <f t="shared" ref="R8:R39" si="2">+P8-Q8</f>
        <v>0</v>
      </c>
      <c r="T8" s="44">
        <v>1</v>
      </c>
      <c r="U8" s="14">
        <f t="shared" ref="U8:U39" si="3">+IF(D8&lt;1000,0,IF(D8&lt;1775,1,2))</f>
        <v>1</v>
      </c>
      <c r="V8" s="50">
        <f t="shared" ref="V8:V39" si="4">+T8-U8</f>
        <v>0</v>
      </c>
      <c r="X8" s="44">
        <v>1</v>
      </c>
      <c r="Y8" s="14">
        <f t="shared" ref="Y8:Y39" si="5">+IF(D8&lt;1300,1,2)</f>
        <v>1</v>
      </c>
      <c r="Z8" s="50">
        <f t="shared" ref="Z8:Z39" si="6">+X8-Y8</f>
        <v>0</v>
      </c>
      <c r="AB8" s="44">
        <v>1</v>
      </c>
      <c r="AC8" s="14">
        <f t="shared" ref="AC8:AC39" si="7">IF(AI8&gt;23,2,1)</f>
        <v>1</v>
      </c>
      <c r="AD8" s="50">
        <f t="shared" ref="AD8:AD39" si="8">+AB8-AC8</f>
        <v>0</v>
      </c>
      <c r="AF8" s="44">
        <v>0</v>
      </c>
      <c r="AG8" s="14">
        <v>13</v>
      </c>
      <c r="AH8" s="14">
        <v>3</v>
      </c>
      <c r="AI8" s="57">
        <f t="shared" ref="AI8:AI39" si="9">+AF8+AG8+AH8</f>
        <v>16</v>
      </c>
      <c r="AJ8" s="14">
        <f t="shared" ref="AJ8:AJ39" si="10">+ROUND(D8/$AI$143,0)</f>
        <v>15</v>
      </c>
      <c r="AK8" s="50">
        <f t="shared" ref="AK8:AK39" si="11">+AI8-AJ8</f>
        <v>1</v>
      </c>
      <c r="AM8" s="44">
        <v>5</v>
      </c>
      <c r="AN8" s="14">
        <v>0</v>
      </c>
      <c r="AO8" s="57">
        <f t="shared" ref="AO8:AO39" si="12">SUM(AM8:AN8)</f>
        <v>5</v>
      </c>
      <c r="AP8" s="14">
        <v>5</v>
      </c>
      <c r="AQ8" s="50">
        <f t="shared" ref="AQ8:AQ39" si="13">AO8-AP8</f>
        <v>0</v>
      </c>
      <c r="AS8" s="54">
        <f t="shared" ref="AS8:AS39" si="14">+AQ8+AK8</f>
        <v>1</v>
      </c>
      <c r="AU8" s="44">
        <v>5</v>
      </c>
      <c r="AV8" s="14">
        <f t="shared" ref="AV8:AV39" si="15">+ROUND(D8/$AU$143,0)</f>
        <v>5</v>
      </c>
      <c r="AW8" s="50">
        <f t="shared" ref="AW8:AW39" si="16">+AU8-AV8</f>
        <v>0</v>
      </c>
      <c r="AY8" s="44">
        <v>0</v>
      </c>
      <c r="AZ8" s="14">
        <v>2</v>
      </c>
      <c r="BA8" s="14">
        <v>0</v>
      </c>
      <c r="BB8" s="57">
        <f t="shared" ref="BB8:BB39" si="17">+AY8+AZ8+BA8</f>
        <v>2</v>
      </c>
      <c r="BC8" s="14">
        <f t="shared" ref="BC8:BC39" si="18">+IF(D8&lt;2000,2,3)</f>
        <v>2</v>
      </c>
      <c r="BD8" s="43">
        <f t="shared" ref="BD8:BD39" si="19">+BB8-BC8</f>
        <v>0</v>
      </c>
      <c r="BF8" s="44">
        <f t="shared" ref="BF8:BF39" si="20">F8+H8+J8+L8+P8+T8+X8+AB8+AI8++AM8+AN8+AU8+BB8</f>
        <v>38</v>
      </c>
      <c r="BG8" s="14">
        <f t="shared" ref="BG8:BG39" si="21">F8+H8+J8+L8+Q8+U8+Y8+AC8+AJ8+AP8+AV8+BC8</f>
        <v>37</v>
      </c>
      <c r="BH8" s="43">
        <f t="shared" ref="BH8:BH39" si="22">R8+V8+Z8+AD8+AK8+AQ8+AW8+BD8</f>
        <v>1</v>
      </c>
    </row>
    <row r="9" spans="1:60" x14ac:dyDescent="0.2">
      <c r="A9" s="47" t="s">
        <v>128</v>
      </c>
      <c r="B9" s="48" t="s">
        <v>817</v>
      </c>
      <c r="C9" s="48">
        <f>+VLOOKUP(A9,Sheet7!$A$2:$G$142,7,0)</f>
        <v>10.15</v>
      </c>
      <c r="D9" s="100">
        <f>+VLOOKUP(A9,Sheet7!$A$2:$E$142,5,0)</f>
        <v>894</v>
      </c>
      <c r="F9" s="61">
        <v>1</v>
      </c>
      <c r="H9" s="61">
        <v>1</v>
      </c>
      <c r="I9" s="6"/>
      <c r="J9" s="61">
        <v>1</v>
      </c>
      <c r="K9" s="6"/>
      <c r="L9" s="61">
        <f>+VLOOKUP(A9,Sheet1!$A$11:$Y$148,25,0)</f>
        <v>1</v>
      </c>
      <c r="N9" s="47">
        <v>3</v>
      </c>
      <c r="O9" s="48">
        <v>0</v>
      </c>
      <c r="P9" s="57">
        <f t="shared" si="0"/>
        <v>3</v>
      </c>
      <c r="Q9" s="48">
        <f t="shared" si="1"/>
        <v>2</v>
      </c>
      <c r="R9" s="50">
        <f t="shared" si="2"/>
        <v>1</v>
      </c>
      <c r="T9" s="47">
        <v>1</v>
      </c>
      <c r="U9" s="48">
        <f t="shared" si="3"/>
        <v>0</v>
      </c>
      <c r="V9" s="50">
        <f t="shared" si="4"/>
        <v>1</v>
      </c>
      <c r="X9" s="47">
        <v>1</v>
      </c>
      <c r="Y9" s="48">
        <f t="shared" si="5"/>
        <v>1</v>
      </c>
      <c r="Z9" s="50">
        <f t="shared" si="6"/>
        <v>0</v>
      </c>
      <c r="AB9" s="47">
        <v>1</v>
      </c>
      <c r="AC9" s="48">
        <f t="shared" si="7"/>
        <v>1</v>
      </c>
      <c r="AD9" s="50">
        <f t="shared" si="8"/>
        <v>0</v>
      </c>
      <c r="AF9" s="47">
        <v>0</v>
      </c>
      <c r="AG9" s="48">
        <v>13</v>
      </c>
      <c r="AH9" s="48">
        <v>2</v>
      </c>
      <c r="AI9" s="57">
        <f t="shared" si="9"/>
        <v>15</v>
      </c>
      <c r="AJ9" s="48">
        <f t="shared" si="10"/>
        <v>12</v>
      </c>
      <c r="AK9" s="50">
        <f t="shared" si="11"/>
        <v>3</v>
      </c>
      <c r="AM9" s="47">
        <v>5</v>
      </c>
      <c r="AN9" s="48">
        <v>0</v>
      </c>
      <c r="AO9" s="57">
        <f t="shared" si="12"/>
        <v>5</v>
      </c>
      <c r="AP9" s="48">
        <v>5</v>
      </c>
      <c r="AQ9" s="50">
        <f t="shared" si="13"/>
        <v>0</v>
      </c>
      <c r="AS9" s="54">
        <f t="shared" si="14"/>
        <v>3</v>
      </c>
      <c r="AU9" s="47">
        <v>5</v>
      </c>
      <c r="AV9" s="48">
        <f t="shared" si="15"/>
        <v>4</v>
      </c>
      <c r="AW9" s="50">
        <f t="shared" si="16"/>
        <v>1</v>
      </c>
      <c r="AY9" s="47">
        <v>0</v>
      </c>
      <c r="AZ9" s="48">
        <v>2</v>
      </c>
      <c r="BA9" s="48">
        <v>0</v>
      </c>
      <c r="BB9" s="57">
        <f t="shared" si="17"/>
        <v>2</v>
      </c>
      <c r="BC9" s="48">
        <f t="shared" si="18"/>
        <v>2</v>
      </c>
      <c r="BD9" s="43">
        <f t="shared" si="19"/>
        <v>0</v>
      </c>
      <c r="BF9" s="47">
        <f t="shared" si="20"/>
        <v>37</v>
      </c>
      <c r="BG9" s="48">
        <f t="shared" si="21"/>
        <v>31</v>
      </c>
      <c r="BH9" s="43">
        <f t="shared" si="22"/>
        <v>6</v>
      </c>
    </row>
    <row r="10" spans="1:60" x14ac:dyDescent="0.2">
      <c r="A10" s="44" t="s">
        <v>72</v>
      </c>
      <c r="B10" s="14" t="s">
        <v>383</v>
      </c>
      <c r="C10" s="14">
        <f>+VLOOKUP(A10,Sheet7!$A$2:$G$142,7,0)</f>
        <v>26.369999999999997</v>
      </c>
      <c r="D10" s="98">
        <f>+VLOOKUP(A10,Sheet7!$A$2:$E$142,5,0)</f>
        <v>2390</v>
      </c>
      <c r="F10" s="59">
        <v>1</v>
      </c>
      <c r="H10" s="59">
        <v>1</v>
      </c>
      <c r="I10" s="65"/>
      <c r="J10" s="59">
        <v>1</v>
      </c>
      <c r="K10" s="65"/>
      <c r="L10" s="59">
        <f>+VLOOKUP(A10,Sheet1!$A$11:$Y$148,25,0)</f>
        <v>1</v>
      </c>
      <c r="M10" s="65"/>
      <c r="N10" s="44">
        <v>6</v>
      </c>
      <c r="O10" s="14">
        <v>0</v>
      </c>
      <c r="P10" s="57">
        <f t="shared" si="0"/>
        <v>6</v>
      </c>
      <c r="Q10" s="14">
        <f t="shared" si="1"/>
        <v>6</v>
      </c>
      <c r="R10" s="50">
        <f t="shared" si="2"/>
        <v>0</v>
      </c>
      <c r="T10" s="44">
        <v>2</v>
      </c>
      <c r="U10" s="14">
        <f t="shared" si="3"/>
        <v>2</v>
      </c>
      <c r="V10" s="50">
        <f t="shared" si="4"/>
        <v>0</v>
      </c>
      <c r="X10" s="44">
        <v>2</v>
      </c>
      <c r="Y10" s="14">
        <f t="shared" si="5"/>
        <v>2</v>
      </c>
      <c r="Z10" s="50">
        <f t="shared" si="6"/>
        <v>0</v>
      </c>
      <c r="AB10" s="44">
        <v>2</v>
      </c>
      <c r="AC10" s="14">
        <f t="shared" si="7"/>
        <v>2</v>
      </c>
      <c r="AD10" s="50">
        <f t="shared" si="8"/>
        <v>0</v>
      </c>
      <c r="AF10" s="44">
        <v>0</v>
      </c>
      <c r="AG10" s="14">
        <v>33</v>
      </c>
      <c r="AH10" s="14">
        <v>2</v>
      </c>
      <c r="AI10" s="57">
        <f t="shared" si="9"/>
        <v>35</v>
      </c>
      <c r="AJ10" s="14">
        <f t="shared" si="10"/>
        <v>33</v>
      </c>
      <c r="AK10" s="50">
        <f t="shared" si="11"/>
        <v>2</v>
      </c>
      <c r="AM10" s="44">
        <v>5</v>
      </c>
      <c r="AN10" s="14">
        <v>0</v>
      </c>
      <c r="AO10" s="57">
        <f t="shared" si="12"/>
        <v>5</v>
      </c>
      <c r="AP10" s="14">
        <v>5</v>
      </c>
      <c r="AQ10" s="50">
        <f t="shared" si="13"/>
        <v>0</v>
      </c>
      <c r="AS10" s="54">
        <f t="shared" si="14"/>
        <v>2</v>
      </c>
      <c r="AU10" s="44">
        <v>10</v>
      </c>
      <c r="AV10" s="14">
        <f t="shared" si="15"/>
        <v>11</v>
      </c>
      <c r="AW10" s="50">
        <f t="shared" si="16"/>
        <v>-1</v>
      </c>
      <c r="AY10" s="44">
        <v>0</v>
      </c>
      <c r="AZ10" s="14">
        <v>3</v>
      </c>
      <c r="BA10" s="14">
        <v>0</v>
      </c>
      <c r="BB10" s="57">
        <f t="shared" si="17"/>
        <v>3</v>
      </c>
      <c r="BC10" s="14">
        <f t="shared" si="18"/>
        <v>3</v>
      </c>
      <c r="BD10" s="43">
        <f t="shared" si="19"/>
        <v>0</v>
      </c>
      <c r="BF10" s="44">
        <f t="shared" si="20"/>
        <v>69</v>
      </c>
      <c r="BG10" s="14">
        <f t="shared" si="21"/>
        <v>68</v>
      </c>
      <c r="BH10" s="43">
        <f t="shared" si="22"/>
        <v>1</v>
      </c>
    </row>
    <row r="11" spans="1:60" x14ac:dyDescent="0.2">
      <c r="A11" s="44" t="s">
        <v>322</v>
      </c>
      <c r="B11" s="14" t="s">
        <v>859</v>
      </c>
      <c r="C11" s="14">
        <f>+VLOOKUP(A11,Sheet7!$A$2:$G$142,7,0)</f>
        <v>33.5</v>
      </c>
      <c r="D11" s="98">
        <f>+VLOOKUP(A11,Sheet7!$A$2:$E$142,5,0)</f>
        <v>1609</v>
      </c>
      <c r="F11" s="59">
        <v>1</v>
      </c>
      <c r="H11" s="59">
        <v>1</v>
      </c>
      <c r="I11" s="65"/>
      <c r="J11" s="59">
        <v>1</v>
      </c>
      <c r="K11" s="65"/>
      <c r="L11" s="59">
        <f>+VLOOKUP(A11,Sheet1!$A$11:$Y$148,25,0)</f>
        <v>1</v>
      </c>
      <c r="M11" s="65"/>
      <c r="N11" s="44">
        <v>4</v>
      </c>
      <c r="O11" s="14">
        <v>0</v>
      </c>
      <c r="P11" s="57">
        <f t="shared" si="0"/>
        <v>4</v>
      </c>
      <c r="Q11" s="14">
        <f t="shared" si="1"/>
        <v>4</v>
      </c>
      <c r="R11" s="50">
        <f t="shared" si="2"/>
        <v>0</v>
      </c>
      <c r="T11" s="44">
        <v>1</v>
      </c>
      <c r="U11" s="14">
        <f t="shared" si="3"/>
        <v>1</v>
      </c>
      <c r="V11" s="50">
        <f t="shared" si="4"/>
        <v>0</v>
      </c>
      <c r="X11" s="44">
        <v>2</v>
      </c>
      <c r="Y11" s="14">
        <f t="shared" si="5"/>
        <v>2</v>
      </c>
      <c r="Z11" s="50">
        <f t="shared" si="6"/>
        <v>0</v>
      </c>
      <c r="AB11" s="44">
        <v>2</v>
      </c>
      <c r="AC11" s="14">
        <f t="shared" si="7"/>
        <v>2</v>
      </c>
      <c r="AD11" s="50">
        <f t="shared" si="8"/>
        <v>0</v>
      </c>
      <c r="AF11" s="44">
        <v>0</v>
      </c>
      <c r="AG11" s="14">
        <v>22</v>
      </c>
      <c r="AH11" s="14">
        <v>3</v>
      </c>
      <c r="AI11" s="57">
        <f t="shared" si="9"/>
        <v>25</v>
      </c>
      <c r="AJ11" s="14">
        <f t="shared" si="10"/>
        <v>22</v>
      </c>
      <c r="AK11" s="50">
        <f t="shared" si="11"/>
        <v>3</v>
      </c>
      <c r="AM11" s="44">
        <v>5</v>
      </c>
      <c r="AN11" s="14">
        <v>0</v>
      </c>
      <c r="AO11" s="57">
        <f t="shared" si="12"/>
        <v>5</v>
      </c>
      <c r="AP11" s="14">
        <v>5</v>
      </c>
      <c r="AQ11" s="50">
        <f t="shared" si="13"/>
        <v>0</v>
      </c>
      <c r="AS11" s="54">
        <f t="shared" si="14"/>
        <v>3</v>
      </c>
      <c r="AU11" s="44">
        <v>7</v>
      </c>
      <c r="AV11" s="14">
        <f t="shared" si="15"/>
        <v>7</v>
      </c>
      <c r="AW11" s="50">
        <f t="shared" si="16"/>
        <v>0</v>
      </c>
      <c r="AY11" s="44">
        <v>0</v>
      </c>
      <c r="AZ11" s="14">
        <v>2</v>
      </c>
      <c r="BA11" s="14">
        <v>0</v>
      </c>
      <c r="BB11" s="57">
        <f t="shared" si="17"/>
        <v>2</v>
      </c>
      <c r="BC11" s="14">
        <f t="shared" si="18"/>
        <v>2</v>
      </c>
      <c r="BD11" s="43">
        <f t="shared" si="19"/>
        <v>0</v>
      </c>
      <c r="BF11" s="44">
        <f t="shared" si="20"/>
        <v>52</v>
      </c>
      <c r="BG11" s="14">
        <f t="shared" si="21"/>
        <v>49</v>
      </c>
      <c r="BH11" s="43">
        <f t="shared" si="22"/>
        <v>3</v>
      </c>
    </row>
    <row r="12" spans="1:60" x14ac:dyDescent="0.2">
      <c r="A12" s="44" t="s">
        <v>129</v>
      </c>
      <c r="B12" s="14" t="s">
        <v>817</v>
      </c>
      <c r="C12" s="14">
        <f>+VLOOKUP(A12,Sheet7!$A$2:$G$142,7,0)</f>
        <v>20.440000000000001</v>
      </c>
      <c r="D12" s="98">
        <f>+VLOOKUP(A12,Sheet7!$A$2:$E$142,5,0)</f>
        <v>1129</v>
      </c>
      <c r="F12" s="59">
        <v>1</v>
      </c>
      <c r="H12" s="59">
        <v>1</v>
      </c>
      <c r="I12" s="65"/>
      <c r="J12" s="59">
        <v>1</v>
      </c>
      <c r="K12" s="65"/>
      <c r="L12" s="59">
        <f>+VLOOKUP(A12,Sheet1!$A$11:$Y$148,25,0)</f>
        <v>1</v>
      </c>
      <c r="M12" s="65"/>
      <c r="N12" s="44">
        <v>3</v>
      </c>
      <c r="O12" s="14">
        <v>0</v>
      </c>
      <c r="P12" s="57">
        <f t="shared" si="0"/>
        <v>3</v>
      </c>
      <c r="Q12" s="14">
        <f t="shared" si="1"/>
        <v>3</v>
      </c>
      <c r="R12" s="50">
        <f t="shared" si="2"/>
        <v>0</v>
      </c>
      <c r="T12" s="44">
        <v>1</v>
      </c>
      <c r="U12" s="14">
        <f t="shared" si="3"/>
        <v>1</v>
      </c>
      <c r="V12" s="50">
        <f t="shared" si="4"/>
        <v>0</v>
      </c>
      <c r="X12" s="44">
        <v>1</v>
      </c>
      <c r="Y12" s="14">
        <f t="shared" si="5"/>
        <v>1</v>
      </c>
      <c r="Z12" s="50">
        <f t="shared" si="6"/>
        <v>0</v>
      </c>
      <c r="AB12" s="44">
        <v>1</v>
      </c>
      <c r="AC12" s="14">
        <f t="shared" si="7"/>
        <v>1</v>
      </c>
      <c r="AD12" s="50">
        <f t="shared" si="8"/>
        <v>0</v>
      </c>
      <c r="AF12" s="44">
        <v>0</v>
      </c>
      <c r="AG12" s="14">
        <v>14</v>
      </c>
      <c r="AH12" s="14">
        <v>2</v>
      </c>
      <c r="AI12" s="57">
        <f t="shared" si="9"/>
        <v>16</v>
      </c>
      <c r="AJ12" s="14">
        <f t="shared" si="10"/>
        <v>16</v>
      </c>
      <c r="AK12" s="50">
        <f t="shared" si="11"/>
        <v>0</v>
      </c>
      <c r="AM12" s="44">
        <v>5</v>
      </c>
      <c r="AN12" s="14">
        <v>0</v>
      </c>
      <c r="AO12" s="57">
        <f t="shared" si="12"/>
        <v>5</v>
      </c>
      <c r="AP12" s="14">
        <v>5</v>
      </c>
      <c r="AQ12" s="50">
        <f t="shared" si="13"/>
        <v>0</v>
      </c>
      <c r="AS12" s="54">
        <f t="shared" si="14"/>
        <v>0</v>
      </c>
      <c r="AU12" s="44">
        <v>5</v>
      </c>
      <c r="AV12" s="14">
        <f t="shared" si="15"/>
        <v>5</v>
      </c>
      <c r="AW12" s="50">
        <f t="shared" si="16"/>
        <v>0</v>
      </c>
      <c r="AY12" s="44">
        <v>0</v>
      </c>
      <c r="AZ12" s="14">
        <v>2</v>
      </c>
      <c r="BA12" s="14">
        <v>0</v>
      </c>
      <c r="BB12" s="57">
        <f t="shared" si="17"/>
        <v>2</v>
      </c>
      <c r="BC12" s="14">
        <f t="shared" si="18"/>
        <v>2</v>
      </c>
      <c r="BD12" s="43">
        <f t="shared" si="19"/>
        <v>0</v>
      </c>
      <c r="BF12" s="44">
        <f t="shared" si="20"/>
        <v>38</v>
      </c>
      <c r="BG12" s="14">
        <f t="shared" si="21"/>
        <v>38</v>
      </c>
      <c r="BH12" s="43">
        <f t="shared" si="22"/>
        <v>0</v>
      </c>
    </row>
    <row r="13" spans="1:60" x14ac:dyDescent="0.2">
      <c r="A13" s="44" t="s">
        <v>123</v>
      </c>
      <c r="B13" s="14" t="s">
        <v>817</v>
      </c>
      <c r="C13" s="14">
        <f>+VLOOKUP(A13,Sheet7!$A$2:$G$142,7,0)</f>
        <v>11.74</v>
      </c>
      <c r="D13" s="98">
        <f>+VLOOKUP(A13,Sheet7!$A$2:$E$142,5,0)</f>
        <v>506</v>
      </c>
      <c r="F13" s="59">
        <v>1</v>
      </c>
      <c r="H13" s="59">
        <v>1</v>
      </c>
      <c r="I13" s="65"/>
      <c r="J13" s="59">
        <v>1</v>
      </c>
      <c r="K13" s="65"/>
      <c r="L13" s="59">
        <f>+VLOOKUP(A13,Sheet1!$A$11:$Y$148,25,0)</f>
        <v>1</v>
      </c>
      <c r="M13" s="65"/>
      <c r="N13" s="44">
        <v>2</v>
      </c>
      <c r="O13" s="14">
        <v>0</v>
      </c>
      <c r="P13" s="57">
        <f t="shared" si="0"/>
        <v>2</v>
      </c>
      <c r="Q13" s="14">
        <f t="shared" si="1"/>
        <v>2</v>
      </c>
      <c r="R13" s="50">
        <f t="shared" si="2"/>
        <v>0</v>
      </c>
      <c r="T13" s="44">
        <v>0</v>
      </c>
      <c r="U13" s="14">
        <f t="shared" si="3"/>
        <v>0</v>
      </c>
      <c r="V13" s="50">
        <f t="shared" si="4"/>
        <v>0</v>
      </c>
      <c r="X13" s="44">
        <v>1</v>
      </c>
      <c r="Y13" s="14">
        <f t="shared" si="5"/>
        <v>1</v>
      </c>
      <c r="Z13" s="50">
        <f t="shared" si="6"/>
        <v>0</v>
      </c>
      <c r="AB13" s="44">
        <v>1</v>
      </c>
      <c r="AC13" s="14">
        <f t="shared" si="7"/>
        <v>1</v>
      </c>
      <c r="AD13" s="50">
        <f t="shared" si="8"/>
        <v>0</v>
      </c>
      <c r="AF13" s="44">
        <v>0</v>
      </c>
      <c r="AG13" s="14">
        <v>6</v>
      </c>
      <c r="AH13" s="14">
        <v>1</v>
      </c>
      <c r="AI13" s="57">
        <f t="shared" si="9"/>
        <v>7</v>
      </c>
      <c r="AJ13" s="14">
        <f t="shared" si="10"/>
        <v>7</v>
      </c>
      <c r="AK13" s="50">
        <f t="shared" si="11"/>
        <v>0</v>
      </c>
      <c r="AM13" s="44">
        <v>5</v>
      </c>
      <c r="AN13" s="14">
        <v>0</v>
      </c>
      <c r="AO13" s="57">
        <f t="shared" si="12"/>
        <v>5</v>
      </c>
      <c r="AP13" s="14">
        <v>5</v>
      </c>
      <c r="AQ13" s="50">
        <f t="shared" si="13"/>
        <v>0</v>
      </c>
      <c r="AS13" s="54">
        <f t="shared" si="14"/>
        <v>0</v>
      </c>
      <c r="AU13" s="44">
        <v>2</v>
      </c>
      <c r="AV13" s="14">
        <f t="shared" si="15"/>
        <v>2</v>
      </c>
      <c r="AW13" s="50">
        <f t="shared" si="16"/>
        <v>0</v>
      </c>
      <c r="AY13" s="44">
        <v>0</v>
      </c>
      <c r="AZ13" s="14">
        <v>2</v>
      </c>
      <c r="BA13" s="14">
        <v>0</v>
      </c>
      <c r="BB13" s="57">
        <f t="shared" si="17"/>
        <v>2</v>
      </c>
      <c r="BC13" s="14">
        <f t="shared" si="18"/>
        <v>2</v>
      </c>
      <c r="BD13" s="43">
        <f t="shared" si="19"/>
        <v>0</v>
      </c>
      <c r="BF13" s="44">
        <f t="shared" si="20"/>
        <v>24</v>
      </c>
      <c r="BG13" s="14">
        <f t="shared" si="21"/>
        <v>24</v>
      </c>
      <c r="BH13" s="43">
        <f t="shared" si="22"/>
        <v>0</v>
      </c>
    </row>
    <row r="14" spans="1:60" x14ac:dyDescent="0.2">
      <c r="A14" s="44" t="s">
        <v>41</v>
      </c>
      <c r="B14" s="14" t="s">
        <v>380</v>
      </c>
      <c r="C14" s="14">
        <f>+VLOOKUP(A14,Sheet7!$A$2:$G$142,7,0)</f>
        <v>9.98</v>
      </c>
      <c r="D14" s="98">
        <f>+VLOOKUP(A14,Sheet7!$A$2:$E$142,5,0)</f>
        <v>934</v>
      </c>
      <c r="F14" s="59">
        <v>1</v>
      </c>
      <c r="H14" s="59">
        <v>1</v>
      </c>
      <c r="I14" s="65"/>
      <c r="J14" s="59">
        <v>1</v>
      </c>
      <c r="K14" s="65"/>
      <c r="L14" s="59">
        <f>+VLOOKUP(A14,Sheet1!$A$11:$Y$148,25,0)</f>
        <v>1</v>
      </c>
      <c r="M14" s="65"/>
      <c r="N14" s="44">
        <v>2</v>
      </c>
      <c r="O14" s="14">
        <v>0</v>
      </c>
      <c r="P14" s="57">
        <f t="shared" si="0"/>
        <v>2</v>
      </c>
      <c r="Q14" s="14">
        <f t="shared" si="1"/>
        <v>2</v>
      </c>
      <c r="R14" s="50">
        <f t="shared" si="2"/>
        <v>0</v>
      </c>
      <c r="T14" s="44">
        <v>0</v>
      </c>
      <c r="U14" s="14">
        <f t="shared" si="3"/>
        <v>0</v>
      </c>
      <c r="V14" s="50">
        <f t="shared" si="4"/>
        <v>0</v>
      </c>
      <c r="X14" s="44">
        <v>1</v>
      </c>
      <c r="Y14" s="14">
        <f t="shared" si="5"/>
        <v>1</v>
      </c>
      <c r="Z14" s="50">
        <f t="shared" si="6"/>
        <v>0</v>
      </c>
      <c r="AB14" s="44">
        <v>1</v>
      </c>
      <c r="AC14" s="14">
        <f t="shared" si="7"/>
        <v>1</v>
      </c>
      <c r="AD14" s="50">
        <f t="shared" si="8"/>
        <v>0</v>
      </c>
      <c r="AF14" s="44">
        <v>0</v>
      </c>
      <c r="AG14" s="14">
        <v>14</v>
      </c>
      <c r="AH14" s="14">
        <v>1</v>
      </c>
      <c r="AI14" s="57">
        <f t="shared" si="9"/>
        <v>15</v>
      </c>
      <c r="AJ14" s="14">
        <f t="shared" si="10"/>
        <v>13</v>
      </c>
      <c r="AK14" s="50">
        <f t="shared" si="11"/>
        <v>2</v>
      </c>
      <c r="AM14" s="44">
        <v>5</v>
      </c>
      <c r="AN14" s="14">
        <v>0</v>
      </c>
      <c r="AO14" s="57">
        <f t="shared" si="12"/>
        <v>5</v>
      </c>
      <c r="AP14" s="14">
        <v>5</v>
      </c>
      <c r="AQ14" s="50">
        <f t="shared" si="13"/>
        <v>0</v>
      </c>
      <c r="AS14" s="54">
        <f t="shared" si="14"/>
        <v>2</v>
      </c>
      <c r="AU14" s="44">
        <v>4</v>
      </c>
      <c r="AV14" s="14">
        <f t="shared" si="15"/>
        <v>4</v>
      </c>
      <c r="AW14" s="50">
        <f t="shared" si="16"/>
        <v>0</v>
      </c>
      <c r="AY14" s="44">
        <v>1</v>
      </c>
      <c r="AZ14" s="14">
        <v>0</v>
      </c>
      <c r="BA14" s="14">
        <v>1</v>
      </c>
      <c r="BB14" s="57">
        <f t="shared" si="17"/>
        <v>2</v>
      </c>
      <c r="BC14" s="14">
        <f t="shared" si="18"/>
        <v>2</v>
      </c>
      <c r="BD14" s="43">
        <f t="shared" si="19"/>
        <v>0</v>
      </c>
      <c r="BF14" s="44">
        <f t="shared" si="20"/>
        <v>34</v>
      </c>
      <c r="BG14" s="14">
        <f t="shared" si="21"/>
        <v>32</v>
      </c>
      <c r="BH14" s="43">
        <f t="shared" si="22"/>
        <v>2</v>
      </c>
    </row>
    <row r="15" spans="1:60" x14ac:dyDescent="0.2">
      <c r="A15" s="44" t="s">
        <v>120</v>
      </c>
      <c r="B15" s="14" t="s">
        <v>379</v>
      </c>
      <c r="C15" s="92">
        <f>+Sheet7!G13</f>
        <v>14.07</v>
      </c>
      <c r="D15" s="98">
        <f>+Sheet7!E13</f>
        <v>538</v>
      </c>
      <c r="F15" s="59">
        <v>1</v>
      </c>
      <c r="H15" s="59">
        <v>1</v>
      </c>
      <c r="I15" s="65"/>
      <c r="J15" s="59">
        <v>1</v>
      </c>
      <c r="K15" s="65"/>
      <c r="L15" s="59">
        <f>+VLOOKUP(A15,Sheet1!$A$11:$Y$148,25,0)</f>
        <v>1</v>
      </c>
      <c r="M15" s="65"/>
      <c r="N15" s="44">
        <v>2</v>
      </c>
      <c r="O15" s="14">
        <v>0</v>
      </c>
      <c r="P15" s="57">
        <f t="shared" si="0"/>
        <v>2</v>
      </c>
      <c r="Q15" s="14">
        <f t="shared" si="1"/>
        <v>2</v>
      </c>
      <c r="R15" s="50">
        <f t="shared" si="2"/>
        <v>0</v>
      </c>
      <c r="T15" s="44">
        <v>0</v>
      </c>
      <c r="U15" s="14">
        <f t="shared" si="3"/>
        <v>0</v>
      </c>
      <c r="V15" s="50">
        <f t="shared" si="4"/>
        <v>0</v>
      </c>
      <c r="X15" s="44">
        <v>1</v>
      </c>
      <c r="Y15" s="14">
        <f t="shared" si="5"/>
        <v>1</v>
      </c>
      <c r="Z15" s="50">
        <f t="shared" si="6"/>
        <v>0</v>
      </c>
      <c r="AB15" s="44">
        <v>1</v>
      </c>
      <c r="AC15" s="14">
        <f t="shared" si="7"/>
        <v>1</v>
      </c>
      <c r="AD15" s="50">
        <f t="shared" si="8"/>
        <v>0</v>
      </c>
      <c r="AF15" s="44">
        <v>0</v>
      </c>
      <c r="AG15" s="14">
        <v>6</v>
      </c>
      <c r="AH15" s="14">
        <v>1</v>
      </c>
      <c r="AI15" s="57">
        <f t="shared" si="9"/>
        <v>7</v>
      </c>
      <c r="AJ15" s="14">
        <f t="shared" si="10"/>
        <v>7</v>
      </c>
      <c r="AK15" s="50">
        <f t="shared" si="11"/>
        <v>0</v>
      </c>
      <c r="AM15" s="44">
        <v>5</v>
      </c>
      <c r="AN15" s="14">
        <v>0</v>
      </c>
      <c r="AO15" s="57">
        <f t="shared" si="12"/>
        <v>5</v>
      </c>
      <c r="AP15" s="14">
        <v>5</v>
      </c>
      <c r="AQ15" s="50">
        <f t="shared" si="13"/>
        <v>0</v>
      </c>
      <c r="AS15" s="54">
        <f t="shared" si="14"/>
        <v>0</v>
      </c>
      <c r="AU15" s="44">
        <v>2</v>
      </c>
      <c r="AV15" s="14">
        <f t="shared" si="15"/>
        <v>2</v>
      </c>
      <c r="AW15" s="50">
        <f t="shared" si="16"/>
        <v>0</v>
      </c>
      <c r="AY15" s="44">
        <v>0</v>
      </c>
      <c r="AZ15" s="14">
        <v>2</v>
      </c>
      <c r="BA15" s="14">
        <v>0</v>
      </c>
      <c r="BB15" s="57">
        <f t="shared" si="17"/>
        <v>2</v>
      </c>
      <c r="BC15" s="14">
        <f t="shared" si="18"/>
        <v>2</v>
      </c>
      <c r="BD15" s="43">
        <f t="shared" si="19"/>
        <v>0</v>
      </c>
      <c r="BF15" s="44">
        <f t="shared" si="20"/>
        <v>24</v>
      </c>
      <c r="BG15" s="14">
        <f t="shared" si="21"/>
        <v>24</v>
      </c>
      <c r="BH15" s="43">
        <f t="shared" si="22"/>
        <v>0</v>
      </c>
    </row>
    <row r="16" spans="1:60" x14ac:dyDescent="0.2">
      <c r="A16" s="44" t="s">
        <v>325</v>
      </c>
      <c r="B16" s="14" t="s">
        <v>854</v>
      </c>
      <c r="C16" s="14">
        <f>+VLOOKUP(A16,Sheet7!$A$2:$G$142,7,0)</f>
        <v>27.73</v>
      </c>
      <c r="D16" s="98">
        <f>+VLOOKUP(A16,Sheet7!$A$2:$E$142,5,0)</f>
        <v>1496</v>
      </c>
      <c r="F16" s="59">
        <v>1</v>
      </c>
      <c r="H16" s="59">
        <v>1</v>
      </c>
      <c r="I16" s="65"/>
      <c r="J16" s="59">
        <v>1</v>
      </c>
      <c r="K16" s="65"/>
      <c r="L16" s="59">
        <f>+VLOOKUP(A16,Sheet1!$A$11:$Y$148,25,0)</f>
        <v>1</v>
      </c>
      <c r="M16" s="65"/>
      <c r="N16" s="44">
        <v>4</v>
      </c>
      <c r="O16" s="14">
        <v>0</v>
      </c>
      <c r="P16" s="57">
        <f t="shared" si="0"/>
        <v>4</v>
      </c>
      <c r="Q16" s="14">
        <f t="shared" si="1"/>
        <v>4</v>
      </c>
      <c r="R16" s="50">
        <f t="shared" si="2"/>
        <v>0</v>
      </c>
      <c r="T16" s="44">
        <v>1</v>
      </c>
      <c r="U16" s="14">
        <f t="shared" si="3"/>
        <v>1</v>
      </c>
      <c r="V16" s="50">
        <f t="shared" si="4"/>
        <v>0</v>
      </c>
      <c r="X16" s="44">
        <v>2</v>
      </c>
      <c r="Y16" s="14">
        <f t="shared" si="5"/>
        <v>2</v>
      </c>
      <c r="Z16" s="50">
        <f t="shared" si="6"/>
        <v>0</v>
      </c>
      <c r="AB16" s="44">
        <v>1</v>
      </c>
      <c r="AC16" s="14">
        <f t="shared" si="7"/>
        <v>1</v>
      </c>
      <c r="AD16" s="50">
        <f t="shared" si="8"/>
        <v>0</v>
      </c>
      <c r="AF16" s="44">
        <v>0</v>
      </c>
      <c r="AG16" s="14">
        <v>20</v>
      </c>
      <c r="AH16" s="14">
        <v>2</v>
      </c>
      <c r="AI16" s="57">
        <f t="shared" si="9"/>
        <v>22</v>
      </c>
      <c r="AJ16" s="14">
        <f t="shared" si="10"/>
        <v>21</v>
      </c>
      <c r="AK16" s="50">
        <f t="shared" si="11"/>
        <v>1</v>
      </c>
      <c r="AM16" s="44">
        <v>5</v>
      </c>
      <c r="AN16" s="14">
        <v>0</v>
      </c>
      <c r="AO16" s="57">
        <f t="shared" si="12"/>
        <v>5</v>
      </c>
      <c r="AP16" s="14">
        <v>5</v>
      </c>
      <c r="AQ16" s="50">
        <f t="shared" si="13"/>
        <v>0</v>
      </c>
      <c r="AS16" s="54">
        <f t="shared" si="14"/>
        <v>1</v>
      </c>
      <c r="AU16" s="44">
        <v>7</v>
      </c>
      <c r="AV16" s="14">
        <f t="shared" si="15"/>
        <v>7</v>
      </c>
      <c r="AW16" s="50">
        <f t="shared" si="16"/>
        <v>0</v>
      </c>
      <c r="AY16" s="44">
        <v>0</v>
      </c>
      <c r="AZ16" s="14">
        <v>2</v>
      </c>
      <c r="BA16" s="14">
        <v>0</v>
      </c>
      <c r="BB16" s="57">
        <f t="shared" si="17"/>
        <v>2</v>
      </c>
      <c r="BC16" s="14">
        <f t="shared" si="18"/>
        <v>2</v>
      </c>
      <c r="BD16" s="43">
        <f t="shared" si="19"/>
        <v>0</v>
      </c>
      <c r="BF16" s="44">
        <f t="shared" si="20"/>
        <v>48</v>
      </c>
      <c r="BG16" s="14">
        <f t="shared" si="21"/>
        <v>47</v>
      </c>
      <c r="BH16" s="43">
        <f t="shared" si="22"/>
        <v>1</v>
      </c>
    </row>
    <row r="17" spans="1:60" x14ac:dyDescent="0.2">
      <c r="A17" s="44" t="s">
        <v>42</v>
      </c>
      <c r="B17" s="14" t="s">
        <v>380</v>
      </c>
      <c r="C17" s="14">
        <f>+VLOOKUP(A17,Sheet7!$A$2:$G$142,7,0)</f>
        <v>49.17</v>
      </c>
      <c r="D17" s="98">
        <f>+VLOOKUP(A17,Sheet7!$A$2:$E$142,5,0)</f>
        <v>1592</v>
      </c>
      <c r="F17" s="59">
        <v>1</v>
      </c>
      <c r="H17" s="59">
        <v>1</v>
      </c>
      <c r="I17" s="65"/>
      <c r="J17" s="59">
        <v>1</v>
      </c>
      <c r="K17" s="65"/>
      <c r="L17" s="59">
        <f>+VLOOKUP(A17,Sheet1!$A$11:$Y$148,25,0)</f>
        <v>1</v>
      </c>
      <c r="M17" s="65"/>
      <c r="N17" s="44">
        <v>4</v>
      </c>
      <c r="O17" s="14">
        <v>0</v>
      </c>
      <c r="P17" s="57">
        <f t="shared" si="0"/>
        <v>4</v>
      </c>
      <c r="Q17" s="14">
        <f t="shared" si="1"/>
        <v>4</v>
      </c>
      <c r="R17" s="50">
        <f t="shared" si="2"/>
        <v>0</v>
      </c>
      <c r="T17" s="44">
        <v>1</v>
      </c>
      <c r="U17" s="14">
        <f t="shared" si="3"/>
        <v>1</v>
      </c>
      <c r="V17" s="50">
        <f t="shared" si="4"/>
        <v>0</v>
      </c>
      <c r="X17" s="44">
        <v>2</v>
      </c>
      <c r="Y17" s="14">
        <f t="shared" si="5"/>
        <v>2</v>
      </c>
      <c r="Z17" s="50">
        <f t="shared" si="6"/>
        <v>0</v>
      </c>
      <c r="AB17" s="44">
        <v>2</v>
      </c>
      <c r="AC17" s="14">
        <f t="shared" si="7"/>
        <v>2</v>
      </c>
      <c r="AD17" s="50">
        <f t="shared" si="8"/>
        <v>0</v>
      </c>
      <c r="AF17" s="44">
        <v>0</v>
      </c>
      <c r="AG17" s="14">
        <v>21</v>
      </c>
      <c r="AH17" s="14">
        <v>3</v>
      </c>
      <c r="AI17" s="57">
        <f t="shared" si="9"/>
        <v>24</v>
      </c>
      <c r="AJ17" s="14">
        <f t="shared" si="10"/>
        <v>22</v>
      </c>
      <c r="AK17" s="50">
        <f t="shared" si="11"/>
        <v>2</v>
      </c>
      <c r="AM17" s="44">
        <v>5</v>
      </c>
      <c r="AN17" s="14">
        <v>0</v>
      </c>
      <c r="AO17" s="57">
        <f t="shared" si="12"/>
        <v>5</v>
      </c>
      <c r="AP17" s="14">
        <v>5</v>
      </c>
      <c r="AQ17" s="50">
        <f t="shared" si="13"/>
        <v>0</v>
      </c>
      <c r="AS17" s="54">
        <f t="shared" si="14"/>
        <v>2</v>
      </c>
      <c r="AU17" s="44">
        <v>7</v>
      </c>
      <c r="AV17" s="14">
        <f t="shared" si="15"/>
        <v>7</v>
      </c>
      <c r="AW17" s="50">
        <f t="shared" si="16"/>
        <v>0</v>
      </c>
      <c r="AY17" s="44">
        <v>0</v>
      </c>
      <c r="AZ17" s="14">
        <v>2</v>
      </c>
      <c r="BA17" s="14">
        <v>0</v>
      </c>
      <c r="BB17" s="57">
        <f t="shared" si="17"/>
        <v>2</v>
      </c>
      <c r="BC17" s="14">
        <f t="shared" si="18"/>
        <v>2</v>
      </c>
      <c r="BD17" s="43">
        <f t="shared" si="19"/>
        <v>0</v>
      </c>
      <c r="BF17" s="44">
        <f t="shared" si="20"/>
        <v>51</v>
      </c>
      <c r="BG17" s="14">
        <f t="shared" si="21"/>
        <v>49</v>
      </c>
      <c r="BH17" s="43">
        <f t="shared" si="22"/>
        <v>2</v>
      </c>
    </row>
    <row r="18" spans="1:60" x14ac:dyDescent="0.2">
      <c r="A18" s="44" t="s">
        <v>43</v>
      </c>
      <c r="B18" s="14" t="s">
        <v>380</v>
      </c>
      <c r="C18" s="14">
        <f>+VLOOKUP(A18,Sheet7!$A$2:$G$142,7,0)</f>
        <v>15.780000000000001</v>
      </c>
      <c r="D18" s="98">
        <f>+VLOOKUP(A18,Sheet7!$A$2:$E$142,5,0)</f>
        <v>894</v>
      </c>
      <c r="F18" s="59">
        <v>1</v>
      </c>
      <c r="H18" s="59">
        <v>1</v>
      </c>
      <c r="I18" s="65"/>
      <c r="J18" s="59">
        <v>1</v>
      </c>
      <c r="K18" s="65"/>
      <c r="L18" s="59">
        <f>+VLOOKUP(A18,Sheet1!$A$11:$Y$148,25,0)</f>
        <v>1</v>
      </c>
      <c r="M18" s="65"/>
      <c r="N18" s="44">
        <v>2</v>
      </c>
      <c r="O18" s="14">
        <v>0</v>
      </c>
      <c r="P18" s="57">
        <f t="shared" si="0"/>
        <v>2</v>
      </c>
      <c r="Q18" s="14">
        <f t="shared" si="1"/>
        <v>2</v>
      </c>
      <c r="R18" s="50">
        <f t="shared" si="2"/>
        <v>0</v>
      </c>
      <c r="T18" s="44">
        <v>0</v>
      </c>
      <c r="U18" s="14">
        <f t="shared" si="3"/>
        <v>0</v>
      </c>
      <c r="V18" s="50">
        <f t="shared" si="4"/>
        <v>0</v>
      </c>
      <c r="X18" s="44">
        <v>1</v>
      </c>
      <c r="Y18" s="14">
        <f t="shared" si="5"/>
        <v>1</v>
      </c>
      <c r="Z18" s="50">
        <f t="shared" si="6"/>
        <v>0</v>
      </c>
      <c r="AB18" s="44">
        <v>1</v>
      </c>
      <c r="AC18" s="14">
        <f t="shared" si="7"/>
        <v>1</v>
      </c>
      <c r="AD18" s="50">
        <f t="shared" si="8"/>
        <v>0</v>
      </c>
      <c r="AF18" s="44">
        <v>0</v>
      </c>
      <c r="AG18" s="14">
        <v>10</v>
      </c>
      <c r="AH18" s="14">
        <v>1</v>
      </c>
      <c r="AI18" s="57">
        <f t="shared" si="9"/>
        <v>11</v>
      </c>
      <c r="AJ18" s="14">
        <f t="shared" si="10"/>
        <v>12</v>
      </c>
      <c r="AK18" s="50">
        <f t="shared" si="11"/>
        <v>-1</v>
      </c>
      <c r="AM18" s="44">
        <v>5</v>
      </c>
      <c r="AN18" s="14">
        <v>0</v>
      </c>
      <c r="AO18" s="57">
        <f t="shared" si="12"/>
        <v>5</v>
      </c>
      <c r="AP18" s="14">
        <v>5</v>
      </c>
      <c r="AQ18" s="50">
        <f t="shared" si="13"/>
        <v>0</v>
      </c>
      <c r="AS18" s="54">
        <f t="shared" si="14"/>
        <v>-1</v>
      </c>
      <c r="AU18" s="44">
        <v>4</v>
      </c>
      <c r="AV18" s="14">
        <f t="shared" si="15"/>
        <v>4</v>
      </c>
      <c r="AW18" s="50">
        <f t="shared" si="16"/>
        <v>0</v>
      </c>
      <c r="AY18" s="44">
        <v>0</v>
      </c>
      <c r="AZ18" s="14">
        <v>2</v>
      </c>
      <c r="BA18" s="14">
        <v>0</v>
      </c>
      <c r="BB18" s="57">
        <f t="shared" si="17"/>
        <v>2</v>
      </c>
      <c r="BC18" s="14">
        <f t="shared" si="18"/>
        <v>2</v>
      </c>
      <c r="BD18" s="43">
        <f t="shared" si="19"/>
        <v>0</v>
      </c>
      <c r="BF18" s="44">
        <f t="shared" si="20"/>
        <v>30</v>
      </c>
      <c r="BG18" s="14">
        <f t="shared" si="21"/>
        <v>31</v>
      </c>
      <c r="BH18" s="43">
        <f t="shared" si="22"/>
        <v>-1</v>
      </c>
    </row>
    <row r="19" spans="1:60" x14ac:dyDescent="0.2">
      <c r="A19" s="45" t="s">
        <v>99</v>
      </c>
      <c r="B19" s="46" t="s">
        <v>379</v>
      </c>
      <c r="C19" s="46">
        <f>+VLOOKUP(A19,Sheet7!$A$2:$G$142,7,0)</f>
        <v>15.059999999999999</v>
      </c>
      <c r="D19" s="99">
        <f>+VLOOKUP(A19,Sheet7!$A$2:$E$142,5,0)</f>
        <v>1553</v>
      </c>
      <c r="F19" s="60">
        <v>1</v>
      </c>
      <c r="H19" s="60">
        <v>1</v>
      </c>
      <c r="I19" s="6"/>
      <c r="J19" s="60">
        <v>1</v>
      </c>
      <c r="K19" s="6"/>
      <c r="L19" s="60">
        <f>+VLOOKUP(A19,Sheet1!$A$11:$Y$148,25,0)</f>
        <v>1</v>
      </c>
      <c r="N19" s="45">
        <v>4</v>
      </c>
      <c r="O19" s="46">
        <v>0</v>
      </c>
      <c r="P19" s="57">
        <f t="shared" si="0"/>
        <v>4</v>
      </c>
      <c r="Q19" s="46">
        <f t="shared" si="1"/>
        <v>4</v>
      </c>
      <c r="R19" s="50">
        <f t="shared" si="2"/>
        <v>0</v>
      </c>
      <c r="T19" s="45">
        <v>1</v>
      </c>
      <c r="U19" s="46">
        <f t="shared" si="3"/>
        <v>1</v>
      </c>
      <c r="V19" s="50">
        <f t="shared" si="4"/>
        <v>0</v>
      </c>
      <c r="X19" s="45">
        <v>2</v>
      </c>
      <c r="Y19" s="46">
        <f t="shared" si="5"/>
        <v>2</v>
      </c>
      <c r="Z19" s="50">
        <f t="shared" si="6"/>
        <v>0</v>
      </c>
      <c r="AB19" s="45">
        <v>2</v>
      </c>
      <c r="AC19" s="46">
        <f t="shared" si="7"/>
        <v>1</v>
      </c>
      <c r="AD19" s="50">
        <f t="shared" si="8"/>
        <v>1</v>
      </c>
      <c r="AF19" s="45">
        <v>2</v>
      </c>
      <c r="AG19" s="46">
        <v>18</v>
      </c>
      <c r="AH19" s="46">
        <v>2</v>
      </c>
      <c r="AI19" s="57">
        <f t="shared" si="9"/>
        <v>22</v>
      </c>
      <c r="AJ19" s="46">
        <f t="shared" si="10"/>
        <v>22</v>
      </c>
      <c r="AK19" s="50">
        <f t="shared" si="11"/>
        <v>0</v>
      </c>
      <c r="AM19" s="45">
        <v>5</v>
      </c>
      <c r="AN19" s="46">
        <v>0</v>
      </c>
      <c r="AO19" s="57">
        <f t="shared" si="12"/>
        <v>5</v>
      </c>
      <c r="AP19" s="46">
        <v>5</v>
      </c>
      <c r="AQ19" s="50">
        <f t="shared" si="13"/>
        <v>0</v>
      </c>
      <c r="AS19" s="54">
        <f t="shared" si="14"/>
        <v>0</v>
      </c>
      <c r="AU19" s="45">
        <v>6</v>
      </c>
      <c r="AV19" s="46">
        <f t="shared" si="15"/>
        <v>7</v>
      </c>
      <c r="AW19" s="50">
        <f t="shared" si="16"/>
        <v>-1</v>
      </c>
      <c r="AY19" s="45">
        <v>0</v>
      </c>
      <c r="AZ19" s="46">
        <v>2</v>
      </c>
      <c r="BA19" s="46">
        <v>0</v>
      </c>
      <c r="BB19" s="57">
        <f t="shared" si="17"/>
        <v>2</v>
      </c>
      <c r="BC19" s="46">
        <f t="shared" si="18"/>
        <v>2</v>
      </c>
      <c r="BD19" s="43">
        <f t="shared" si="19"/>
        <v>0</v>
      </c>
      <c r="BF19" s="45">
        <f t="shared" si="20"/>
        <v>48</v>
      </c>
      <c r="BG19" s="46">
        <f t="shared" si="21"/>
        <v>48</v>
      </c>
      <c r="BH19" s="43">
        <f t="shared" si="22"/>
        <v>0</v>
      </c>
    </row>
    <row r="20" spans="1:60" x14ac:dyDescent="0.2">
      <c r="A20" s="44" t="s">
        <v>151</v>
      </c>
      <c r="B20" s="14" t="s">
        <v>385</v>
      </c>
      <c r="C20" s="14">
        <f>+VLOOKUP(A20,Sheet7!$A$2:$G$142,7,0)</f>
        <v>16.82</v>
      </c>
      <c r="D20" s="98">
        <f>+VLOOKUP(A20,Sheet7!$A$2:$E$142,5,0)</f>
        <v>1336</v>
      </c>
      <c r="F20" s="59">
        <v>1</v>
      </c>
      <c r="H20" s="59">
        <v>1</v>
      </c>
      <c r="I20" s="65"/>
      <c r="J20" s="59">
        <v>1</v>
      </c>
      <c r="K20" s="65"/>
      <c r="L20" s="59">
        <f>+VLOOKUP(A20,Sheet1!$A$11:$Y$148,25,0)</f>
        <v>1</v>
      </c>
      <c r="M20" s="65"/>
      <c r="N20" s="44">
        <v>3</v>
      </c>
      <c r="O20" s="14">
        <v>0</v>
      </c>
      <c r="P20" s="57">
        <f t="shared" si="0"/>
        <v>3</v>
      </c>
      <c r="Q20" s="14">
        <f t="shared" si="1"/>
        <v>3</v>
      </c>
      <c r="R20" s="50">
        <f t="shared" si="2"/>
        <v>0</v>
      </c>
      <c r="T20" s="44">
        <v>1</v>
      </c>
      <c r="U20" s="14">
        <f t="shared" si="3"/>
        <v>1</v>
      </c>
      <c r="V20" s="50">
        <f t="shared" si="4"/>
        <v>0</v>
      </c>
      <c r="X20" s="44">
        <v>2</v>
      </c>
      <c r="Y20" s="14">
        <f t="shared" si="5"/>
        <v>2</v>
      </c>
      <c r="Z20" s="50">
        <f t="shared" si="6"/>
        <v>0</v>
      </c>
      <c r="AB20" s="44">
        <v>1</v>
      </c>
      <c r="AC20" s="14">
        <f t="shared" si="7"/>
        <v>1</v>
      </c>
      <c r="AD20" s="50">
        <f t="shared" si="8"/>
        <v>0</v>
      </c>
      <c r="AF20" s="44">
        <v>0</v>
      </c>
      <c r="AG20" s="14">
        <v>18</v>
      </c>
      <c r="AH20" s="14">
        <v>1</v>
      </c>
      <c r="AI20" s="57">
        <f t="shared" si="9"/>
        <v>19</v>
      </c>
      <c r="AJ20" s="14">
        <f t="shared" si="10"/>
        <v>19</v>
      </c>
      <c r="AK20" s="50">
        <f t="shared" si="11"/>
        <v>0</v>
      </c>
      <c r="AM20" s="44">
        <v>5</v>
      </c>
      <c r="AN20" s="14">
        <v>0</v>
      </c>
      <c r="AO20" s="57">
        <f t="shared" si="12"/>
        <v>5</v>
      </c>
      <c r="AP20" s="14">
        <v>5</v>
      </c>
      <c r="AQ20" s="50">
        <f t="shared" si="13"/>
        <v>0</v>
      </c>
      <c r="AS20" s="54">
        <f t="shared" si="14"/>
        <v>0</v>
      </c>
      <c r="AU20" s="44">
        <v>6</v>
      </c>
      <c r="AV20" s="14">
        <f t="shared" si="15"/>
        <v>6</v>
      </c>
      <c r="AW20" s="50">
        <f t="shared" si="16"/>
        <v>0</v>
      </c>
      <c r="AY20" s="44">
        <v>0</v>
      </c>
      <c r="AZ20" s="14">
        <v>2</v>
      </c>
      <c r="BA20" s="14">
        <v>0</v>
      </c>
      <c r="BB20" s="57">
        <f t="shared" si="17"/>
        <v>2</v>
      </c>
      <c r="BC20" s="14">
        <f t="shared" si="18"/>
        <v>2</v>
      </c>
      <c r="BD20" s="43">
        <f t="shared" si="19"/>
        <v>0</v>
      </c>
      <c r="BF20" s="44">
        <f t="shared" si="20"/>
        <v>43</v>
      </c>
      <c r="BG20" s="14">
        <f t="shared" si="21"/>
        <v>43</v>
      </c>
      <c r="BH20" s="43">
        <f t="shared" si="22"/>
        <v>0</v>
      </c>
    </row>
    <row r="21" spans="1:60" x14ac:dyDescent="0.2">
      <c r="A21" s="44" t="s">
        <v>327</v>
      </c>
      <c r="B21" s="14" t="s">
        <v>854</v>
      </c>
      <c r="C21" s="14">
        <f>+VLOOKUP(A21,Sheet7!$A$2:$G$142,7,0)</f>
        <v>16.46</v>
      </c>
      <c r="D21" s="98">
        <f>+VLOOKUP(A21,Sheet7!$A$2:$E$142,5,0)</f>
        <v>1428</v>
      </c>
      <c r="F21" s="59">
        <v>1</v>
      </c>
      <c r="H21" s="59">
        <v>1</v>
      </c>
      <c r="I21" s="65"/>
      <c r="J21" s="59">
        <v>1</v>
      </c>
      <c r="K21" s="65"/>
      <c r="L21" s="59">
        <f>+VLOOKUP(A21,Sheet1!$A$11:$Y$148,25,0)</f>
        <v>1</v>
      </c>
      <c r="M21" s="65"/>
      <c r="N21" s="44">
        <v>4</v>
      </c>
      <c r="O21" s="14">
        <v>0</v>
      </c>
      <c r="P21" s="57">
        <f t="shared" si="0"/>
        <v>4</v>
      </c>
      <c r="Q21" s="14">
        <f t="shared" si="1"/>
        <v>4</v>
      </c>
      <c r="R21" s="50">
        <f t="shared" si="2"/>
        <v>0</v>
      </c>
      <c r="T21" s="44">
        <v>1</v>
      </c>
      <c r="U21" s="14">
        <f t="shared" si="3"/>
        <v>1</v>
      </c>
      <c r="V21" s="50">
        <f t="shared" si="4"/>
        <v>0</v>
      </c>
      <c r="X21" s="44">
        <v>2</v>
      </c>
      <c r="Y21" s="14">
        <f t="shared" si="5"/>
        <v>2</v>
      </c>
      <c r="Z21" s="50">
        <f t="shared" si="6"/>
        <v>0</v>
      </c>
      <c r="AB21" s="44">
        <v>1</v>
      </c>
      <c r="AC21" s="14">
        <f t="shared" si="7"/>
        <v>1</v>
      </c>
      <c r="AD21" s="50">
        <f t="shared" si="8"/>
        <v>0</v>
      </c>
      <c r="AF21" s="44">
        <v>0</v>
      </c>
      <c r="AG21" s="14">
        <v>19</v>
      </c>
      <c r="AH21" s="14">
        <v>1</v>
      </c>
      <c r="AI21" s="57">
        <f t="shared" si="9"/>
        <v>20</v>
      </c>
      <c r="AJ21" s="14">
        <f t="shared" si="10"/>
        <v>20</v>
      </c>
      <c r="AK21" s="50">
        <f t="shared" si="11"/>
        <v>0</v>
      </c>
      <c r="AM21" s="44">
        <v>5</v>
      </c>
      <c r="AN21" s="14">
        <v>0</v>
      </c>
      <c r="AO21" s="57">
        <f t="shared" si="12"/>
        <v>5</v>
      </c>
      <c r="AP21" s="14">
        <v>5</v>
      </c>
      <c r="AQ21" s="50">
        <f t="shared" si="13"/>
        <v>0</v>
      </c>
      <c r="AS21" s="54">
        <f t="shared" si="14"/>
        <v>0</v>
      </c>
      <c r="AU21" s="44">
        <v>6</v>
      </c>
      <c r="AV21" s="14">
        <f t="shared" si="15"/>
        <v>6</v>
      </c>
      <c r="AW21" s="50">
        <f t="shared" si="16"/>
        <v>0</v>
      </c>
      <c r="AY21" s="44">
        <v>0</v>
      </c>
      <c r="AZ21" s="14">
        <v>2</v>
      </c>
      <c r="BA21" s="14">
        <v>0</v>
      </c>
      <c r="BB21" s="57">
        <f t="shared" si="17"/>
        <v>2</v>
      </c>
      <c r="BC21" s="14">
        <f t="shared" si="18"/>
        <v>2</v>
      </c>
      <c r="BD21" s="43">
        <f t="shared" si="19"/>
        <v>0</v>
      </c>
      <c r="BF21" s="44">
        <f t="shared" si="20"/>
        <v>45</v>
      </c>
      <c r="BG21" s="14">
        <f t="shared" si="21"/>
        <v>45</v>
      </c>
      <c r="BH21" s="43">
        <f t="shared" si="22"/>
        <v>0</v>
      </c>
    </row>
    <row r="22" spans="1:60" x14ac:dyDescent="0.2">
      <c r="A22" s="44" t="s">
        <v>100</v>
      </c>
      <c r="B22" s="14" t="s">
        <v>379</v>
      </c>
      <c r="C22" s="14">
        <f>+VLOOKUP(A22,Sheet7!$A$2:$G$142,7,0)</f>
        <v>12.81</v>
      </c>
      <c r="D22" s="98">
        <f>+VLOOKUP(A22,Sheet7!$A$2:$E$142,5,0)</f>
        <v>1476</v>
      </c>
      <c r="F22" s="59">
        <v>1</v>
      </c>
      <c r="H22" s="59">
        <v>1</v>
      </c>
      <c r="I22" s="65"/>
      <c r="J22" s="59">
        <v>1</v>
      </c>
      <c r="K22" s="65"/>
      <c r="L22" s="59">
        <f>+VLOOKUP(A22,Sheet1!$A$11:$Y$148,25,0)</f>
        <v>1</v>
      </c>
      <c r="M22" s="65"/>
      <c r="N22" s="44">
        <v>4</v>
      </c>
      <c r="O22" s="14">
        <v>0</v>
      </c>
      <c r="P22" s="57">
        <f t="shared" si="0"/>
        <v>4</v>
      </c>
      <c r="Q22" s="14">
        <f t="shared" si="1"/>
        <v>4</v>
      </c>
      <c r="R22" s="50">
        <f t="shared" si="2"/>
        <v>0</v>
      </c>
      <c r="T22" s="44">
        <v>1</v>
      </c>
      <c r="U22" s="14">
        <f t="shared" si="3"/>
        <v>1</v>
      </c>
      <c r="V22" s="50">
        <f t="shared" si="4"/>
        <v>0</v>
      </c>
      <c r="X22" s="44">
        <v>2</v>
      </c>
      <c r="Y22" s="14">
        <f t="shared" si="5"/>
        <v>2</v>
      </c>
      <c r="Z22" s="50">
        <f t="shared" si="6"/>
        <v>0</v>
      </c>
      <c r="AB22" s="44">
        <v>1</v>
      </c>
      <c r="AC22" s="14">
        <f t="shared" si="7"/>
        <v>1</v>
      </c>
      <c r="AD22" s="50">
        <f t="shared" si="8"/>
        <v>0</v>
      </c>
      <c r="AF22" s="44">
        <v>0</v>
      </c>
      <c r="AG22" s="14">
        <v>19</v>
      </c>
      <c r="AH22" s="14">
        <v>1</v>
      </c>
      <c r="AI22" s="57">
        <f t="shared" si="9"/>
        <v>20</v>
      </c>
      <c r="AJ22" s="14">
        <f t="shared" si="10"/>
        <v>21</v>
      </c>
      <c r="AK22" s="50">
        <f t="shared" si="11"/>
        <v>-1</v>
      </c>
      <c r="AM22" s="44">
        <v>5</v>
      </c>
      <c r="AN22" s="14">
        <v>0</v>
      </c>
      <c r="AO22" s="57">
        <f t="shared" si="12"/>
        <v>5</v>
      </c>
      <c r="AP22" s="14">
        <v>5</v>
      </c>
      <c r="AQ22" s="50">
        <f t="shared" si="13"/>
        <v>0</v>
      </c>
      <c r="AS22" s="54">
        <f t="shared" si="14"/>
        <v>-1</v>
      </c>
      <c r="AU22" s="44">
        <v>6</v>
      </c>
      <c r="AV22" s="14">
        <f t="shared" si="15"/>
        <v>7</v>
      </c>
      <c r="AW22" s="50">
        <f t="shared" si="16"/>
        <v>-1</v>
      </c>
      <c r="AY22" s="44">
        <v>0</v>
      </c>
      <c r="AZ22" s="14">
        <v>2</v>
      </c>
      <c r="BA22" s="14">
        <v>0</v>
      </c>
      <c r="BB22" s="57">
        <f t="shared" si="17"/>
        <v>2</v>
      </c>
      <c r="BC22" s="14">
        <f t="shared" si="18"/>
        <v>2</v>
      </c>
      <c r="BD22" s="43">
        <f t="shared" si="19"/>
        <v>0</v>
      </c>
      <c r="BF22" s="44">
        <f t="shared" si="20"/>
        <v>45</v>
      </c>
      <c r="BG22" s="14">
        <f t="shared" si="21"/>
        <v>47</v>
      </c>
      <c r="BH22" s="43">
        <f t="shared" si="22"/>
        <v>-2</v>
      </c>
    </row>
    <row r="23" spans="1:60" x14ac:dyDescent="0.2">
      <c r="A23" s="44" t="s">
        <v>44</v>
      </c>
      <c r="B23" s="14" t="s">
        <v>380</v>
      </c>
      <c r="C23" s="14">
        <f>+VLOOKUP(A23,Sheet7!$A$2:$G$142,7,0)</f>
        <v>13.600000000000001</v>
      </c>
      <c r="D23" s="98">
        <f>+VLOOKUP(A23,Sheet7!$A$2:$E$142,5,0)</f>
        <v>1254</v>
      </c>
      <c r="F23" s="59">
        <v>1</v>
      </c>
      <c r="H23" s="59">
        <v>1</v>
      </c>
      <c r="I23" s="65"/>
      <c r="J23" s="59">
        <v>1</v>
      </c>
      <c r="K23" s="65"/>
      <c r="L23" s="59">
        <f>+VLOOKUP(A23,Sheet1!$A$11:$Y$148,25,0)</f>
        <v>1</v>
      </c>
      <c r="M23" s="65"/>
      <c r="N23" s="44">
        <v>3</v>
      </c>
      <c r="O23" s="14">
        <v>0</v>
      </c>
      <c r="P23" s="57">
        <f t="shared" si="0"/>
        <v>3</v>
      </c>
      <c r="Q23" s="14">
        <f t="shared" si="1"/>
        <v>3</v>
      </c>
      <c r="R23" s="50">
        <f t="shared" si="2"/>
        <v>0</v>
      </c>
      <c r="T23" s="44">
        <v>1</v>
      </c>
      <c r="U23" s="14">
        <f t="shared" si="3"/>
        <v>1</v>
      </c>
      <c r="V23" s="50">
        <f t="shared" si="4"/>
        <v>0</v>
      </c>
      <c r="X23" s="44">
        <v>1</v>
      </c>
      <c r="Y23" s="14">
        <f t="shared" si="5"/>
        <v>1</v>
      </c>
      <c r="Z23" s="50">
        <f t="shared" si="6"/>
        <v>0</v>
      </c>
      <c r="AB23" s="44">
        <v>1</v>
      </c>
      <c r="AC23" s="14">
        <f t="shared" si="7"/>
        <v>1</v>
      </c>
      <c r="AD23" s="50">
        <f t="shared" si="8"/>
        <v>0</v>
      </c>
      <c r="AF23" s="44">
        <v>0</v>
      </c>
      <c r="AG23" s="14">
        <v>15</v>
      </c>
      <c r="AH23" s="14">
        <v>1</v>
      </c>
      <c r="AI23" s="57">
        <f t="shared" si="9"/>
        <v>16</v>
      </c>
      <c r="AJ23" s="14">
        <f t="shared" si="10"/>
        <v>17</v>
      </c>
      <c r="AK23" s="50">
        <f t="shared" si="11"/>
        <v>-1</v>
      </c>
      <c r="AM23" s="44">
        <v>5</v>
      </c>
      <c r="AN23" s="14">
        <v>0</v>
      </c>
      <c r="AO23" s="57">
        <f t="shared" si="12"/>
        <v>5</v>
      </c>
      <c r="AP23" s="14">
        <v>5</v>
      </c>
      <c r="AQ23" s="50">
        <f t="shared" si="13"/>
        <v>0</v>
      </c>
      <c r="AS23" s="54">
        <f t="shared" si="14"/>
        <v>-1</v>
      </c>
      <c r="AU23" s="44">
        <v>5</v>
      </c>
      <c r="AV23" s="14">
        <f t="shared" si="15"/>
        <v>6</v>
      </c>
      <c r="AW23" s="50">
        <f t="shared" si="16"/>
        <v>-1</v>
      </c>
      <c r="AY23" s="44">
        <v>0</v>
      </c>
      <c r="AZ23" s="14">
        <v>2</v>
      </c>
      <c r="BA23" s="14">
        <v>0</v>
      </c>
      <c r="BB23" s="57">
        <f t="shared" si="17"/>
        <v>2</v>
      </c>
      <c r="BC23" s="14">
        <f t="shared" si="18"/>
        <v>2</v>
      </c>
      <c r="BD23" s="43">
        <f t="shared" si="19"/>
        <v>0</v>
      </c>
      <c r="BF23" s="44">
        <f t="shared" si="20"/>
        <v>38</v>
      </c>
      <c r="BG23" s="14">
        <f t="shared" si="21"/>
        <v>40</v>
      </c>
      <c r="BH23" s="43">
        <f t="shared" si="22"/>
        <v>-2</v>
      </c>
    </row>
    <row r="24" spans="1:60" x14ac:dyDescent="0.2">
      <c r="A24" s="44" t="s">
        <v>73</v>
      </c>
      <c r="B24" s="14" t="s">
        <v>383</v>
      </c>
      <c r="C24" s="14">
        <f>+VLOOKUP(A24,Sheet7!$A$2:$G$142,7,0)</f>
        <v>13.66</v>
      </c>
      <c r="D24" s="98">
        <f>+VLOOKUP(A24,Sheet7!$A$2:$E$142,5,0)</f>
        <v>1244</v>
      </c>
      <c r="F24" s="59">
        <v>1</v>
      </c>
      <c r="H24" s="59">
        <v>1</v>
      </c>
      <c r="I24" s="65"/>
      <c r="J24" s="59">
        <v>1</v>
      </c>
      <c r="K24" s="65"/>
      <c r="L24" s="59">
        <f>+VLOOKUP(A24,Sheet1!$A$11:$Y$148,25,0)</f>
        <v>1</v>
      </c>
      <c r="M24" s="65"/>
      <c r="N24" s="44">
        <v>3</v>
      </c>
      <c r="O24" s="14">
        <v>0</v>
      </c>
      <c r="P24" s="57">
        <f t="shared" si="0"/>
        <v>3</v>
      </c>
      <c r="Q24" s="14">
        <f t="shared" si="1"/>
        <v>3</v>
      </c>
      <c r="R24" s="50">
        <f t="shared" si="2"/>
        <v>0</v>
      </c>
      <c r="T24" s="44">
        <v>1</v>
      </c>
      <c r="U24" s="14">
        <f t="shared" si="3"/>
        <v>1</v>
      </c>
      <c r="V24" s="50">
        <f t="shared" si="4"/>
        <v>0</v>
      </c>
      <c r="X24" s="44">
        <v>1</v>
      </c>
      <c r="Y24" s="14">
        <f t="shared" si="5"/>
        <v>1</v>
      </c>
      <c r="Z24" s="50">
        <f t="shared" si="6"/>
        <v>0</v>
      </c>
      <c r="AB24" s="44">
        <v>1</v>
      </c>
      <c r="AC24" s="14">
        <f t="shared" si="7"/>
        <v>1</v>
      </c>
      <c r="AD24" s="50">
        <f t="shared" si="8"/>
        <v>0</v>
      </c>
      <c r="AF24" s="44">
        <v>0</v>
      </c>
      <c r="AG24" s="14">
        <v>14</v>
      </c>
      <c r="AH24" s="14">
        <v>1</v>
      </c>
      <c r="AI24" s="57">
        <f t="shared" si="9"/>
        <v>15</v>
      </c>
      <c r="AJ24" s="14">
        <f t="shared" si="10"/>
        <v>17</v>
      </c>
      <c r="AK24" s="50">
        <f t="shared" si="11"/>
        <v>-2</v>
      </c>
      <c r="AM24" s="44">
        <v>5</v>
      </c>
      <c r="AN24" s="14">
        <v>1</v>
      </c>
      <c r="AO24" s="57">
        <f t="shared" si="12"/>
        <v>6</v>
      </c>
      <c r="AP24" s="14">
        <v>5</v>
      </c>
      <c r="AQ24" s="50">
        <f t="shared" si="13"/>
        <v>1</v>
      </c>
      <c r="AS24" s="54">
        <f t="shared" si="14"/>
        <v>-1</v>
      </c>
      <c r="AU24" s="44">
        <v>5</v>
      </c>
      <c r="AV24" s="14">
        <f t="shared" si="15"/>
        <v>5</v>
      </c>
      <c r="AW24" s="50">
        <f t="shared" si="16"/>
        <v>0</v>
      </c>
      <c r="AY24" s="44">
        <v>0</v>
      </c>
      <c r="AZ24" s="14">
        <v>2</v>
      </c>
      <c r="BA24" s="14">
        <v>0</v>
      </c>
      <c r="BB24" s="57">
        <f t="shared" si="17"/>
        <v>2</v>
      </c>
      <c r="BC24" s="14">
        <f t="shared" si="18"/>
        <v>2</v>
      </c>
      <c r="BD24" s="43">
        <f t="shared" si="19"/>
        <v>0</v>
      </c>
      <c r="BF24" s="44">
        <f t="shared" si="20"/>
        <v>38</v>
      </c>
      <c r="BG24" s="14">
        <f t="shared" si="21"/>
        <v>39</v>
      </c>
      <c r="BH24" s="43">
        <f t="shared" si="22"/>
        <v>-1</v>
      </c>
    </row>
    <row r="25" spans="1:60" x14ac:dyDescent="0.2">
      <c r="A25" s="44" t="s">
        <v>328</v>
      </c>
      <c r="B25" s="14" t="s">
        <v>859</v>
      </c>
      <c r="C25" s="14">
        <f>+VLOOKUP(A25,Sheet7!$A$2:$G$142,7,0)</f>
        <v>40.35</v>
      </c>
      <c r="D25" s="98">
        <f>+VLOOKUP(A25,Sheet7!$A$2:$E$142,5,0)</f>
        <v>2022</v>
      </c>
      <c r="F25" s="59">
        <v>1</v>
      </c>
      <c r="H25" s="59">
        <v>1</v>
      </c>
      <c r="I25" s="65"/>
      <c r="J25" s="59">
        <v>1</v>
      </c>
      <c r="K25" s="65"/>
      <c r="L25" s="59">
        <f>+VLOOKUP(A25,Sheet1!$A$11:$Y$148,25,0)</f>
        <v>1</v>
      </c>
      <c r="M25" s="65"/>
      <c r="N25" s="44">
        <v>5</v>
      </c>
      <c r="O25" s="14">
        <v>0</v>
      </c>
      <c r="P25" s="57">
        <f t="shared" si="0"/>
        <v>5</v>
      </c>
      <c r="Q25" s="14">
        <f t="shared" si="1"/>
        <v>5</v>
      </c>
      <c r="R25" s="50">
        <f t="shared" si="2"/>
        <v>0</v>
      </c>
      <c r="T25" s="44">
        <v>2</v>
      </c>
      <c r="U25" s="14">
        <f t="shared" si="3"/>
        <v>2</v>
      </c>
      <c r="V25" s="50">
        <f t="shared" si="4"/>
        <v>0</v>
      </c>
      <c r="X25" s="44">
        <v>2</v>
      </c>
      <c r="Y25" s="14">
        <f t="shared" si="5"/>
        <v>2</v>
      </c>
      <c r="Z25" s="50">
        <f t="shared" si="6"/>
        <v>0</v>
      </c>
      <c r="AB25" s="44">
        <v>2</v>
      </c>
      <c r="AC25" s="14">
        <f t="shared" si="7"/>
        <v>2</v>
      </c>
      <c r="AD25" s="50">
        <f t="shared" si="8"/>
        <v>0</v>
      </c>
      <c r="AF25" s="44">
        <v>0</v>
      </c>
      <c r="AG25" s="14">
        <v>28</v>
      </c>
      <c r="AH25" s="14">
        <v>3</v>
      </c>
      <c r="AI25" s="57">
        <f t="shared" si="9"/>
        <v>31</v>
      </c>
      <c r="AJ25" s="14">
        <f t="shared" si="10"/>
        <v>28</v>
      </c>
      <c r="AK25" s="50">
        <f t="shared" si="11"/>
        <v>3</v>
      </c>
      <c r="AM25" s="44">
        <v>5</v>
      </c>
      <c r="AN25" s="14">
        <v>0</v>
      </c>
      <c r="AO25" s="57">
        <f t="shared" si="12"/>
        <v>5</v>
      </c>
      <c r="AP25" s="14">
        <v>5</v>
      </c>
      <c r="AQ25" s="50">
        <f t="shared" si="13"/>
        <v>0</v>
      </c>
      <c r="AS25" s="54">
        <f t="shared" si="14"/>
        <v>3</v>
      </c>
      <c r="AU25" s="44">
        <v>9</v>
      </c>
      <c r="AV25" s="14">
        <f t="shared" si="15"/>
        <v>9</v>
      </c>
      <c r="AW25" s="50">
        <f t="shared" si="16"/>
        <v>0</v>
      </c>
      <c r="AY25" s="44">
        <v>0</v>
      </c>
      <c r="AZ25" s="14">
        <v>2</v>
      </c>
      <c r="BA25" s="14">
        <v>1</v>
      </c>
      <c r="BB25" s="57">
        <f t="shared" si="17"/>
        <v>3</v>
      </c>
      <c r="BC25" s="14">
        <f t="shared" si="18"/>
        <v>3</v>
      </c>
      <c r="BD25" s="43">
        <f t="shared" si="19"/>
        <v>0</v>
      </c>
      <c r="BF25" s="44">
        <f t="shared" si="20"/>
        <v>63</v>
      </c>
      <c r="BG25" s="14">
        <f t="shared" si="21"/>
        <v>60</v>
      </c>
      <c r="BH25" s="43">
        <f t="shared" si="22"/>
        <v>3</v>
      </c>
    </row>
    <row r="26" spans="1:60" x14ac:dyDescent="0.2">
      <c r="A26" s="44" t="s">
        <v>330</v>
      </c>
      <c r="B26" s="14" t="s">
        <v>854</v>
      </c>
      <c r="C26" s="14">
        <f>+VLOOKUP(A26,Sheet7!$A$2:$G$142,7,0)</f>
        <v>7.44</v>
      </c>
      <c r="D26" s="98">
        <f>+VLOOKUP(A26,Sheet7!$A$2:$E$142,5,0)</f>
        <v>1127</v>
      </c>
      <c r="F26" s="59">
        <v>1</v>
      </c>
      <c r="H26" s="59">
        <v>1</v>
      </c>
      <c r="I26" s="65"/>
      <c r="J26" s="59">
        <v>1</v>
      </c>
      <c r="K26" s="65"/>
      <c r="L26" s="59">
        <f>+VLOOKUP(A26,Sheet1!$A$11:$Y$148,25,0)</f>
        <v>1</v>
      </c>
      <c r="M26" s="65"/>
      <c r="N26" s="44">
        <v>3</v>
      </c>
      <c r="O26" s="14">
        <v>0</v>
      </c>
      <c r="P26" s="57">
        <f t="shared" si="0"/>
        <v>3</v>
      </c>
      <c r="Q26" s="14">
        <f t="shared" si="1"/>
        <v>3</v>
      </c>
      <c r="R26" s="50">
        <f t="shared" si="2"/>
        <v>0</v>
      </c>
      <c r="T26" s="44">
        <v>1</v>
      </c>
      <c r="U26" s="14">
        <f t="shared" si="3"/>
        <v>1</v>
      </c>
      <c r="V26" s="50">
        <f t="shared" si="4"/>
        <v>0</v>
      </c>
      <c r="X26" s="44">
        <v>1</v>
      </c>
      <c r="Y26" s="14">
        <f t="shared" si="5"/>
        <v>1</v>
      </c>
      <c r="Z26" s="50">
        <f t="shared" si="6"/>
        <v>0</v>
      </c>
      <c r="AB26" s="44">
        <v>1</v>
      </c>
      <c r="AC26" s="14">
        <f t="shared" si="7"/>
        <v>1</v>
      </c>
      <c r="AD26" s="50">
        <f t="shared" si="8"/>
        <v>0</v>
      </c>
      <c r="AF26" s="44">
        <v>0</v>
      </c>
      <c r="AG26" s="14">
        <v>14</v>
      </c>
      <c r="AH26" s="14">
        <v>1</v>
      </c>
      <c r="AI26" s="57">
        <f t="shared" si="9"/>
        <v>15</v>
      </c>
      <c r="AJ26" s="14">
        <f t="shared" si="10"/>
        <v>16</v>
      </c>
      <c r="AK26" s="50">
        <f t="shared" si="11"/>
        <v>-1</v>
      </c>
      <c r="AM26" s="44">
        <v>5</v>
      </c>
      <c r="AN26" s="14">
        <v>0</v>
      </c>
      <c r="AO26" s="57">
        <f t="shared" si="12"/>
        <v>5</v>
      </c>
      <c r="AP26" s="14">
        <v>5</v>
      </c>
      <c r="AQ26" s="50">
        <f t="shared" si="13"/>
        <v>0</v>
      </c>
      <c r="AS26" s="54">
        <f t="shared" si="14"/>
        <v>-1</v>
      </c>
      <c r="AU26" s="44">
        <v>5</v>
      </c>
      <c r="AV26" s="14">
        <f t="shared" si="15"/>
        <v>5</v>
      </c>
      <c r="AW26" s="50">
        <f t="shared" si="16"/>
        <v>0</v>
      </c>
      <c r="AY26" s="44">
        <v>0</v>
      </c>
      <c r="AZ26" s="14">
        <v>2</v>
      </c>
      <c r="BA26" s="14">
        <v>0</v>
      </c>
      <c r="BB26" s="57">
        <f t="shared" si="17"/>
        <v>2</v>
      </c>
      <c r="BC26" s="14">
        <f t="shared" si="18"/>
        <v>2</v>
      </c>
      <c r="BD26" s="43">
        <f t="shared" si="19"/>
        <v>0</v>
      </c>
      <c r="BF26" s="44">
        <f t="shared" si="20"/>
        <v>37</v>
      </c>
      <c r="BG26" s="14">
        <f t="shared" si="21"/>
        <v>38</v>
      </c>
      <c r="BH26" s="43">
        <f t="shared" si="22"/>
        <v>-1</v>
      </c>
    </row>
    <row r="27" spans="1:60" x14ac:dyDescent="0.2">
      <c r="A27" s="93" t="s">
        <v>101</v>
      </c>
      <c r="B27" s="63" t="s">
        <v>379</v>
      </c>
      <c r="C27" s="63">
        <f>+VLOOKUP(A27,Sheet7!$A$2:$G$142,7,0)</f>
        <v>5.4141133000000004</v>
      </c>
      <c r="D27" s="98">
        <f>+VLOOKUP(A27,Sheet7!$A$2:$E$142,5,0)</f>
        <v>739</v>
      </c>
      <c r="F27" s="59">
        <v>1</v>
      </c>
      <c r="H27" s="59">
        <v>1</v>
      </c>
      <c r="I27" s="65"/>
      <c r="J27" s="59">
        <v>1</v>
      </c>
      <c r="K27" s="65"/>
      <c r="L27" s="59">
        <f>+VLOOKUP(A27,Sheet1!$A$11:$Y$148,25,0)</f>
        <v>1</v>
      </c>
      <c r="M27" s="65"/>
      <c r="N27" s="44">
        <v>2</v>
      </c>
      <c r="O27" s="14">
        <v>0</v>
      </c>
      <c r="P27" s="57">
        <f t="shared" si="0"/>
        <v>2</v>
      </c>
      <c r="Q27" s="14">
        <f t="shared" si="1"/>
        <v>2</v>
      </c>
      <c r="R27" s="50">
        <f t="shared" si="2"/>
        <v>0</v>
      </c>
      <c r="T27" s="44">
        <v>0</v>
      </c>
      <c r="U27" s="14">
        <f t="shared" si="3"/>
        <v>0</v>
      </c>
      <c r="V27" s="50">
        <f t="shared" si="4"/>
        <v>0</v>
      </c>
      <c r="X27" s="44">
        <v>1</v>
      </c>
      <c r="Y27" s="14">
        <f t="shared" si="5"/>
        <v>1</v>
      </c>
      <c r="Z27" s="50">
        <f t="shared" si="6"/>
        <v>0</v>
      </c>
      <c r="AB27" s="44">
        <v>1</v>
      </c>
      <c r="AC27" s="14">
        <f t="shared" si="7"/>
        <v>1</v>
      </c>
      <c r="AD27" s="50">
        <f t="shared" si="8"/>
        <v>0</v>
      </c>
      <c r="AF27" s="44">
        <v>5</v>
      </c>
      <c r="AG27" s="14">
        <v>5</v>
      </c>
      <c r="AH27" s="14">
        <v>1</v>
      </c>
      <c r="AI27" s="57">
        <f t="shared" si="9"/>
        <v>11</v>
      </c>
      <c r="AJ27" s="14">
        <f t="shared" si="10"/>
        <v>10</v>
      </c>
      <c r="AK27" s="50">
        <f t="shared" si="11"/>
        <v>1</v>
      </c>
      <c r="AM27" s="44">
        <v>5</v>
      </c>
      <c r="AN27" s="14">
        <v>0</v>
      </c>
      <c r="AO27" s="57">
        <f t="shared" si="12"/>
        <v>5</v>
      </c>
      <c r="AP27" s="14">
        <v>5</v>
      </c>
      <c r="AQ27" s="50">
        <f t="shared" si="13"/>
        <v>0</v>
      </c>
      <c r="AS27" s="54">
        <f t="shared" si="14"/>
        <v>1</v>
      </c>
      <c r="AU27" s="44">
        <v>3</v>
      </c>
      <c r="AV27" s="14">
        <f t="shared" si="15"/>
        <v>3</v>
      </c>
      <c r="AW27" s="50">
        <f t="shared" si="16"/>
        <v>0</v>
      </c>
      <c r="AY27" s="44">
        <v>0</v>
      </c>
      <c r="AZ27" s="14">
        <v>2</v>
      </c>
      <c r="BA27" s="14">
        <v>0</v>
      </c>
      <c r="BB27" s="57">
        <f t="shared" si="17"/>
        <v>2</v>
      </c>
      <c r="BC27" s="14">
        <f t="shared" si="18"/>
        <v>2</v>
      </c>
      <c r="BD27" s="43">
        <f t="shared" si="19"/>
        <v>0</v>
      </c>
      <c r="BF27" s="44">
        <f t="shared" si="20"/>
        <v>29</v>
      </c>
      <c r="BG27" s="14">
        <f t="shared" si="21"/>
        <v>28</v>
      </c>
      <c r="BH27" s="43">
        <f t="shared" si="22"/>
        <v>1</v>
      </c>
    </row>
    <row r="28" spans="1:60" x14ac:dyDescent="0.2">
      <c r="A28" s="44" t="s">
        <v>74</v>
      </c>
      <c r="B28" s="14" t="s">
        <v>383</v>
      </c>
      <c r="C28" s="14">
        <f>+VLOOKUP(A28,Sheet7!$A$2:$G$142,7,0)</f>
        <v>5.34</v>
      </c>
      <c r="D28" s="98">
        <f>+VLOOKUP(A28,Sheet7!$A$2:$E$142,5,0)</f>
        <v>748</v>
      </c>
      <c r="F28" s="59">
        <v>1</v>
      </c>
      <c r="H28" s="59">
        <v>1</v>
      </c>
      <c r="I28" s="65"/>
      <c r="J28" s="59">
        <v>1</v>
      </c>
      <c r="K28" s="65"/>
      <c r="L28" s="59">
        <f>+VLOOKUP(A28,Sheet1!$A$11:$Y$148,25,0)</f>
        <v>1</v>
      </c>
      <c r="M28" s="65"/>
      <c r="N28" s="44">
        <v>2</v>
      </c>
      <c r="O28" s="14">
        <v>0</v>
      </c>
      <c r="P28" s="57">
        <f t="shared" si="0"/>
        <v>2</v>
      </c>
      <c r="Q28" s="14">
        <f t="shared" si="1"/>
        <v>2</v>
      </c>
      <c r="R28" s="50">
        <f t="shared" si="2"/>
        <v>0</v>
      </c>
      <c r="T28" s="44">
        <v>0</v>
      </c>
      <c r="U28" s="14">
        <f t="shared" si="3"/>
        <v>0</v>
      </c>
      <c r="V28" s="50">
        <f t="shared" si="4"/>
        <v>0</v>
      </c>
      <c r="X28" s="44">
        <v>1</v>
      </c>
      <c r="Y28" s="14">
        <f t="shared" si="5"/>
        <v>1</v>
      </c>
      <c r="Z28" s="50">
        <f t="shared" si="6"/>
        <v>0</v>
      </c>
      <c r="AB28" s="44">
        <v>1</v>
      </c>
      <c r="AC28" s="14">
        <f t="shared" si="7"/>
        <v>1</v>
      </c>
      <c r="AD28" s="50">
        <f t="shared" si="8"/>
        <v>0</v>
      </c>
      <c r="AF28" s="44">
        <v>0</v>
      </c>
      <c r="AG28" s="14">
        <v>8</v>
      </c>
      <c r="AH28" s="14">
        <v>1</v>
      </c>
      <c r="AI28" s="57">
        <f t="shared" si="9"/>
        <v>9</v>
      </c>
      <c r="AJ28" s="14">
        <f t="shared" si="10"/>
        <v>10</v>
      </c>
      <c r="AK28" s="50">
        <f t="shared" si="11"/>
        <v>-1</v>
      </c>
      <c r="AM28" s="44">
        <v>5</v>
      </c>
      <c r="AN28" s="14">
        <v>0</v>
      </c>
      <c r="AO28" s="57">
        <f t="shared" si="12"/>
        <v>5</v>
      </c>
      <c r="AP28" s="14">
        <v>5</v>
      </c>
      <c r="AQ28" s="50">
        <f t="shared" si="13"/>
        <v>0</v>
      </c>
      <c r="AS28" s="54">
        <f t="shared" si="14"/>
        <v>-1</v>
      </c>
      <c r="AU28" s="44">
        <v>4</v>
      </c>
      <c r="AV28" s="14">
        <f t="shared" si="15"/>
        <v>3</v>
      </c>
      <c r="AW28" s="50">
        <f t="shared" si="16"/>
        <v>1</v>
      </c>
      <c r="AY28" s="44">
        <v>0</v>
      </c>
      <c r="AZ28" s="14">
        <v>2</v>
      </c>
      <c r="BA28" s="14">
        <v>0</v>
      </c>
      <c r="BB28" s="57">
        <f t="shared" si="17"/>
        <v>2</v>
      </c>
      <c r="BC28" s="14">
        <f t="shared" si="18"/>
        <v>2</v>
      </c>
      <c r="BD28" s="43">
        <f t="shared" si="19"/>
        <v>0</v>
      </c>
      <c r="BF28" s="44">
        <f t="shared" si="20"/>
        <v>28</v>
      </c>
      <c r="BG28" s="14">
        <f t="shared" si="21"/>
        <v>28</v>
      </c>
      <c r="BH28" s="43">
        <f t="shared" si="22"/>
        <v>0</v>
      </c>
    </row>
    <row r="29" spans="1:60" x14ac:dyDescent="0.2">
      <c r="A29" s="44" t="s">
        <v>45</v>
      </c>
      <c r="B29" s="14" t="s">
        <v>380</v>
      </c>
      <c r="C29" s="14">
        <f>+VLOOKUP(A29,Sheet7!$A$2:$G$142,7,0)</f>
        <v>11.39</v>
      </c>
      <c r="D29" s="98">
        <f>+VLOOKUP(A29,Sheet7!$A$2:$E$142,5,0)</f>
        <v>700</v>
      </c>
      <c r="F29" s="59">
        <v>1</v>
      </c>
      <c r="H29" s="59">
        <v>1</v>
      </c>
      <c r="I29" s="65"/>
      <c r="J29" s="59">
        <v>1</v>
      </c>
      <c r="K29" s="65"/>
      <c r="L29" s="59">
        <f>+VLOOKUP(A29,Sheet1!$A$11:$Y$148,25,0)</f>
        <v>1</v>
      </c>
      <c r="M29" s="65"/>
      <c r="N29" s="44">
        <v>2</v>
      </c>
      <c r="O29" s="14">
        <v>0</v>
      </c>
      <c r="P29" s="57">
        <f t="shared" si="0"/>
        <v>2</v>
      </c>
      <c r="Q29" s="14">
        <f t="shared" si="1"/>
        <v>2</v>
      </c>
      <c r="R29" s="50">
        <f t="shared" si="2"/>
        <v>0</v>
      </c>
      <c r="T29" s="44">
        <v>0</v>
      </c>
      <c r="U29" s="14">
        <f t="shared" si="3"/>
        <v>0</v>
      </c>
      <c r="V29" s="50">
        <f t="shared" si="4"/>
        <v>0</v>
      </c>
      <c r="X29" s="44">
        <v>1</v>
      </c>
      <c r="Y29" s="14">
        <f t="shared" si="5"/>
        <v>1</v>
      </c>
      <c r="Z29" s="50">
        <f t="shared" si="6"/>
        <v>0</v>
      </c>
      <c r="AB29" s="44">
        <v>1</v>
      </c>
      <c r="AC29" s="14">
        <f t="shared" si="7"/>
        <v>1</v>
      </c>
      <c r="AD29" s="50">
        <f t="shared" si="8"/>
        <v>0</v>
      </c>
      <c r="AF29" s="44">
        <v>0</v>
      </c>
      <c r="AG29" s="14">
        <v>7</v>
      </c>
      <c r="AH29" s="14">
        <v>1</v>
      </c>
      <c r="AI29" s="57">
        <f t="shared" si="9"/>
        <v>8</v>
      </c>
      <c r="AJ29" s="14">
        <f t="shared" si="10"/>
        <v>10</v>
      </c>
      <c r="AK29" s="50">
        <f t="shared" si="11"/>
        <v>-2</v>
      </c>
      <c r="AM29" s="44">
        <v>5</v>
      </c>
      <c r="AN29" s="14">
        <v>0</v>
      </c>
      <c r="AO29" s="57">
        <f t="shared" si="12"/>
        <v>5</v>
      </c>
      <c r="AP29" s="14">
        <v>5</v>
      </c>
      <c r="AQ29" s="50">
        <f t="shared" si="13"/>
        <v>0</v>
      </c>
      <c r="AS29" s="54">
        <f t="shared" si="14"/>
        <v>-2</v>
      </c>
      <c r="AU29" s="44">
        <v>3</v>
      </c>
      <c r="AV29" s="14">
        <f t="shared" si="15"/>
        <v>3</v>
      </c>
      <c r="AW29" s="50">
        <f t="shared" si="16"/>
        <v>0</v>
      </c>
      <c r="AY29" s="44">
        <v>0</v>
      </c>
      <c r="AZ29" s="14">
        <v>2</v>
      </c>
      <c r="BA29" s="14">
        <v>0</v>
      </c>
      <c r="BB29" s="57">
        <f t="shared" si="17"/>
        <v>2</v>
      </c>
      <c r="BC29" s="14">
        <f t="shared" si="18"/>
        <v>2</v>
      </c>
      <c r="BD29" s="43">
        <f t="shared" si="19"/>
        <v>0</v>
      </c>
      <c r="BF29" s="44">
        <f t="shared" si="20"/>
        <v>26</v>
      </c>
      <c r="BG29" s="14">
        <f t="shared" si="21"/>
        <v>28</v>
      </c>
      <c r="BH29" s="43">
        <f t="shared" si="22"/>
        <v>-2</v>
      </c>
    </row>
    <row r="30" spans="1:60" x14ac:dyDescent="0.2">
      <c r="A30" s="45" t="s">
        <v>46</v>
      </c>
      <c r="B30" s="46" t="s">
        <v>380</v>
      </c>
      <c r="C30" s="46">
        <f>+VLOOKUP(A30,Sheet7!$A$2:$G$142,7,0)</f>
        <v>30.96</v>
      </c>
      <c r="D30" s="99">
        <f>+VLOOKUP(A30,Sheet7!$A$2:$E$142,5,0)</f>
        <v>1505</v>
      </c>
      <c r="F30" s="60">
        <v>1</v>
      </c>
      <c r="H30" s="60">
        <v>1</v>
      </c>
      <c r="I30" s="6"/>
      <c r="J30" s="60">
        <v>1</v>
      </c>
      <c r="K30" s="6"/>
      <c r="L30" s="60">
        <f>+VLOOKUP(A30,Sheet1!$A$11:$Y$148,25,0)</f>
        <v>1</v>
      </c>
      <c r="N30" s="45">
        <v>4</v>
      </c>
      <c r="O30" s="46">
        <v>0</v>
      </c>
      <c r="P30" s="57">
        <f t="shared" si="0"/>
        <v>4</v>
      </c>
      <c r="Q30" s="46">
        <f t="shared" si="1"/>
        <v>4</v>
      </c>
      <c r="R30" s="50">
        <f t="shared" si="2"/>
        <v>0</v>
      </c>
      <c r="T30" s="45">
        <v>1</v>
      </c>
      <c r="U30" s="46">
        <f t="shared" si="3"/>
        <v>1</v>
      </c>
      <c r="V30" s="50">
        <f t="shared" si="4"/>
        <v>0</v>
      </c>
      <c r="X30" s="45">
        <v>2</v>
      </c>
      <c r="Y30" s="46">
        <f t="shared" si="5"/>
        <v>2</v>
      </c>
      <c r="Z30" s="50">
        <f t="shared" si="6"/>
        <v>0</v>
      </c>
      <c r="AB30" s="45">
        <v>1</v>
      </c>
      <c r="AC30" s="46">
        <f t="shared" si="7"/>
        <v>1</v>
      </c>
      <c r="AD30" s="50">
        <f t="shared" si="8"/>
        <v>0</v>
      </c>
      <c r="AF30" s="45">
        <v>0</v>
      </c>
      <c r="AG30" s="46">
        <v>18</v>
      </c>
      <c r="AH30" s="46">
        <v>2</v>
      </c>
      <c r="AI30" s="57">
        <f t="shared" si="9"/>
        <v>20</v>
      </c>
      <c r="AJ30" s="46">
        <f t="shared" si="10"/>
        <v>21</v>
      </c>
      <c r="AK30" s="50">
        <f t="shared" si="11"/>
        <v>-1</v>
      </c>
      <c r="AM30" s="45">
        <v>5</v>
      </c>
      <c r="AN30" s="46">
        <v>0</v>
      </c>
      <c r="AO30" s="57">
        <f t="shared" si="12"/>
        <v>5</v>
      </c>
      <c r="AP30" s="46">
        <v>5</v>
      </c>
      <c r="AQ30" s="50">
        <f t="shared" si="13"/>
        <v>0</v>
      </c>
      <c r="AS30" s="54">
        <f t="shared" si="14"/>
        <v>-1</v>
      </c>
      <c r="AU30" s="45">
        <v>7</v>
      </c>
      <c r="AV30" s="46">
        <f t="shared" si="15"/>
        <v>7</v>
      </c>
      <c r="AW30" s="50">
        <f t="shared" si="16"/>
        <v>0</v>
      </c>
      <c r="AY30" s="45">
        <v>0</v>
      </c>
      <c r="AZ30" s="46">
        <v>2</v>
      </c>
      <c r="BA30" s="46">
        <v>0</v>
      </c>
      <c r="BB30" s="57">
        <f t="shared" si="17"/>
        <v>2</v>
      </c>
      <c r="BC30" s="46">
        <f t="shared" si="18"/>
        <v>2</v>
      </c>
      <c r="BD30" s="43">
        <f t="shared" si="19"/>
        <v>0</v>
      </c>
      <c r="BF30" s="45">
        <f t="shared" si="20"/>
        <v>46</v>
      </c>
      <c r="BG30" s="46">
        <f t="shared" si="21"/>
        <v>47</v>
      </c>
      <c r="BH30" s="43">
        <f t="shared" si="22"/>
        <v>-1</v>
      </c>
    </row>
    <row r="31" spans="1:60" x14ac:dyDescent="0.2">
      <c r="A31" s="44" t="s">
        <v>75</v>
      </c>
      <c r="B31" s="14" t="s">
        <v>383</v>
      </c>
      <c r="C31" s="14">
        <f>+VLOOKUP(A31,Sheet7!$A$2:$G$142,7,0)</f>
        <v>21.03</v>
      </c>
      <c r="D31" s="98">
        <f>+VLOOKUP(A31,Sheet7!$A$2:$E$142,5,0)</f>
        <v>2347</v>
      </c>
      <c r="F31" s="59">
        <v>1</v>
      </c>
      <c r="H31" s="59">
        <v>1</v>
      </c>
      <c r="I31" s="65"/>
      <c r="J31" s="59">
        <v>1</v>
      </c>
      <c r="K31" s="65"/>
      <c r="L31" s="59">
        <f>+VLOOKUP(A31,Sheet1!$A$11:$Y$148,25,0)</f>
        <v>1</v>
      </c>
      <c r="M31" s="65"/>
      <c r="N31" s="44">
        <v>6</v>
      </c>
      <c r="O31" s="14">
        <v>0</v>
      </c>
      <c r="P31" s="57">
        <f t="shared" si="0"/>
        <v>6</v>
      </c>
      <c r="Q31" s="14">
        <f t="shared" si="1"/>
        <v>6</v>
      </c>
      <c r="R31" s="50">
        <f t="shared" si="2"/>
        <v>0</v>
      </c>
      <c r="T31" s="44">
        <v>2</v>
      </c>
      <c r="U31" s="14">
        <f t="shared" si="3"/>
        <v>2</v>
      </c>
      <c r="V31" s="50">
        <f t="shared" si="4"/>
        <v>0</v>
      </c>
      <c r="X31" s="44">
        <v>2</v>
      </c>
      <c r="Y31" s="14">
        <f t="shared" si="5"/>
        <v>2</v>
      </c>
      <c r="Z31" s="50">
        <f t="shared" si="6"/>
        <v>0</v>
      </c>
      <c r="AB31" s="44">
        <v>2</v>
      </c>
      <c r="AC31" s="14">
        <f t="shared" si="7"/>
        <v>2</v>
      </c>
      <c r="AD31" s="50">
        <f t="shared" si="8"/>
        <v>0</v>
      </c>
      <c r="AF31" s="44">
        <v>0</v>
      </c>
      <c r="AG31" s="14">
        <v>33</v>
      </c>
      <c r="AH31" s="14">
        <v>2</v>
      </c>
      <c r="AI31" s="57">
        <f t="shared" si="9"/>
        <v>35</v>
      </c>
      <c r="AJ31" s="14">
        <f t="shared" si="10"/>
        <v>33</v>
      </c>
      <c r="AK31" s="50">
        <f t="shared" si="11"/>
        <v>2</v>
      </c>
      <c r="AM31" s="44">
        <v>5</v>
      </c>
      <c r="AN31" s="14">
        <v>0</v>
      </c>
      <c r="AO31" s="57">
        <f t="shared" si="12"/>
        <v>5</v>
      </c>
      <c r="AP31" s="14">
        <v>5</v>
      </c>
      <c r="AQ31" s="50">
        <f t="shared" si="13"/>
        <v>0</v>
      </c>
      <c r="AS31" s="54">
        <f t="shared" si="14"/>
        <v>2</v>
      </c>
      <c r="AU31" s="44">
        <v>10</v>
      </c>
      <c r="AV31" s="14">
        <f t="shared" si="15"/>
        <v>10</v>
      </c>
      <c r="AW31" s="50">
        <f t="shared" si="16"/>
        <v>0</v>
      </c>
      <c r="AY31" s="44">
        <v>0</v>
      </c>
      <c r="AZ31" s="14">
        <v>3</v>
      </c>
      <c r="BA31" s="14">
        <v>0</v>
      </c>
      <c r="BB31" s="57">
        <f t="shared" si="17"/>
        <v>3</v>
      </c>
      <c r="BC31" s="14">
        <f t="shared" si="18"/>
        <v>3</v>
      </c>
      <c r="BD31" s="43">
        <f t="shared" si="19"/>
        <v>0</v>
      </c>
      <c r="BF31" s="44">
        <f t="shared" si="20"/>
        <v>69</v>
      </c>
      <c r="BG31" s="14">
        <f t="shared" si="21"/>
        <v>67</v>
      </c>
      <c r="BH31" s="43">
        <f t="shared" si="22"/>
        <v>2</v>
      </c>
    </row>
    <row r="32" spans="1:60" x14ac:dyDescent="0.2">
      <c r="A32" s="41" t="s">
        <v>332</v>
      </c>
      <c r="B32" s="42" t="s">
        <v>854</v>
      </c>
      <c r="C32" s="42">
        <f>+VLOOKUP(A32,Sheet7!$A$2:$G$142,7,0)</f>
        <v>6.71</v>
      </c>
      <c r="D32" s="97">
        <f>+VLOOKUP(A32,Sheet7!$A$2:$E$142,5,0)</f>
        <v>1211</v>
      </c>
      <c r="F32" s="58">
        <v>1</v>
      </c>
      <c r="H32" s="58">
        <v>1</v>
      </c>
      <c r="I32" s="6"/>
      <c r="J32" s="58">
        <v>1</v>
      </c>
      <c r="K32" s="6"/>
      <c r="L32" s="58">
        <f>+VLOOKUP(A32,Sheet1!$A$11:$Y$148,25,0)</f>
        <v>1</v>
      </c>
      <c r="N32" s="41">
        <v>3</v>
      </c>
      <c r="O32" s="42">
        <v>0</v>
      </c>
      <c r="P32" s="57">
        <f t="shared" si="0"/>
        <v>3</v>
      </c>
      <c r="Q32" s="42">
        <f t="shared" si="1"/>
        <v>3</v>
      </c>
      <c r="R32" s="50">
        <f t="shared" si="2"/>
        <v>0</v>
      </c>
      <c r="T32" s="41">
        <v>1</v>
      </c>
      <c r="U32" s="42">
        <f t="shared" si="3"/>
        <v>1</v>
      </c>
      <c r="V32" s="50">
        <f t="shared" si="4"/>
        <v>0</v>
      </c>
      <c r="X32" s="41">
        <v>1</v>
      </c>
      <c r="Y32" s="42">
        <f t="shared" si="5"/>
        <v>1</v>
      </c>
      <c r="Z32" s="50">
        <f t="shared" si="6"/>
        <v>0</v>
      </c>
      <c r="AB32" s="41">
        <v>1</v>
      </c>
      <c r="AC32" s="42">
        <f t="shared" si="7"/>
        <v>1</v>
      </c>
      <c r="AD32" s="50">
        <f t="shared" si="8"/>
        <v>0</v>
      </c>
      <c r="AF32" s="41">
        <v>0</v>
      </c>
      <c r="AG32" s="42">
        <v>18</v>
      </c>
      <c r="AH32" s="42">
        <v>1</v>
      </c>
      <c r="AI32" s="57">
        <f t="shared" si="9"/>
        <v>19</v>
      </c>
      <c r="AJ32" s="42">
        <f t="shared" si="10"/>
        <v>17</v>
      </c>
      <c r="AK32" s="50">
        <f t="shared" si="11"/>
        <v>2</v>
      </c>
      <c r="AM32" s="41">
        <v>5</v>
      </c>
      <c r="AN32" s="42">
        <v>0</v>
      </c>
      <c r="AO32" s="57">
        <f t="shared" si="12"/>
        <v>5</v>
      </c>
      <c r="AP32" s="42">
        <v>5</v>
      </c>
      <c r="AQ32" s="50">
        <f t="shared" si="13"/>
        <v>0</v>
      </c>
      <c r="AS32" s="54">
        <f t="shared" si="14"/>
        <v>2</v>
      </c>
      <c r="AU32" s="41">
        <v>6</v>
      </c>
      <c r="AV32" s="42">
        <f t="shared" si="15"/>
        <v>5</v>
      </c>
      <c r="AW32" s="50">
        <f t="shared" si="16"/>
        <v>1</v>
      </c>
      <c r="AY32" s="41">
        <v>0</v>
      </c>
      <c r="AZ32" s="42">
        <v>2</v>
      </c>
      <c r="BA32" s="42">
        <v>0</v>
      </c>
      <c r="BB32" s="57">
        <f t="shared" si="17"/>
        <v>2</v>
      </c>
      <c r="BC32" s="42">
        <f t="shared" si="18"/>
        <v>2</v>
      </c>
      <c r="BD32" s="43">
        <f t="shared" si="19"/>
        <v>0</v>
      </c>
      <c r="BF32" s="41">
        <f t="shared" si="20"/>
        <v>42</v>
      </c>
      <c r="BG32" s="42">
        <f t="shared" si="21"/>
        <v>39</v>
      </c>
      <c r="BH32" s="43">
        <f t="shared" si="22"/>
        <v>3</v>
      </c>
    </row>
    <row r="33" spans="1:62" x14ac:dyDescent="0.2">
      <c r="A33" s="44" t="s">
        <v>76</v>
      </c>
      <c r="B33" s="14" t="s">
        <v>383</v>
      </c>
      <c r="C33" s="14">
        <f>+VLOOKUP(A33,Sheet7!$A$2:$G$142,7,0)</f>
        <v>13.09</v>
      </c>
      <c r="D33" s="98">
        <f>+VLOOKUP(A33,Sheet7!$A$2:$E$142,5,0)</f>
        <v>1167</v>
      </c>
      <c r="F33" s="59">
        <v>1</v>
      </c>
      <c r="H33" s="59">
        <v>1</v>
      </c>
      <c r="I33" s="65"/>
      <c r="J33" s="59">
        <v>1</v>
      </c>
      <c r="K33" s="65"/>
      <c r="L33" s="59">
        <f>+VLOOKUP(A33,Sheet1!$A$11:$Y$148,25,0)</f>
        <v>1</v>
      </c>
      <c r="M33" s="65"/>
      <c r="N33" s="44">
        <v>3</v>
      </c>
      <c r="O33" s="14">
        <v>0</v>
      </c>
      <c r="P33" s="57">
        <f t="shared" si="0"/>
        <v>3</v>
      </c>
      <c r="Q33" s="14">
        <f t="shared" si="1"/>
        <v>3</v>
      </c>
      <c r="R33" s="50">
        <f t="shared" si="2"/>
        <v>0</v>
      </c>
      <c r="T33" s="44">
        <v>1</v>
      </c>
      <c r="U33" s="14">
        <f t="shared" si="3"/>
        <v>1</v>
      </c>
      <c r="V33" s="50">
        <f t="shared" si="4"/>
        <v>0</v>
      </c>
      <c r="X33" s="44">
        <v>1</v>
      </c>
      <c r="Y33" s="14">
        <f t="shared" si="5"/>
        <v>1</v>
      </c>
      <c r="Z33" s="50">
        <f t="shared" si="6"/>
        <v>0</v>
      </c>
      <c r="AB33" s="44">
        <v>1</v>
      </c>
      <c r="AC33" s="14">
        <f t="shared" si="7"/>
        <v>1</v>
      </c>
      <c r="AD33" s="50">
        <f t="shared" si="8"/>
        <v>0</v>
      </c>
      <c r="AF33" s="44">
        <v>0</v>
      </c>
      <c r="AG33" s="14">
        <v>13</v>
      </c>
      <c r="AH33" s="14">
        <v>2</v>
      </c>
      <c r="AI33" s="57">
        <f t="shared" si="9"/>
        <v>15</v>
      </c>
      <c r="AJ33" s="14">
        <f t="shared" si="10"/>
        <v>16</v>
      </c>
      <c r="AK33" s="50">
        <f t="shared" si="11"/>
        <v>-1</v>
      </c>
      <c r="AM33" s="44">
        <v>5</v>
      </c>
      <c r="AN33" s="14">
        <v>0</v>
      </c>
      <c r="AO33" s="57">
        <f t="shared" si="12"/>
        <v>5</v>
      </c>
      <c r="AP33" s="14">
        <v>5</v>
      </c>
      <c r="AQ33" s="50">
        <f t="shared" si="13"/>
        <v>0</v>
      </c>
      <c r="AS33" s="54">
        <f t="shared" si="14"/>
        <v>-1</v>
      </c>
      <c r="AU33" s="44">
        <v>6</v>
      </c>
      <c r="AV33" s="14">
        <f t="shared" si="15"/>
        <v>5</v>
      </c>
      <c r="AW33" s="50">
        <f t="shared" si="16"/>
        <v>1</v>
      </c>
      <c r="AY33" s="44">
        <v>0</v>
      </c>
      <c r="AZ33" s="14">
        <v>2</v>
      </c>
      <c r="BA33" s="14">
        <v>0</v>
      </c>
      <c r="BB33" s="57">
        <f t="shared" si="17"/>
        <v>2</v>
      </c>
      <c r="BC33" s="14">
        <f t="shared" si="18"/>
        <v>2</v>
      </c>
      <c r="BD33" s="43">
        <f t="shared" si="19"/>
        <v>0</v>
      </c>
      <c r="BF33" s="44">
        <f t="shared" si="20"/>
        <v>38</v>
      </c>
      <c r="BG33" s="14">
        <f t="shared" si="21"/>
        <v>38</v>
      </c>
      <c r="BH33" s="43">
        <f t="shared" si="22"/>
        <v>0</v>
      </c>
    </row>
    <row r="34" spans="1:62" x14ac:dyDescent="0.2">
      <c r="A34" s="44" t="s">
        <v>333</v>
      </c>
      <c r="B34" s="14" t="s">
        <v>385</v>
      </c>
      <c r="C34" s="14">
        <f>+VLOOKUP(A34,Sheet7!$A$2:$G$142,7,0)</f>
        <v>10.71</v>
      </c>
      <c r="D34" s="98">
        <f>+VLOOKUP(A34,Sheet7!$A$2:$E$142,5,0)</f>
        <v>1156</v>
      </c>
      <c r="F34" s="59">
        <v>1</v>
      </c>
      <c r="H34" s="59">
        <v>1</v>
      </c>
      <c r="I34" s="65"/>
      <c r="J34" s="59">
        <v>1</v>
      </c>
      <c r="K34" s="65"/>
      <c r="L34" s="59">
        <f>+VLOOKUP(A34,Sheet1!$A$11:$Y$148,25,0)</f>
        <v>1</v>
      </c>
      <c r="M34" s="65"/>
      <c r="N34" s="44">
        <v>3</v>
      </c>
      <c r="O34" s="14">
        <v>0</v>
      </c>
      <c r="P34" s="57">
        <f t="shared" si="0"/>
        <v>3</v>
      </c>
      <c r="Q34" s="14">
        <f t="shared" si="1"/>
        <v>3</v>
      </c>
      <c r="R34" s="50">
        <f t="shared" si="2"/>
        <v>0</v>
      </c>
      <c r="T34" s="44">
        <v>1</v>
      </c>
      <c r="U34" s="14">
        <f t="shared" si="3"/>
        <v>1</v>
      </c>
      <c r="V34" s="50">
        <f t="shared" si="4"/>
        <v>0</v>
      </c>
      <c r="X34" s="44">
        <v>1</v>
      </c>
      <c r="Y34" s="14">
        <f t="shared" si="5"/>
        <v>1</v>
      </c>
      <c r="Z34" s="50">
        <f t="shared" si="6"/>
        <v>0</v>
      </c>
      <c r="AB34" s="44">
        <v>1</v>
      </c>
      <c r="AC34" s="14">
        <f t="shared" si="7"/>
        <v>1</v>
      </c>
      <c r="AD34" s="50">
        <f t="shared" si="8"/>
        <v>0</v>
      </c>
      <c r="AF34" s="44">
        <v>0</v>
      </c>
      <c r="AG34" s="14">
        <v>14</v>
      </c>
      <c r="AH34" s="14">
        <v>1</v>
      </c>
      <c r="AI34" s="57">
        <f t="shared" si="9"/>
        <v>15</v>
      </c>
      <c r="AJ34" s="14">
        <f t="shared" si="10"/>
        <v>16</v>
      </c>
      <c r="AK34" s="50">
        <f t="shared" si="11"/>
        <v>-1</v>
      </c>
      <c r="AM34" s="44">
        <v>5</v>
      </c>
      <c r="AN34" s="14">
        <v>0</v>
      </c>
      <c r="AO34" s="57">
        <f t="shared" si="12"/>
        <v>5</v>
      </c>
      <c r="AP34" s="14">
        <v>5</v>
      </c>
      <c r="AQ34" s="50">
        <f t="shared" si="13"/>
        <v>0</v>
      </c>
      <c r="AS34" s="54">
        <f t="shared" si="14"/>
        <v>-1</v>
      </c>
      <c r="AU34" s="44">
        <v>5</v>
      </c>
      <c r="AV34" s="14">
        <f t="shared" si="15"/>
        <v>5</v>
      </c>
      <c r="AW34" s="50">
        <f t="shared" si="16"/>
        <v>0</v>
      </c>
      <c r="AY34" s="44">
        <v>0</v>
      </c>
      <c r="AZ34" s="14">
        <v>2</v>
      </c>
      <c r="BA34" s="14">
        <v>0</v>
      </c>
      <c r="BB34" s="57">
        <f t="shared" si="17"/>
        <v>2</v>
      </c>
      <c r="BC34" s="14">
        <f t="shared" si="18"/>
        <v>2</v>
      </c>
      <c r="BD34" s="43">
        <f t="shared" si="19"/>
        <v>0</v>
      </c>
      <c r="BF34" s="44">
        <f t="shared" si="20"/>
        <v>37</v>
      </c>
      <c r="BG34" s="14">
        <f t="shared" si="21"/>
        <v>38</v>
      </c>
      <c r="BH34" s="43">
        <f t="shared" si="22"/>
        <v>-1</v>
      </c>
    </row>
    <row r="35" spans="1:62" x14ac:dyDescent="0.2">
      <c r="A35" s="44" t="s">
        <v>102</v>
      </c>
      <c r="B35" s="14" t="s">
        <v>379</v>
      </c>
      <c r="C35" s="14">
        <f>+VLOOKUP(A35,Sheet7!$A$2:$G$142,7,0)</f>
        <v>15.07</v>
      </c>
      <c r="D35" s="98">
        <f>+VLOOKUP(A35,Sheet7!$A$2:$E$142,5,0)</f>
        <v>1054</v>
      </c>
      <c r="F35" s="59">
        <v>1</v>
      </c>
      <c r="H35" s="59">
        <v>1</v>
      </c>
      <c r="I35" s="65"/>
      <c r="J35" s="59">
        <v>1</v>
      </c>
      <c r="K35" s="65"/>
      <c r="L35" s="59">
        <f>+VLOOKUP(A35,Sheet1!$A$11:$Y$148,25,0)</f>
        <v>1</v>
      </c>
      <c r="M35" s="65"/>
      <c r="N35" s="44">
        <v>3</v>
      </c>
      <c r="O35" s="14">
        <v>0</v>
      </c>
      <c r="P35" s="57">
        <f t="shared" si="0"/>
        <v>3</v>
      </c>
      <c r="Q35" s="14">
        <f t="shared" si="1"/>
        <v>3</v>
      </c>
      <c r="R35" s="50">
        <f t="shared" si="2"/>
        <v>0</v>
      </c>
      <c r="T35" s="44">
        <v>1</v>
      </c>
      <c r="U35" s="14">
        <f t="shared" si="3"/>
        <v>1</v>
      </c>
      <c r="V35" s="50">
        <f t="shared" si="4"/>
        <v>0</v>
      </c>
      <c r="X35" s="44">
        <v>1</v>
      </c>
      <c r="Y35" s="14">
        <f t="shared" si="5"/>
        <v>1</v>
      </c>
      <c r="Z35" s="50">
        <f t="shared" si="6"/>
        <v>0</v>
      </c>
      <c r="AB35" s="44">
        <v>1</v>
      </c>
      <c r="AC35" s="14">
        <f t="shared" si="7"/>
        <v>1</v>
      </c>
      <c r="AD35" s="50">
        <f t="shared" si="8"/>
        <v>0</v>
      </c>
      <c r="AF35" s="44">
        <v>1</v>
      </c>
      <c r="AG35" s="14">
        <v>11</v>
      </c>
      <c r="AH35" s="14">
        <v>1</v>
      </c>
      <c r="AI35" s="57">
        <f t="shared" si="9"/>
        <v>13</v>
      </c>
      <c r="AJ35" s="14">
        <f t="shared" si="10"/>
        <v>15</v>
      </c>
      <c r="AK35" s="50">
        <f t="shared" si="11"/>
        <v>-2</v>
      </c>
      <c r="AM35" s="44">
        <v>5</v>
      </c>
      <c r="AN35" s="14">
        <v>0</v>
      </c>
      <c r="AO35" s="57">
        <f t="shared" si="12"/>
        <v>5</v>
      </c>
      <c r="AP35" s="14">
        <v>5</v>
      </c>
      <c r="AQ35" s="50">
        <f t="shared" si="13"/>
        <v>0</v>
      </c>
      <c r="AS35" s="54">
        <f t="shared" si="14"/>
        <v>-2</v>
      </c>
      <c r="AU35" s="44">
        <v>5</v>
      </c>
      <c r="AV35" s="14">
        <f t="shared" si="15"/>
        <v>5</v>
      </c>
      <c r="AW35" s="50">
        <f t="shared" si="16"/>
        <v>0</v>
      </c>
      <c r="AY35" s="44">
        <v>0</v>
      </c>
      <c r="AZ35" s="14">
        <v>2</v>
      </c>
      <c r="BA35" s="14">
        <v>0</v>
      </c>
      <c r="BB35" s="57">
        <f t="shared" si="17"/>
        <v>2</v>
      </c>
      <c r="BC35" s="14">
        <f t="shared" si="18"/>
        <v>2</v>
      </c>
      <c r="BD35" s="43">
        <f t="shared" si="19"/>
        <v>0</v>
      </c>
      <c r="BF35" s="44">
        <f t="shared" si="20"/>
        <v>35</v>
      </c>
      <c r="BG35" s="14">
        <f t="shared" si="21"/>
        <v>37</v>
      </c>
      <c r="BH35" s="43">
        <f t="shared" si="22"/>
        <v>-2</v>
      </c>
    </row>
    <row r="36" spans="1:62" x14ac:dyDescent="0.2">
      <c r="A36" s="44" t="s">
        <v>103</v>
      </c>
      <c r="B36" s="14" t="s">
        <v>379</v>
      </c>
      <c r="C36" s="14">
        <f>+VLOOKUP(A36,Sheet7!$A$2:$G$142,7,0)</f>
        <v>46.44</v>
      </c>
      <c r="D36" s="98">
        <f>+VLOOKUP(A36,Sheet7!$A$2:$E$142,5,0)</f>
        <v>2035</v>
      </c>
      <c r="F36" s="59">
        <v>1</v>
      </c>
      <c r="H36" s="59">
        <v>1</v>
      </c>
      <c r="I36" s="65"/>
      <c r="J36" s="59">
        <v>1</v>
      </c>
      <c r="K36" s="65"/>
      <c r="L36" s="59">
        <f>+VLOOKUP(A36,Sheet1!$A$11:$Y$148,25,0)</f>
        <v>1</v>
      </c>
      <c r="M36" s="65"/>
      <c r="N36" s="44">
        <v>5</v>
      </c>
      <c r="O36" s="14">
        <v>0</v>
      </c>
      <c r="P36" s="57">
        <f t="shared" si="0"/>
        <v>5</v>
      </c>
      <c r="Q36" s="14">
        <f t="shared" si="1"/>
        <v>5</v>
      </c>
      <c r="R36" s="50">
        <f t="shared" si="2"/>
        <v>0</v>
      </c>
      <c r="T36" s="44">
        <v>2</v>
      </c>
      <c r="U36" s="14">
        <f t="shared" si="3"/>
        <v>2</v>
      </c>
      <c r="V36" s="50">
        <f t="shared" si="4"/>
        <v>0</v>
      </c>
      <c r="X36" s="44">
        <v>2</v>
      </c>
      <c r="Y36" s="14">
        <f t="shared" si="5"/>
        <v>2</v>
      </c>
      <c r="Z36" s="50">
        <f t="shared" si="6"/>
        <v>0</v>
      </c>
      <c r="AB36" s="44">
        <v>2</v>
      </c>
      <c r="AC36" s="14">
        <f t="shared" si="7"/>
        <v>2</v>
      </c>
      <c r="AD36" s="50">
        <f t="shared" si="8"/>
        <v>0</v>
      </c>
      <c r="AF36" s="44">
        <v>0</v>
      </c>
      <c r="AG36" s="14">
        <v>28</v>
      </c>
      <c r="AH36" s="14">
        <v>3</v>
      </c>
      <c r="AI36" s="57">
        <f t="shared" si="9"/>
        <v>31</v>
      </c>
      <c r="AJ36" s="14">
        <f t="shared" si="10"/>
        <v>28</v>
      </c>
      <c r="AK36" s="50">
        <f t="shared" si="11"/>
        <v>3</v>
      </c>
      <c r="AM36" s="44">
        <v>5</v>
      </c>
      <c r="AN36" s="14">
        <v>0</v>
      </c>
      <c r="AO36" s="57">
        <f t="shared" si="12"/>
        <v>5</v>
      </c>
      <c r="AP36" s="14">
        <v>5</v>
      </c>
      <c r="AQ36" s="50">
        <f t="shared" si="13"/>
        <v>0</v>
      </c>
      <c r="AS36" s="54">
        <f t="shared" si="14"/>
        <v>3</v>
      </c>
      <c r="AU36" s="44">
        <v>9</v>
      </c>
      <c r="AV36" s="14">
        <f t="shared" si="15"/>
        <v>9</v>
      </c>
      <c r="AW36" s="50">
        <f t="shared" si="16"/>
        <v>0</v>
      </c>
      <c r="AY36" s="44">
        <v>1</v>
      </c>
      <c r="AZ36" s="14">
        <v>2</v>
      </c>
      <c r="BA36" s="14">
        <v>0</v>
      </c>
      <c r="BB36" s="57">
        <f t="shared" si="17"/>
        <v>3</v>
      </c>
      <c r="BC36" s="14">
        <f t="shared" si="18"/>
        <v>3</v>
      </c>
      <c r="BD36" s="43">
        <f t="shared" si="19"/>
        <v>0</v>
      </c>
      <c r="BF36" s="44">
        <f t="shared" si="20"/>
        <v>63</v>
      </c>
      <c r="BG36" s="14">
        <f t="shared" si="21"/>
        <v>60</v>
      </c>
      <c r="BH36" s="43">
        <f t="shared" si="22"/>
        <v>3</v>
      </c>
    </row>
    <row r="37" spans="1:62" x14ac:dyDescent="0.2">
      <c r="A37" s="44" t="s">
        <v>47</v>
      </c>
      <c r="B37" s="14" t="s">
        <v>380</v>
      </c>
      <c r="C37" s="14">
        <f>+VLOOKUP(A37,Sheet7!$A$2:$G$142,7,0)</f>
        <v>16.61</v>
      </c>
      <c r="D37" s="98">
        <f>+VLOOKUP(A37,Sheet7!$A$2:$E$142,5,0)</f>
        <v>1389</v>
      </c>
      <c r="F37" s="59">
        <v>1</v>
      </c>
      <c r="H37" s="59">
        <v>1</v>
      </c>
      <c r="I37" s="65"/>
      <c r="J37" s="59">
        <v>1</v>
      </c>
      <c r="K37" s="65"/>
      <c r="L37" s="59">
        <f>+VLOOKUP(A37,Sheet1!$A$11:$Y$148,25,0)</f>
        <v>1</v>
      </c>
      <c r="M37" s="65"/>
      <c r="N37" s="44">
        <v>3</v>
      </c>
      <c r="O37" s="14">
        <v>0</v>
      </c>
      <c r="P37" s="57">
        <f t="shared" si="0"/>
        <v>3</v>
      </c>
      <c r="Q37" s="14">
        <f t="shared" si="1"/>
        <v>3</v>
      </c>
      <c r="R37" s="50">
        <f t="shared" si="2"/>
        <v>0</v>
      </c>
      <c r="T37" s="44">
        <v>1</v>
      </c>
      <c r="U37" s="14">
        <f t="shared" si="3"/>
        <v>1</v>
      </c>
      <c r="V37" s="50">
        <f t="shared" si="4"/>
        <v>0</v>
      </c>
      <c r="X37" s="44">
        <v>2</v>
      </c>
      <c r="Y37" s="14">
        <f t="shared" si="5"/>
        <v>2</v>
      </c>
      <c r="Z37" s="50">
        <f t="shared" si="6"/>
        <v>0</v>
      </c>
      <c r="AB37" s="44">
        <v>1</v>
      </c>
      <c r="AC37" s="14">
        <f t="shared" si="7"/>
        <v>1</v>
      </c>
      <c r="AD37" s="50">
        <f t="shared" si="8"/>
        <v>0</v>
      </c>
      <c r="AF37" s="44">
        <v>0</v>
      </c>
      <c r="AG37" s="14">
        <v>18</v>
      </c>
      <c r="AH37" s="14">
        <v>1</v>
      </c>
      <c r="AI37" s="57">
        <f t="shared" si="9"/>
        <v>19</v>
      </c>
      <c r="AJ37" s="14">
        <f t="shared" si="10"/>
        <v>19</v>
      </c>
      <c r="AK37" s="50">
        <f t="shared" si="11"/>
        <v>0</v>
      </c>
      <c r="AM37" s="44">
        <v>5</v>
      </c>
      <c r="AN37" s="14">
        <v>0</v>
      </c>
      <c r="AO37" s="57">
        <f t="shared" si="12"/>
        <v>5</v>
      </c>
      <c r="AP37" s="14">
        <v>5</v>
      </c>
      <c r="AQ37" s="50">
        <f t="shared" si="13"/>
        <v>0</v>
      </c>
      <c r="AS37" s="54">
        <f t="shared" si="14"/>
        <v>0</v>
      </c>
      <c r="AU37" s="44">
        <v>6</v>
      </c>
      <c r="AV37" s="14">
        <f t="shared" si="15"/>
        <v>6</v>
      </c>
      <c r="AW37" s="50">
        <f t="shared" si="16"/>
        <v>0</v>
      </c>
      <c r="AY37" s="44">
        <v>0</v>
      </c>
      <c r="AZ37" s="14">
        <v>1</v>
      </c>
      <c r="BA37" s="14">
        <v>1</v>
      </c>
      <c r="BB37" s="57">
        <f t="shared" si="17"/>
        <v>2</v>
      </c>
      <c r="BC37" s="14">
        <f t="shared" si="18"/>
        <v>2</v>
      </c>
      <c r="BD37" s="43">
        <f t="shared" si="19"/>
        <v>0</v>
      </c>
      <c r="BF37" s="44">
        <f t="shared" si="20"/>
        <v>43</v>
      </c>
      <c r="BG37" s="14">
        <f t="shared" si="21"/>
        <v>43</v>
      </c>
      <c r="BH37" s="43">
        <f t="shared" si="22"/>
        <v>0</v>
      </c>
    </row>
    <row r="38" spans="1:62" x14ac:dyDescent="0.2">
      <c r="A38" s="44" t="s">
        <v>104</v>
      </c>
      <c r="B38" s="14" t="s">
        <v>379</v>
      </c>
      <c r="C38" s="14">
        <f>+VLOOKUP(A38,Sheet7!$A$2:$G$142,7,0)</f>
        <v>22.09</v>
      </c>
      <c r="D38" s="98">
        <f>+VLOOKUP(A38,Sheet7!$A$2:$E$142,5,0)</f>
        <v>2028</v>
      </c>
      <c r="F38" s="59">
        <v>1</v>
      </c>
      <c r="H38" s="59">
        <v>1</v>
      </c>
      <c r="I38" s="65"/>
      <c r="J38" s="59">
        <v>1</v>
      </c>
      <c r="K38" s="65"/>
      <c r="L38" s="59">
        <f>+VLOOKUP(A38,Sheet1!$A$11:$Y$148,25,0)</f>
        <v>1</v>
      </c>
      <c r="M38" s="65"/>
      <c r="N38" s="44">
        <v>5</v>
      </c>
      <c r="O38" s="14">
        <v>0</v>
      </c>
      <c r="P38" s="57">
        <f t="shared" si="0"/>
        <v>5</v>
      </c>
      <c r="Q38" s="14">
        <f t="shared" si="1"/>
        <v>5</v>
      </c>
      <c r="R38" s="50">
        <f t="shared" si="2"/>
        <v>0</v>
      </c>
      <c r="T38" s="44">
        <v>2</v>
      </c>
      <c r="U38" s="14">
        <f t="shared" si="3"/>
        <v>2</v>
      </c>
      <c r="V38" s="50">
        <f t="shared" si="4"/>
        <v>0</v>
      </c>
      <c r="X38" s="44">
        <v>2</v>
      </c>
      <c r="Y38" s="14">
        <f t="shared" si="5"/>
        <v>2</v>
      </c>
      <c r="Z38" s="50">
        <f t="shared" si="6"/>
        <v>0</v>
      </c>
      <c r="AB38" s="44">
        <v>2</v>
      </c>
      <c r="AC38" s="14">
        <f t="shared" si="7"/>
        <v>2</v>
      </c>
      <c r="AD38" s="50">
        <f t="shared" si="8"/>
        <v>0</v>
      </c>
      <c r="AF38" s="44">
        <v>0</v>
      </c>
      <c r="AG38" s="14">
        <v>27</v>
      </c>
      <c r="AH38" s="14">
        <v>2</v>
      </c>
      <c r="AI38" s="57">
        <f t="shared" si="9"/>
        <v>29</v>
      </c>
      <c r="AJ38" s="14">
        <f t="shared" si="10"/>
        <v>28</v>
      </c>
      <c r="AK38" s="50">
        <f t="shared" si="11"/>
        <v>1</v>
      </c>
      <c r="AM38" s="44">
        <v>5</v>
      </c>
      <c r="AN38" s="14">
        <v>1</v>
      </c>
      <c r="AO38" s="57">
        <f t="shared" si="12"/>
        <v>6</v>
      </c>
      <c r="AP38" s="14">
        <v>5</v>
      </c>
      <c r="AQ38" s="50">
        <f t="shared" si="13"/>
        <v>1</v>
      </c>
      <c r="AS38" s="54">
        <f t="shared" si="14"/>
        <v>2</v>
      </c>
      <c r="AU38" s="44">
        <v>8</v>
      </c>
      <c r="AV38" s="14">
        <f t="shared" si="15"/>
        <v>9</v>
      </c>
      <c r="AW38" s="50">
        <f t="shared" si="16"/>
        <v>-1</v>
      </c>
      <c r="AY38" s="44">
        <v>0</v>
      </c>
      <c r="AZ38" s="14">
        <v>2</v>
      </c>
      <c r="BA38" s="14">
        <v>0</v>
      </c>
      <c r="BB38" s="57">
        <f t="shared" si="17"/>
        <v>2</v>
      </c>
      <c r="BC38" s="14">
        <f t="shared" si="18"/>
        <v>3</v>
      </c>
      <c r="BD38" s="43">
        <f t="shared" si="19"/>
        <v>-1</v>
      </c>
      <c r="BF38" s="44">
        <f t="shared" si="20"/>
        <v>60</v>
      </c>
      <c r="BG38" s="14">
        <f t="shared" si="21"/>
        <v>60</v>
      </c>
      <c r="BH38" s="43">
        <f t="shared" si="22"/>
        <v>0</v>
      </c>
    </row>
    <row r="39" spans="1:62" x14ac:dyDescent="0.2">
      <c r="A39" s="44" t="s">
        <v>105</v>
      </c>
      <c r="B39" s="14" t="s">
        <v>379</v>
      </c>
      <c r="C39" s="14">
        <f>+VLOOKUP(A39,Sheet7!$A$2:$G$142,7,0)</f>
        <v>5.71</v>
      </c>
      <c r="D39" s="98">
        <f>+VLOOKUP(A39,Sheet7!$A$2:$E$142,5,0)</f>
        <v>574</v>
      </c>
      <c r="F39" s="59">
        <v>1</v>
      </c>
      <c r="H39" s="59">
        <v>1</v>
      </c>
      <c r="I39" s="65"/>
      <c r="J39" s="59">
        <v>1</v>
      </c>
      <c r="K39" s="65"/>
      <c r="L39" s="59">
        <f>+VLOOKUP(A39,Sheet1!$A$11:$Y$148,25,0)</f>
        <v>1</v>
      </c>
      <c r="M39" s="65"/>
      <c r="N39" s="44">
        <v>2</v>
      </c>
      <c r="O39" s="14">
        <v>0</v>
      </c>
      <c r="P39" s="57">
        <f t="shared" si="0"/>
        <v>2</v>
      </c>
      <c r="Q39" s="14">
        <f t="shared" si="1"/>
        <v>2</v>
      </c>
      <c r="R39" s="50">
        <f t="shared" si="2"/>
        <v>0</v>
      </c>
      <c r="T39" s="44">
        <v>0</v>
      </c>
      <c r="U39" s="14">
        <f t="shared" si="3"/>
        <v>0</v>
      </c>
      <c r="V39" s="50">
        <f t="shared" si="4"/>
        <v>0</v>
      </c>
      <c r="X39" s="44">
        <v>1</v>
      </c>
      <c r="Y39" s="14">
        <f t="shared" si="5"/>
        <v>1</v>
      </c>
      <c r="Z39" s="50">
        <f t="shared" si="6"/>
        <v>0</v>
      </c>
      <c r="AB39" s="44">
        <v>1</v>
      </c>
      <c r="AC39" s="14">
        <f t="shared" si="7"/>
        <v>1</v>
      </c>
      <c r="AD39" s="50">
        <f t="shared" si="8"/>
        <v>0</v>
      </c>
      <c r="AF39" s="44">
        <v>0</v>
      </c>
      <c r="AG39" s="14">
        <v>6</v>
      </c>
      <c r="AH39" s="14">
        <v>1</v>
      </c>
      <c r="AI39" s="57">
        <f t="shared" si="9"/>
        <v>7</v>
      </c>
      <c r="AJ39" s="14">
        <f t="shared" si="10"/>
        <v>8</v>
      </c>
      <c r="AK39" s="50">
        <f t="shared" si="11"/>
        <v>-1</v>
      </c>
      <c r="AM39" s="44">
        <v>5</v>
      </c>
      <c r="AN39" s="14">
        <v>0</v>
      </c>
      <c r="AO39" s="57">
        <f t="shared" si="12"/>
        <v>5</v>
      </c>
      <c r="AP39" s="14">
        <v>5</v>
      </c>
      <c r="AQ39" s="50">
        <f t="shared" si="13"/>
        <v>0</v>
      </c>
      <c r="AS39" s="54">
        <f t="shared" si="14"/>
        <v>-1</v>
      </c>
      <c r="AU39" s="44">
        <v>3</v>
      </c>
      <c r="AV39" s="14">
        <f t="shared" si="15"/>
        <v>3</v>
      </c>
      <c r="AW39" s="50">
        <f t="shared" si="16"/>
        <v>0</v>
      </c>
      <c r="AY39" s="44">
        <v>1</v>
      </c>
      <c r="AZ39" s="14">
        <v>1</v>
      </c>
      <c r="BA39" s="14">
        <v>0</v>
      </c>
      <c r="BB39" s="57">
        <f t="shared" si="17"/>
        <v>2</v>
      </c>
      <c r="BC39" s="14">
        <f t="shared" si="18"/>
        <v>2</v>
      </c>
      <c r="BD39" s="43">
        <f t="shared" si="19"/>
        <v>0</v>
      </c>
      <c r="BF39" s="44">
        <f t="shared" si="20"/>
        <v>25</v>
      </c>
      <c r="BG39" s="14">
        <f t="shared" si="21"/>
        <v>26</v>
      </c>
      <c r="BH39" s="43">
        <f t="shared" si="22"/>
        <v>-1</v>
      </c>
    </row>
    <row r="40" spans="1:62" x14ac:dyDescent="0.2">
      <c r="A40" s="41" t="s">
        <v>334</v>
      </c>
      <c r="B40" s="42" t="s">
        <v>383</v>
      </c>
      <c r="C40" s="42"/>
      <c r="D40" s="97"/>
      <c r="F40" s="58"/>
      <c r="H40" s="58"/>
      <c r="I40" s="6"/>
      <c r="J40" s="58"/>
      <c r="K40" s="6"/>
      <c r="L40" s="58"/>
      <c r="N40" s="41"/>
      <c r="O40" s="42"/>
      <c r="P40" s="57"/>
      <c r="Q40" s="42"/>
      <c r="R40" s="50"/>
      <c r="T40" s="41"/>
      <c r="U40" s="42"/>
      <c r="V40" s="50"/>
      <c r="X40" s="41"/>
      <c r="Y40" s="42"/>
      <c r="Z40" s="50"/>
      <c r="AB40" s="41"/>
      <c r="AC40" s="42"/>
      <c r="AD40" s="50"/>
      <c r="AF40" s="41"/>
      <c r="AG40" s="42"/>
      <c r="AH40" s="42"/>
      <c r="AI40" s="57"/>
      <c r="AJ40" s="42"/>
      <c r="AK40" s="50"/>
      <c r="AM40" s="41"/>
      <c r="AN40" s="42"/>
      <c r="AO40" s="57"/>
      <c r="AP40" s="42"/>
      <c r="AQ40" s="50"/>
      <c r="AS40" s="54"/>
      <c r="AU40" s="41"/>
      <c r="AV40" s="42"/>
      <c r="AW40" s="50"/>
      <c r="AY40" s="41"/>
      <c r="AZ40" s="42"/>
      <c r="BA40" s="42"/>
      <c r="BB40" s="57"/>
      <c r="BC40" s="42"/>
      <c r="BD40" s="43"/>
      <c r="BF40" s="41"/>
      <c r="BG40" s="42"/>
      <c r="BH40" s="43"/>
    </row>
    <row r="41" spans="1:62" x14ac:dyDescent="0.2">
      <c r="A41" s="44" t="s">
        <v>97</v>
      </c>
      <c r="B41" s="14" t="s">
        <v>383</v>
      </c>
      <c r="C41" s="14">
        <f>+VLOOKUP(A41,Sheet7!$A$2:$G$142,7,0)</f>
        <v>4.92</v>
      </c>
      <c r="D41" s="98">
        <f>+VLOOKUP(A41,Sheet7!$A$2:$E$142,5,0)</f>
        <v>944</v>
      </c>
      <c r="F41" s="59">
        <v>1</v>
      </c>
      <c r="H41" s="59">
        <v>1</v>
      </c>
      <c r="I41" s="65"/>
      <c r="J41" s="59">
        <v>1</v>
      </c>
      <c r="K41" s="65"/>
      <c r="L41" s="59">
        <f>+VLOOKUP(A41,Sheet1!$A$11:$Y$148,25,0)</f>
        <v>1</v>
      </c>
      <c r="M41" s="65"/>
      <c r="N41" s="44">
        <v>2</v>
      </c>
      <c r="O41" s="14">
        <v>0</v>
      </c>
      <c r="P41" s="57">
        <f>+N41+O41</f>
        <v>2</v>
      </c>
      <c r="Q41" s="14">
        <f>+IF(D41&lt;800,2,ROUND(D41/400,0))</f>
        <v>2</v>
      </c>
      <c r="R41" s="50">
        <f>+P41-Q41</f>
        <v>0</v>
      </c>
      <c r="T41" s="44">
        <v>0</v>
      </c>
      <c r="U41" s="14">
        <f>+IF(D41&lt;1000,0,IF(D41&lt;1775,1,2))</f>
        <v>0</v>
      </c>
      <c r="V41" s="50">
        <f>+T41-U41</f>
        <v>0</v>
      </c>
      <c r="X41" s="44">
        <v>1</v>
      </c>
      <c r="Y41" s="14">
        <f>+IF(D41&lt;1300,1,2)</f>
        <v>1</v>
      </c>
      <c r="Z41" s="50">
        <f>+X41-Y41</f>
        <v>0</v>
      </c>
      <c r="AB41" s="44">
        <v>1</v>
      </c>
      <c r="AC41" s="14">
        <f>IF(AI41&gt;23,2,1)</f>
        <v>1</v>
      </c>
      <c r="AD41" s="50">
        <f>+AB41-AC41</f>
        <v>0</v>
      </c>
      <c r="AF41" s="44">
        <v>0</v>
      </c>
      <c r="AG41" s="14">
        <v>10</v>
      </c>
      <c r="AH41" s="14">
        <v>1</v>
      </c>
      <c r="AI41" s="57">
        <f>+AF41+AG41+AH41</f>
        <v>11</v>
      </c>
      <c r="AJ41" s="14">
        <f>+ROUND(D41/$AI$143,0)</f>
        <v>13</v>
      </c>
      <c r="AK41" s="50">
        <f>+AI41-AJ41</f>
        <v>-2</v>
      </c>
      <c r="AM41" s="44">
        <v>5</v>
      </c>
      <c r="AN41" s="14">
        <v>0</v>
      </c>
      <c r="AO41" s="57">
        <f>SUM(AM41:AN41)</f>
        <v>5</v>
      </c>
      <c r="AP41" s="14">
        <v>5</v>
      </c>
      <c r="AQ41" s="50">
        <f>AO41-AP41</f>
        <v>0</v>
      </c>
      <c r="AS41" s="54">
        <f>+AQ41+AK41</f>
        <v>-2</v>
      </c>
      <c r="AU41" s="44">
        <v>5</v>
      </c>
      <c r="AV41" s="14">
        <f>+ROUND(D41/$AU$143,0)</f>
        <v>4</v>
      </c>
      <c r="AW41" s="50">
        <f>+AU41-AV41</f>
        <v>1</v>
      </c>
      <c r="AY41" s="44">
        <v>1</v>
      </c>
      <c r="AZ41" s="14">
        <v>1</v>
      </c>
      <c r="BA41" s="14">
        <v>0</v>
      </c>
      <c r="BB41" s="57">
        <f>+AY41+AZ41+BA41</f>
        <v>2</v>
      </c>
      <c r="BC41" s="14">
        <f>+IF(D41&lt;2000,2,3)</f>
        <v>2</v>
      </c>
      <c r="BD41" s="43">
        <f>+BB41-BC41</f>
        <v>0</v>
      </c>
      <c r="BF41" s="44">
        <f t="shared" ref="BF41:BF72" si="23">F41+H41+J41+L41+P41+T41+X41+AB41+AI41++AM41+AN41+AU41+BB41</f>
        <v>31</v>
      </c>
      <c r="BG41" s="14">
        <f t="shared" ref="BG41:BG72" si="24">F41+H41+J41+L41+Q41+U41+Y41+AC41+AJ41+AP41+AV41+BC41</f>
        <v>32</v>
      </c>
      <c r="BH41" s="43">
        <f t="shared" ref="BH41:BH72" si="25">R41+V41+Z41+AD41+AK41+AQ41+AW41+BD41</f>
        <v>-1</v>
      </c>
    </row>
    <row r="42" spans="1:62" x14ac:dyDescent="0.2">
      <c r="A42" s="44" t="s">
        <v>48</v>
      </c>
      <c r="B42" s="14" t="s">
        <v>380</v>
      </c>
      <c r="C42" s="14">
        <f>+VLOOKUP(A42,Sheet7!$A$2:$G$142,7,0)</f>
        <v>5.5600000000000005</v>
      </c>
      <c r="D42" s="98">
        <f>+VLOOKUP(A42,Sheet7!$A$2:$E$142,5,0)</f>
        <v>520</v>
      </c>
      <c r="F42" s="59">
        <v>1</v>
      </c>
      <c r="H42" s="59">
        <v>1</v>
      </c>
      <c r="I42" s="65"/>
      <c r="J42" s="59">
        <v>1</v>
      </c>
      <c r="K42" s="65"/>
      <c r="L42" s="59">
        <f>+VLOOKUP(A42,Sheet1!$A$11:$Y$148,25,0)</f>
        <v>1</v>
      </c>
      <c r="M42" s="65"/>
      <c r="N42" s="44">
        <v>2</v>
      </c>
      <c r="O42" s="14">
        <v>0</v>
      </c>
      <c r="P42" s="57">
        <f>+N42+O42</f>
        <v>2</v>
      </c>
      <c r="Q42" s="14">
        <f>+IF(D42&lt;800,2,ROUND(D42/400,0))</f>
        <v>2</v>
      </c>
      <c r="R42" s="50">
        <f>+P42-Q42</f>
        <v>0</v>
      </c>
      <c r="T42" s="44">
        <v>0</v>
      </c>
      <c r="U42" s="14">
        <f>+IF(D42&lt;1000,0,IF(D42&lt;1775,1,2))</f>
        <v>0</v>
      </c>
      <c r="V42" s="50">
        <f>+T42-U42</f>
        <v>0</v>
      </c>
      <c r="X42" s="44">
        <v>1</v>
      </c>
      <c r="Y42" s="14">
        <f>+IF(D42&lt;1300,1,2)</f>
        <v>1</v>
      </c>
      <c r="Z42" s="50">
        <f>+X42-Y42</f>
        <v>0</v>
      </c>
      <c r="AB42" s="44">
        <v>1</v>
      </c>
      <c r="AC42" s="14">
        <f>IF(AI42&gt;23,2,1)</f>
        <v>1</v>
      </c>
      <c r="AD42" s="50">
        <f>+AB42-AC42</f>
        <v>0</v>
      </c>
      <c r="AF42" s="44">
        <v>0</v>
      </c>
      <c r="AG42" s="14">
        <v>8</v>
      </c>
      <c r="AH42" s="14">
        <v>1</v>
      </c>
      <c r="AI42" s="57">
        <f>+AF42+AG42+AH42</f>
        <v>9</v>
      </c>
      <c r="AJ42" s="14">
        <f>+ROUND(D42/$AI$143,0)</f>
        <v>7</v>
      </c>
      <c r="AK42" s="50">
        <f>+AI42-AJ42</f>
        <v>2</v>
      </c>
      <c r="AM42" s="44">
        <v>5</v>
      </c>
      <c r="AN42" s="14">
        <v>0</v>
      </c>
      <c r="AO42" s="57">
        <f>SUM(AM42:AN42)</f>
        <v>5</v>
      </c>
      <c r="AP42" s="14">
        <v>5</v>
      </c>
      <c r="AQ42" s="50">
        <f>AO42-AP42</f>
        <v>0</v>
      </c>
      <c r="AS42" s="54">
        <f>+AQ42+AK42</f>
        <v>2</v>
      </c>
      <c r="AU42" s="44">
        <v>3</v>
      </c>
      <c r="AV42" s="14">
        <f>+ROUND(D42/$AU$143,0)</f>
        <v>2</v>
      </c>
      <c r="AW42" s="50">
        <f>+AU42-AV42</f>
        <v>1</v>
      </c>
      <c r="AY42" s="44">
        <v>1</v>
      </c>
      <c r="AZ42" s="14">
        <v>1</v>
      </c>
      <c r="BA42" s="14">
        <v>0</v>
      </c>
      <c r="BB42" s="57">
        <f>+AY42+AZ42+BA42</f>
        <v>2</v>
      </c>
      <c r="BC42" s="14">
        <f>+IF(D42&lt;2000,2,3)</f>
        <v>2</v>
      </c>
      <c r="BD42" s="43">
        <f>+BB42-BC42</f>
        <v>0</v>
      </c>
      <c r="BF42" s="44">
        <f t="shared" si="23"/>
        <v>27</v>
      </c>
      <c r="BG42" s="14">
        <f t="shared" si="24"/>
        <v>24</v>
      </c>
      <c r="BH42" s="43">
        <f t="shared" si="25"/>
        <v>3</v>
      </c>
    </row>
    <row r="43" spans="1:62" x14ac:dyDescent="0.2">
      <c r="A43" s="44" t="s">
        <v>49</v>
      </c>
      <c r="B43" s="14" t="s">
        <v>380</v>
      </c>
      <c r="C43" s="14">
        <f>+VLOOKUP(A43,Sheet7!$A$2:$G$142,7,0)</f>
        <v>21.01</v>
      </c>
      <c r="D43" s="98">
        <f>+VLOOKUP(A43,Sheet7!$A$2:$E$142,5,0)</f>
        <v>1186</v>
      </c>
      <c r="F43" s="59">
        <v>1</v>
      </c>
      <c r="H43" s="59">
        <v>1</v>
      </c>
      <c r="I43" s="65"/>
      <c r="J43" s="59">
        <v>1</v>
      </c>
      <c r="K43" s="65"/>
      <c r="L43" s="59">
        <f>+VLOOKUP(A43,Sheet1!$A$11:$Y$148,25,0)</f>
        <v>1</v>
      </c>
      <c r="M43" s="65"/>
      <c r="N43" s="44">
        <v>3</v>
      </c>
      <c r="O43" s="14">
        <v>0</v>
      </c>
      <c r="P43" s="57">
        <f>+N43+O43</f>
        <v>3</v>
      </c>
      <c r="Q43" s="14">
        <f>+IF(D43&lt;800,2,ROUND(D43/400,0))</f>
        <v>3</v>
      </c>
      <c r="R43" s="50">
        <f>+P43-Q43</f>
        <v>0</v>
      </c>
      <c r="T43" s="44">
        <v>1</v>
      </c>
      <c r="U43" s="14">
        <f>+IF(D43&lt;1000,0,IF(D43&lt;1775,1,2))</f>
        <v>1</v>
      </c>
      <c r="V43" s="50">
        <f>+T43-U43</f>
        <v>0</v>
      </c>
      <c r="X43" s="44">
        <v>1</v>
      </c>
      <c r="Y43" s="14">
        <f>+IF(D43&lt;1300,1,2)</f>
        <v>1</v>
      </c>
      <c r="Z43" s="50">
        <f>+X43-Y43</f>
        <v>0</v>
      </c>
      <c r="AB43" s="44">
        <v>1</v>
      </c>
      <c r="AC43" s="14">
        <f>IF(AI43&gt;23,2,1)</f>
        <v>1</v>
      </c>
      <c r="AD43" s="50">
        <f>+AB43-AC43</f>
        <v>0</v>
      </c>
      <c r="AF43" s="44">
        <v>0</v>
      </c>
      <c r="AG43" s="14">
        <v>14</v>
      </c>
      <c r="AH43" s="14">
        <v>2</v>
      </c>
      <c r="AI43" s="57">
        <f>+AF43+AG43+AH43</f>
        <v>16</v>
      </c>
      <c r="AJ43" s="14">
        <f>+ROUND(D43/$AI$143,0)</f>
        <v>16</v>
      </c>
      <c r="AK43" s="50">
        <f>+AI43-AJ43</f>
        <v>0</v>
      </c>
      <c r="AM43" s="44">
        <v>5</v>
      </c>
      <c r="AN43" s="14">
        <v>0</v>
      </c>
      <c r="AO43" s="57">
        <f>SUM(AM43:AN43)</f>
        <v>5</v>
      </c>
      <c r="AP43" s="14">
        <v>5</v>
      </c>
      <c r="AQ43" s="50">
        <f>AO43-AP43</f>
        <v>0</v>
      </c>
      <c r="AS43" s="54">
        <f>+AQ43+AK43</f>
        <v>0</v>
      </c>
      <c r="AU43" s="44">
        <v>5</v>
      </c>
      <c r="AV43" s="14">
        <f>+ROUND(D43/$AU$143,0)</f>
        <v>5</v>
      </c>
      <c r="AW43" s="50">
        <f>+AU43-AV43</f>
        <v>0</v>
      </c>
      <c r="AY43" s="44">
        <v>0</v>
      </c>
      <c r="AZ43" s="14">
        <v>2</v>
      </c>
      <c r="BA43" s="14">
        <v>0</v>
      </c>
      <c r="BB43" s="57">
        <f>+AY43+AZ43+BA43</f>
        <v>2</v>
      </c>
      <c r="BC43" s="14">
        <f>+IF(D43&lt;2000,2,3)</f>
        <v>2</v>
      </c>
      <c r="BD43" s="43">
        <f>+BB43-BC43</f>
        <v>0</v>
      </c>
      <c r="BF43" s="44">
        <f t="shared" si="23"/>
        <v>38</v>
      </c>
      <c r="BG43" s="14">
        <f t="shared" si="24"/>
        <v>38</v>
      </c>
      <c r="BH43" s="43">
        <f t="shared" si="25"/>
        <v>0</v>
      </c>
    </row>
    <row r="44" spans="1:62" x14ac:dyDescent="0.2">
      <c r="A44" s="45" t="s">
        <v>78</v>
      </c>
      <c r="B44" s="46" t="s">
        <v>383</v>
      </c>
      <c r="C44" s="46">
        <f>+VLOOKUP(A44,Sheet7!$A$2:$G$142,7,0)</f>
        <v>10.850000000000001</v>
      </c>
      <c r="D44" s="99">
        <f>+VLOOKUP(A44,Sheet7!$A$2:$E$142,5,0)</f>
        <v>1506</v>
      </c>
      <c r="F44" s="60">
        <v>1</v>
      </c>
      <c r="H44" s="60">
        <v>1</v>
      </c>
      <c r="I44" s="6"/>
      <c r="J44" s="60">
        <v>1</v>
      </c>
      <c r="K44" s="6"/>
      <c r="L44" s="60">
        <f>+VLOOKUP(A44,Sheet1!$A$11:$Y$148,25,0)</f>
        <v>1</v>
      </c>
      <c r="N44" s="45">
        <v>4</v>
      </c>
      <c r="O44" s="46">
        <v>0</v>
      </c>
      <c r="P44" s="57">
        <f>+N44+O44</f>
        <v>4</v>
      </c>
      <c r="Q44" s="46">
        <f>+IF(D44&lt;800,2,ROUND(D44/400,0))</f>
        <v>4</v>
      </c>
      <c r="R44" s="50">
        <f>+P44-Q44</f>
        <v>0</v>
      </c>
      <c r="T44" s="45">
        <v>1</v>
      </c>
      <c r="U44" s="46">
        <f>+IF(D44&lt;1000,0,IF(D44&lt;1775,1,2))</f>
        <v>1</v>
      </c>
      <c r="V44" s="50">
        <f>+T44-U44</f>
        <v>0</v>
      </c>
      <c r="X44" s="45">
        <v>2</v>
      </c>
      <c r="Y44" s="46">
        <f>+IF(D44&lt;1300,1,2)</f>
        <v>2</v>
      </c>
      <c r="Z44" s="50">
        <f>+X44-Y44</f>
        <v>0</v>
      </c>
      <c r="AB44" s="45">
        <v>2</v>
      </c>
      <c r="AC44" s="46">
        <f>IF(AI44&gt;23,2,1)</f>
        <v>1</v>
      </c>
      <c r="AD44" s="50">
        <f>+AB44-AC44</f>
        <v>1</v>
      </c>
      <c r="AF44" s="45">
        <v>0</v>
      </c>
      <c r="AG44" s="46">
        <v>20</v>
      </c>
      <c r="AH44" s="46">
        <v>1</v>
      </c>
      <c r="AI44" s="57">
        <f>+AF44+AG44+AH44</f>
        <v>21</v>
      </c>
      <c r="AJ44" s="46">
        <f>+ROUND(D44/$AI$143,0)</f>
        <v>21</v>
      </c>
      <c r="AK44" s="50">
        <f>+AI44-AJ44</f>
        <v>0</v>
      </c>
      <c r="AM44" s="45">
        <v>5</v>
      </c>
      <c r="AN44" s="46">
        <v>0</v>
      </c>
      <c r="AO44" s="57">
        <f>SUM(AM44:AN44)</f>
        <v>5</v>
      </c>
      <c r="AP44" s="46">
        <v>5</v>
      </c>
      <c r="AQ44" s="50">
        <f>AO44-AP44</f>
        <v>0</v>
      </c>
      <c r="AS44" s="54">
        <f>+AQ44+AK44</f>
        <v>0</v>
      </c>
      <c r="AU44" s="45">
        <v>7</v>
      </c>
      <c r="AV44" s="46">
        <f>+ROUND(D44/$AU$143,0)</f>
        <v>7</v>
      </c>
      <c r="AW44" s="50">
        <f>+AU44-AV44</f>
        <v>0</v>
      </c>
      <c r="AY44" s="45">
        <v>1</v>
      </c>
      <c r="AZ44" s="46">
        <v>1</v>
      </c>
      <c r="BA44" s="46">
        <v>0</v>
      </c>
      <c r="BB44" s="57">
        <f>+AY44+AZ44+BA44</f>
        <v>2</v>
      </c>
      <c r="BC44" s="46">
        <f>+IF(D44&lt;2000,2,3)</f>
        <v>2</v>
      </c>
      <c r="BD44" s="43">
        <f>+BB44-BC44</f>
        <v>0</v>
      </c>
      <c r="BF44" s="45">
        <f t="shared" si="23"/>
        <v>48</v>
      </c>
      <c r="BG44" s="46">
        <f t="shared" si="24"/>
        <v>47</v>
      </c>
      <c r="BH44" s="43">
        <f t="shared" si="25"/>
        <v>1</v>
      </c>
    </row>
    <row r="45" spans="1:62" x14ac:dyDescent="0.2">
      <c r="A45" s="44" t="s">
        <v>50</v>
      </c>
      <c r="B45" s="14" t="s">
        <v>380</v>
      </c>
      <c r="C45" s="14">
        <f>+VLOOKUP(A45,Sheet7!$A$2:$G$142,7,0)</f>
        <v>11.53</v>
      </c>
      <c r="D45" s="98">
        <f>+VLOOKUP(A45,Sheet7!$A$2:$E$142,5,0)</f>
        <v>1137</v>
      </c>
      <c r="F45" s="59">
        <v>1</v>
      </c>
      <c r="H45" s="59">
        <v>1</v>
      </c>
      <c r="I45" s="65"/>
      <c r="J45" s="59">
        <v>1</v>
      </c>
      <c r="K45" s="65"/>
      <c r="L45" s="59">
        <f>+VLOOKUP(A45,Sheet1!$A$11:$Y$148,25,0)</f>
        <v>1</v>
      </c>
      <c r="M45" s="65"/>
      <c r="N45" s="44">
        <v>3</v>
      </c>
      <c r="O45" s="14">
        <v>0</v>
      </c>
      <c r="P45" s="57">
        <f>+N45+O45</f>
        <v>3</v>
      </c>
      <c r="Q45" s="14">
        <f>+IF(D45&lt;800,2,ROUND(D45/400,0))</f>
        <v>3</v>
      </c>
      <c r="R45" s="50">
        <f>+P45-Q45</f>
        <v>0</v>
      </c>
      <c r="T45" s="44">
        <v>1</v>
      </c>
      <c r="U45" s="14">
        <f>+IF(D45&lt;1000,0,IF(D45&lt;1775,1,2))</f>
        <v>1</v>
      </c>
      <c r="V45" s="50">
        <f>+T45-U45</f>
        <v>0</v>
      </c>
      <c r="X45" s="44">
        <v>1</v>
      </c>
      <c r="Y45" s="14">
        <f>+IF(D45&lt;1300,1,2)</f>
        <v>1</v>
      </c>
      <c r="Z45" s="50">
        <f>+X45-Y45</f>
        <v>0</v>
      </c>
      <c r="AB45" s="44">
        <v>1</v>
      </c>
      <c r="AC45" s="14">
        <f>IF(AI45&gt;23,2,1)</f>
        <v>1</v>
      </c>
      <c r="AD45" s="50">
        <f>+AB45-AC45</f>
        <v>0</v>
      </c>
      <c r="AF45" s="44">
        <v>0</v>
      </c>
      <c r="AG45" s="14">
        <v>14</v>
      </c>
      <c r="AH45" s="14">
        <v>1</v>
      </c>
      <c r="AI45" s="57">
        <f>+AF45+AG45+AH45</f>
        <v>15</v>
      </c>
      <c r="AJ45" s="14">
        <f>+ROUND(D45/$AI$143,0)</f>
        <v>16</v>
      </c>
      <c r="AK45" s="50">
        <f>+AI45-AJ45</f>
        <v>-1</v>
      </c>
      <c r="AM45" s="44">
        <v>5</v>
      </c>
      <c r="AN45" s="14">
        <v>0</v>
      </c>
      <c r="AO45" s="57">
        <f>SUM(AM45:AN45)</f>
        <v>5</v>
      </c>
      <c r="AP45" s="14">
        <v>5</v>
      </c>
      <c r="AQ45" s="50">
        <f>AO45-AP45</f>
        <v>0</v>
      </c>
      <c r="AS45" s="54">
        <f>+AQ45+AK45</f>
        <v>-1</v>
      </c>
      <c r="AU45" s="44">
        <v>5</v>
      </c>
      <c r="AV45" s="14">
        <f>+ROUND(D45/$AU$143,0)</f>
        <v>5</v>
      </c>
      <c r="AW45" s="50">
        <f>+AU45-AV45</f>
        <v>0</v>
      </c>
      <c r="AY45" s="44">
        <v>1</v>
      </c>
      <c r="AZ45" s="14">
        <v>1</v>
      </c>
      <c r="BA45" s="14">
        <v>0</v>
      </c>
      <c r="BB45" s="57">
        <f>+AY45+AZ45+BA45</f>
        <v>2</v>
      </c>
      <c r="BC45" s="14">
        <f>+IF(D45&lt;2000,2,3)</f>
        <v>2</v>
      </c>
      <c r="BD45" s="43">
        <f>+BB45-BC45</f>
        <v>0</v>
      </c>
      <c r="BF45" s="44">
        <f t="shared" si="23"/>
        <v>37</v>
      </c>
      <c r="BG45" s="14">
        <f t="shared" si="24"/>
        <v>38</v>
      </c>
      <c r="BH45" s="43">
        <f t="shared" si="25"/>
        <v>-1</v>
      </c>
    </row>
    <row r="46" spans="1:62" x14ac:dyDescent="0.2">
      <c r="A46" s="123" t="s">
        <v>356</v>
      </c>
      <c r="B46" s="11"/>
      <c r="C46" s="11"/>
      <c r="D46" s="124">
        <f>SUM(D1:D45)</f>
        <v>50255</v>
      </c>
      <c r="F46" s="125">
        <f>SUM(F1:F45)</f>
        <v>45</v>
      </c>
      <c r="H46" s="125">
        <f>SUM(H1:H45)</f>
        <v>47</v>
      </c>
      <c r="I46" s="66"/>
      <c r="J46" s="125">
        <f>SUM(J1:J45)</f>
        <v>48</v>
      </c>
      <c r="K46" s="66"/>
      <c r="L46" s="126">
        <f>SUM(L1:L45)</f>
        <v>40</v>
      </c>
      <c r="M46" s="66"/>
      <c r="N46" s="127">
        <f>SUM(N1:N45)</f>
        <v>132</v>
      </c>
      <c r="O46" s="13">
        <f>SUM(O1:O45)</f>
        <v>3</v>
      </c>
      <c r="P46" s="13">
        <f>SUM(P1:P45)</f>
        <v>130</v>
      </c>
      <c r="Q46" s="13">
        <f>SUM(Q1:Q45)</f>
        <v>129</v>
      </c>
      <c r="R46" s="129">
        <f>SUM(R1:R45)</f>
        <v>1</v>
      </c>
      <c r="T46" s="127">
        <f>SUM(T1:T45)</f>
        <v>38</v>
      </c>
      <c r="U46" s="13">
        <f>SUM(U1:U45)</f>
        <v>33</v>
      </c>
      <c r="V46" s="129">
        <f>SUM(V1:V45)</f>
        <v>1</v>
      </c>
      <c r="X46" s="127">
        <f>SUM(X1:X45)</f>
        <v>62</v>
      </c>
      <c r="Y46" s="13">
        <f>SUM(Y1:Y45)</f>
        <v>56</v>
      </c>
      <c r="Z46" s="129">
        <f>SUM(Z1:Z45)</f>
        <v>0</v>
      </c>
      <c r="AB46" s="127">
        <f>SUM(AB1:AB45)</f>
        <v>59</v>
      </c>
      <c r="AC46" s="13">
        <f>SUM(AC1:AC45)</f>
        <v>47</v>
      </c>
      <c r="AD46" s="129">
        <f>SUM(AD1:AD45)</f>
        <v>3</v>
      </c>
      <c r="AF46" s="127">
        <f t="shared" ref="AF46:AK46" si="26">SUM(AF1:AF45)</f>
        <v>18</v>
      </c>
      <c r="AG46" s="13">
        <f t="shared" si="26"/>
        <v>647</v>
      </c>
      <c r="AH46" s="13">
        <f t="shared" si="26"/>
        <v>72</v>
      </c>
      <c r="AI46" s="114">
        <f t="shared" si="26"/>
        <v>704</v>
      </c>
      <c r="AJ46" s="114">
        <f t="shared" si="26"/>
        <v>697</v>
      </c>
      <c r="AK46" s="131">
        <f t="shared" si="26"/>
        <v>7</v>
      </c>
      <c r="AM46" s="132">
        <f>SUM(AM1:AM45)</f>
        <v>215</v>
      </c>
      <c r="AN46" s="114">
        <f>SUM(AN1:AN45)</f>
        <v>19</v>
      </c>
      <c r="AO46" s="114">
        <f>SUM(AO1:AO45)</f>
        <v>203</v>
      </c>
      <c r="AP46" s="114">
        <f>SUM(AP1:AP45)</f>
        <v>200</v>
      </c>
      <c r="AQ46" s="131">
        <f>SUM(AQ1:AQ45)</f>
        <v>3</v>
      </c>
      <c r="AS46" s="126">
        <f>SUM(AS1:AS45)</f>
        <v>10</v>
      </c>
      <c r="AU46" s="132">
        <f>SUM(AU1:AU45)</f>
        <v>242</v>
      </c>
      <c r="AV46" s="114">
        <f>SUM(AV1:AV45)</f>
        <v>221</v>
      </c>
      <c r="AW46" s="131">
        <f>SUM(AW1:AW45)</f>
        <v>1</v>
      </c>
      <c r="AY46" s="132">
        <f t="shared" ref="AY46:BD46" si="27">SUM(AY1:AY45)</f>
        <v>27</v>
      </c>
      <c r="AZ46" s="114">
        <f t="shared" si="27"/>
        <v>91</v>
      </c>
      <c r="BA46" s="114">
        <f t="shared" si="27"/>
        <v>26</v>
      </c>
      <c r="BB46" s="114">
        <f t="shared" si="27"/>
        <v>84</v>
      </c>
      <c r="BC46" s="114">
        <f t="shared" si="27"/>
        <v>85</v>
      </c>
      <c r="BD46" s="131">
        <f t="shared" si="27"/>
        <v>-1</v>
      </c>
      <c r="BF46" s="132">
        <f t="shared" si="23"/>
        <v>1733</v>
      </c>
      <c r="BG46" s="114">
        <f t="shared" si="24"/>
        <v>1648</v>
      </c>
      <c r="BH46" s="131">
        <f t="shared" si="25"/>
        <v>15</v>
      </c>
      <c r="BJ46" s="52"/>
    </row>
    <row r="47" spans="1:62" x14ac:dyDescent="0.2">
      <c r="A47" s="44" t="s">
        <v>79</v>
      </c>
      <c r="B47" s="14" t="s">
        <v>383</v>
      </c>
      <c r="C47" s="14">
        <f>+VLOOKUP(A47,Sheet7!$A$2:$G$142,7,0)</f>
        <v>15.05</v>
      </c>
      <c r="D47" s="98">
        <f>+VLOOKUP(A47,Sheet7!$A$2:$E$142,5,0)</f>
        <v>1939</v>
      </c>
      <c r="F47" s="59">
        <v>1</v>
      </c>
      <c r="H47" s="59">
        <v>1</v>
      </c>
      <c r="I47" s="65"/>
      <c r="J47" s="59">
        <v>1</v>
      </c>
      <c r="K47" s="65"/>
      <c r="L47" s="59">
        <f>+VLOOKUP(A47,Sheet1!$A$11:$Y$148,25,0)</f>
        <v>1</v>
      </c>
      <c r="M47" s="65"/>
      <c r="N47" s="44">
        <v>5</v>
      </c>
      <c r="O47" s="14">
        <v>0</v>
      </c>
      <c r="P47" s="57">
        <f t="shared" ref="P47:P78" si="28">+N47+O47</f>
        <v>5</v>
      </c>
      <c r="Q47" s="14">
        <f t="shared" ref="Q47:Q78" si="29">+IF(D47&lt;800,2,ROUND(D47/400,0))</f>
        <v>5</v>
      </c>
      <c r="R47" s="50">
        <f t="shared" ref="R47:R78" si="30">+P47-Q47</f>
        <v>0</v>
      </c>
      <c r="T47" s="44">
        <v>2</v>
      </c>
      <c r="U47" s="14">
        <f t="shared" ref="U47:U78" si="31">+IF(D47&lt;1000,0,IF(D47&lt;1775,1,2))</f>
        <v>2</v>
      </c>
      <c r="V47" s="50">
        <f t="shared" ref="V47:V78" si="32">+T47-U47</f>
        <v>0</v>
      </c>
      <c r="X47" s="44">
        <v>2</v>
      </c>
      <c r="Y47" s="14">
        <f t="shared" ref="Y47:Y78" si="33">+IF(D47&lt;1300,1,2)</f>
        <v>2</v>
      </c>
      <c r="Z47" s="50">
        <f t="shared" ref="Z47:Z78" si="34">+X47-Y47</f>
        <v>0</v>
      </c>
      <c r="AB47" s="44">
        <v>2</v>
      </c>
      <c r="AC47" s="14">
        <f t="shared" ref="AC47:AC78" si="35">IF(AI47&gt;23,2,1)</f>
        <v>2</v>
      </c>
      <c r="AD47" s="50">
        <f t="shared" ref="AD47:AD78" si="36">+AB47-AC47</f>
        <v>0</v>
      </c>
      <c r="AF47" s="44">
        <v>0</v>
      </c>
      <c r="AG47" s="14">
        <v>24</v>
      </c>
      <c r="AH47" s="14">
        <v>1</v>
      </c>
      <c r="AI47" s="57">
        <f t="shared" ref="AI47:AI78" si="37">+AF47+AG47+AH47</f>
        <v>25</v>
      </c>
      <c r="AJ47" s="14">
        <f t="shared" ref="AJ47:AJ78" si="38">+ROUND(D47/$AI$143,0)</f>
        <v>27</v>
      </c>
      <c r="AK47" s="50">
        <f t="shared" ref="AK47:AK78" si="39">+AI47-AJ47</f>
        <v>-2</v>
      </c>
      <c r="AM47" s="44">
        <v>5</v>
      </c>
      <c r="AN47" s="14">
        <v>0</v>
      </c>
      <c r="AO47" s="57">
        <f t="shared" ref="AO47:AO78" si="40">SUM(AM47:AN47)</f>
        <v>5</v>
      </c>
      <c r="AP47" s="14">
        <v>5</v>
      </c>
      <c r="AQ47" s="50">
        <f t="shared" ref="AQ47:AQ78" si="41">AO47-AP47</f>
        <v>0</v>
      </c>
      <c r="AS47" s="54">
        <f t="shared" ref="AS47:AS78" si="42">+AQ47+AK47</f>
        <v>-2</v>
      </c>
      <c r="AU47" s="44">
        <v>8</v>
      </c>
      <c r="AV47" s="14">
        <f t="shared" ref="AV47:AV78" si="43">+ROUND(D47/$AU$143,0)</f>
        <v>9</v>
      </c>
      <c r="AW47" s="50">
        <f t="shared" ref="AW47:AW78" si="44">+AU47-AV47</f>
        <v>-1</v>
      </c>
      <c r="AY47" s="44">
        <v>0</v>
      </c>
      <c r="AZ47" s="14">
        <v>2</v>
      </c>
      <c r="BA47" s="14">
        <v>0</v>
      </c>
      <c r="BB47" s="57">
        <f t="shared" ref="BB47:BB78" si="45">+AY47+AZ47+BA47</f>
        <v>2</v>
      </c>
      <c r="BC47" s="14">
        <f t="shared" ref="BC47:BC78" si="46">+IF(D47&lt;2000,2,3)</f>
        <v>2</v>
      </c>
      <c r="BD47" s="43">
        <f t="shared" ref="BD47:BD78" si="47">+BB47-BC47</f>
        <v>0</v>
      </c>
      <c r="BF47" s="44">
        <f t="shared" si="23"/>
        <v>55</v>
      </c>
      <c r="BG47" s="14">
        <f t="shared" si="24"/>
        <v>58</v>
      </c>
      <c r="BH47" s="43">
        <f t="shared" si="25"/>
        <v>-3</v>
      </c>
    </row>
    <row r="48" spans="1:62" x14ac:dyDescent="0.2">
      <c r="A48" s="44" t="s">
        <v>112</v>
      </c>
      <c r="B48" s="14" t="s">
        <v>379</v>
      </c>
      <c r="C48" s="14">
        <f>+VLOOKUP(A48,Sheet7!$A$2:$G$142,7,0)</f>
        <v>7.21</v>
      </c>
      <c r="D48" s="98">
        <f>+VLOOKUP(A48,Sheet7!$A$2:$E$142,5,0)</f>
        <v>732</v>
      </c>
      <c r="F48" s="59">
        <v>1</v>
      </c>
      <c r="H48" s="59">
        <v>1</v>
      </c>
      <c r="I48" s="65"/>
      <c r="J48" s="59">
        <v>1</v>
      </c>
      <c r="K48" s="65"/>
      <c r="L48" s="59">
        <f>+VLOOKUP(A48,Sheet1!$A$11:$Y$148,25,0)</f>
        <v>1</v>
      </c>
      <c r="M48" s="65"/>
      <c r="N48" s="44">
        <v>2</v>
      </c>
      <c r="O48" s="14">
        <v>0</v>
      </c>
      <c r="P48" s="57">
        <f t="shared" si="28"/>
        <v>2</v>
      </c>
      <c r="Q48" s="14">
        <f t="shared" si="29"/>
        <v>2</v>
      </c>
      <c r="R48" s="50">
        <f t="shared" si="30"/>
        <v>0</v>
      </c>
      <c r="T48" s="44">
        <v>0</v>
      </c>
      <c r="U48" s="14">
        <f t="shared" si="31"/>
        <v>0</v>
      </c>
      <c r="V48" s="50">
        <f t="shared" si="32"/>
        <v>0</v>
      </c>
      <c r="X48" s="44">
        <v>1</v>
      </c>
      <c r="Y48" s="14">
        <f t="shared" si="33"/>
        <v>1</v>
      </c>
      <c r="Z48" s="50">
        <f t="shared" si="34"/>
        <v>0</v>
      </c>
      <c r="AB48" s="44">
        <v>1</v>
      </c>
      <c r="AC48" s="14">
        <f t="shared" si="35"/>
        <v>1</v>
      </c>
      <c r="AD48" s="50">
        <f t="shared" si="36"/>
        <v>0</v>
      </c>
      <c r="AF48" s="44">
        <v>0</v>
      </c>
      <c r="AG48" s="14">
        <v>8</v>
      </c>
      <c r="AH48" s="14">
        <v>1</v>
      </c>
      <c r="AI48" s="57">
        <f t="shared" si="37"/>
        <v>9</v>
      </c>
      <c r="AJ48" s="14">
        <f t="shared" si="38"/>
        <v>10</v>
      </c>
      <c r="AK48" s="50">
        <f t="shared" si="39"/>
        <v>-1</v>
      </c>
      <c r="AM48" s="44">
        <v>5</v>
      </c>
      <c r="AN48" s="14">
        <v>0</v>
      </c>
      <c r="AO48" s="57">
        <f t="shared" si="40"/>
        <v>5</v>
      </c>
      <c r="AP48" s="14">
        <v>5</v>
      </c>
      <c r="AQ48" s="50">
        <f t="shared" si="41"/>
        <v>0</v>
      </c>
      <c r="AS48" s="54">
        <f t="shared" si="42"/>
        <v>-1</v>
      </c>
      <c r="AU48" s="44">
        <v>3</v>
      </c>
      <c r="AV48" s="14">
        <f t="shared" si="43"/>
        <v>3</v>
      </c>
      <c r="AW48" s="50">
        <f t="shared" si="44"/>
        <v>0</v>
      </c>
      <c r="AY48" s="44">
        <v>0</v>
      </c>
      <c r="AZ48" s="14">
        <v>2</v>
      </c>
      <c r="BA48" s="14">
        <v>0</v>
      </c>
      <c r="BB48" s="57">
        <f t="shared" si="45"/>
        <v>2</v>
      </c>
      <c r="BC48" s="14">
        <f t="shared" si="46"/>
        <v>2</v>
      </c>
      <c r="BD48" s="43">
        <f t="shared" si="47"/>
        <v>0</v>
      </c>
      <c r="BF48" s="44">
        <f t="shared" si="23"/>
        <v>27</v>
      </c>
      <c r="BG48" s="14">
        <f t="shared" si="24"/>
        <v>28</v>
      </c>
      <c r="BH48" s="43">
        <f t="shared" si="25"/>
        <v>-1</v>
      </c>
    </row>
    <row r="49" spans="1:60" x14ac:dyDescent="0.2">
      <c r="A49" s="44" t="s">
        <v>130</v>
      </c>
      <c r="B49" s="14" t="s">
        <v>817</v>
      </c>
      <c r="C49" s="14">
        <f>+VLOOKUP(A49,Sheet7!$A$2:$G$142,7,0)</f>
        <v>16.48</v>
      </c>
      <c r="D49" s="98">
        <f>+VLOOKUP(A49,Sheet7!$A$2:$E$142,5,0)</f>
        <v>879</v>
      </c>
      <c r="F49" s="59">
        <v>1</v>
      </c>
      <c r="H49" s="59">
        <v>1</v>
      </c>
      <c r="I49" s="65"/>
      <c r="J49" s="59">
        <v>1</v>
      </c>
      <c r="K49" s="65"/>
      <c r="L49" s="59">
        <f>+VLOOKUP(A49,Sheet1!$A$11:$Y$148,25,0)</f>
        <v>1</v>
      </c>
      <c r="M49" s="65"/>
      <c r="N49" s="44">
        <v>2</v>
      </c>
      <c r="O49" s="14">
        <v>0</v>
      </c>
      <c r="P49" s="57">
        <f t="shared" si="28"/>
        <v>2</v>
      </c>
      <c r="Q49" s="14">
        <f t="shared" si="29"/>
        <v>2</v>
      </c>
      <c r="R49" s="50">
        <f t="shared" si="30"/>
        <v>0</v>
      </c>
      <c r="T49" s="44">
        <v>0</v>
      </c>
      <c r="U49" s="14">
        <f t="shared" si="31"/>
        <v>0</v>
      </c>
      <c r="V49" s="50">
        <f t="shared" si="32"/>
        <v>0</v>
      </c>
      <c r="X49" s="44">
        <v>1</v>
      </c>
      <c r="Y49" s="14">
        <f t="shared" si="33"/>
        <v>1</v>
      </c>
      <c r="Z49" s="50">
        <f t="shared" si="34"/>
        <v>0</v>
      </c>
      <c r="AB49" s="44">
        <v>1</v>
      </c>
      <c r="AC49" s="14">
        <f t="shared" si="35"/>
        <v>1</v>
      </c>
      <c r="AD49" s="50">
        <f t="shared" si="36"/>
        <v>0</v>
      </c>
      <c r="AF49" s="44">
        <v>0</v>
      </c>
      <c r="AG49" s="14">
        <v>9</v>
      </c>
      <c r="AH49" s="14">
        <v>2</v>
      </c>
      <c r="AI49" s="57">
        <f t="shared" si="37"/>
        <v>11</v>
      </c>
      <c r="AJ49" s="14">
        <f t="shared" si="38"/>
        <v>12</v>
      </c>
      <c r="AK49" s="50">
        <f t="shared" si="39"/>
        <v>-1</v>
      </c>
      <c r="AM49" s="44">
        <v>5</v>
      </c>
      <c r="AN49" s="14">
        <v>0</v>
      </c>
      <c r="AO49" s="57">
        <f t="shared" si="40"/>
        <v>5</v>
      </c>
      <c r="AP49" s="14">
        <v>5</v>
      </c>
      <c r="AQ49" s="50">
        <f t="shared" si="41"/>
        <v>0</v>
      </c>
      <c r="AS49" s="54">
        <f t="shared" si="42"/>
        <v>-1</v>
      </c>
      <c r="AU49" s="44">
        <v>4</v>
      </c>
      <c r="AV49" s="14">
        <f t="shared" si="43"/>
        <v>4</v>
      </c>
      <c r="AW49" s="50">
        <f t="shared" si="44"/>
        <v>0</v>
      </c>
      <c r="AY49" s="44">
        <v>0</v>
      </c>
      <c r="AZ49" s="14">
        <v>2</v>
      </c>
      <c r="BA49" s="14">
        <v>0</v>
      </c>
      <c r="BB49" s="57">
        <f t="shared" si="45"/>
        <v>2</v>
      </c>
      <c r="BC49" s="14">
        <f t="shared" si="46"/>
        <v>2</v>
      </c>
      <c r="BD49" s="43">
        <f t="shared" si="47"/>
        <v>0</v>
      </c>
      <c r="BF49" s="44">
        <f t="shared" si="23"/>
        <v>30</v>
      </c>
      <c r="BG49" s="14">
        <f t="shared" si="24"/>
        <v>31</v>
      </c>
      <c r="BH49" s="43">
        <f t="shared" si="25"/>
        <v>-1</v>
      </c>
    </row>
    <row r="50" spans="1:60" x14ac:dyDescent="0.2">
      <c r="A50" s="45" t="s">
        <v>80</v>
      </c>
      <c r="B50" s="46" t="s">
        <v>383</v>
      </c>
      <c r="C50" s="46">
        <f>+VLOOKUP(A50,Sheet7!$A$2:$G$142,7,0)</f>
        <v>10.400000000000002</v>
      </c>
      <c r="D50" s="99">
        <f>+VLOOKUP(A50,Sheet7!$A$2:$E$142,5,0)</f>
        <v>1247</v>
      </c>
      <c r="F50" s="60">
        <v>1</v>
      </c>
      <c r="H50" s="60">
        <v>1</v>
      </c>
      <c r="I50" s="6"/>
      <c r="J50" s="60">
        <v>1</v>
      </c>
      <c r="K50" s="6"/>
      <c r="L50" s="60">
        <f>+VLOOKUP(A50,Sheet1!$A$11:$Y$148,25,0)</f>
        <v>1</v>
      </c>
      <c r="N50" s="45">
        <v>3</v>
      </c>
      <c r="O50" s="46">
        <v>0</v>
      </c>
      <c r="P50" s="57">
        <f t="shared" si="28"/>
        <v>3</v>
      </c>
      <c r="Q50" s="46">
        <f t="shared" si="29"/>
        <v>3</v>
      </c>
      <c r="R50" s="50">
        <f t="shared" si="30"/>
        <v>0</v>
      </c>
      <c r="T50" s="45">
        <v>1</v>
      </c>
      <c r="U50" s="46">
        <f t="shared" si="31"/>
        <v>1</v>
      </c>
      <c r="V50" s="50">
        <f t="shared" si="32"/>
        <v>0</v>
      </c>
      <c r="X50" s="45">
        <v>2</v>
      </c>
      <c r="Y50" s="46">
        <f t="shared" si="33"/>
        <v>1</v>
      </c>
      <c r="Z50" s="50">
        <f t="shared" si="34"/>
        <v>1</v>
      </c>
      <c r="AB50" s="45">
        <v>1</v>
      </c>
      <c r="AC50" s="46">
        <f t="shared" si="35"/>
        <v>1</v>
      </c>
      <c r="AD50" s="50">
        <f t="shared" si="36"/>
        <v>0</v>
      </c>
      <c r="AF50" s="45">
        <v>0</v>
      </c>
      <c r="AG50" s="46">
        <v>15</v>
      </c>
      <c r="AH50" s="46">
        <v>2</v>
      </c>
      <c r="AI50" s="57">
        <f t="shared" si="37"/>
        <v>17</v>
      </c>
      <c r="AJ50" s="46">
        <f t="shared" si="38"/>
        <v>17</v>
      </c>
      <c r="AK50" s="50">
        <f t="shared" si="39"/>
        <v>0</v>
      </c>
      <c r="AM50" s="45">
        <v>5</v>
      </c>
      <c r="AN50" s="46">
        <v>0</v>
      </c>
      <c r="AO50" s="57">
        <f t="shared" si="40"/>
        <v>5</v>
      </c>
      <c r="AP50" s="46">
        <v>5</v>
      </c>
      <c r="AQ50" s="50">
        <f t="shared" si="41"/>
        <v>0</v>
      </c>
      <c r="AS50" s="54">
        <f t="shared" si="42"/>
        <v>0</v>
      </c>
      <c r="AU50" s="45">
        <v>5</v>
      </c>
      <c r="AV50" s="46">
        <f t="shared" si="43"/>
        <v>5</v>
      </c>
      <c r="AW50" s="50">
        <f t="shared" si="44"/>
        <v>0</v>
      </c>
      <c r="AY50" s="45">
        <v>0</v>
      </c>
      <c r="AZ50" s="46">
        <v>2</v>
      </c>
      <c r="BA50" s="46">
        <v>0</v>
      </c>
      <c r="BB50" s="57">
        <f t="shared" si="45"/>
        <v>2</v>
      </c>
      <c r="BC50" s="46">
        <f t="shared" si="46"/>
        <v>2</v>
      </c>
      <c r="BD50" s="43">
        <f t="shared" si="47"/>
        <v>0</v>
      </c>
      <c r="BF50" s="45">
        <f t="shared" si="23"/>
        <v>40</v>
      </c>
      <c r="BG50" s="46">
        <f t="shared" si="24"/>
        <v>39</v>
      </c>
      <c r="BH50" s="43">
        <f t="shared" si="25"/>
        <v>1</v>
      </c>
    </row>
    <row r="51" spans="1:60" x14ac:dyDescent="0.2">
      <c r="A51" s="44" t="s">
        <v>106</v>
      </c>
      <c r="B51" s="14" t="s">
        <v>379</v>
      </c>
      <c r="C51" s="14">
        <f>+VLOOKUP(A51,Sheet7!$A$2:$G$142,7,0)</f>
        <v>11.41</v>
      </c>
      <c r="D51" s="98">
        <f>+VLOOKUP(A51,Sheet7!$A$2:$E$142,5,0)</f>
        <v>700</v>
      </c>
      <c r="F51" s="59">
        <v>1</v>
      </c>
      <c r="H51" s="59">
        <v>1</v>
      </c>
      <c r="I51" s="65"/>
      <c r="J51" s="59">
        <v>1</v>
      </c>
      <c r="K51" s="65"/>
      <c r="L51" s="59">
        <f>+VLOOKUP(A51,Sheet1!$A$11:$Y$148,25,0)</f>
        <v>1</v>
      </c>
      <c r="M51" s="65"/>
      <c r="N51" s="44">
        <v>2</v>
      </c>
      <c r="O51" s="14">
        <v>0</v>
      </c>
      <c r="P51" s="57">
        <f t="shared" si="28"/>
        <v>2</v>
      </c>
      <c r="Q51" s="14">
        <f t="shared" si="29"/>
        <v>2</v>
      </c>
      <c r="R51" s="50">
        <f t="shared" si="30"/>
        <v>0</v>
      </c>
      <c r="T51" s="44">
        <v>0</v>
      </c>
      <c r="U51" s="14">
        <f t="shared" si="31"/>
        <v>0</v>
      </c>
      <c r="V51" s="50">
        <f t="shared" si="32"/>
        <v>0</v>
      </c>
      <c r="X51" s="44">
        <v>1</v>
      </c>
      <c r="Y51" s="14">
        <f t="shared" si="33"/>
        <v>1</v>
      </c>
      <c r="Z51" s="50">
        <f t="shared" si="34"/>
        <v>0</v>
      </c>
      <c r="AB51" s="44">
        <v>1</v>
      </c>
      <c r="AC51" s="14">
        <f t="shared" si="35"/>
        <v>1</v>
      </c>
      <c r="AD51" s="50">
        <f t="shared" si="36"/>
        <v>0</v>
      </c>
      <c r="AF51" s="44">
        <v>0</v>
      </c>
      <c r="AG51" s="14">
        <v>7</v>
      </c>
      <c r="AH51" s="14">
        <v>1</v>
      </c>
      <c r="AI51" s="57">
        <f t="shared" si="37"/>
        <v>8</v>
      </c>
      <c r="AJ51" s="14">
        <f t="shared" si="38"/>
        <v>10</v>
      </c>
      <c r="AK51" s="50">
        <f t="shared" si="39"/>
        <v>-2</v>
      </c>
      <c r="AM51" s="44">
        <v>5</v>
      </c>
      <c r="AN51" s="14">
        <v>0</v>
      </c>
      <c r="AO51" s="57">
        <f t="shared" si="40"/>
        <v>5</v>
      </c>
      <c r="AP51" s="14">
        <v>5</v>
      </c>
      <c r="AQ51" s="50">
        <f t="shared" si="41"/>
        <v>0</v>
      </c>
      <c r="AS51" s="54">
        <f t="shared" si="42"/>
        <v>-2</v>
      </c>
      <c r="AU51" s="44">
        <v>3</v>
      </c>
      <c r="AV51" s="14">
        <f t="shared" si="43"/>
        <v>3</v>
      </c>
      <c r="AW51" s="50">
        <f t="shared" si="44"/>
        <v>0</v>
      </c>
      <c r="AY51" s="44">
        <v>0</v>
      </c>
      <c r="AZ51" s="14">
        <v>2</v>
      </c>
      <c r="BA51" s="14">
        <v>0</v>
      </c>
      <c r="BB51" s="57">
        <f t="shared" si="45"/>
        <v>2</v>
      </c>
      <c r="BC51" s="14">
        <f t="shared" si="46"/>
        <v>2</v>
      </c>
      <c r="BD51" s="43">
        <f t="shared" si="47"/>
        <v>0</v>
      </c>
      <c r="BF51" s="44">
        <f t="shared" si="23"/>
        <v>26</v>
      </c>
      <c r="BG51" s="14">
        <f t="shared" si="24"/>
        <v>28</v>
      </c>
      <c r="BH51" s="43">
        <f t="shared" si="25"/>
        <v>-2</v>
      </c>
    </row>
    <row r="52" spans="1:60" x14ac:dyDescent="0.2">
      <c r="A52" s="44" t="s">
        <v>335</v>
      </c>
      <c r="B52" s="14" t="s">
        <v>385</v>
      </c>
      <c r="C52" s="14">
        <f>+VLOOKUP(A52,Sheet7!$A$2:$G$142,7,0)</f>
        <v>14.26</v>
      </c>
      <c r="D52" s="98">
        <f>+VLOOKUP(A52,Sheet7!$A$2:$E$142,5,0)</f>
        <v>813</v>
      </c>
      <c r="F52" s="59">
        <v>1</v>
      </c>
      <c r="H52" s="59">
        <v>1</v>
      </c>
      <c r="I52" s="65"/>
      <c r="J52" s="59">
        <v>1</v>
      </c>
      <c r="K52" s="65"/>
      <c r="L52" s="59">
        <f>+VLOOKUP(A52,Sheet1!$A$11:$Y$148,25,0)</f>
        <v>1</v>
      </c>
      <c r="M52" s="65"/>
      <c r="N52" s="44">
        <v>2</v>
      </c>
      <c r="O52" s="14">
        <v>0</v>
      </c>
      <c r="P52" s="57">
        <f t="shared" si="28"/>
        <v>2</v>
      </c>
      <c r="Q52" s="14">
        <f t="shared" si="29"/>
        <v>2</v>
      </c>
      <c r="R52" s="50">
        <f t="shared" si="30"/>
        <v>0</v>
      </c>
      <c r="T52" s="44">
        <v>0</v>
      </c>
      <c r="U52" s="14">
        <f t="shared" si="31"/>
        <v>0</v>
      </c>
      <c r="V52" s="50">
        <f t="shared" si="32"/>
        <v>0</v>
      </c>
      <c r="X52" s="44">
        <v>1</v>
      </c>
      <c r="Y52" s="14">
        <f t="shared" si="33"/>
        <v>1</v>
      </c>
      <c r="Z52" s="50">
        <f t="shared" si="34"/>
        <v>0</v>
      </c>
      <c r="AB52" s="44">
        <v>1</v>
      </c>
      <c r="AC52" s="14">
        <f t="shared" si="35"/>
        <v>1</v>
      </c>
      <c r="AD52" s="50">
        <f t="shared" si="36"/>
        <v>0</v>
      </c>
      <c r="AF52" s="44">
        <v>0</v>
      </c>
      <c r="AG52" s="14">
        <v>9</v>
      </c>
      <c r="AH52" s="14">
        <v>1</v>
      </c>
      <c r="AI52" s="57">
        <f t="shared" si="37"/>
        <v>10</v>
      </c>
      <c r="AJ52" s="14">
        <f t="shared" si="38"/>
        <v>11</v>
      </c>
      <c r="AK52" s="50">
        <f t="shared" si="39"/>
        <v>-1</v>
      </c>
      <c r="AM52" s="44">
        <v>5</v>
      </c>
      <c r="AN52" s="14">
        <v>0</v>
      </c>
      <c r="AO52" s="57">
        <f t="shared" si="40"/>
        <v>5</v>
      </c>
      <c r="AP52" s="14">
        <v>5</v>
      </c>
      <c r="AQ52" s="50">
        <f t="shared" si="41"/>
        <v>0</v>
      </c>
      <c r="AS52" s="54">
        <f t="shared" si="42"/>
        <v>-1</v>
      </c>
      <c r="AU52" s="44">
        <v>4</v>
      </c>
      <c r="AV52" s="14">
        <f t="shared" si="43"/>
        <v>4</v>
      </c>
      <c r="AW52" s="50">
        <f t="shared" si="44"/>
        <v>0</v>
      </c>
      <c r="AY52" s="44">
        <v>0</v>
      </c>
      <c r="AZ52" s="14">
        <v>2</v>
      </c>
      <c r="BA52" s="14">
        <v>0</v>
      </c>
      <c r="BB52" s="57">
        <f t="shared" si="45"/>
        <v>2</v>
      </c>
      <c r="BC52" s="14">
        <f t="shared" si="46"/>
        <v>2</v>
      </c>
      <c r="BD52" s="43">
        <f t="shared" si="47"/>
        <v>0</v>
      </c>
      <c r="BF52" s="44">
        <f t="shared" si="23"/>
        <v>29</v>
      </c>
      <c r="BG52" s="14">
        <f t="shared" si="24"/>
        <v>30</v>
      </c>
      <c r="BH52" s="43">
        <f t="shared" si="25"/>
        <v>-1</v>
      </c>
    </row>
    <row r="53" spans="1:60" x14ac:dyDescent="0.2">
      <c r="A53" s="44" t="s">
        <v>353</v>
      </c>
      <c r="B53" s="14" t="s">
        <v>385</v>
      </c>
      <c r="C53" s="14">
        <f>+VLOOKUP(A53,Sheet7!$A$2:$G$142,7,0)</f>
        <v>5.5600000000000005</v>
      </c>
      <c r="D53" s="98">
        <f>+VLOOKUP(A53,Sheet7!$A$2:$E$142,5,0)</f>
        <v>509</v>
      </c>
      <c r="F53" s="59">
        <v>1</v>
      </c>
      <c r="H53" s="59">
        <v>1</v>
      </c>
      <c r="I53" s="65"/>
      <c r="J53" s="59">
        <v>1</v>
      </c>
      <c r="K53" s="65"/>
      <c r="L53" s="59">
        <f>+VLOOKUP(A53,Sheet1!$A$11:$Y$148,25,0)</f>
        <v>1</v>
      </c>
      <c r="M53" s="65"/>
      <c r="N53" s="44">
        <v>2</v>
      </c>
      <c r="O53" s="14">
        <v>0</v>
      </c>
      <c r="P53" s="57">
        <f t="shared" si="28"/>
        <v>2</v>
      </c>
      <c r="Q53" s="14">
        <f t="shared" si="29"/>
        <v>2</v>
      </c>
      <c r="R53" s="50">
        <f t="shared" si="30"/>
        <v>0</v>
      </c>
      <c r="T53" s="44">
        <v>0</v>
      </c>
      <c r="U53" s="14">
        <f t="shared" si="31"/>
        <v>0</v>
      </c>
      <c r="V53" s="50">
        <f t="shared" si="32"/>
        <v>0</v>
      </c>
      <c r="X53" s="44">
        <v>1</v>
      </c>
      <c r="Y53" s="14">
        <f t="shared" si="33"/>
        <v>1</v>
      </c>
      <c r="Z53" s="50">
        <f t="shared" si="34"/>
        <v>0</v>
      </c>
      <c r="AB53" s="44">
        <v>1</v>
      </c>
      <c r="AC53" s="14">
        <f t="shared" si="35"/>
        <v>1</v>
      </c>
      <c r="AD53" s="50">
        <f t="shared" si="36"/>
        <v>0</v>
      </c>
      <c r="AF53" s="44">
        <v>0</v>
      </c>
      <c r="AG53" s="14">
        <v>6</v>
      </c>
      <c r="AH53" s="14">
        <v>1</v>
      </c>
      <c r="AI53" s="57">
        <f t="shared" si="37"/>
        <v>7</v>
      </c>
      <c r="AJ53" s="14">
        <f t="shared" si="38"/>
        <v>7</v>
      </c>
      <c r="AK53" s="50">
        <f t="shared" si="39"/>
        <v>0</v>
      </c>
      <c r="AM53" s="44">
        <v>5</v>
      </c>
      <c r="AN53" s="14">
        <v>0</v>
      </c>
      <c r="AO53" s="57">
        <f t="shared" si="40"/>
        <v>5</v>
      </c>
      <c r="AP53" s="14">
        <v>5</v>
      </c>
      <c r="AQ53" s="50">
        <f t="shared" si="41"/>
        <v>0</v>
      </c>
      <c r="AS53" s="54">
        <f t="shared" si="42"/>
        <v>0</v>
      </c>
      <c r="AU53" s="44">
        <v>2</v>
      </c>
      <c r="AV53" s="14">
        <f t="shared" si="43"/>
        <v>2</v>
      </c>
      <c r="AW53" s="50">
        <f t="shared" si="44"/>
        <v>0</v>
      </c>
      <c r="AY53" s="44">
        <v>0</v>
      </c>
      <c r="AZ53" s="14">
        <v>2</v>
      </c>
      <c r="BA53" s="14">
        <v>0</v>
      </c>
      <c r="BB53" s="57">
        <f t="shared" si="45"/>
        <v>2</v>
      </c>
      <c r="BC53" s="14">
        <f t="shared" si="46"/>
        <v>2</v>
      </c>
      <c r="BD53" s="43">
        <f t="shared" si="47"/>
        <v>0</v>
      </c>
      <c r="BF53" s="44">
        <f t="shared" si="23"/>
        <v>24</v>
      </c>
      <c r="BG53" s="14">
        <f t="shared" si="24"/>
        <v>24</v>
      </c>
      <c r="BH53" s="43">
        <f t="shared" si="25"/>
        <v>0</v>
      </c>
    </row>
    <row r="54" spans="1:60" x14ac:dyDescent="0.2">
      <c r="A54" s="44" t="s">
        <v>51</v>
      </c>
      <c r="B54" s="14" t="s">
        <v>380</v>
      </c>
      <c r="C54" s="14">
        <f>+VLOOKUP(A54,Sheet7!$A$2:$G$142,7,0)</f>
        <v>18.655670000000001</v>
      </c>
      <c r="D54" s="98">
        <f>+VLOOKUP(A54,Sheet7!$A$2:$E$142,5,0)</f>
        <v>1830</v>
      </c>
      <c r="F54" s="59">
        <v>1</v>
      </c>
      <c r="H54" s="59">
        <v>1</v>
      </c>
      <c r="I54" s="65"/>
      <c r="J54" s="59">
        <v>1</v>
      </c>
      <c r="K54" s="65"/>
      <c r="L54" s="59">
        <f>+VLOOKUP(A54,Sheet1!$A$11:$Y$148,25,0)</f>
        <v>1</v>
      </c>
      <c r="M54" s="65"/>
      <c r="N54" s="44">
        <v>5</v>
      </c>
      <c r="O54" s="14">
        <v>0</v>
      </c>
      <c r="P54" s="57">
        <f t="shared" si="28"/>
        <v>5</v>
      </c>
      <c r="Q54" s="14">
        <f t="shared" si="29"/>
        <v>5</v>
      </c>
      <c r="R54" s="50">
        <f t="shared" si="30"/>
        <v>0</v>
      </c>
      <c r="T54" s="44">
        <v>2</v>
      </c>
      <c r="U54" s="14">
        <f t="shared" si="31"/>
        <v>2</v>
      </c>
      <c r="V54" s="50">
        <f t="shared" si="32"/>
        <v>0</v>
      </c>
      <c r="X54" s="44">
        <v>2</v>
      </c>
      <c r="Y54" s="14">
        <f t="shared" si="33"/>
        <v>2</v>
      </c>
      <c r="Z54" s="50">
        <f t="shared" si="34"/>
        <v>0</v>
      </c>
      <c r="AB54" s="44">
        <v>2</v>
      </c>
      <c r="AC54" s="14">
        <f t="shared" si="35"/>
        <v>2</v>
      </c>
      <c r="AD54" s="50">
        <f t="shared" si="36"/>
        <v>0</v>
      </c>
      <c r="AF54" s="44">
        <v>0</v>
      </c>
      <c r="AG54" s="14">
        <v>24</v>
      </c>
      <c r="AH54" s="14">
        <v>2</v>
      </c>
      <c r="AI54" s="57">
        <f t="shared" si="37"/>
        <v>26</v>
      </c>
      <c r="AJ54" s="14">
        <f t="shared" si="38"/>
        <v>25</v>
      </c>
      <c r="AK54" s="50">
        <f t="shared" si="39"/>
        <v>1</v>
      </c>
      <c r="AM54" s="44">
        <v>5</v>
      </c>
      <c r="AN54" s="14">
        <v>0</v>
      </c>
      <c r="AO54" s="57">
        <f t="shared" si="40"/>
        <v>5</v>
      </c>
      <c r="AP54" s="14">
        <v>5</v>
      </c>
      <c r="AQ54" s="50">
        <f t="shared" si="41"/>
        <v>0</v>
      </c>
      <c r="AS54" s="54">
        <f t="shared" si="42"/>
        <v>1</v>
      </c>
      <c r="AU54" s="44">
        <v>7</v>
      </c>
      <c r="AV54" s="14">
        <f t="shared" si="43"/>
        <v>8</v>
      </c>
      <c r="AW54" s="50">
        <f t="shared" si="44"/>
        <v>-1</v>
      </c>
      <c r="AY54" s="44">
        <v>0</v>
      </c>
      <c r="AZ54" s="14">
        <v>2</v>
      </c>
      <c r="BA54" s="14">
        <v>0</v>
      </c>
      <c r="BB54" s="57">
        <f t="shared" si="45"/>
        <v>2</v>
      </c>
      <c r="BC54" s="14">
        <f t="shared" si="46"/>
        <v>2</v>
      </c>
      <c r="BD54" s="43">
        <f t="shared" si="47"/>
        <v>0</v>
      </c>
      <c r="BF54" s="44">
        <f t="shared" si="23"/>
        <v>55</v>
      </c>
      <c r="BG54" s="14">
        <f t="shared" si="24"/>
        <v>55</v>
      </c>
      <c r="BH54" s="43">
        <f t="shared" si="25"/>
        <v>0</v>
      </c>
    </row>
    <row r="55" spans="1:60" x14ac:dyDescent="0.2">
      <c r="A55" s="47" t="s">
        <v>81</v>
      </c>
      <c r="B55" s="48" t="s">
        <v>383</v>
      </c>
      <c r="C55" s="48">
        <f>+VLOOKUP(A55,Sheet7!$A$2:$G$142,7,0)</f>
        <v>6.5900000000000007</v>
      </c>
      <c r="D55" s="100">
        <f>+VLOOKUP(A55,Sheet7!$A$2:$E$142,5,0)</f>
        <v>1320</v>
      </c>
      <c r="F55" s="61">
        <v>1</v>
      </c>
      <c r="H55" s="61">
        <v>1</v>
      </c>
      <c r="I55" s="6"/>
      <c r="J55" s="61">
        <v>1</v>
      </c>
      <c r="K55" s="6"/>
      <c r="L55" s="61">
        <f>+VLOOKUP(A55,Sheet1!$A$11:$Y$148,25,0)</f>
        <v>1</v>
      </c>
      <c r="N55" s="47">
        <v>3</v>
      </c>
      <c r="O55" s="48">
        <v>0</v>
      </c>
      <c r="P55" s="57">
        <f t="shared" si="28"/>
        <v>3</v>
      </c>
      <c r="Q55" s="48">
        <f t="shared" si="29"/>
        <v>3</v>
      </c>
      <c r="R55" s="50">
        <f t="shared" si="30"/>
        <v>0</v>
      </c>
      <c r="T55" s="47">
        <v>1</v>
      </c>
      <c r="U55" s="48">
        <f t="shared" si="31"/>
        <v>1</v>
      </c>
      <c r="V55" s="50">
        <f t="shared" si="32"/>
        <v>0</v>
      </c>
      <c r="X55" s="47">
        <v>1</v>
      </c>
      <c r="Y55" s="48">
        <f t="shared" si="33"/>
        <v>2</v>
      </c>
      <c r="Z55" s="50">
        <f t="shared" si="34"/>
        <v>-1</v>
      </c>
      <c r="AB55" s="47">
        <v>1</v>
      </c>
      <c r="AC55" s="48">
        <f t="shared" si="35"/>
        <v>1</v>
      </c>
      <c r="AD55" s="50">
        <f t="shared" si="36"/>
        <v>0</v>
      </c>
      <c r="AF55" s="47">
        <v>0</v>
      </c>
      <c r="AG55" s="48">
        <v>16</v>
      </c>
      <c r="AH55" s="48">
        <v>1</v>
      </c>
      <c r="AI55" s="57">
        <f t="shared" si="37"/>
        <v>17</v>
      </c>
      <c r="AJ55" s="48">
        <f t="shared" si="38"/>
        <v>18</v>
      </c>
      <c r="AK55" s="50">
        <f t="shared" si="39"/>
        <v>-1</v>
      </c>
      <c r="AM55" s="47">
        <v>5</v>
      </c>
      <c r="AN55" s="48">
        <v>0</v>
      </c>
      <c r="AO55" s="57">
        <f t="shared" si="40"/>
        <v>5</v>
      </c>
      <c r="AP55" s="48">
        <v>5</v>
      </c>
      <c r="AQ55" s="50">
        <f t="shared" si="41"/>
        <v>0</v>
      </c>
      <c r="AS55" s="54">
        <f t="shared" si="42"/>
        <v>-1</v>
      </c>
      <c r="AU55" s="47">
        <v>6</v>
      </c>
      <c r="AV55" s="48">
        <f t="shared" si="43"/>
        <v>6</v>
      </c>
      <c r="AW55" s="50">
        <f t="shared" si="44"/>
        <v>0</v>
      </c>
      <c r="AY55" s="47">
        <v>0</v>
      </c>
      <c r="AZ55" s="48">
        <v>2</v>
      </c>
      <c r="BA55" s="48">
        <v>0</v>
      </c>
      <c r="BB55" s="57">
        <f t="shared" si="45"/>
        <v>2</v>
      </c>
      <c r="BC55" s="48">
        <f t="shared" si="46"/>
        <v>2</v>
      </c>
      <c r="BD55" s="43">
        <f t="shared" si="47"/>
        <v>0</v>
      </c>
      <c r="BF55" s="47">
        <f t="shared" si="23"/>
        <v>40</v>
      </c>
      <c r="BG55" s="48">
        <f t="shared" si="24"/>
        <v>42</v>
      </c>
      <c r="BH55" s="43">
        <f t="shared" si="25"/>
        <v>-2</v>
      </c>
    </row>
    <row r="56" spans="1:60" x14ac:dyDescent="0.2">
      <c r="A56" s="41" t="s">
        <v>82</v>
      </c>
      <c r="B56" s="42" t="s">
        <v>383</v>
      </c>
      <c r="C56" s="42">
        <f>+VLOOKUP(A56,Sheet7!$A$2:$G$142,7,0)</f>
        <v>4.22</v>
      </c>
      <c r="D56" s="97">
        <f>+VLOOKUP(A56,Sheet7!$A$2:$E$142,5,0)</f>
        <v>614</v>
      </c>
      <c r="F56" s="58">
        <v>1</v>
      </c>
      <c r="H56" s="58">
        <v>1</v>
      </c>
      <c r="I56" s="6"/>
      <c r="J56" s="58">
        <v>1</v>
      </c>
      <c r="K56" s="6"/>
      <c r="L56" s="58">
        <f>+VLOOKUP(A56,Sheet1!$A$11:$Y$148,25,0)</f>
        <v>1</v>
      </c>
      <c r="N56" s="41">
        <v>2</v>
      </c>
      <c r="O56" s="42">
        <v>0</v>
      </c>
      <c r="P56" s="57">
        <f t="shared" si="28"/>
        <v>2</v>
      </c>
      <c r="Q56" s="42">
        <f t="shared" si="29"/>
        <v>2</v>
      </c>
      <c r="R56" s="50">
        <f t="shared" si="30"/>
        <v>0</v>
      </c>
      <c r="T56" s="41">
        <v>0</v>
      </c>
      <c r="U56" s="42">
        <f t="shared" si="31"/>
        <v>0</v>
      </c>
      <c r="V56" s="50">
        <f t="shared" si="32"/>
        <v>0</v>
      </c>
      <c r="X56" s="41">
        <f>0+1</f>
        <v>1</v>
      </c>
      <c r="Y56" s="42">
        <f t="shared" si="33"/>
        <v>1</v>
      </c>
      <c r="Z56" s="50">
        <f t="shared" si="34"/>
        <v>0</v>
      </c>
      <c r="AB56" s="41">
        <v>1</v>
      </c>
      <c r="AC56" s="42">
        <f t="shared" si="35"/>
        <v>1</v>
      </c>
      <c r="AD56" s="50">
        <f t="shared" si="36"/>
        <v>0</v>
      </c>
      <c r="AF56" s="41">
        <v>0</v>
      </c>
      <c r="AG56" s="42">
        <f>7-1</f>
        <v>6</v>
      </c>
      <c r="AH56" s="42">
        <v>1</v>
      </c>
      <c r="AI56" s="57">
        <f t="shared" si="37"/>
        <v>7</v>
      </c>
      <c r="AJ56" s="42">
        <f t="shared" si="38"/>
        <v>9</v>
      </c>
      <c r="AK56" s="50">
        <f t="shared" si="39"/>
        <v>-2</v>
      </c>
      <c r="AM56" s="41">
        <v>5</v>
      </c>
      <c r="AN56" s="42">
        <v>0</v>
      </c>
      <c r="AO56" s="57">
        <f t="shared" si="40"/>
        <v>5</v>
      </c>
      <c r="AP56" s="42">
        <v>5</v>
      </c>
      <c r="AQ56" s="50">
        <f t="shared" si="41"/>
        <v>0</v>
      </c>
      <c r="AS56" s="54">
        <f t="shared" si="42"/>
        <v>-2</v>
      </c>
      <c r="AU56" s="41">
        <v>3</v>
      </c>
      <c r="AV56" s="42">
        <f t="shared" si="43"/>
        <v>3</v>
      </c>
      <c r="AW56" s="50">
        <f t="shared" si="44"/>
        <v>0</v>
      </c>
      <c r="AY56" s="41">
        <v>0</v>
      </c>
      <c r="AZ56" s="42">
        <v>2</v>
      </c>
      <c r="BA56" s="42">
        <v>0</v>
      </c>
      <c r="BB56" s="57">
        <f t="shared" si="45"/>
        <v>2</v>
      </c>
      <c r="BC56" s="42">
        <f t="shared" si="46"/>
        <v>2</v>
      </c>
      <c r="BD56" s="43">
        <f t="shared" si="47"/>
        <v>0</v>
      </c>
      <c r="BF56" s="41">
        <f t="shared" si="23"/>
        <v>25</v>
      </c>
      <c r="BG56" s="42">
        <f t="shared" si="24"/>
        <v>27</v>
      </c>
      <c r="BH56" s="43">
        <f t="shared" si="25"/>
        <v>-2</v>
      </c>
    </row>
    <row r="57" spans="1:60" x14ac:dyDescent="0.2">
      <c r="A57" s="41" t="s">
        <v>140</v>
      </c>
      <c r="B57" s="42" t="s">
        <v>385</v>
      </c>
      <c r="C57" s="42">
        <f>+VLOOKUP(A57,Sheet7!$A$2:$G$142,7,0)</f>
        <v>18.11</v>
      </c>
      <c r="D57" s="97">
        <f>+VLOOKUP(A57,Sheet7!$A$2:$E$142,5,0)</f>
        <v>1657</v>
      </c>
      <c r="F57" s="58">
        <v>1</v>
      </c>
      <c r="H57" s="58">
        <v>1</v>
      </c>
      <c r="I57" s="6"/>
      <c r="J57" s="58">
        <v>1</v>
      </c>
      <c r="K57" s="6"/>
      <c r="L57" s="58">
        <f>+VLOOKUP(A57,Sheet1!$A$11:$Y$148,25,0)</f>
        <v>1</v>
      </c>
      <c r="N57" s="41">
        <v>4</v>
      </c>
      <c r="O57" s="42">
        <v>0</v>
      </c>
      <c r="P57" s="57">
        <f t="shared" si="28"/>
        <v>4</v>
      </c>
      <c r="Q57" s="42">
        <f t="shared" si="29"/>
        <v>4</v>
      </c>
      <c r="R57" s="50">
        <f t="shared" si="30"/>
        <v>0</v>
      </c>
      <c r="T57" s="41">
        <v>1</v>
      </c>
      <c r="U57" s="42">
        <f t="shared" si="31"/>
        <v>1</v>
      </c>
      <c r="V57" s="50">
        <f t="shared" si="32"/>
        <v>0</v>
      </c>
      <c r="X57" s="41">
        <v>2</v>
      </c>
      <c r="Y57" s="42">
        <f t="shared" si="33"/>
        <v>2</v>
      </c>
      <c r="Z57" s="50">
        <f t="shared" si="34"/>
        <v>0</v>
      </c>
      <c r="AB57" s="41">
        <v>2</v>
      </c>
      <c r="AC57" s="42">
        <f t="shared" si="35"/>
        <v>2</v>
      </c>
      <c r="AD57" s="50">
        <f t="shared" si="36"/>
        <v>0</v>
      </c>
      <c r="AF57" s="41">
        <v>0</v>
      </c>
      <c r="AG57" s="42">
        <v>23</v>
      </c>
      <c r="AH57" s="42">
        <v>1</v>
      </c>
      <c r="AI57" s="57">
        <f t="shared" si="37"/>
        <v>24</v>
      </c>
      <c r="AJ57" s="42">
        <f t="shared" si="38"/>
        <v>23</v>
      </c>
      <c r="AK57" s="50">
        <f t="shared" si="39"/>
        <v>1</v>
      </c>
      <c r="AM57" s="41">
        <v>5</v>
      </c>
      <c r="AN57" s="42">
        <v>0</v>
      </c>
      <c r="AO57" s="57">
        <f t="shared" si="40"/>
        <v>5</v>
      </c>
      <c r="AP57" s="42">
        <v>5</v>
      </c>
      <c r="AQ57" s="50">
        <f t="shared" si="41"/>
        <v>0</v>
      </c>
      <c r="AS57" s="54">
        <f t="shared" si="42"/>
        <v>1</v>
      </c>
      <c r="AU57" s="41">
        <v>8</v>
      </c>
      <c r="AV57" s="42">
        <f t="shared" si="43"/>
        <v>7</v>
      </c>
      <c r="AW57" s="50">
        <f t="shared" si="44"/>
        <v>1</v>
      </c>
      <c r="AY57" s="41">
        <v>0</v>
      </c>
      <c r="AZ57" s="42">
        <v>2</v>
      </c>
      <c r="BA57" s="42">
        <v>0</v>
      </c>
      <c r="BB57" s="57">
        <f t="shared" si="45"/>
        <v>2</v>
      </c>
      <c r="BC57" s="42">
        <f t="shared" si="46"/>
        <v>2</v>
      </c>
      <c r="BD57" s="43">
        <f t="shared" si="47"/>
        <v>0</v>
      </c>
      <c r="BF57" s="41">
        <f t="shared" si="23"/>
        <v>52</v>
      </c>
      <c r="BG57" s="42">
        <f t="shared" si="24"/>
        <v>50</v>
      </c>
      <c r="BH57" s="43">
        <f t="shared" si="25"/>
        <v>2</v>
      </c>
    </row>
    <row r="58" spans="1:60" x14ac:dyDescent="0.2">
      <c r="A58" s="44" t="s">
        <v>83</v>
      </c>
      <c r="B58" s="14" t="s">
        <v>383</v>
      </c>
      <c r="C58" s="14">
        <f>+VLOOKUP(A58,Sheet7!$A$2:$G$142,7,0)</f>
        <v>10.48</v>
      </c>
      <c r="D58" s="98">
        <f>+VLOOKUP(A58,Sheet7!$A$2:$E$142,5,0)</f>
        <v>1296</v>
      </c>
      <c r="F58" s="59">
        <v>1</v>
      </c>
      <c r="H58" s="59">
        <v>1</v>
      </c>
      <c r="I58" s="65"/>
      <c r="J58" s="59">
        <v>1</v>
      </c>
      <c r="K58" s="65"/>
      <c r="L58" s="59">
        <f>+VLOOKUP(A58,Sheet1!$A$11:$Y$148,25,0)</f>
        <v>1</v>
      </c>
      <c r="M58" s="65"/>
      <c r="N58" s="44">
        <v>3</v>
      </c>
      <c r="O58" s="14">
        <v>0</v>
      </c>
      <c r="P58" s="57">
        <f t="shared" si="28"/>
        <v>3</v>
      </c>
      <c r="Q58" s="14">
        <f t="shared" si="29"/>
        <v>3</v>
      </c>
      <c r="R58" s="50">
        <f t="shared" si="30"/>
        <v>0</v>
      </c>
      <c r="T58" s="44">
        <v>1</v>
      </c>
      <c r="U58" s="14">
        <f t="shared" si="31"/>
        <v>1</v>
      </c>
      <c r="V58" s="50">
        <f t="shared" si="32"/>
        <v>0</v>
      </c>
      <c r="X58" s="44">
        <v>1</v>
      </c>
      <c r="Y58" s="14">
        <f t="shared" si="33"/>
        <v>1</v>
      </c>
      <c r="Z58" s="50">
        <f t="shared" si="34"/>
        <v>0</v>
      </c>
      <c r="AB58" s="44">
        <v>1</v>
      </c>
      <c r="AC58" s="14">
        <f t="shared" si="35"/>
        <v>1</v>
      </c>
      <c r="AD58" s="50">
        <f t="shared" si="36"/>
        <v>0</v>
      </c>
      <c r="AF58" s="44">
        <v>0</v>
      </c>
      <c r="AG58" s="14">
        <v>15</v>
      </c>
      <c r="AH58" s="14">
        <v>2</v>
      </c>
      <c r="AI58" s="57">
        <f t="shared" si="37"/>
        <v>17</v>
      </c>
      <c r="AJ58" s="14">
        <f t="shared" si="38"/>
        <v>18</v>
      </c>
      <c r="AK58" s="50">
        <f t="shared" si="39"/>
        <v>-1</v>
      </c>
      <c r="AM58" s="44">
        <v>5</v>
      </c>
      <c r="AN58" s="14">
        <v>0</v>
      </c>
      <c r="AO58" s="57">
        <f t="shared" si="40"/>
        <v>5</v>
      </c>
      <c r="AP58" s="14">
        <v>5</v>
      </c>
      <c r="AQ58" s="50">
        <f t="shared" si="41"/>
        <v>0</v>
      </c>
      <c r="AS58" s="54">
        <f t="shared" si="42"/>
        <v>-1</v>
      </c>
      <c r="AU58" s="44">
        <v>5</v>
      </c>
      <c r="AV58" s="14">
        <f t="shared" si="43"/>
        <v>6</v>
      </c>
      <c r="AW58" s="50">
        <f t="shared" si="44"/>
        <v>-1</v>
      </c>
      <c r="AY58" s="44">
        <v>0</v>
      </c>
      <c r="AZ58" s="14">
        <v>2</v>
      </c>
      <c r="BA58" s="14">
        <v>0</v>
      </c>
      <c r="BB58" s="57">
        <f t="shared" si="45"/>
        <v>2</v>
      </c>
      <c r="BC58" s="14">
        <f t="shared" si="46"/>
        <v>2</v>
      </c>
      <c r="BD58" s="43">
        <f t="shared" si="47"/>
        <v>0</v>
      </c>
      <c r="BF58" s="44">
        <f t="shared" si="23"/>
        <v>39</v>
      </c>
      <c r="BG58" s="14">
        <f t="shared" si="24"/>
        <v>41</v>
      </c>
      <c r="BH58" s="43">
        <f t="shared" si="25"/>
        <v>-2</v>
      </c>
    </row>
    <row r="59" spans="1:60" x14ac:dyDescent="0.2">
      <c r="A59" s="44" t="s">
        <v>107</v>
      </c>
      <c r="B59" s="14" t="s">
        <v>379</v>
      </c>
      <c r="C59" s="92">
        <f>+Sheet7!G59</f>
        <v>32.769999999999996</v>
      </c>
      <c r="D59" s="98">
        <f>+Sheet7!E59</f>
        <v>1722</v>
      </c>
      <c r="F59" s="59">
        <v>1</v>
      </c>
      <c r="H59" s="59">
        <v>1</v>
      </c>
      <c r="I59" s="65"/>
      <c r="J59" s="59">
        <v>1</v>
      </c>
      <c r="K59" s="65"/>
      <c r="L59" s="59">
        <f>+VLOOKUP(A59,Sheet1!$A$11:$Y$148,25,0)</f>
        <v>1</v>
      </c>
      <c r="M59" s="65"/>
      <c r="N59" s="44">
        <v>4</v>
      </c>
      <c r="O59" s="14">
        <v>0</v>
      </c>
      <c r="P59" s="57">
        <f t="shared" si="28"/>
        <v>4</v>
      </c>
      <c r="Q59" s="14">
        <f t="shared" si="29"/>
        <v>4</v>
      </c>
      <c r="R59" s="50">
        <f t="shared" si="30"/>
        <v>0</v>
      </c>
      <c r="T59" s="44">
        <v>1</v>
      </c>
      <c r="U59" s="14">
        <f t="shared" si="31"/>
        <v>1</v>
      </c>
      <c r="V59" s="50">
        <f t="shared" si="32"/>
        <v>0</v>
      </c>
      <c r="X59" s="44">
        <v>2</v>
      </c>
      <c r="Y59" s="14">
        <f t="shared" si="33"/>
        <v>2</v>
      </c>
      <c r="Z59" s="50">
        <f t="shared" si="34"/>
        <v>0</v>
      </c>
      <c r="AB59" s="44">
        <v>2</v>
      </c>
      <c r="AC59" s="14">
        <f t="shared" si="35"/>
        <v>2</v>
      </c>
      <c r="AD59" s="50">
        <f t="shared" si="36"/>
        <v>0</v>
      </c>
      <c r="AF59" s="44">
        <v>1</v>
      </c>
      <c r="AG59" s="14">
        <v>20</v>
      </c>
      <c r="AH59" s="14">
        <v>3</v>
      </c>
      <c r="AI59" s="57">
        <f t="shared" si="37"/>
        <v>24</v>
      </c>
      <c r="AJ59" s="14">
        <f t="shared" si="38"/>
        <v>24</v>
      </c>
      <c r="AK59" s="50">
        <f t="shared" si="39"/>
        <v>0</v>
      </c>
      <c r="AM59" s="44">
        <v>5</v>
      </c>
      <c r="AN59" s="14">
        <v>0</v>
      </c>
      <c r="AO59" s="57">
        <f t="shared" si="40"/>
        <v>5</v>
      </c>
      <c r="AP59" s="14">
        <v>5</v>
      </c>
      <c r="AQ59" s="50">
        <f t="shared" si="41"/>
        <v>0</v>
      </c>
      <c r="AS59" s="54">
        <f t="shared" si="42"/>
        <v>0</v>
      </c>
      <c r="AU59" s="44">
        <v>8</v>
      </c>
      <c r="AV59" s="14">
        <f t="shared" si="43"/>
        <v>8</v>
      </c>
      <c r="AW59" s="50">
        <f t="shared" si="44"/>
        <v>0</v>
      </c>
      <c r="AY59" s="44">
        <v>1</v>
      </c>
      <c r="AZ59" s="14">
        <v>1</v>
      </c>
      <c r="BA59" s="14">
        <v>0</v>
      </c>
      <c r="BB59" s="57">
        <f t="shared" si="45"/>
        <v>2</v>
      </c>
      <c r="BC59" s="14">
        <f t="shared" si="46"/>
        <v>2</v>
      </c>
      <c r="BD59" s="43">
        <f t="shared" si="47"/>
        <v>0</v>
      </c>
      <c r="BF59" s="44">
        <f t="shared" si="23"/>
        <v>52</v>
      </c>
      <c r="BG59" s="14">
        <f t="shared" si="24"/>
        <v>52</v>
      </c>
      <c r="BH59" s="43">
        <f t="shared" si="25"/>
        <v>0</v>
      </c>
    </row>
    <row r="60" spans="1:60" x14ac:dyDescent="0.2">
      <c r="A60" s="41" t="s">
        <v>96</v>
      </c>
      <c r="B60" s="42" t="s">
        <v>383</v>
      </c>
      <c r="C60" s="42">
        <f>+VLOOKUP(A60,Sheet7!$A$2:$G$142,7,0)</f>
        <v>12.75</v>
      </c>
      <c r="D60" s="97">
        <f>+VLOOKUP(A60,Sheet7!$A$2:$E$142,5,0)</f>
        <v>1377</v>
      </c>
      <c r="F60" s="58">
        <v>1</v>
      </c>
      <c r="H60" s="58">
        <v>1</v>
      </c>
      <c r="I60" s="6"/>
      <c r="J60" s="58">
        <v>1</v>
      </c>
      <c r="K60" s="6"/>
      <c r="L60" s="58">
        <f>+VLOOKUP(A60,Sheet1!$A$11:$Y$148,25,0)</f>
        <v>1</v>
      </c>
      <c r="N60" s="41">
        <v>4</v>
      </c>
      <c r="O60" s="42">
        <v>0</v>
      </c>
      <c r="P60" s="57">
        <f t="shared" si="28"/>
        <v>4</v>
      </c>
      <c r="Q60" s="42">
        <f t="shared" si="29"/>
        <v>3</v>
      </c>
      <c r="R60" s="50">
        <f t="shared" si="30"/>
        <v>1</v>
      </c>
      <c r="T60" s="41">
        <v>1</v>
      </c>
      <c r="U60" s="42">
        <f t="shared" si="31"/>
        <v>1</v>
      </c>
      <c r="V60" s="50">
        <f t="shared" si="32"/>
        <v>0</v>
      </c>
      <c r="X60" s="41">
        <v>2</v>
      </c>
      <c r="Y60" s="42">
        <f t="shared" si="33"/>
        <v>2</v>
      </c>
      <c r="Z60" s="50">
        <f t="shared" si="34"/>
        <v>0</v>
      </c>
      <c r="AB60" s="41">
        <v>1</v>
      </c>
      <c r="AC60" s="42">
        <f t="shared" si="35"/>
        <v>1</v>
      </c>
      <c r="AD60" s="50">
        <f t="shared" si="36"/>
        <v>0</v>
      </c>
      <c r="AF60" s="41">
        <v>0</v>
      </c>
      <c r="AG60" s="42">
        <v>19</v>
      </c>
      <c r="AH60" s="42">
        <v>1</v>
      </c>
      <c r="AI60" s="57">
        <f t="shared" si="37"/>
        <v>20</v>
      </c>
      <c r="AJ60" s="42">
        <f t="shared" si="38"/>
        <v>19</v>
      </c>
      <c r="AK60" s="50">
        <f t="shared" si="39"/>
        <v>1</v>
      </c>
      <c r="AM60" s="41">
        <v>5</v>
      </c>
      <c r="AN60" s="42">
        <v>0</v>
      </c>
      <c r="AO60" s="57">
        <f t="shared" si="40"/>
        <v>5</v>
      </c>
      <c r="AP60" s="42">
        <v>5</v>
      </c>
      <c r="AQ60" s="50">
        <f t="shared" si="41"/>
        <v>0</v>
      </c>
      <c r="AS60" s="54">
        <f t="shared" si="42"/>
        <v>1</v>
      </c>
      <c r="AU60" s="41">
        <v>7</v>
      </c>
      <c r="AV60" s="42">
        <f t="shared" si="43"/>
        <v>6</v>
      </c>
      <c r="AW60" s="50">
        <f t="shared" si="44"/>
        <v>1</v>
      </c>
      <c r="AY60" s="41">
        <v>0</v>
      </c>
      <c r="AZ60" s="42">
        <v>2</v>
      </c>
      <c r="BA60" s="42">
        <v>0</v>
      </c>
      <c r="BB60" s="57">
        <f t="shared" si="45"/>
        <v>2</v>
      </c>
      <c r="BC60" s="42">
        <f t="shared" si="46"/>
        <v>2</v>
      </c>
      <c r="BD60" s="43">
        <f t="shared" si="47"/>
        <v>0</v>
      </c>
      <c r="BF60" s="41">
        <f t="shared" si="23"/>
        <v>46</v>
      </c>
      <c r="BG60" s="42">
        <f t="shared" si="24"/>
        <v>43</v>
      </c>
      <c r="BH60" s="43">
        <f t="shared" si="25"/>
        <v>3</v>
      </c>
    </row>
    <row r="61" spans="1:60" x14ac:dyDescent="0.2">
      <c r="A61" s="47" t="s">
        <v>52</v>
      </c>
      <c r="B61" s="48" t="s">
        <v>380</v>
      </c>
      <c r="C61" s="48">
        <f>+VLOOKUP(A61,Sheet7!$A$2:$G$142,7,0)</f>
        <v>16.73</v>
      </c>
      <c r="D61" s="100">
        <f>+VLOOKUP(A61,Sheet7!$A$2:$E$142,5,0)</f>
        <v>1336</v>
      </c>
      <c r="F61" s="61">
        <v>1</v>
      </c>
      <c r="H61" s="61">
        <v>1</v>
      </c>
      <c r="I61" s="6"/>
      <c r="J61" s="61">
        <v>1</v>
      </c>
      <c r="K61" s="6"/>
      <c r="L61" s="61">
        <f>+VLOOKUP(A61,Sheet1!$A$11:$Y$148,25,0)</f>
        <v>1</v>
      </c>
      <c r="N61" s="47">
        <v>3</v>
      </c>
      <c r="O61" s="48">
        <v>0</v>
      </c>
      <c r="P61" s="57">
        <f t="shared" si="28"/>
        <v>3</v>
      </c>
      <c r="Q61" s="48">
        <f t="shared" si="29"/>
        <v>3</v>
      </c>
      <c r="R61" s="50">
        <f t="shared" si="30"/>
        <v>0</v>
      </c>
      <c r="T61" s="47">
        <v>1</v>
      </c>
      <c r="U61" s="48">
        <f t="shared" si="31"/>
        <v>1</v>
      </c>
      <c r="V61" s="50">
        <f t="shared" si="32"/>
        <v>0</v>
      </c>
      <c r="X61" s="47">
        <v>1</v>
      </c>
      <c r="Y61" s="48">
        <f t="shared" si="33"/>
        <v>2</v>
      </c>
      <c r="Z61" s="50">
        <f t="shared" si="34"/>
        <v>-1</v>
      </c>
      <c r="AB61" s="47">
        <v>1</v>
      </c>
      <c r="AC61" s="48">
        <f t="shared" si="35"/>
        <v>1</v>
      </c>
      <c r="AD61" s="50">
        <f t="shared" si="36"/>
        <v>0</v>
      </c>
      <c r="AF61" s="47">
        <v>0</v>
      </c>
      <c r="AG61" s="48">
        <v>18</v>
      </c>
      <c r="AH61" s="48">
        <v>1</v>
      </c>
      <c r="AI61" s="57">
        <f t="shared" si="37"/>
        <v>19</v>
      </c>
      <c r="AJ61" s="48">
        <f t="shared" si="38"/>
        <v>19</v>
      </c>
      <c r="AK61" s="50">
        <f t="shared" si="39"/>
        <v>0</v>
      </c>
      <c r="AM61" s="47">
        <v>5</v>
      </c>
      <c r="AN61" s="48">
        <v>0</v>
      </c>
      <c r="AO61" s="57">
        <f t="shared" si="40"/>
        <v>5</v>
      </c>
      <c r="AP61" s="48">
        <v>5</v>
      </c>
      <c r="AQ61" s="50">
        <f t="shared" si="41"/>
        <v>0</v>
      </c>
      <c r="AS61" s="54">
        <f t="shared" si="42"/>
        <v>0</v>
      </c>
      <c r="AU61" s="47">
        <v>5</v>
      </c>
      <c r="AV61" s="48">
        <f t="shared" si="43"/>
        <v>6</v>
      </c>
      <c r="AW61" s="50">
        <f t="shared" si="44"/>
        <v>-1</v>
      </c>
      <c r="AY61" s="47">
        <v>0</v>
      </c>
      <c r="AZ61" s="48">
        <v>2</v>
      </c>
      <c r="BA61" s="48">
        <v>0</v>
      </c>
      <c r="BB61" s="57">
        <f t="shared" si="45"/>
        <v>2</v>
      </c>
      <c r="BC61" s="48">
        <f t="shared" si="46"/>
        <v>2</v>
      </c>
      <c r="BD61" s="43">
        <f t="shared" si="47"/>
        <v>0</v>
      </c>
      <c r="BF61" s="47">
        <f t="shared" si="23"/>
        <v>41</v>
      </c>
      <c r="BG61" s="48">
        <f t="shared" si="24"/>
        <v>43</v>
      </c>
      <c r="BH61" s="43">
        <f t="shared" si="25"/>
        <v>-2</v>
      </c>
    </row>
    <row r="62" spans="1:60" x14ac:dyDescent="0.2">
      <c r="A62" s="47" t="s">
        <v>84</v>
      </c>
      <c r="B62" s="48" t="s">
        <v>383</v>
      </c>
      <c r="C62" s="48">
        <f>+VLOOKUP(A62,Sheet7!$A$2:$G$142,7,0)</f>
        <v>10.870000000000001</v>
      </c>
      <c r="D62" s="100">
        <f>+VLOOKUP(A62,Sheet7!$A$2:$E$142,5,0)</f>
        <v>1490</v>
      </c>
      <c r="F62" s="61">
        <v>1</v>
      </c>
      <c r="H62" s="61">
        <v>1</v>
      </c>
      <c r="I62" s="6"/>
      <c r="J62" s="61">
        <v>1</v>
      </c>
      <c r="K62" s="6"/>
      <c r="L62" s="61">
        <f>+VLOOKUP(A62,Sheet1!$A$11:$Y$148,25,0)</f>
        <v>1</v>
      </c>
      <c r="N62" s="47">
        <v>4</v>
      </c>
      <c r="O62" s="48">
        <v>0</v>
      </c>
      <c r="P62" s="57">
        <f t="shared" si="28"/>
        <v>4</v>
      </c>
      <c r="Q62" s="48">
        <f t="shared" si="29"/>
        <v>4</v>
      </c>
      <c r="R62" s="50">
        <f t="shared" si="30"/>
        <v>0</v>
      </c>
      <c r="T62" s="47">
        <v>1</v>
      </c>
      <c r="U62" s="48">
        <f t="shared" si="31"/>
        <v>1</v>
      </c>
      <c r="V62" s="50">
        <f t="shared" si="32"/>
        <v>0</v>
      </c>
      <c r="X62" s="47">
        <v>1</v>
      </c>
      <c r="Y62" s="48">
        <f t="shared" si="33"/>
        <v>2</v>
      </c>
      <c r="Z62" s="50">
        <f t="shared" si="34"/>
        <v>-1</v>
      </c>
      <c r="AB62" s="47">
        <v>1</v>
      </c>
      <c r="AC62" s="48">
        <f t="shared" si="35"/>
        <v>1</v>
      </c>
      <c r="AD62" s="50">
        <f t="shared" si="36"/>
        <v>0</v>
      </c>
      <c r="AF62" s="47">
        <v>0</v>
      </c>
      <c r="AG62" s="48">
        <v>19</v>
      </c>
      <c r="AH62" s="48">
        <v>1</v>
      </c>
      <c r="AI62" s="57">
        <f t="shared" si="37"/>
        <v>20</v>
      </c>
      <c r="AJ62" s="48">
        <f t="shared" si="38"/>
        <v>21</v>
      </c>
      <c r="AK62" s="50">
        <f t="shared" si="39"/>
        <v>-1</v>
      </c>
      <c r="AM62" s="47">
        <v>5</v>
      </c>
      <c r="AN62" s="48">
        <v>0</v>
      </c>
      <c r="AO62" s="57">
        <f t="shared" si="40"/>
        <v>5</v>
      </c>
      <c r="AP62" s="48">
        <v>5</v>
      </c>
      <c r="AQ62" s="50">
        <f t="shared" si="41"/>
        <v>0</v>
      </c>
      <c r="AS62" s="54">
        <f t="shared" si="42"/>
        <v>-1</v>
      </c>
      <c r="AU62" s="47">
        <v>6</v>
      </c>
      <c r="AV62" s="48">
        <f t="shared" si="43"/>
        <v>7</v>
      </c>
      <c r="AW62" s="50">
        <f t="shared" si="44"/>
        <v>-1</v>
      </c>
      <c r="AY62" s="47">
        <v>0</v>
      </c>
      <c r="AZ62" s="48">
        <v>2</v>
      </c>
      <c r="BA62" s="48">
        <v>0</v>
      </c>
      <c r="BB62" s="57">
        <f t="shared" si="45"/>
        <v>2</v>
      </c>
      <c r="BC62" s="48">
        <f t="shared" si="46"/>
        <v>2</v>
      </c>
      <c r="BD62" s="43">
        <f t="shared" si="47"/>
        <v>0</v>
      </c>
      <c r="BF62" s="47">
        <f t="shared" si="23"/>
        <v>44</v>
      </c>
      <c r="BG62" s="48">
        <f t="shared" si="24"/>
        <v>47</v>
      </c>
      <c r="BH62" s="43">
        <f t="shared" si="25"/>
        <v>-3</v>
      </c>
    </row>
    <row r="63" spans="1:60" x14ac:dyDescent="0.2">
      <c r="A63" s="44" t="s">
        <v>53</v>
      </c>
      <c r="B63" s="14" t="s">
        <v>380</v>
      </c>
      <c r="C63" s="14">
        <f>+VLOOKUP(A63,Sheet7!$A$2:$G$142,7,0)</f>
        <v>7</v>
      </c>
      <c r="D63" s="98">
        <f>+VLOOKUP(A63,Sheet7!$A$2:$E$142,5,0)</f>
        <v>882</v>
      </c>
      <c r="F63" s="59">
        <v>1</v>
      </c>
      <c r="H63" s="59">
        <v>1</v>
      </c>
      <c r="I63" s="65"/>
      <c r="J63" s="59">
        <v>1</v>
      </c>
      <c r="K63" s="65"/>
      <c r="L63" s="59">
        <f>+VLOOKUP(A63,Sheet1!$A$11:$Y$148,25,0)</f>
        <v>1</v>
      </c>
      <c r="M63" s="65"/>
      <c r="N63" s="44">
        <v>2</v>
      </c>
      <c r="O63" s="14">
        <v>0</v>
      </c>
      <c r="P63" s="57">
        <f t="shared" si="28"/>
        <v>2</v>
      </c>
      <c r="Q63" s="14">
        <f t="shared" si="29"/>
        <v>2</v>
      </c>
      <c r="R63" s="50">
        <f t="shared" si="30"/>
        <v>0</v>
      </c>
      <c r="T63" s="44">
        <v>0</v>
      </c>
      <c r="U63" s="14">
        <f t="shared" si="31"/>
        <v>0</v>
      </c>
      <c r="V63" s="50">
        <f t="shared" si="32"/>
        <v>0</v>
      </c>
      <c r="X63" s="44">
        <v>1</v>
      </c>
      <c r="Y63" s="14">
        <f t="shared" si="33"/>
        <v>1</v>
      </c>
      <c r="Z63" s="50">
        <f t="shared" si="34"/>
        <v>0</v>
      </c>
      <c r="AB63" s="44">
        <v>1</v>
      </c>
      <c r="AC63" s="14">
        <f t="shared" si="35"/>
        <v>1</v>
      </c>
      <c r="AD63" s="50">
        <f t="shared" si="36"/>
        <v>0</v>
      </c>
      <c r="AF63" s="44">
        <v>0</v>
      </c>
      <c r="AG63" s="14">
        <v>10</v>
      </c>
      <c r="AH63" s="14">
        <v>1</v>
      </c>
      <c r="AI63" s="57">
        <f t="shared" si="37"/>
        <v>11</v>
      </c>
      <c r="AJ63" s="14">
        <f t="shared" si="38"/>
        <v>12</v>
      </c>
      <c r="AK63" s="50">
        <f t="shared" si="39"/>
        <v>-1</v>
      </c>
      <c r="AM63" s="44">
        <v>5</v>
      </c>
      <c r="AN63" s="14">
        <v>0</v>
      </c>
      <c r="AO63" s="57">
        <f t="shared" si="40"/>
        <v>5</v>
      </c>
      <c r="AP63" s="14">
        <v>5</v>
      </c>
      <c r="AQ63" s="50">
        <f t="shared" si="41"/>
        <v>0</v>
      </c>
      <c r="AS63" s="54">
        <f t="shared" si="42"/>
        <v>-1</v>
      </c>
      <c r="AU63" s="44">
        <v>4</v>
      </c>
      <c r="AV63" s="14">
        <f t="shared" si="43"/>
        <v>4</v>
      </c>
      <c r="AW63" s="50">
        <f t="shared" si="44"/>
        <v>0</v>
      </c>
      <c r="AY63" s="44">
        <v>0</v>
      </c>
      <c r="AZ63" s="14">
        <v>2</v>
      </c>
      <c r="BA63" s="14">
        <v>0</v>
      </c>
      <c r="BB63" s="57">
        <f t="shared" si="45"/>
        <v>2</v>
      </c>
      <c r="BC63" s="14">
        <f t="shared" si="46"/>
        <v>2</v>
      </c>
      <c r="BD63" s="43">
        <f t="shared" si="47"/>
        <v>0</v>
      </c>
      <c r="BF63" s="44">
        <f t="shared" si="23"/>
        <v>30</v>
      </c>
      <c r="BG63" s="14">
        <f t="shared" si="24"/>
        <v>31</v>
      </c>
      <c r="BH63" s="43">
        <f t="shared" si="25"/>
        <v>-1</v>
      </c>
    </row>
    <row r="64" spans="1:60" x14ac:dyDescent="0.2">
      <c r="A64" s="44" t="s">
        <v>131</v>
      </c>
      <c r="B64" s="14" t="s">
        <v>817</v>
      </c>
      <c r="C64" s="14">
        <f>+VLOOKUP(A64,Sheet7!$A$2:$G$142,7,0)</f>
        <v>10.280000000000001</v>
      </c>
      <c r="D64" s="98">
        <f>+VLOOKUP(A64,Sheet7!$A$2:$E$142,5,0)</f>
        <v>918</v>
      </c>
      <c r="F64" s="59">
        <v>1</v>
      </c>
      <c r="H64" s="59">
        <v>1</v>
      </c>
      <c r="I64" s="65"/>
      <c r="J64" s="59">
        <v>1</v>
      </c>
      <c r="K64" s="65"/>
      <c r="L64" s="59">
        <f>+VLOOKUP(A64,Sheet1!$A$11:$Y$148,25,0)</f>
        <v>1</v>
      </c>
      <c r="M64" s="65"/>
      <c r="N64" s="44">
        <v>2</v>
      </c>
      <c r="O64" s="14">
        <v>0</v>
      </c>
      <c r="P64" s="57">
        <f t="shared" si="28"/>
        <v>2</v>
      </c>
      <c r="Q64" s="14">
        <f t="shared" si="29"/>
        <v>2</v>
      </c>
      <c r="R64" s="50">
        <f t="shared" si="30"/>
        <v>0</v>
      </c>
      <c r="T64" s="44">
        <v>0</v>
      </c>
      <c r="U64" s="14">
        <f t="shared" si="31"/>
        <v>0</v>
      </c>
      <c r="V64" s="50">
        <f t="shared" si="32"/>
        <v>0</v>
      </c>
      <c r="X64" s="44">
        <v>1</v>
      </c>
      <c r="Y64" s="14">
        <f t="shared" si="33"/>
        <v>1</v>
      </c>
      <c r="Z64" s="50">
        <f t="shared" si="34"/>
        <v>0</v>
      </c>
      <c r="AB64" s="44">
        <v>1</v>
      </c>
      <c r="AC64" s="14">
        <f t="shared" si="35"/>
        <v>1</v>
      </c>
      <c r="AD64" s="50">
        <f t="shared" si="36"/>
        <v>0</v>
      </c>
      <c r="AF64" s="44">
        <v>0</v>
      </c>
      <c r="AG64" s="14">
        <v>11</v>
      </c>
      <c r="AH64" s="14">
        <v>1</v>
      </c>
      <c r="AI64" s="57">
        <f t="shared" si="37"/>
        <v>12</v>
      </c>
      <c r="AJ64" s="14">
        <f t="shared" si="38"/>
        <v>13</v>
      </c>
      <c r="AK64" s="50">
        <f t="shared" si="39"/>
        <v>-1</v>
      </c>
      <c r="AM64" s="44">
        <v>5</v>
      </c>
      <c r="AN64" s="14">
        <v>0</v>
      </c>
      <c r="AO64" s="57">
        <f t="shared" si="40"/>
        <v>5</v>
      </c>
      <c r="AP64" s="14">
        <v>5</v>
      </c>
      <c r="AQ64" s="50">
        <f t="shared" si="41"/>
        <v>0</v>
      </c>
      <c r="AS64" s="54">
        <f t="shared" si="42"/>
        <v>-1</v>
      </c>
      <c r="AU64" s="44">
        <v>4</v>
      </c>
      <c r="AV64" s="14">
        <f t="shared" si="43"/>
        <v>4</v>
      </c>
      <c r="AW64" s="50">
        <f t="shared" si="44"/>
        <v>0</v>
      </c>
      <c r="AY64" s="44">
        <v>0</v>
      </c>
      <c r="AZ64" s="14">
        <v>2</v>
      </c>
      <c r="BA64" s="14">
        <v>0</v>
      </c>
      <c r="BB64" s="57">
        <f t="shared" si="45"/>
        <v>2</v>
      </c>
      <c r="BC64" s="14">
        <f t="shared" si="46"/>
        <v>2</v>
      </c>
      <c r="BD64" s="43">
        <f t="shared" si="47"/>
        <v>0</v>
      </c>
      <c r="BF64" s="44">
        <f t="shared" si="23"/>
        <v>31</v>
      </c>
      <c r="BG64" s="14">
        <f t="shared" si="24"/>
        <v>32</v>
      </c>
      <c r="BH64" s="43">
        <f t="shared" si="25"/>
        <v>-1</v>
      </c>
    </row>
    <row r="65" spans="1:60" x14ac:dyDescent="0.2">
      <c r="A65" s="44" t="s">
        <v>85</v>
      </c>
      <c r="B65" s="14" t="s">
        <v>383</v>
      </c>
      <c r="C65" s="14">
        <f>+VLOOKUP(A65,Sheet7!$A$2:$G$142,7,0)</f>
        <v>4.07</v>
      </c>
      <c r="D65" s="98">
        <f>+VLOOKUP(A65,Sheet7!$A$2:$E$142,5,0)</f>
        <v>617</v>
      </c>
      <c r="F65" s="59">
        <v>1</v>
      </c>
      <c r="H65" s="59">
        <v>1</v>
      </c>
      <c r="I65" s="65"/>
      <c r="J65" s="59">
        <v>1</v>
      </c>
      <c r="K65" s="65"/>
      <c r="L65" s="59">
        <f>+VLOOKUP(A65,Sheet1!$A$11:$Y$148,25,0)</f>
        <v>1</v>
      </c>
      <c r="M65" s="65"/>
      <c r="N65" s="44">
        <v>2</v>
      </c>
      <c r="O65" s="14">
        <v>0</v>
      </c>
      <c r="P65" s="57">
        <f t="shared" si="28"/>
        <v>2</v>
      </c>
      <c r="Q65" s="14">
        <f t="shared" si="29"/>
        <v>2</v>
      </c>
      <c r="R65" s="50">
        <f t="shared" si="30"/>
        <v>0</v>
      </c>
      <c r="T65" s="44">
        <v>0</v>
      </c>
      <c r="U65" s="14">
        <f t="shared" si="31"/>
        <v>0</v>
      </c>
      <c r="V65" s="50">
        <f t="shared" si="32"/>
        <v>0</v>
      </c>
      <c r="X65" s="44">
        <v>1</v>
      </c>
      <c r="Y65" s="14">
        <f t="shared" si="33"/>
        <v>1</v>
      </c>
      <c r="Z65" s="50">
        <f t="shared" si="34"/>
        <v>0</v>
      </c>
      <c r="AB65" s="44">
        <v>1</v>
      </c>
      <c r="AC65" s="14">
        <f t="shared" si="35"/>
        <v>1</v>
      </c>
      <c r="AD65" s="50">
        <f t="shared" si="36"/>
        <v>0</v>
      </c>
      <c r="AF65" s="44">
        <v>0</v>
      </c>
      <c r="AG65" s="14">
        <v>6</v>
      </c>
      <c r="AH65" s="14">
        <v>1</v>
      </c>
      <c r="AI65" s="57">
        <f t="shared" si="37"/>
        <v>7</v>
      </c>
      <c r="AJ65" s="14">
        <f t="shared" si="38"/>
        <v>9</v>
      </c>
      <c r="AK65" s="50">
        <f t="shared" si="39"/>
        <v>-2</v>
      </c>
      <c r="AM65" s="44">
        <v>5</v>
      </c>
      <c r="AN65" s="14">
        <v>0</v>
      </c>
      <c r="AO65" s="57">
        <f t="shared" si="40"/>
        <v>5</v>
      </c>
      <c r="AP65" s="14">
        <v>5</v>
      </c>
      <c r="AQ65" s="50">
        <f t="shared" si="41"/>
        <v>0</v>
      </c>
      <c r="AS65" s="54">
        <f t="shared" si="42"/>
        <v>-2</v>
      </c>
      <c r="AU65" s="44">
        <v>3</v>
      </c>
      <c r="AV65" s="14">
        <f t="shared" si="43"/>
        <v>3</v>
      </c>
      <c r="AW65" s="50">
        <f t="shared" si="44"/>
        <v>0</v>
      </c>
      <c r="AY65" s="44">
        <v>0</v>
      </c>
      <c r="AZ65" s="14">
        <v>2</v>
      </c>
      <c r="BA65" s="14">
        <v>0</v>
      </c>
      <c r="BB65" s="57">
        <f t="shared" si="45"/>
        <v>2</v>
      </c>
      <c r="BC65" s="14">
        <f t="shared" si="46"/>
        <v>2</v>
      </c>
      <c r="BD65" s="43">
        <f t="shared" si="47"/>
        <v>0</v>
      </c>
      <c r="BF65" s="44">
        <f t="shared" si="23"/>
        <v>25</v>
      </c>
      <c r="BG65" s="14">
        <f t="shared" si="24"/>
        <v>27</v>
      </c>
      <c r="BH65" s="43">
        <f t="shared" si="25"/>
        <v>-2</v>
      </c>
    </row>
    <row r="66" spans="1:60" x14ac:dyDescent="0.2">
      <c r="A66" s="44" t="s">
        <v>143</v>
      </c>
      <c r="B66" s="14" t="s">
        <v>385</v>
      </c>
      <c r="C66" s="14">
        <f>+VLOOKUP(A66,Sheet7!$A$2:$G$142,7,0)</f>
        <v>11.67</v>
      </c>
      <c r="D66" s="98">
        <f>+VLOOKUP(A66,Sheet7!$A$2:$E$142,5,0)</f>
        <v>1280</v>
      </c>
      <c r="F66" s="59">
        <v>1</v>
      </c>
      <c r="H66" s="59">
        <v>1</v>
      </c>
      <c r="I66" s="65"/>
      <c r="J66" s="59">
        <v>1</v>
      </c>
      <c r="K66" s="65"/>
      <c r="L66" s="59">
        <f>+VLOOKUP(A66,Sheet1!$A$11:$Y$148,25,0)</f>
        <v>1</v>
      </c>
      <c r="M66" s="65"/>
      <c r="N66" s="44">
        <v>3</v>
      </c>
      <c r="O66" s="14">
        <v>0</v>
      </c>
      <c r="P66" s="57">
        <f t="shared" si="28"/>
        <v>3</v>
      </c>
      <c r="Q66" s="14">
        <f t="shared" si="29"/>
        <v>3</v>
      </c>
      <c r="R66" s="50">
        <f t="shared" si="30"/>
        <v>0</v>
      </c>
      <c r="T66" s="44">
        <v>1</v>
      </c>
      <c r="U66" s="14">
        <f t="shared" si="31"/>
        <v>1</v>
      </c>
      <c r="V66" s="50">
        <f t="shared" si="32"/>
        <v>0</v>
      </c>
      <c r="X66" s="44">
        <v>1</v>
      </c>
      <c r="Y66" s="14">
        <f t="shared" si="33"/>
        <v>1</v>
      </c>
      <c r="Z66" s="50">
        <f t="shared" si="34"/>
        <v>0</v>
      </c>
      <c r="AB66" s="44">
        <v>1</v>
      </c>
      <c r="AC66" s="14">
        <f t="shared" si="35"/>
        <v>1</v>
      </c>
      <c r="AD66" s="50">
        <f t="shared" si="36"/>
        <v>0</v>
      </c>
      <c r="AF66" s="44">
        <v>0</v>
      </c>
      <c r="AG66" s="14">
        <v>16</v>
      </c>
      <c r="AH66" s="14">
        <v>1</v>
      </c>
      <c r="AI66" s="57">
        <f t="shared" si="37"/>
        <v>17</v>
      </c>
      <c r="AJ66" s="14">
        <f t="shared" si="38"/>
        <v>18</v>
      </c>
      <c r="AK66" s="50">
        <f t="shared" si="39"/>
        <v>-1</v>
      </c>
      <c r="AM66" s="44">
        <v>5</v>
      </c>
      <c r="AN66" s="14">
        <v>0</v>
      </c>
      <c r="AO66" s="57">
        <f t="shared" si="40"/>
        <v>5</v>
      </c>
      <c r="AP66" s="14">
        <v>5</v>
      </c>
      <c r="AQ66" s="50">
        <f t="shared" si="41"/>
        <v>0</v>
      </c>
      <c r="AS66" s="54">
        <f t="shared" si="42"/>
        <v>-1</v>
      </c>
      <c r="AU66" s="44">
        <v>6</v>
      </c>
      <c r="AV66" s="14">
        <f t="shared" si="43"/>
        <v>6</v>
      </c>
      <c r="AW66" s="50">
        <f t="shared" si="44"/>
        <v>0</v>
      </c>
      <c r="AY66" s="44">
        <v>0</v>
      </c>
      <c r="AZ66" s="14">
        <v>2</v>
      </c>
      <c r="BA66" s="14">
        <v>0</v>
      </c>
      <c r="BB66" s="57">
        <f t="shared" si="45"/>
        <v>2</v>
      </c>
      <c r="BC66" s="14">
        <f t="shared" si="46"/>
        <v>2</v>
      </c>
      <c r="BD66" s="43">
        <f t="shared" si="47"/>
        <v>0</v>
      </c>
      <c r="BF66" s="44">
        <f t="shared" si="23"/>
        <v>40</v>
      </c>
      <c r="BG66" s="14">
        <f t="shared" si="24"/>
        <v>41</v>
      </c>
      <c r="BH66" s="43">
        <f t="shared" si="25"/>
        <v>-1</v>
      </c>
    </row>
    <row r="67" spans="1:60" x14ac:dyDescent="0.2">
      <c r="A67" s="44" t="s">
        <v>336</v>
      </c>
      <c r="B67" s="14" t="s">
        <v>862</v>
      </c>
      <c r="C67" s="14">
        <f>+VLOOKUP(A67,Sheet7!$A$2:$G$142,7,0)</f>
        <v>29.83</v>
      </c>
      <c r="D67" s="98">
        <f>+VLOOKUP(A67,Sheet7!$A$2:$E$142,5,0)</f>
        <v>1586</v>
      </c>
      <c r="F67" s="59">
        <v>1</v>
      </c>
      <c r="H67" s="59">
        <v>1</v>
      </c>
      <c r="I67" s="65"/>
      <c r="J67" s="59">
        <v>1</v>
      </c>
      <c r="K67" s="65"/>
      <c r="L67" s="59">
        <f>+VLOOKUP(A67,Sheet1!$A$11:$Y$148,25,0)</f>
        <v>1</v>
      </c>
      <c r="M67" s="65"/>
      <c r="N67" s="44">
        <v>4</v>
      </c>
      <c r="O67" s="14">
        <v>0</v>
      </c>
      <c r="P67" s="57">
        <f t="shared" si="28"/>
        <v>4</v>
      </c>
      <c r="Q67" s="14">
        <f t="shared" si="29"/>
        <v>4</v>
      </c>
      <c r="R67" s="50">
        <f t="shared" si="30"/>
        <v>0</v>
      </c>
      <c r="T67" s="44">
        <v>1</v>
      </c>
      <c r="U67" s="14">
        <f t="shared" si="31"/>
        <v>1</v>
      </c>
      <c r="V67" s="50">
        <f t="shared" si="32"/>
        <v>0</v>
      </c>
      <c r="X67" s="44">
        <v>2</v>
      </c>
      <c r="Y67" s="14">
        <f t="shared" si="33"/>
        <v>2</v>
      </c>
      <c r="Z67" s="50">
        <f t="shared" si="34"/>
        <v>0</v>
      </c>
      <c r="AB67" s="44">
        <v>1</v>
      </c>
      <c r="AC67" s="14">
        <f t="shared" si="35"/>
        <v>1</v>
      </c>
      <c r="AD67" s="50">
        <f t="shared" si="36"/>
        <v>0</v>
      </c>
      <c r="AF67" s="44">
        <v>0</v>
      </c>
      <c r="AG67" s="14">
        <v>21</v>
      </c>
      <c r="AH67" s="14">
        <v>2</v>
      </c>
      <c r="AI67" s="57">
        <f t="shared" si="37"/>
        <v>23</v>
      </c>
      <c r="AJ67" s="14">
        <f t="shared" si="38"/>
        <v>22</v>
      </c>
      <c r="AK67" s="50">
        <f t="shared" si="39"/>
        <v>1</v>
      </c>
      <c r="AM67" s="44">
        <v>5</v>
      </c>
      <c r="AN67" s="14">
        <v>0</v>
      </c>
      <c r="AO67" s="57">
        <f t="shared" si="40"/>
        <v>5</v>
      </c>
      <c r="AP67" s="14">
        <v>5</v>
      </c>
      <c r="AQ67" s="50">
        <f t="shared" si="41"/>
        <v>0</v>
      </c>
      <c r="AS67" s="54">
        <f t="shared" si="42"/>
        <v>1</v>
      </c>
      <c r="AU67" s="44">
        <v>7</v>
      </c>
      <c r="AV67" s="14">
        <f t="shared" si="43"/>
        <v>7</v>
      </c>
      <c r="AW67" s="50">
        <f t="shared" si="44"/>
        <v>0</v>
      </c>
      <c r="AY67" s="44">
        <v>0</v>
      </c>
      <c r="AZ67" s="14">
        <v>2</v>
      </c>
      <c r="BA67" s="14">
        <v>0</v>
      </c>
      <c r="BB67" s="57">
        <f t="shared" si="45"/>
        <v>2</v>
      </c>
      <c r="BC67" s="14">
        <f t="shared" si="46"/>
        <v>2</v>
      </c>
      <c r="BD67" s="43">
        <f t="shared" si="47"/>
        <v>0</v>
      </c>
      <c r="BF67" s="44">
        <f t="shared" si="23"/>
        <v>49</v>
      </c>
      <c r="BG67" s="14">
        <f t="shared" si="24"/>
        <v>48</v>
      </c>
      <c r="BH67" s="43">
        <f t="shared" si="25"/>
        <v>1</v>
      </c>
    </row>
    <row r="68" spans="1:60" x14ac:dyDescent="0.2">
      <c r="A68" s="44" t="s">
        <v>86</v>
      </c>
      <c r="B68" s="14" t="s">
        <v>383</v>
      </c>
      <c r="C68" s="14">
        <f>+VLOOKUP(A68,Sheet7!$A$2:$G$142,7,0)</f>
        <v>6.51</v>
      </c>
      <c r="D68" s="98">
        <f>+VLOOKUP(A68,Sheet7!$A$2:$E$142,5,0)</f>
        <v>477</v>
      </c>
      <c r="F68" s="59">
        <v>1</v>
      </c>
      <c r="H68" s="59">
        <v>1</v>
      </c>
      <c r="I68" s="65"/>
      <c r="J68" s="59">
        <v>1</v>
      </c>
      <c r="K68" s="65"/>
      <c r="L68" s="59">
        <f>+VLOOKUP(A68,Sheet1!$A$11:$Y$148,25,0)</f>
        <v>1</v>
      </c>
      <c r="M68" s="65"/>
      <c r="N68" s="44">
        <v>2</v>
      </c>
      <c r="O68" s="14">
        <v>0</v>
      </c>
      <c r="P68" s="57">
        <f t="shared" si="28"/>
        <v>2</v>
      </c>
      <c r="Q68" s="14">
        <f t="shared" si="29"/>
        <v>2</v>
      </c>
      <c r="R68" s="50">
        <f t="shared" si="30"/>
        <v>0</v>
      </c>
      <c r="T68" s="44">
        <v>0</v>
      </c>
      <c r="U68" s="14">
        <f t="shared" si="31"/>
        <v>0</v>
      </c>
      <c r="V68" s="50">
        <f t="shared" si="32"/>
        <v>0</v>
      </c>
      <c r="X68" s="44">
        <v>1</v>
      </c>
      <c r="Y68" s="14">
        <f t="shared" si="33"/>
        <v>1</v>
      </c>
      <c r="Z68" s="50">
        <f t="shared" si="34"/>
        <v>0</v>
      </c>
      <c r="AB68" s="44">
        <v>1</v>
      </c>
      <c r="AC68" s="14">
        <f t="shared" si="35"/>
        <v>1</v>
      </c>
      <c r="AD68" s="50">
        <f t="shared" si="36"/>
        <v>0</v>
      </c>
      <c r="AF68" s="44">
        <v>0</v>
      </c>
      <c r="AG68" s="14">
        <v>10</v>
      </c>
      <c r="AH68" s="14">
        <v>1</v>
      </c>
      <c r="AI68" s="57">
        <f t="shared" si="37"/>
        <v>11</v>
      </c>
      <c r="AJ68" s="14">
        <f t="shared" si="38"/>
        <v>7</v>
      </c>
      <c r="AK68" s="50">
        <f t="shared" si="39"/>
        <v>4</v>
      </c>
      <c r="AM68" s="44">
        <v>5</v>
      </c>
      <c r="AN68" s="14">
        <v>0</v>
      </c>
      <c r="AO68" s="57">
        <f t="shared" si="40"/>
        <v>5</v>
      </c>
      <c r="AP68" s="14">
        <v>5</v>
      </c>
      <c r="AQ68" s="50">
        <f t="shared" si="41"/>
        <v>0</v>
      </c>
      <c r="AS68" s="54">
        <f t="shared" si="42"/>
        <v>4</v>
      </c>
      <c r="AU68" s="44">
        <v>4</v>
      </c>
      <c r="AV68" s="14">
        <f t="shared" si="43"/>
        <v>2</v>
      </c>
      <c r="AW68" s="50">
        <f t="shared" si="44"/>
        <v>2</v>
      </c>
      <c r="AY68" s="44">
        <v>0</v>
      </c>
      <c r="AZ68" s="14">
        <v>2</v>
      </c>
      <c r="BA68" s="14">
        <v>0</v>
      </c>
      <c r="BB68" s="57">
        <f t="shared" si="45"/>
        <v>2</v>
      </c>
      <c r="BC68" s="14">
        <f t="shared" si="46"/>
        <v>2</v>
      </c>
      <c r="BD68" s="43">
        <f t="shared" si="47"/>
        <v>0</v>
      </c>
      <c r="BF68" s="44">
        <f t="shared" si="23"/>
        <v>30</v>
      </c>
      <c r="BG68" s="14">
        <f t="shared" si="24"/>
        <v>24</v>
      </c>
      <c r="BH68" s="43">
        <f t="shared" si="25"/>
        <v>6</v>
      </c>
    </row>
    <row r="69" spans="1:60" x14ac:dyDescent="0.2">
      <c r="A69" s="41" t="s">
        <v>338</v>
      </c>
      <c r="B69" s="42" t="s">
        <v>854</v>
      </c>
      <c r="C69" s="42">
        <f>+VLOOKUP(A69,Sheet7!$A$2:$G$142,7,0)</f>
        <v>12.36</v>
      </c>
      <c r="D69" s="97">
        <f>+VLOOKUP(A69,Sheet7!$A$2:$E$142,5,0)</f>
        <v>1272</v>
      </c>
      <c r="F69" s="58">
        <v>1</v>
      </c>
      <c r="H69" s="58">
        <v>1</v>
      </c>
      <c r="I69" s="6"/>
      <c r="J69" s="58">
        <v>1</v>
      </c>
      <c r="K69" s="6"/>
      <c r="L69" s="58">
        <f>+VLOOKUP(A69,Sheet1!$A$11:$Y$148,25,0)</f>
        <v>1</v>
      </c>
      <c r="N69" s="41">
        <v>3</v>
      </c>
      <c r="O69" s="42">
        <v>0</v>
      </c>
      <c r="P69" s="57">
        <f t="shared" si="28"/>
        <v>3</v>
      </c>
      <c r="Q69" s="42">
        <f t="shared" si="29"/>
        <v>3</v>
      </c>
      <c r="R69" s="50">
        <f t="shared" si="30"/>
        <v>0</v>
      </c>
      <c r="T69" s="41">
        <v>1</v>
      </c>
      <c r="U69" s="42">
        <f t="shared" si="31"/>
        <v>1</v>
      </c>
      <c r="V69" s="50">
        <f t="shared" si="32"/>
        <v>0</v>
      </c>
      <c r="X69" s="41">
        <v>2</v>
      </c>
      <c r="Y69" s="42">
        <f t="shared" si="33"/>
        <v>1</v>
      </c>
      <c r="Z69" s="50">
        <f t="shared" si="34"/>
        <v>1</v>
      </c>
      <c r="AB69" s="41">
        <v>1</v>
      </c>
      <c r="AC69" s="42">
        <f t="shared" si="35"/>
        <v>1</v>
      </c>
      <c r="AD69" s="50">
        <f t="shared" si="36"/>
        <v>0</v>
      </c>
      <c r="AF69" s="41">
        <v>0</v>
      </c>
      <c r="AG69" s="42">
        <v>18</v>
      </c>
      <c r="AH69" s="42">
        <v>1</v>
      </c>
      <c r="AI69" s="57">
        <f t="shared" si="37"/>
        <v>19</v>
      </c>
      <c r="AJ69" s="42">
        <f t="shared" si="38"/>
        <v>18</v>
      </c>
      <c r="AK69" s="50">
        <f t="shared" si="39"/>
        <v>1</v>
      </c>
      <c r="AM69" s="41">
        <v>5</v>
      </c>
      <c r="AN69" s="42">
        <v>0</v>
      </c>
      <c r="AO69" s="57">
        <f t="shared" si="40"/>
        <v>5</v>
      </c>
      <c r="AP69" s="42">
        <v>5</v>
      </c>
      <c r="AQ69" s="50">
        <f t="shared" si="41"/>
        <v>0</v>
      </c>
      <c r="AS69" s="54">
        <f t="shared" si="42"/>
        <v>1</v>
      </c>
      <c r="AU69" s="41">
        <v>6</v>
      </c>
      <c r="AV69" s="42">
        <f t="shared" si="43"/>
        <v>6</v>
      </c>
      <c r="AW69" s="50">
        <f t="shared" si="44"/>
        <v>0</v>
      </c>
      <c r="AY69" s="41">
        <v>0</v>
      </c>
      <c r="AZ69" s="42">
        <v>2</v>
      </c>
      <c r="BA69" s="42">
        <v>0</v>
      </c>
      <c r="BB69" s="57">
        <f t="shared" si="45"/>
        <v>2</v>
      </c>
      <c r="BC69" s="42">
        <f t="shared" si="46"/>
        <v>2</v>
      </c>
      <c r="BD69" s="43">
        <f t="shared" si="47"/>
        <v>0</v>
      </c>
      <c r="BF69" s="41">
        <f t="shared" si="23"/>
        <v>43</v>
      </c>
      <c r="BG69" s="42">
        <f t="shared" si="24"/>
        <v>41</v>
      </c>
      <c r="BH69" s="43">
        <f t="shared" si="25"/>
        <v>2</v>
      </c>
    </row>
    <row r="70" spans="1:60" x14ac:dyDescent="0.2">
      <c r="A70" s="44" t="s">
        <v>339</v>
      </c>
      <c r="B70" s="14" t="s">
        <v>859</v>
      </c>
      <c r="C70" s="14">
        <f>+VLOOKUP(A70,Sheet7!$A$2:$G$142,7,0)</f>
        <v>14.98</v>
      </c>
      <c r="D70" s="98">
        <f>+VLOOKUP(A70,Sheet7!$A$2:$E$142,5,0)</f>
        <v>1680</v>
      </c>
      <c r="F70" s="59">
        <v>1</v>
      </c>
      <c r="H70" s="59">
        <v>1</v>
      </c>
      <c r="I70" s="65"/>
      <c r="J70" s="59">
        <v>1</v>
      </c>
      <c r="K70" s="65"/>
      <c r="L70" s="59">
        <f>+VLOOKUP(A70,Sheet1!$A$11:$Y$148,25,0)</f>
        <v>1</v>
      </c>
      <c r="M70" s="65"/>
      <c r="N70" s="44">
        <v>4</v>
      </c>
      <c r="O70" s="14">
        <v>0</v>
      </c>
      <c r="P70" s="57">
        <f t="shared" si="28"/>
        <v>4</v>
      </c>
      <c r="Q70" s="14">
        <f t="shared" si="29"/>
        <v>4</v>
      </c>
      <c r="R70" s="50">
        <f t="shared" si="30"/>
        <v>0</v>
      </c>
      <c r="T70" s="44">
        <v>1</v>
      </c>
      <c r="U70" s="14">
        <f t="shared" si="31"/>
        <v>1</v>
      </c>
      <c r="V70" s="50">
        <f t="shared" si="32"/>
        <v>0</v>
      </c>
      <c r="X70" s="44">
        <v>2</v>
      </c>
      <c r="Y70" s="14">
        <f t="shared" si="33"/>
        <v>2</v>
      </c>
      <c r="Z70" s="50">
        <f t="shared" si="34"/>
        <v>0</v>
      </c>
      <c r="AB70" s="44">
        <v>2</v>
      </c>
      <c r="AC70" s="14">
        <f t="shared" si="35"/>
        <v>2</v>
      </c>
      <c r="AD70" s="50">
        <f t="shared" si="36"/>
        <v>0</v>
      </c>
      <c r="AF70" s="44">
        <v>0</v>
      </c>
      <c r="AG70" s="14">
        <v>23</v>
      </c>
      <c r="AH70" s="14">
        <v>1</v>
      </c>
      <c r="AI70" s="57">
        <f t="shared" si="37"/>
        <v>24</v>
      </c>
      <c r="AJ70" s="14">
        <f t="shared" si="38"/>
        <v>23</v>
      </c>
      <c r="AK70" s="50">
        <f t="shared" si="39"/>
        <v>1</v>
      </c>
      <c r="AM70" s="44">
        <v>5</v>
      </c>
      <c r="AN70" s="14">
        <v>0</v>
      </c>
      <c r="AO70" s="57">
        <f t="shared" si="40"/>
        <v>5</v>
      </c>
      <c r="AP70" s="14">
        <v>5</v>
      </c>
      <c r="AQ70" s="50">
        <f t="shared" si="41"/>
        <v>0</v>
      </c>
      <c r="AS70" s="54">
        <f t="shared" si="42"/>
        <v>1</v>
      </c>
      <c r="AU70" s="44">
        <v>7</v>
      </c>
      <c r="AV70" s="14">
        <f t="shared" si="43"/>
        <v>7</v>
      </c>
      <c r="AW70" s="50">
        <f t="shared" si="44"/>
        <v>0</v>
      </c>
      <c r="AY70" s="44">
        <v>1</v>
      </c>
      <c r="AZ70" s="14">
        <v>1</v>
      </c>
      <c r="BA70" s="14">
        <v>0</v>
      </c>
      <c r="BB70" s="57">
        <f t="shared" si="45"/>
        <v>2</v>
      </c>
      <c r="BC70" s="14">
        <f t="shared" si="46"/>
        <v>2</v>
      </c>
      <c r="BD70" s="43">
        <f t="shared" si="47"/>
        <v>0</v>
      </c>
      <c r="BF70" s="44">
        <f t="shared" si="23"/>
        <v>51</v>
      </c>
      <c r="BG70" s="14">
        <f t="shared" si="24"/>
        <v>50</v>
      </c>
      <c r="BH70" s="43">
        <f t="shared" si="25"/>
        <v>1</v>
      </c>
    </row>
    <row r="71" spans="1:60" x14ac:dyDescent="0.2">
      <c r="A71" s="44" t="s">
        <v>54</v>
      </c>
      <c r="B71" s="14" t="s">
        <v>380</v>
      </c>
      <c r="C71" s="14">
        <f>+VLOOKUP(A71,Sheet7!$A$2:$G$142,7,0)</f>
        <v>25.29</v>
      </c>
      <c r="D71" s="98">
        <f>+VLOOKUP(A71,Sheet7!$A$2:$E$142,5,0)</f>
        <v>1716</v>
      </c>
      <c r="F71" s="59">
        <v>1</v>
      </c>
      <c r="H71" s="59">
        <v>1</v>
      </c>
      <c r="I71" s="65"/>
      <c r="J71" s="59">
        <v>1</v>
      </c>
      <c r="K71" s="65"/>
      <c r="L71" s="59">
        <f>+VLOOKUP(A71,Sheet1!$A$11:$Y$148,25,0)</f>
        <v>1</v>
      </c>
      <c r="M71" s="65"/>
      <c r="N71" s="44">
        <v>4</v>
      </c>
      <c r="O71" s="14">
        <v>0</v>
      </c>
      <c r="P71" s="57">
        <f t="shared" si="28"/>
        <v>4</v>
      </c>
      <c r="Q71" s="14">
        <f t="shared" si="29"/>
        <v>4</v>
      </c>
      <c r="R71" s="50">
        <f t="shared" si="30"/>
        <v>0</v>
      </c>
      <c r="T71" s="44">
        <v>1</v>
      </c>
      <c r="U71" s="14">
        <f t="shared" si="31"/>
        <v>1</v>
      </c>
      <c r="V71" s="50">
        <f t="shared" si="32"/>
        <v>0</v>
      </c>
      <c r="X71" s="44">
        <v>2</v>
      </c>
      <c r="Y71" s="14">
        <f t="shared" si="33"/>
        <v>2</v>
      </c>
      <c r="Z71" s="50">
        <f t="shared" si="34"/>
        <v>0</v>
      </c>
      <c r="AB71" s="44">
        <v>2</v>
      </c>
      <c r="AC71" s="14">
        <f t="shared" si="35"/>
        <v>2</v>
      </c>
      <c r="AD71" s="50">
        <f t="shared" si="36"/>
        <v>0</v>
      </c>
      <c r="AF71" s="44">
        <v>0</v>
      </c>
      <c r="AG71" s="14">
        <v>22</v>
      </c>
      <c r="AH71" s="14">
        <v>2</v>
      </c>
      <c r="AI71" s="57">
        <f t="shared" si="37"/>
        <v>24</v>
      </c>
      <c r="AJ71" s="14">
        <f t="shared" si="38"/>
        <v>24</v>
      </c>
      <c r="AK71" s="50">
        <f t="shared" si="39"/>
        <v>0</v>
      </c>
      <c r="AM71" s="44">
        <v>5</v>
      </c>
      <c r="AN71" s="14">
        <v>0</v>
      </c>
      <c r="AO71" s="57">
        <f t="shared" si="40"/>
        <v>5</v>
      </c>
      <c r="AP71" s="14">
        <v>5</v>
      </c>
      <c r="AQ71" s="50">
        <f t="shared" si="41"/>
        <v>0</v>
      </c>
      <c r="AS71" s="54">
        <f t="shared" si="42"/>
        <v>0</v>
      </c>
      <c r="AU71" s="44">
        <v>7</v>
      </c>
      <c r="AV71" s="14">
        <f t="shared" si="43"/>
        <v>8</v>
      </c>
      <c r="AW71" s="50">
        <f t="shared" si="44"/>
        <v>-1</v>
      </c>
      <c r="AY71" s="44">
        <v>0</v>
      </c>
      <c r="AZ71" s="14">
        <v>2</v>
      </c>
      <c r="BA71" s="14">
        <v>0</v>
      </c>
      <c r="BB71" s="57">
        <f t="shared" si="45"/>
        <v>2</v>
      </c>
      <c r="BC71" s="14">
        <f t="shared" si="46"/>
        <v>2</v>
      </c>
      <c r="BD71" s="43">
        <f t="shared" si="47"/>
        <v>0</v>
      </c>
      <c r="BF71" s="44">
        <f t="shared" si="23"/>
        <v>51</v>
      </c>
      <c r="BG71" s="14">
        <f t="shared" si="24"/>
        <v>52</v>
      </c>
      <c r="BH71" s="43">
        <f t="shared" si="25"/>
        <v>-1</v>
      </c>
    </row>
    <row r="72" spans="1:60" x14ac:dyDescent="0.2">
      <c r="A72" s="44" t="s">
        <v>179</v>
      </c>
      <c r="B72" s="14" t="s">
        <v>817</v>
      </c>
      <c r="C72" s="14">
        <f>+VLOOKUP(A72,Sheet7!$A$2:$G$142,7,0)</f>
        <v>18.740000000000002</v>
      </c>
      <c r="D72" s="98">
        <f>+VLOOKUP(A72,Sheet7!$A$2:$E$142,5,0)</f>
        <v>606</v>
      </c>
      <c r="F72" s="59">
        <v>1</v>
      </c>
      <c r="H72" s="59">
        <v>1</v>
      </c>
      <c r="I72" s="65"/>
      <c r="J72" s="59">
        <v>1</v>
      </c>
      <c r="K72" s="65"/>
      <c r="L72" s="59">
        <f>+VLOOKUP(A72,Sheet1!$A$11:$Y$148,25,0)</f>
        <v>1</v>
      </c>
      <c r="M72" s="65"/>
      <c r="N72" s="44">
        <v>2</v>
      </c>
      <c r="O72" s="14">
        <v>0</v>
      </c>
      <c r="P72" s="57">
        <f t="shared" si="28"/>
        <v>2</v>
      </c>
      <c r="Q72" s="14">
        <f t="shared" si="29"/>
        <v>2</v>
      </c>
      <c r="R72" s="50">
        <f t="shared" si="30"/>
        <v>0</v>
      </c>
      <c r="T72" s="44">
        <v>0</v>
      </c>
      <c r="U72" s="14">
        <f t="shared" si="31"/>
        <v>0</v>
      </c>
      <c r="V72" s="50">
        <f t="shared" si="32"/>
        <v>0</v>
      </c>
      <c r="X72" s="44">
        <v>1</v>
      </c>
      <c r="Y72" s="14">
        <f t="shared" si="33"/>
        <v>1</v>
      </c>
      <c r="Z72" s="50">
        <f t="shared" si="34"/>
        <v>0</v>
      </c>
      <c r="AB72" s="44">
        <v>1</v>
      </c>
      <c r="AC72" s="14">
        <f t="shared" si="35"/>
        <v>1</v>
      </c>
      <c r="AD72" s="50">
        <f t="shared" si="36"/>
        <v>0</v>
      </c>
      <c r="AF72" s="44">
        <v>0</v>
      </c>
      <c r="AG72" s="14">
        <v>8</v>
      </c>
      <c r="AH72" s="14">
        <v>2</v>
      </c>
      <c r="AI72" s="57">
        <f t="shared" si="37"/>
        <v>10</v>
      </c>
      <c r="AJ72" s="14">
        <f t="shared" si="38"/>
        <v>8</v>
      </c>
      <c r="AK72" s="50">
        <f t="shared" si="39"/>
        <v>2</v>
      </c>
      <c r="AM72" s="44">
        <v>3</v>
      </c>
      <c r="AN72" s="14">
        <v>0</v>
      </c>
      <c r="AO72" s="57">
        <f t="shared" si="40"/>
        <v>3</v>
      </c>
      <c r="AP72" s="14">
        <v>5</v>
      </c>
      <c r="AQ72" s="50">
        <f t="shared" si="41"/>
        <v>-2</v>
      </c>
      <c r="AS72" s="54">
        <f t="shared" si="42"/>
        <v>0</v>
      </c>
      <c r="AU72" s="44">
        <v>3</v>
      </c>
      <c r="AV72" s="14">
        <f t="shared" si="43"/>
        <v>3</v>
      </c>
      <c r="AW72" s="50">
        <f t="shared" si="44"/>
        <v>0</v>
      </c>
      <c r="AY72" s="44">
        <v>1</v>
      </c>
      <c r="AZ72" s="14">
        <v>1</v>
      </c>
      <c r="BA72" s="14">
        <v>0</v>
      </c>
      <c r="BB72" s="57">
        <f t="shared" si="45"/>
        <v>2</v>
      </c>
      <c r="BC72" s="14">
        <f t="shared" si="46"/>
        <v>2</v>
      </c>
      <c r="BD72" s="43">
        <f t="shared" si="47"/>
        <v>0</v>
      </c>
      <c r="BF72" s="44">
        <f t="shared" si="23"/>
        <v>26</v>
      </c>
      <c r="BG72" s="14">
        <f t="shared" si="24"/>
        <v>26</v>
      </c>
      <c r="BH72" s="43">
        <f t="shared" si="25"/>
        <v>0</v>
      </c>
    </row>
    <row r="73" spans="1:60" x14ac:dyDescent="0.2">
      <c r="A73" s="44" t="s">
        <v>340</v>
      </c>
      <c r="B73" s="14" t="s">
        <v>859</v>
      </c>
      <c r="C73" s="14">
        <f>+VLOOKUP(A73,Sheet7!$A$2:$G$142,7,0)</f>
        <v>33.79</v>
      </c>
      <c r="D73" s="98">
        <f>+VLOOKUP(A73,Sheet7!$A$2:$E$142,5,0)</f>
        <v>1764</v>
      </c>
      <c r="F73" s="59">
        <v>1</v>
      </c>
      <c r="H73" s="59">
        <v>1</v>
      </c>
      <c r="I73" s="65"/>
      <c r="J73" s="59">
        <v>1</v>
      </c>
      <c r="K73" s="65"/>
      <c r="L73" s="59">
        <f>+VLOOKUP(A73,Sheet1!$A$11:$Y$148,25,0)</f>
        <v>1</v>
      </c>
      <c r="M73" s="65"/>
      <c r="N73" s="44">
        <v>4</v>
      </c>
      <c r="O73" s="14">
        <v>0</v>
      </c>
      <c r="P73" s="57">
        <f t="shared" si="28"/>
        <v>4</v>
      </c>
      <c r="Q73" s="14">
        <f t="shared" si="29"/>
        <v>4</v>
      </c>
      <c r="R73" s="50">
        <f t="shared" si="30"/>
        <v>0</v>
      </c>
      <c r="T73" s="44">
        <v>1</v>
      </c>
      <c r="U73" s="14">
        <f t="shared" si="31"/>
        <v>1</v>
      </c>
      <c r="V73" s="50">
        <f t="shared" si="32"/>
        <v>0</v>
      </c>
      <c r="X73" s="44">
        <v>2</v>
      </c>
      <c r="Y73" s="14">
        <f t="shared" si="33"/>
        <v>2</v>
      </c>
      <c r="Z73" s="50">
        <f t="shared" si="34"/>
        <v>0</v>
      </c>
      <c r="AB73" s="44">
        <v>2</v>
      </c>
      <c r="AC73" s="14">
        <f t="shared" si="35"/>
        <v>2</v>
      </c>
      <c r="AD73" s="50">
        <f t="shared" si="36"/>
        <v>0</v>
      </c>
      <c r="AF73" s="44">
        <v>0</v>
      </c>
      <c r="AG73" s="14">
        <v>24</v>
      </c>
      <c r="AH73" s="14">
        <v>3</v>
      </c>
      <c r="AI73" s="57">
        <f t="shared" si="37"/>
        <v>27</v>
      </c>
      <c r="AJ73" s="14">
        <f t="shared" si="38"/>
        <v>25</v>
      </c>
      <c r="AK73" s="50">
        <f t="shared" si="39"/>
        <v>2</v>
      </c>
      <c r="AM73" s="44">
        <v>5</v>
      </c>
      <c r="AN73" s="14">
        <v>0</v>
      </c>
      <c r="AO73" s="57">
        <f t="shared" si="40"/>
        <v>5</v>
      </c>
      <c r="AP73" s="14">
        <v>5</v>
      </c>
      <c r="AQ73" s="50">
        <f t="shared" si="41"/>
        <v>0</v>
      </c>
      <c r="AS73" s="54">
        <f t="shared" si="42"/>
        <v>2</v>
      </c>
      <c r="AU73" s="44">
        <v>8</v>
      </c>
      <c r="AV73" s="14">
        <f t="shared" si="43"/>
        <v>8</v>
      </c>
      <c r="AW73" s="50">
        <f t="shared" si="44"/>
        <v>0</v>
      </c>
      <c r="AY73" s="44">
        <v>1</v>
      </c>
      <c r="AZ73" s="14">
        <v>1</v>
      </c>
      <c r="BA73" s="14">
        <v>0</v>
      </c>
      <c r="BB73" s="57">
        <f t="shared" si="45"/>
        <v>2</v>
      </c>
      <c r="BC73" s="14">
        <f t="shared" si="46"/>
        <v>2</v>
      </c>
      <c r="BD73" s="43">
        <f t="shared" si="47"/>
        <v>0</v>
      </c>
      <c r="BF73" s="44">
        <f t="shared" ref="BF73:BF104" si="48">F73+H73+J73+L73+P73+T73+X73+AB73+AI73++AM73+AN73+AU73+BB73</f>
        <v>55</v>
      </c>
      <c r="BG73" s="14">
        <f t="shared" ref="BG73:BG104" si="49">F73+H73+J73+L73+Q73+U73+Y73+AC73+AJ73+AP73+AV73+BC73</f>
        <v>53</v>
      </c>
      <c r="BH73" s="43">
        <f t="shared" ref="BH73:BH104" si="50">R73+V73+Z73+AD73+AK73+AQ73+AW73+BD73</f>
        <v>2</v>
      </c>
    </row>
    <row r="74" spans="1:60" x14ac:dyDescent="0.2">
      <c r="A74" s="44" t="s">
        <v>154</v>
      </c>
      <c r="B74" s="14" t="s">
        <v>385</v>
      </c>
      <c r="C74" s="14">
        <f>+VLOOKUP(A74,Sheet7!$A$2:$G$142,7,0)</f>
        <v>12.879999999999999</v>
      </c>
      <c r="D74" s="98">
        <f>+VLOOKUP(A74,Sheet7!$A$2:$E$142,5,0)</f>
        <v>1242</v>
      </c>
      <c r="F74" s="59">
        <v>1</v>
      </c>
      <c r="H74" s="59">
        <v>1</v>
      </c>
      <c r="I74" s="65"/>
      <c r="J74" s="59">
        <v>1</v>
      </c>
      <c r="K74" s="65"/>
      <c r="L74" s="59">
        <f>+VLOOKUP(A74,Sheet1!$A$11:$Y$148,25,0)</f>
        <v>1</v>
      </c>
      <c r="M74" s="65"/>
      <c r="N74" s="44">
        <v>3</v>
      </c>
      <c r="O74" s="14">
        <v>0</v>
      </c>
      <c r="P74" s="57">
        <f t="shared" si="28"/>
        <v>3</v>
      </c>
      <c r="Q74" s="14">
        <f t="shared" si="29"/>
        <v>3</v>
      </c>
      <c r="R74" s="50">
        <f t="shared" si="30"/>
        <v>0</v>
      </c>
      <c r="T74" s="44">
        <v>1</v>
      </c>
      <c r="U74" s="14">
        <f t="shared" si="31"/>
        <v>1</v>
      </c>
      <c r="V74" s="50">
        <f t="shared" si="32"/>
        <v>0</v>
      </c>
      <c r="X74" s="44">
        <v>1</v>
      </c>
      <c r="Y74" s="14">
        <f t="shared" si="33"/>
        <v>1</v>
      </c>
      <c r="Z74" s="50">
        <f t="shared" si="34"/>
        <v>0</v>
      </c>
      <c r="AB74" s="44">
        <v>1</v>
      </c>
      <c r="AC74" s="14">
        <f t="shared" si="35"/>
        <v>1</v>
      </c>
      <c r="AD74" s="50">
        <f t="shared" si="36"/>
        <v>0</v>
      </c>
      <c r="AF74" s="44">
        <v>0</v>
      </c>
      <c r="AG74" s="14">
        <v>15</v>
      </c>
      <c r="AH74" s="14">
        <v>1</v>
      </c>
      <c r="AI74" s="57">
        <f t="shared" si="37"/>
        <v>16</v>
      </c>
      <c r="AJ74" s="14">
        <f t="shared" si="38"/>
        <v>17</v>
      </c>
      <c r="AK74" s="50">
        <f t="shared" si="39"/>
        <v>-1</v>
      </c>
      <c r="AM74" s="44">
        <v>5</v>
      </c>
      <c r="AN74" s="14">
        <v>0</v>
      </c>
      <c r="AO74" s="57">
        <f t="shared" si="40"/>
        <v>5</v>
      </c>
      <c r="AP74" s="14">
        <v>5</v>
      </c>
      <c r="AQ74" s="50">
        <f t="shared" si="41"/>
        <v>0</v>
      </c>
      <c r="AS74" s="54">
        <f t="shared" si="42"/>
        <v>-1</v>
      </c>
      <c r="AU74" s="44">
        <v>5</v>
      </c>
      <c r="AV74" s="14">
        <f t="shared" si="43"/>
        <v>5</v>
      </c>
      <c r="AW74" s="50">
        <f t="shared" si="44"/>
        <v>0</v>
      </c>
      <c r="AY74" s="44">
        <v>0</v>
      </c>
      <c r="AZ74" s="14">
        <v>2</v>
      </c>
      <c r="BA74" s="14">
        <v>0</v>
      </c>
      <c r="BB74" s="57">
        <f t="shared" si="45"/>
        <v>2</v>
      </c>
      <c r="BC74" s="14">
        <f t="shared" si="46"/>
        <v>2</v>
      </c>
      <c r="BD74" s="43">
        <f t="shared" si="47"/>
        <v>0</v>
      </c>
      <c r="BF74" s="44">
        <f t="shared" si="48"/>
        <v>38</v>
      </c>
      <c r="BG74" s="14">
        <f t="shared" si="49"/>
        <v>39</v>
      </c>
      <c r="BH74" s="43">
        <f t="shared" si="50"/>
        <v>-1</v>
      </c>
    </row>
    <row r="75" spans="1:60" x14ac:dyDescent="0.2">
      <c r="A75" s="44" t="s">
        <v>153</v>
      </c>
      <c r="B75" s="14" t="s">
        <v>385</v>
      </c>
      <c r="C75" s="14">
        <f>+VLOOKUP(A75,Sheet7!$A$2:$G$142,7,0)</f>
        <v>11.156639</v>
      </c>
      <c r="D75" s="98">
        <f>+VLOOKUP(A75,Sheet7!$A$2:$E$142,5,0)</f>
        <v>1376</v>
      </c>
      <c r="F75" s="59">
        <v>1</v>
      </c>
      <c r="H75" s="59">
        <v>1</v>
      </c>
      <c r="I75" s="65"/>
      <c r="J75" s="59">
        <v>1</v>
      </c>
      <c r="K75" s="65"/>
      <c r="L75" s="59">
        <f>+VLOOKUP(A75,Sheet1!$A$11:$Y$148,25,0)</f>
        <v>1</v>
      </c>
      <c r="M75" s="65"/>
      <c r="N75" s="44">
        <v>3</v>
      </c>
      <c r="O75" s="14">
        <v>0</v>
      </c>
      <c r="P75" s="57">
        <f t="shared" si="28"/>
        <v>3</v>
      </c>
      <c r="Q75" s="14">
        <f t="shared" si="29"/>
        <v>3</v>
      </c>
      <c r="R75" s="50">
        <f t="shared" si="30"/>
        <v>0</v>
      </c>
      <c r="T75" s="44">
        <v>1</v>
      </c>
      <c r="U75" s="14">
        <f t="shared" si="31"/>
        <v>1</v>
      </c>
      <c r="V75" s="50">
        <f t="shared" si="32"/>
        <v>0</v>
      </c>
      <c r="X75" s="44">
        <v>2</v>
      </c>
      <c r="Y75" s="14">
        <f t="shared" si="33"/>
        <v>2</v>
      </c>
      <c r="Z75" s="50">
        <f t="shared" si="34"/>
        <v>0</v>
      </c>
      <c r="AB75" s="44">
        <v>2</v>
      </c>
      <c r="AC75" s="14">
        <f t="shared" si="35"/>
        <v>1</v>
      </c>
      <c r="AD75" s="50">
        <f t="shared" si="36"/>
        <v>1</v>
      </c>
      <c r="AF75" s="44">
        <v>0</v>
      </c>
      <c r="AG75" s="14">
        <v>18</v>
      </c>
      <c r="AH75" s="14">
        <v>1</v>
      </c>
      <c r="AI75" s="57">
        <f t="shared" si="37"/>
        <v>19</v>
      </c>
      <c r="AJ75" s="14">
        <f t="shared" si="38"/>
        <v>19</v>
      </c>
      <c r="AK75" s="50">
        <f t="shared" si="39"/>
        <v>0</v>
      </c>
      <c r="AM75" s="44">
        <v>5</v>
      </c>
      <c r="AN75" s="14">
        <v>0</v>
      </c>
      <c r="AO75" s="57">
        <f t="shared" si="40"/>
        <v>5</v>
      </c>
      <c r="AP75" s="14">
        <v>5</v>
      </c>
      <c r="AQ75" s="50">
        <f t="shared" si="41"/>
        <v>0</v>
      </c>
      <c r="AS75" s="54">
        <f t="shared" si="42"/>
        <v>0</v>
      </c>
      <c r="AU75" s="44">
        <v>6</v>
      </c>
      <c r="AV75" s="14">
        <f t="shared" si="43"/>
        <v>6</v>
      </c>
      <c r="AW75" s="50">
        <f t="shared" si="44"/>
        <v>0</v>
      </c>
      <c r="AY75" s="44">
        <v>1</v>
      </c>
      <c r="AZ75" s="14">
        <v>1</v>
      </c>
      <c r="BA75" s="14">
        <v>0</v>
      </c>
      <c r="BB75" s="57">
        <f t="shared" si="45"/>
        <v>2</v>
      </c>
      <c r="BC75" s="14">
        <f t="shared" si="46"/>
        <v>2</v>
      </c>
      <c r="BD75" s="43">
        <f t="shared" si="47"/>
        <v>0</v>
      </c>
      <c r="BF75" s="44">
        <f t="shared" si="48"/>
        <v>44</v>
      </c>
      <c r="BG75" s="14">
        <f t="shared" si="49"/>
        <v>43</v>
      </c>
      <c r="BH75" s="43">
        <f t="shared" si="50"/>
        <v>1</v>
      </c>
    </row>
    <row r="76" spans="1:60" x14ac:dyDescent="0.2">
      <c r="A76" s="44" t="s">
        <v>152</v>
      </c>
      <c r="B76" s="14" t="s">
        <v>385</v>
      </c>
      <c r="C76" s="14">
        <f>+VLOOKUP(A76,Sheet7!$A$2:$G$142,7,0)</f>
        <v>15.01</v>
      </c>
      <c r="D76" s="98">
        <f>+VLOOKUP(A76,Sheet7!$A$2:$E$142,5,0)</f>
        <v>1732</v>
      </c>
      <c r="F76" s="59">
        <v>1</v>
      </c>
      <c r="H76" s="59">
        <v>1</v>
      </c>
      <c r="I76" s="65"/>
      <c r="J76" s="59">
        <v>1</v>
      </c>
      <c r="K76" s="65"/>
      <c r="L76" s="59">
        <f>+VLOOKUP(A76,Sheet1!$A$11:$Y$148,25,0)</f>
        <v>1</v>
      </c>
      <c r="M76" s="65"/>
      <c r="N76" s="44">
        <v>4</v>
      </c>
      <c r="O76" s="14">
        <v>0</v>
      </c>
      <c r="P76" s="57">
        <f t="shared" si="28"/>
        <v>4</v>
      </c>
      <c r="Q76" s="14">
        <f t="shared" si="29"/>
        <v>4</v>
      </c>
      <c r="R76" s="50">
        <f t="shared" si="30"/>
        <v>0</v>
      </c>
      <c r="T76" s="44">
        <v>1</v>
      </c>
      <c r="U76" s="14">
        <f t="shared" si="31"/>
        <v>1</v>
      </c>
      <c r="V76" s="50">
        <f t="shared" si="32"/>
        <v>0</v>
      </c>
      <c r="X76" s="44">
        <v>2</v>
      </c>
      <c r="Y76" s="14">
        <f t="shared" si="33"/>
        <v>2</v>
      </c>
      <c r="Z76" s="50">
        <f t="shared" si="34"/>
        <v>0</v>
      </c>
      <c r="AB76" s="44">
        <v>2</v>
      </c>
      <c r="AC76" s="14">
        <f t="shared" si="35"/>
        <v>2</v>
      </c>
      <c r="AD76" s="50">
        <f t="shared" si="36"/>
        <v>0</v>
      </c>
      <c r="AF76" s="44">
        <v>0</v>
      </c>
      <c r="AG76" s="14">
        <v>23</v>
      </c>
      <c r="AH76" s="14">
        <v>1</v>
      </c>
      <c r="AI76" s="57">
        <f t="shared" si="37"/>
        <v>24</v>
      </c>
      <c r="AJ76" s="14">
        <f t="shared" si="38"/>
        <v>24</v>
      </c>
      <c r="AK76" s="50">
        <f t="shared" si="39"/>
        <v>0</v>
      </c>
      <c r="AM76" s="44">
        <v>5</v>
      </c>
      <c r="AN76" s="14">
        <v>0</v>
      </c>
      <c r="AO76" s="57">
        <f t="shared" si="40"/>
        <v>5</v>
      </c>
      <c r="AP76" s="14">
        <v>5</v>
      </c>
      <c r="AQ76" s="50">
        <f t="shared" si="41"/>
        <v>0</v>
      </c>
      <c r="AS76" s="54">
        <f t="shared" si="42"/>
        <v>0</v>
      </c>
      <c r="AU76" s="44">
        <v>8</v>
      </c>
      <c r="AV76" s="14">
        <f t="shared" si="43"/>
        <v>8</v>
      </c>
      <c r="AW76" s="50">
        <f t="shared" si="44"/>
        <v>0</v>
      </c>
      <c r="AY76" s="44">
        <v>1</v>
      </c>
      <c r="AZ76" s="14">
        <v>1</v>
      </c>
      <c r="BA76" s="14">
        <v>0</v>
      </c>
      <c r="BB76" s="57">
        <f t="shared" si="45"/>
        <v>2</v>
      </c>
      <c r="BC76" s="14">
        <f t="shared" si="46"/>
        <v>2</v>
      </c>
      <c r="BD76" s="43">
        <f t="shared" si="47"/>
        <v>0</v>
      </c>
      <c r="BF76" s="44">
        <f t="shared" si="48"/>
        <v>52</v>
      </c>
      <c r="BG76" s="14">
        <f t="shared" si="49"/>
        <v>52</v>
      </c>
      <c r="BH76" s="43">
        <f t="shared" si="50"/>
        <v>0</v>
      </c>
    </row>
    <row r="77" spans="1:60" x14ac:dyDescent="0.2">
      <c r="A77" s="44" t="s">
        <v>108</v>
      </c>
      <c r="B77" s="14" t="s">
        <v>379</v>
      </c>
      <c r="C77" s="14">
        <f>+VLOOKUP(A77,Sheet7!$A$2:$G$142,7,0)</f>
        <v>18.490000000000002</v>
      </c>
      <c r="D77" s="98">
        <f>+VLOOKUP(A77,Sheet7!$A$2:$E$142,5,0)</f>
        <v>1100</v>
      </c>
      <c r="F77" s="59">
        <v>1</v>
      </c>
      <c r="H77" s="59">
        <v>1</v>
      </c>
      <c r="I77" s="65"/>
      <c r="J77" s="59">
        <v>1</v>
      </c>
      <c r="K77" s="65"/>
      <c r="L77" s="59">
        <f>+VLOOKUP(A77,Sheet1!$A$11:$Y$148,25,0)</f>
        <v>1</v>
      </c>
      <c r="M77" s="65"/>
      <c r="N77" s="44">
        <v>3</v>
      </c>
      <c r="O77" s="14">
        <v>0</v>
      </c>
      <c r="P77" s="57">
        <f t="shared" si="28"/>
        <v>3</v>
      </c>
      <c r="Q77" s="14">
        <f t="shared" si="29"/>
        <v>3</v>
      </c>
      <c r="R77" s="50">
        <f t="shared" si="30"/>
        <v>0</v>
      </c>
      <c r="T77" s="44">
        <v>1</v>
      </c>
      <c r="U77" s="14">
        <f t="shared" si="31"/>
        <v>1</v>
      </c>
      <c r="V77" s="50">
        <f t="shared" si="32"/>
        <v>0</v>
      </c>
      <c r="X77" s="44">
        <v>1</v>
      </c>
      <c r="Y77" s="14">
        <f t="shared" si="33"/>
        <v>1</v>
      </c>
      <c r="Z77" s="50">
        <f t="shared" si="34"/>
        <v>0</v>
      </c>
      <c r="AB77" s="44">
        <v>1</v>
      </c>
      <c r="AC77" s="14">
        <f t="shared" si="35"/>
        <v>1</v>
      </c>
      <c r="AD77" s="50">
        <f t="shared" si="36"/>
        <v>0</v>
      </c>
      <c r="AF77" s="44">
        <v>0</v>
      </c>
      <c r="AG77" s="14">
        <v>13</v>
      </c>
      <c r="AH77" s="14">
        <v>1</v>
      </c>
      <c r="AI77" s="57">
        <f t="shared" si="37"/>
        <v>14</v>
      </c>
      <c r="AJ77" s="14">
        <f t="shared" si="38"/>
        <v>15</v>
      </c>
      <c r="AK77" s="50">
        <f t="shared" si="39"/>
        <v>-1</v>
      </c>
      <c r="AM77" s="44">
        <v>5</v>
      </c>
      <c r="AN77" s="14">
        <v>0</v>
      </c>
      <c r="AO77" s="57">
        <f t="shared" si="40"/>
        <v>5</v>
      </c>
      <c r="AP77" s="14">
        <v>5</v>
      </c>
      <c r="AQ77" s="50">
        <f t="shared" si="41"/>
        <v>0</v>
      </c>
      <c r="AS77" s="54">
        <f t="shared" si="42"/>
        <v>-1</v>
      </c>
      <c r="AU77" s="44">
        <v>5</v>
      </c>
      <c r="AV77" s="14">
        <f t="shared" si="43"/>
        <v>5</v>
      </c>
      <c r="AW77" s="50">
        <f t="shared" si="44"/>
        <v>0</v>
      </c>
      <c r="AY77" s="44">
        <v>0</v>
      </c>
      <c r="AZ77" s="14">
        <v>2</v>
      </c>
      <c r="BA77" s="14">
        <v>0</v>
      </c>
      <c r="BB77" s="57">
        <f t="shared" si="45"/>
        <v>2</v>
      </c>
      <c r="BC77" s="14">
        <f t="shared" si="46"/>
        <v>2</v>
      </c>
      <c r="BD77" s="43">
        <f t="shared" si="47"/>
        <v>0</v>
      </c>
      <c r="BF77" s="44">
        <f t="shared" si="48"/>
        <v>36</v>
      </c>
      <c r="BG77" s="14">
        <f t="shared" si="49"/>
        <v>37</v>
      </c>
      <c r="BH77" s="43">
        <f t="shared" si="50"/>
        <v>-1</v>
      </c>
    </row>
    <row r="78" spans="1:60" x14ac:dyDescent="0.2">
      <c r="A78" s="44" t="s">
        <v>109</v>
      </c>
      <c r="B78" s="14" t="s">
        <v>379</v>
      </c>
      <c r="C78" s="14">
        <f>+VLOOKUP(A78,Sheet7!$A$2:$G$142,7,0)</f>
        <v>16.77</v>
      </c>
      <c r="D78" s="98">
        <f>+VLOOKUP(A78,Sheet7!$A$2:$E$142,5,0)</f>
        <v>1885</v>
      </c>
      <c r="F78" s="59">
        <v>1</v>
      </c>
      <c r="H78" s="59">
        <v>1</v>
      </c>
      <c r="I78" s="65"/>
      <c r="J78" s="59">
        <v>1</v>
      </c>
      <c r="K78" s="65"/>
      <c r="L78" s="59">
        <f>+VLOOKUP(A78,Sheet1!$A$11:$Y$148,25,0)</f>
        <v>1</v>
      </c>
      <c r="M78" s="65"/>
      <c r="N78" s="44">
        <v>5</v>
      </c>
      <c r="O78" s="14">
        <v>0</v>
      </c>
      <c r="P78" s="57">
        <f t="shared" si="28"/>
        <v>5</v>
      </c>
      <c r="Q78" s="14">
        <f t="shared" si="29"/>
        <v>5</v>
      </c>
      <c r="R78" s="50">
        <f t="shared" si="30"/>
        <v>0</v>
      </c>
      <c r="T78" s="44">
        <v>2</v>
      </c>
      <c r="U78" s="14">
        <f t="shared" si="31"/>
        <v>2</v>
      </c>
      <c r="V78" s="50">
        <f t="shared" si="32"/>
        <v>0</v>
      </c>
      <c r="X78" s="44">
        <v>2</v>
      </c>
      <c r="Y78" s="14">
        <f t="shared" si="33"/>
        <v>2</v>
      </c>
      <c r="Z78" s="50">
        <f t="shared" si="34"/>
        <v>0</v>
      </c>
      <c r="AB78" s="44">
        <v>2</v>
      </c>
      <c r="AC78" s="14">
        <f t="shared" si="35"/>
        <v>2</v>
      </c>
      <c r="AD78" s="50">
        <f t="shared" si="36"/>
        <v>0</v>
      </c>
      <c r="AF78" s="44">
        <v>0</v>
      </c>
      <c r="AG78" s="14">
        <v>23</v>
      </c>
      <c r="AH78" s="14">
        <v>2</v>
      </c>
      <c r="AI78" s="57">
        <f t="shared" si="37"/>
        <v>25</v>
      </c>
      <c r="AJ78" s="14">
        <f t="shared" si="38"/>
        <v>26</v>
      </c>
      <c r="AK78" s="50">
        <f t="shared" si="39"/>
        <v>-1</v>
      </c>
      <c r="AM78" s="44">
        <v>5</v>
      </c>
      <c r="AN78" s="14">
        <v>0</v>
      </c>
      <c r="AO78" s="57">
        <f t="shared" si="40"/>
        <v>5</v>
      </c>
      <c r="AP78" s="14">
        <v>5</v>
      </c>
      <c r="AQ78" s="50">
        <f t="shared" si="41"/>
        <v>0</v>
      </c>
      <c r="AS78" s="54">
        <f t="shared" si="42"/>
        <v>-1</v>
      </c>
      <c r="AU78" s="44">
        <v>8</v>
      </c>
      <c r="AV78" s="14">
        <f t="shared" si="43"/>
        <v>8</v>
      </c>
      <c r="AW78" s="50">
        <f t="shared" si="44"/>
        <v>0</v>
      </c>
      <c r="AY78" s="44">
        <v>0</v>
      </c>
      <c r="AZ78" s="14">
        <v>2</v>
      </c>
      <c r="BA78" s="14">
        <v>0</v>
      </c>
      <c r="BB78" s="57">
        <f t="shared" si="45"/>
        <v>2</v>
      </c>
      <c r="BC78" s="14">
        <f t="shared" si="46"/>
        <v>2</v>
      </c>
      <c r="BD78" s="43">
        <f t="shared" si="47"/>
        <v>0</v>
      </c>
      <c r="BF78" s="44">
        <f t="shared" si="48"/>
        <v>55</v>
      </c>
      <c r="BG78" s="14">
        <f t="shared" si="49"/>
        <v>56</v>
      </c>
      <c r="BH78" s="43">
        <f t="shared" si="50"/>
        <v>-1</v>
      </c>
    </row>
    <row r="79" spans="1:60" x14ac:dyDescent="0.2">
      <c r="A79" s="44" t="s">
        <v>110</v>
      </c>
      <c r="B79" s="14" t="s">
        <v>379</v>
      </c>
      <c r="C79" s="14">
        <f>+VLOOKUP(A79,Sheet7!$A$2:$G$142,7,0)</f>
        <v>14.18</v>
      </c>
      <c r="D79" s="98">
        <f>+VLOOKUP(A79,Sheet7!$A$2:$E$142,5,0)</f>
        <v>1709</v>
      </c>
      <c r="F79" s="59">
        <v>1</v>
      </c>
      <c r="H79" s="59">
        <v>1</v>
      </c>
      <c r="I79" s="65"/>
      <c r="J79" s="59">
        <v>1</v>
      </c>
      <c r="K79" s="65"/>
      <c r="L79" s="59">
        <f>+VLOOKUP(A79,Sheet1!$A$11:$Y$148,25,0)</f>
        <v>1</v>
      </c>
      <c r="M79" s="65"/>
      <c r="N79" s="44">
        <v>4</v>
      </c>
      <c r="O79" s="14">
        <v>0</v>
      </c>
      <c r="P79" s="57">
        <f t="shared" ref="P79:P110" si="51">+N79+O79</f>
        <v>4</v>
      </c>
      <c r="Q79" s="14">
        <f t="shared" ref="Q79:Q110" si="52">+IF(D79&lt;800,2,ROUND(D79/400,0))</f>
        <v>4</v>
      </c>
      <c r="R79" s="50">
        <f t="shared" ref="R79:R110" si="53">+P79-Q79</f>
        <v>0</v>
      </c>
      <c r="T79" s="44">
        <v>1</v>
      </c>
      <c r="U79" s="14">
        <f t="shared" ref="U79:U110" si="54">+IF(D79&lt;1000,0,IF(D79&lt;1775,1,2))</f>
        <v>1</v>
      </c>
      <c r="V79" s="50">
        <f t="shared" ref="V79:V110" si="55">+T79-U79</f>
        <v>0</v>
      </c>
      <c r="X79" s="44">
        <v>2</v>
      </c>
      <c r="Y79" s="14">
        <f t="shared" ref="Y79:Y110" si="56">+IF(D79&lt;1300,1,2)</f>
        <v>2</v>
      </c>
      <c r="Z79" s="50">
        <f t="shared" ref="Z79:Z110" si="57">+X79-Y79</f>
        <v>0</v>
      </c>
      <c r="AB79" s="44">
        <v>2</v>
      </c>
      <c r="AC79" s="14">
        <f t="shared" ref="AC79:AC110" si="58">IF(AI79&gt;23,2,1)</f>
        <v>2</v>
      </c>
      <c r="AD79" s="50">
        <f t="shared" ref="AD79:AD110" si="59">+AB79-AC79</f>
        <v>0</v>
      </c>
      <c r="AF79" s="44">
        <v>0</v>
      </c>
      <c r="AG79" s="14">
        <v>23</v>
      </c>
      <c r="AH79" s="14">
        <v>1</v>
      </c>
      <c r="AI79" s="57">
        <f t="shared" ref="AI79:AI110" si="60">+AF79+AG79+AH79</f>
        <v>24</v>
      </c>
      <c r="AJ79" s="14">
        <f t="shared" ref="AJ79:AJ110" si="61">+ROUND(D79/$AI$143,0)</f>
        <v>24</v>
      </c>
      <c r="AK79" s="50">
        <f t="shared" ref="AK79:AK110" si="62">+AI79-AJ79</f>
        <v>0</v>
      </c>
      <c r="AM79" s="44">
        <v>5</v>
      </c>
      <c r="AN79" s="14">
        <v>0</v>
      </c>
      <c r="AO79" s="57">
        <f t="shared" ref="AO79:AO110" si="63">SUM(AM79:AN79)</f>
        <v>5</v>
      </c>
      <c r="AP79" s="14">
        <v>5</v>
      </c>
      <c r="AQ79" s="50">
        <f t="shared" ref="AQ79:AQ110" si="64">AO79-AP79</f>
        <v>0</v>
      </c>
      <c r="AS79" s="54">
        <f t="shared" ref="AS79:AS110" si="65">+AQ79+AK79</f>
        <v>0</v>
      </c>
      <c r="AU79" s="44">
        <v>7</v>
      </c>
      <c r="AV79" s="14">
        <f t="shared" ref="AV79:AV110" si="66">+ROUND(D79/$AU$143,0)</f>
        <v>8</v>
      </c>
      <c r="AW79" s="50">
        <f t="shared" ref="AW79:AW110" si="67">+AU79-AV79</f>
        <v>-1</v>
      </c>
      <c r="AY79" s="44">
        <v>0</v>
      </c>
      <c r="AZ79" s="14">
        <v>2</v>
      </c>
      <c r="BA79" s="14">
        <v>0</v>
      </c>
      <c r="BB79" s="57">
        <f t="shared" ref="BB79:BB110" si="68">+AY79+AZ79+BA79</f>
        <v>2</v>
      </c>
      <c r="BC79" s="14">
        <f t="shared" ref="BC79:BC110" si="69">+IF(D79&lt;2000,2,3)</f>
        <v>2</v>
      </c>
      <c r="BD79" s="43">
        <f t="shared" ref="BD79:BD110" si="70">+BB79-BC79</f>
        <v>0</v>
      </c>
      <c r="BF79" s="44">
        <f t="shared" si="48"/>
        <v>51</v>
      </c>
      <c r="BG79" s="14">
        <f t="shared" si="49"/>
        <v>52</v>
      </c>
      <c r="BH79" s="43">
        <f t="shared" si="50"/>
        <v>-1</v>
      </c>
    </row>
    <row r="80" spans="1:60" x14ac:dyDescent="0.2">
      <c r="A80" s="44" t="s">
        <v>155</v>
      </c>
      <c r="B80" s="14" t="s">
        <v>385</v>
      </c>
      <c r="C80" s="14">
        <f>+VLOOKUP(A80,Sheet7!$A$2:$G$142,7,0)</f>
        <v>8.8800000000000008</v>
      </c>
      <c r="D80" s="98">
        <f>+VLOOKUP(A80,Sheet7!$A$2:$E$142,5,0)</f>
        <v>992</v>
      </c>
      <c r="F80" s="59">
        <v>1</v>
      </c>
      <c r="H80" s="59">
        <v>1</v>
      </c>
      <c r="I80" s="65"/>
      <c r="J80" s="59">
        <v>1</v>
      </c>
      <c r="K80" s="65"/>
      <c r="L80" s="59">
        <f>+VLOOKUP(A80,Sheet1!$A$11:$Y$148,25,0)</f>
        <v>1</v>
      </c>
      <c r="M80" s="65"/>
      <c r="N80" s="44">
        <v>2</v>
      </c>
      <c r="O80" s="14">
        <v>0</v>
      </c>
      <c r="P80" s="57">
        <f t="shared" si="51"/>
        <v>2</v>
      </c>
      <c r="Q80" s="14">
        <f t="shared" si="52"/>
        <v>2</v>
      </c>
      <c r="R80" s="50">
        <f t="shared" si="53"/>
        <v>0</v>
      </c>
      <c r="T80" s="44">
        <v>0</v>
      </c>
      <c r="U80" s="14">
        <f t="shared" si="54"/>
        <v>0</v>
      </c>
      <c r="V80" s="50">
        <f t="shared" si="55"/>
        <v>0</v>
      </c>
      <c r="X80" s="44">
        <v>1</v>
      </c>
      <c r="Y80" s="14">
        <f t="shared" si="56"/>
        <v>1</v>
      </c>
      <c r="Z80" s="50">
        <f t="shared" si="57"/>
        <v>0</v>
      </c>
      <c r="AB80" s="44">
        <v>1</v>
      </c>
      <c r="AC80" s="14">
        <f t="shared" si="58"/>
        <v>1</v>
      </c>
      <c r="AD80" s="50">
        <f t="shared" si="59"/>
        <v>0</v>
      </c>
      <c r="AF80" s="44">
        <v>0</v>
      </c>
      <c r="AG80" s="14">
        <v>12</v>
      </c>
      <c r="AH80" s="14">
        <v>1</v>
      </c>
      <c r="AI80" s="57">
        <f t="shared" si="60"/>
        <v>13</v>
      </c>
      <c r="AJ80" s="14">
        <f t="shared" si="61"/>
        <v>14</v>
      </c>
      <c r="AK80" s="50">
        <f t="shared" si="62"/>
        <v>-1</v>
      </c>
      <c r="AM80" s="44">
        <v>5</v>
      </c>
      <c r="AN80" s="14">
        <v>0</v>
      </c>
      <c r="AO80" s="57">
        <f t="shared" si="63"/>
        <v>5</v>
      </c>
      <c r="AP80" s="14">
        <v>5</v>
      </c>
      <c r="AQ80" s="50">
        <f t="shared" si="64"/>
        <v>0</v>
      </c>
      <c r="AS80" s="54">
        <f t="shared" si="65"/>
        <v>-1</v>
      </c>
      <c r="AU80" s="44">
        <v>4</v>
      </c>
      <c r="AV80" s="14">
        <f t="shared" si="66"/>
        <v>4</v>
      </c>
      <c r="AW80" s="50">
        <f t="shared" si="67"/>
        <v>0</v>
      </c>
      <c r="AY80" s="44">
        <v>0</v>
      </c>
      <c r="AZ80" s="14">
        <v>2</v>
      </c>
      <c r="BA80" s="14">
        <v>0</v>
      </c>
      <c r="BB80" s="57">
        <f t="shared" si="68"/>
        <v>2</v>
      </c>
      <c r="BC80" s="14">
        <f t="shared" si="69"/>
        <v>2</v>
      </c>
      <c r="BD80" s="43">
        <f t="shared" si="70"/>
        <v>0</v>
      </c>
      <c r="BF80" s="44">
        <f t="shared" si="48"/>
        <v>32</v>
      </c>
      <c r="BG80" s="14">
        <f t="shared" si="49"/>
        <v>33</v>
      </c>
      <c r="BH80" s="43">
        <f t="shared" si="50"/>
        <v>-1</v>
      </c>
    </row>
    <row r="81" spans="1:60" x14ac:dyDescent="0.2">
      <c r="A81" s="44" t="s">
        <v>121</v>
      </c>
      <c r="B81" s="14" t="s">
        <v>379</v>
      </c>
      <c r="C81" s="14">
        <f>+VLOOKUP(A81,Sheet7!$A$2:$G$142,7,0)</f>
        <v>5.4700000000000006</v>
      </c>
      <c r="D81" s="98">
        <f>+VLOOKUP(A81,Sheet7!$A$2:$E$142,5,0)</f>
        <v>676</v>
      </c>
      <c r="F81" s="59">
        <v>1</v>
      </c>
      <c r="H81" s="59">
        <v>1</v>
      </c>
      <c r="I81" s="65"/>
      <c r="J81" s="59">
        <v>1</v>
      </c>
      <c r="K81" s="65"/>
      <c r="L81" s="59">
        <f>+VLOOKUP(A81,Sheet1!$A$11:$Y$148,25,0)</f>
        <v>1</v>
      </c>
      <c r="M81" s="65"/>
      <c r="N81" s="44">
        <v>2</v>
      </c>
      <c r="O81" s="14">
        <v>0</v>
      </c>
      <c r="P81" s="57">
        <f t="shared" si="51"/>
        <v>2</v>
      </c>
      <c r="Q81" s="14">
        <f t="shared" si="52"/>
        <v>2</v>
      </c>
      <c r="R81" s="50">
        <f t="shared" si="53"/>
        <v>0</v>
      </c>
      <c r="T81" s="44">
        <v>0</v>
      </c>
      <c r="U81" s="14">
        <f t="shared" si="54"/>
        <v>0</v>
      </c>
      <c r="V81" s="50">
        <f t="shared" si="55"/>
        <v>0</v>
      </c>
      <c r="X81" s="44">
        <v>1</v>
      </c>
      <c r="Y81" s="14">
        <f t="shared" si="56"/>
        <v>1</v>
      </c>
      <c r="Z81" s="50">
        <f t="shared" si="57"/>
        <v>0</v>
      </c>
      <c r="AB81" s="44">
        <v>1</v>
      </c>
      <c r="AC81" s="14">
        <f t="shared" si="58"/>
        <v>1</v>
      </c>
      <c r="AD81" s="50">
        <f t="shared" si="59"/>
        <v>0</v>
      </c>
      <c r="AF81" s="44">
        <v>1</v>
      </c>
      <c r="AG81" s="14">
        <v>7</v>
      </c>
      <c r="AH81" s="14">
        <v>2</v>
      </c>
      <c r="AI81" s="57">
        <f t="shared" si="60"/>
        <v>10</v>
      </c>
      <c r="AJ81" s="14">
        <f t="shared" si="61"/>
        <v>9</v>
      </c>
      <c r="AK81" s="50">
        <f t="shared" si="62"/>
        <v>1</v>
      </c>
      <c r="AM81" s="44">
        <v>5</v>
      </c>
      <c r="AN81" s="14">
        <v>0</v>
      </c>
      <c r="AO81" s="57">
        <f t="shared" si="63"/>
        <v>5</v>
      </c>
      <c r="AP81" s="14">
        <v>5</v>
      </c>
      <c r="AQ81" s="50">
        <f t="shared" si="64"/>
        <v>0</v>
      </c>
      <c r="AS81" s="54">
        <f t="shared" si="65"/>
        <v>1</v>
      </c>
      <c r="AU81" s="44">
        <v>3</v>
      </c>
      <c r="AV81" s="14">
        <f t="shared" si="66"/>
        <v>3</v>
      </c>
      <c r="AW81" s="50">
        <f t="shared" si="67"/>
        <v>0</v>
      </c>
      <c r="AY81" s="44">
        <v>0</v>
      </c>
      <c r="AZ81" s="14">
        <v>2</v>
      </c>
      <c r="BA81" s="14">
        <v>0</v>
      </c>
      <c r="BB81" s="57">
        <f t="shared" si="68"/>
        <v>2</v>
      </c>
      <c r="BC81" s="14">
        <f t="shared" si="69"/>
        <v>2</v>
      </c>
      <c r="BD81" s="43">
        <f t="shared" si="70"/>
        <v>0</v>
      </c>
      <c r="BF81" s="44">
        <f t="shared" si="48"/>
        <v>28</v>
      </c>
      <c r="BG81" s="14">
        <f t="shared" si="49"/>
        <v>27</v>
      </c>
      <c r="BH81" s="43">
        <f t="shared" si="50"/>
        <v>1</v>
      </c>
    </row>
    <row r="82" spans="1:60" x14ac:dyDescent="0.2">
      <c r="A82" s="44" t="s">
        <v>55</v>
      </c>
      <c r="B82" s="14" t="s">
        <v>380</v>
      </c>
      <c r="C82" s="14">
        <f>+VLOOKUP(A82,Sheet7!$A$2:$G$142,7,0)</f>
        <v>3.8499999999999996</v>
      </c>
      <c r="D82" s="98">
        <f>+VLOOKUP(A82,Sheet7!$A$2:$E$142,5,0)</f>
        <v>363</v>
      </c>
      <c r="F82" s="59">
        <v>1</v>
      </c>
      <c r="H82" s="59">
        <v>1</v>
      </c>
      <c r="I82" s="65"/>
      <c r="J82" s="59">
        <v>1</v>
      </c>
      <c r="K82" s="65"/>
      <c r="L82" s="59">
        <f>+VLOOKUP(A82,Sheet1!$A$11:$Y$148,25,0)</f>
        <v>1</v>
      </c>
      <c r="M82" s="65"/>
      <c r="N82" s="44">
        <v>2</v>
      </c>
      <c r="O82" s="14">
        <v>0</v>
      </c>
      <c r="P82" s="57">
        <f t="shared" si="51"/>
        <v>2</v>
      </c>
      <c r="Q82" s="14">
        <f t="shared" si="52"/>
        <v>2</v>
      </c>
      <c r="R82" s="50">
        <f t="shared" si="53"/>
        <v>0</v>
      </c>
      <c r="T82" s="44">
        <v>0</v>
      </c>
      <c r="U82" s="14">
        <f t="shared" si="54"/>
        <v>0</v>
      </c>
      <c r="V82" s="50">
        <f t="shared" si="55"/>
        <v>0</v>
      </c>
      <c r="X82" s="44">
        <v>1</v>
      </c>
      <c r="Y82" s="14">
        <f t="shared" si="56"/>
        <v>1</v>
      </c>
      <c r="Z82" s="50">
        <f t="shared" si="57"/>
        <v>0</v>
      </c>
      <c r="AB82" s="44">
        <v>1</v>
      </c>
      <c r="AC82" s="14">
        <f t="shared" si="58"/>
        <v>1</v>
      </c>
      <c r="AD82" s="50">
        <f t="shared" si="59"/>
        <v>0</v>
      </c>
      <c r="AF82" s="44">
        <v>0</v>
      </c>
      <c r="AG82" s="14">
        <v>7</v>
      </c>
      <c r="AH82" s="14">
        <v>1</v>
      </c>
      <c r="AI82" s="57">
        <f t="shared" si="60"/>
        <v>8</v>
      </c>
      <c r="AJ82" s="14">
        <f t="shared" si="61"/>
        <v>5</v>
      </c>
      <c r="AK82" s="50">
        <f t="shared" si="62"/>
        <v>3</v>
      </c>
      <c r="AM82" s="44">
        <v>4</v>
      </c>
      <c r="AN82" s="14">
        <v>1</v>
      </c>
      <c r="AO82" s="57">
        <f t="shared" si="63"/>
        <v>5</v>
      </c>
      <c r="AP82" s="14">
        <v>5</v>
      </c>
      <c r="AQ82" s="50">
        <f t="shared" si="64"/>
        <v>0</v>
      </c>
      <c r="AS82" s="54">
        <f t="shared" si="65"/>
        <v>3</v>
      </c>
      <c r="AU82" s="44">
        <v>2</v>
      </c>
      <c r="AV82" s="14">
        <f t="shared" si="66"/>
        <v>2</v>
      </c>
      <c r="AW82" s="50">
        <f t="shared" si="67"/>
        <v>0</v>
      </c>
      <c r="AY82" s="44">
        <v>0</v>
      </c>
      <c r="AZ82" s="14">
        <v>2</v>
      </c>
      <c r="BA82" s="14">
        <v>0</v>
      </c>
      <c r="BB82" s="57">
        <f t="shared" si="68"/>
        <v>2</v>
      </c>
      <c r="BC82" s="14">
        <f t="shared" si="69"/>
        <v>2</v>
      </c>
      <c r="BD82" s="43">
        <f t="shared" si="70"/>
        <v>0</v>
      </c>
      <c r="BF82" s="44">
        <f t="shared" si="48"/>
        <v>25</v>
      </c>
      <c r="BG82" s="14">
        <f t="shared" si="49"/>
        <v>22</v>
      </c>
      <c r="BH82" s="43">
        <f t="shared" si="50"/>
        <v>3</v>
      </c>
    </row>
    <row r="83" spans="1:60" x14ac:dyDescent="0.2">
      <c r="A83" s="44" t="s">
        <v>56</v>
      </c>
      <c r="B83" s="14" t="s">
        <v>380</v>
      </c>
      <c r="C83" s="92">
        <f>+Sheet7!G83</f>
        <v>20.16</v>
      </c>
      <c r="D83" s="98">
        <f>+Sheet7!E83</f>
        <v>1321</v>
      </c>
      <c r="F83" s="59">
        <v>1</v>
      </c>
      <c r="H83" s="59">
        <v>1</v>
      </c>
      <c r="I83" s="65"/>
      <c r="J83" s="59">
        <v>1</v>
      </c>
      <c r="K83" s="65"/>
      <c r="L83" s="59">
        <f>+VLOOKUP(A83,Sheet1!$A$11:$Y$148,25,0)</f>
        <v>1</v>
      </c>
      <c r="M83" s="65"/>
      <c r="N83" s="44">
        <v>3</v>
      </c>
      <c r="O83" s="14">
        <v>0</v>
      </c>
      <c r="P83" s="57">
        <f t="shared" si="51"/>
        <v>3</v>
      </c>
      <c r="Q83" s="14">
        <f t="shared" si="52"/>
        <v>3</v>
      </c>
      <c r="R83" s="50">
        <f t="shared" si="53"/>
        <v>0</v>
      </c>
      <c r="T83" s="44">
        <v>1</v>
      </c>
      <c r="U83" s="14">
        <f t="shared" si="54"/>
        <v>1</v>
      </c>
      <c r="V83" s="50">
        <f t="shared" si="55"/>
        <v>0</v>
      </c>
      <c r="X83" s="44">
        <v>2</v>
      </c>
      <c r="Y83" s="14">
        <f t="shared" si="56"/>
        <v>2</v>
      </c>
      <c r="Z83" s="50">
        <f t="shared" si="57"/>
        <v>0</v>
      </c>
      <c r="AB83" s="44">
        <v>1</v>
      </c>
      <c r="AC83" s="14">
        <f t="shared" si="58"/>
        <v>1</v>
      </c>
      <c r="AD83" s="50">
        <f t="shared" si="59"/>
        <v>0</v>
      </c>
      <c r="AF83" s="44">
        <v>0</v>
      </c>
      <c r="AG83" s="14">
        <v>18</v>
      </c>
      <c r="AH83" s="14">
        <v>1</v>
      </c>
      <c r="AI83" s="57">
        <f t="shared" si="60"/>
        <v>19</v>
      </c>
      <c r="AJ83" s="14">
        <f t="shared" si="61"/>
        <v>18</v>
      </c>
      <c r="AK83" s="50">
        <f t="shared" si="62"/>
        <v>1</v>
      </c>
      <c r="AM83" s="44">
        <v>5</v>
      </c>
      <c r="AN83" s="14">
        <v>0</v>
      </c>
      <c r="AO83" s="57">
        <f t="shared" si="63"/>
        <v>5</v>
      </c>
      <c r="AP83" s="14">
        <v>5</v>
      </c>
      <c r="AQ83" s="50">
        <f t="shared" si="64"/>
        <v>0</v>
      </c>
      <c r="AS83" s="54">
        <f t="shared" si="65"/>
        <v>1</v>
      </c>
      <c r="AU83" s="44">
        <v>6</v>
      </c>
      <c r="AV83" s="14">
        <f t="shared" si="66"/>
        <v>6</v>
      </c>
      <c r="AW83" s="50">
        <f t="shared" si="67"/>
        <v>0</v>
      </c>
      <c r="AY83" s="44">
        <v>0</v>
      </c>
      <c r="AZ83" s="14">
        <v>1</v>
      </c>
      <c r="BA83" s="14">
        <v>1</v>
      </c>
      <c r="BB83" s="57">
        <f t="shared" si="68"/>
        <v>2</v>
      </c>
      <c r="BC83" s="14">
        <f t="shared" si="69"/>
        <v>2</v>
      </c>
      <c r="BD83" s="43">
        <f t="shared" si="70"/>
        <v>0</v>
      </c>
      <c r="BF83" s="44">
        <f t="shared" si="48"/>
        <v>43</v>
      </c>
      <c r="BG83" s="14">
        <f t="shared" si="49"/>
        <v>42</v>
      </c>
      <c r="BH83" s="43">
        <f t="shared" si="50"/>
        <v>1</v>
      </c>
    </row>
    <row r="84" spans="1:60" x14ac:dyDescent="0.2">
      <c r="A84" s="45" t="s">
        <v>57</v>
      </c>
      <c r="B84" s="46" t="s">
        <v>380</v>
      </c>
      <c r="C84" s="46">
        <f>+VLOOKUP(A84,Sheet7!$A$2:$G$142,7,0)</f>
        <v>17.82</v>
      </c>
      <c r="D84" s="99">
        <f>+VLOOKUP(A84,Sheet7!$A$2:$E$142,5,0)</f>
        <v>891</v>
      </c>
      <c r="F84" s="60">
        <v>1</v>
      </c>
      <c r="H84" s="60">
        <v>1</v>
      </c>
      <c r="I84" s="6"/>
      <c r="J84" s="60">
        <v>1</v>
      </c>
      <c r="K84" s="6"/>
      <c r="L84" s="60">
        <f>+VLOOKUP(A84,Sheet1!$A$11:$Y$148,25,0)</f>
        <v>1</v>
      </c>
      <c r="N84" s="45">
        <v>2</v>
      </c>
      <c r="O84" s="46">
        <v>0</v>
      </c>
      <c r="P84" s="57">
        <f t="shared" si="51"/>
        <v>2</v>
      </c>
      <c r="Q84" s="46">
        <f t="shared" si="52"/>
        <v>2</v>
      </c>
      <c r="R84" s="50">
        <f t="shared" si="53"/>
        <v>0</v>
      </c>
      <c r="T84" s="45">
        <v>1</v>
      </c>
      <c r="U84" s="46">
        <f t="shared" si="54"/>
        <v>0</v>
      </c>
      <c r="V84" s="50">
        <f t="shared" si="55"/>
        <v>1</v>
      </c>
      <c r="X84" s="45">
        <v>2</v>
      </c>
      <c r="Y84" s="46">
        <f t="shared" si="56"/>
        <v>1</v>
      </c>
      <c r="Z84" s="50">
        <f t="shared" si="57"/>
        <v>1</v>
      </c>
      <c r="AB84" s="45">
        <v>1</v>
      </c>
      <c r="AC84" s="46">
        <f t="shared" si="58"/>
        <v>1</v>
      </c>
      <c r="AD84" s="50">
        <f t="shared" si="59"/>
        <v>0</v>
      </c>
      <c r="AF84" s="45">
        <v>3</v>
      </c>
      <c r="AG84" s="46">
        <v>10</v>
      </c>
      <c r="AH84" s="46">
        <v>1</v>
      </c>
      <c r="AI84" s="57">
        <f t="shared" si="60"/>
        <v>14</v>
      </c>
      <c r="AJ84" s="46">
        <f t="shared" si="61"/>
        <v>12</v>
      </c>
      <c r="AK84" s="50">
        <f t="shared" si="62"/>
        <v>2</v>
      </c>
      <c r="AM84" s="45">
        <v>5</v>
      </c>
      <c r="AN84" s="46">
        <v>0</v>
      </c>
      <c r="AO84" s="57">
        <f t="shared" si="63"/>
        <v>5</v>
      </c>
      <c r="AP84" s="46">
        <v>5</v>
      </c>
      <c r="AQ84" s="50">
        <f t="shared" si="64"/>
        <v>0</v>
      </c>
      <c r="AS84" s="54">
        <f t="shared" si="65"/>
        <v>2</v>
      </c>
      <c r="AU84" s="45">
        <v>5</v>
      </c>
      <c r="AV84" s="46">
        <f t="shared" si="66"/>
        <v>4</v>
      </c>
      <c r="AW84" s="50">
        <f t="shared" si="67"/>
        <v>1</v>
      </c>
      <c r="AY84" s="45">
        <v>0</v>
      </c>
      <c r="AZ84" s="46">
        <v>2</v>
      </c>
      <c r="BA84" s="46">
        <v>0</v>
      </c>
      <c r="BB84" s="57">
        <f t="shared" si="68"/>
        <v>2</v>
      </c>
      <c r="BC84" s="46">
        <f t="shared" si="69"/>
        <v>2</v>
      </c>
      <c r="BD84" s="43">
        <f t="shared" si="70"/>
        <v>0</v>
      </c>
      <c r="BF84" s="45">
        <f t="shared" si="48"/>
        <v>36</v>
      </c>
      <c r="BG84" s="46">
        <f t="shared" si="49"/>
        <v>31</v>
      </c>
      <c r="BH84" s="43">
        <f t="shared" si="50"/>
        <v>5</v>
      </c>
    </row>
    <row r="85" spans="1:60" x14ac:dyDescent="0.2">
      <c r="A85" s="44" t="s">
        <v>111</v>
      </c>
      <c r="B85" s="14" t="s">
        <v>379</v>
      </c>
      <c r="C85" s="14">
        <f>+VLOOKUP(A85,Sheet7!$A$2:$G$142,7,0)</f>
        <v>10.4</v>
      </c>
      <c r="D85" s="98">
        <f>+VLOOKUP(A85,Sheet7!$A$2:$E$142,5,0)</f>
        <v>879</v>
      </c>
      <c r="F85" s="59">
        <v>1</v>
      </c>
      <c r="H85" s="59">
        <v>1</v>
      </c>
      <c r="I85" s="65"/>
      <c r="J85" s="59">
        <v>1</v>
      </c>
      <c r="K85" s="65"/>
      <c r="L85" s="59">
        <f>+VLOOKUP(A85,Sheet1!$A$11:$Y$148,25,0)</f>
        <v>1</v>
      </c>
      <c r="M85" s="65"/>
      <c r="N85" s="44">
        <v>2</v>
      </c>
      <c r="O85" s="14">
        <v>0</v>
      </c>
      <c r="P85" s="57">
        <f t="shared" si="51"/>
        <v>2</v>
      </c>
      <c r="Q85" s="14">
        <f t="shared" si="52"/>
        <v>2</v>
      </c>
      <c r="R85" s="50">
        <f t="shared" si="53"/>
        <v>0</v>
      </c>
      <c r="T85" s="44">
        <v>0</v>
      </c>
      <c r="U85" s="14">
        <f t="shared" si="54"/>
        <v>0</v>
      </c>
      <c r="V85" s="50">
        <f t="shared" si="55"/>
        <v>0</v>
      </c>
      <c r="X85" s="44">
        <v>1</v>
      </c>
      <c r="Y85" s="14">
        <f t="shared" si="56"/>
        <v>1</v>
      </c>
      <c r="Z85" s="50">
        <f t="shared" si="57"/>
        <v>0</v>
      </c>
      <c r="AB85" s="44">
        <v>1</v>
      </c>
      <c r="AC85" s="14">
        <f t="shared" si="58"/>
        <v>1</v>
      </c>
      <c r="AD85" s="50">
        <f t="shared" si="59"/>
        <v>0</v>
      </c>
      <c r="AF85" s="44">
        <v>0</v>
      </c>
      <c r="AG85" s="14">
        <v>9</v>
      </c>
      <c r="AH85" s="14">
        <v>1</v>
      </c>
      <c r="AI85" s="57">
        <f t="shared" si="60"/>
        <v>10</v>
      </c>
      <c r="AJ85" s="14">
        <f t="shared" si="61"/>
        <v>12</v>
      </c>
      <c r="AK85" s="50">
        <f t="shared" si="62"/>
        <v>-2</v>
      </c>
      <c r="AM85" s="44">
        <v>5</v>
      </c>
      <c r="AN85" s="14">
        <v>0</v>
      </c>
      <c r="AO85" s="57">
        <f t="shared" si="63"/>
        <v>5</v>
      </c>
      <c r="AP85" s="14">
        <v>5</v>
      </c>
      <c r="AQ85" s="50">
        <f t="shared" si="64"/>
        <v>0</v>
      </c>
      <c r="AS85" s="54">
        <f t="shared" si="65"/>
        <v>-2</v>
      </c>
      <c r="AU85" s="44">
        <v>4</v>
      </c>
      <c r="AV85" s="14">
        <f t="shared" si="66"/>
        <v>4</v>
      </c>
      <c r="AW85" s="50">
        <f t="shared" si="67"/>
        <v>0</v>
      </c>
      <c r="AY85" s="44">
        <v>0</v>
      </c>
      <c r="AZ85" s="14">
        <v>1</v>
      </c>
      <c r="BA85" s="14">
        <v>1</v>
      </c>
      <c r="BB85" s="57">
        <f t="shared" si="68"/>
        <v>2</v>
      </c>
      <c r="BC85" s="14">
        <f t="shared" si="69"/>
        <v>2</v>
      </c>
      <c r="BD85" s="43">
        <f t="shared" si="70"/>
        <v>0</v>
      </c>
      <c r="BF85" s="44">
        <f t="shared" si="48"/>
        <v>29</v>
      </c>
      <c r="BG85" s="14">
        <f t="shared" si="49"/>
        <v>31</v>
      </c>
      <c r="BH85" s="43">
        <f t="shared" si="50"/>
        <v>-2</v>
      </c>
    </row>
    <row r="86" spans="1:60" x14ac:dyDescent="0.2">
      <c r="A86" s="44" t="s">
        <v>156</v>
      </c>
      <c r="B86" s="14" t="s">
        <v>385</v>
      </c>
      <c r="C86" s="14">
        <f>+VLOOKUP(A86,Sheet7!$A$2:$G$142,7,0)</f>
        <v>16.12</v>
      </c>
      <c r="D86" s="98">
        <f>+VLOOKUP(A86,Sheet7!$A$2:$E$142,5,0)</f>
        <v>1789</v>
      </c>
      <c r="F86" s="59">
        <v>1</v>
      </c>
      <c r="H86" s="59">
        <v>1</v>
      </c>
      <c r="I86" s="65"/>
      <c r="J86" s="59">
        <v>1</v>
      </c>
      <c r="K86" s="65"/>
      <c r="L86" s="59">
        <f>+VLOOKUP(A86,Sheet1!$A$11:$Y$148,25,0)</f>
        <v>1</v>
      </c>
      <c r="M86" s="65"/>
      <c r="N86" s="44">
        <v>4</v>
      </c>
      <c r="O86" s="14">
        <v>0</v>
      </c>
      <c r="P86" s="57">
        <f t="shared" si="51"/>
        <v>4</v>
      </c>
      <c r="Q86" s="14">
        <f t="shared" si="52"/>
        <v>4</v>
      </c>
      <c r="R86" s="50">
        <f t="shared" si="53"/>
        <v>0</v>
      </c>
      <c r="T86" s="44">
        <v>2</v>
      </c>
      <c r="U86" s="14">
        <f t="shared" si="54"/>
        <v>2</v>
      </c>
      <c r="V86" s="50">
        <f t="shared" si="55"/>
        <v>0</v>
      </c>
      <c r="X86" s="44">
        <v>2</v>
      </c>
      <c r="Y86" s="14">
        <f t="shared" si="56"/>
        <v>2</v>
      </c>
      <c r="Z86" s="50">
        <f t="shared" si="57"/>
        <v>0</v>
      </c>
      <c r="AB86" s="44">
        <v>2</v>
      </c>
      <c r="AC86" s="14">
        <f t="shared" si="58"/>
        <v>2</v>
      </c>
      <c r="AD86" s="50">
        <f t="shared" si="59"/>
        <v>0</v>
      </c>
      <c r="AF86" s="44">
        <v>0</v>
      </c>
      <c r="AG86" s="14">
        <v>24</v>
      </c>
      <c r="AH86" s="14">
        <v>1</v>
      </c>
      <c r="AI86" s="57">
        <f t="shared" si="60"/>
        <v>25</v>
      </c>
      <c r="AJ86" s="14">
        <f t="shared" si="61"/>
        <v>25</v>
      </c>
      <c r="AK86" s="50">
        <f t="shared" si="62"/>
        <v>0</v>
      </c>
      <c r="AM86" s="44">
        <v>5</v>
      </c>
      <c r="AN86" s="14">
        <v>0</v>
      </c>
      <c r="AO86" s="57">
        <f t="shared" si="63"/>
        <v>5</v>
      </c>
      <c r="AP86" s="14">
        <v>5</v>
      </c>
      <c r="AQ86" s="50">
        <f t="shared" si="64"/>
        <v>0</v>
      </c>
      <c r="AS86" s="54">
        <f t="shared" si="65"/>
        <v>0</v>
      </c>
      <c r="AU86" s="44">
        <v>8</v>
      </c>
      <c r="AV86" s="14">
        <f t="shared" si="66"/>
        <v>8</v>
      </c>
      <c r="AW86" s="50">
        <f t="shared" si="67"/>
        <v>0</v>
      </c>
      <c r="AY86" s="44">
        <v>0</v>
      </c>
      <c r="AZ86" s="14">
        <v>2</v>
      </c>
      <c r="BA86" s="14">
        <v>0</v>
      </c>
      <c r="BB86" s="57">
        <f t="shared" si="68"/>
        <v>2</v>
      </c>
      <c r="BC86" s="14">
        <f t="shared" si="69"/>
        <v>2</v>
      </c>
      <c r="BD86" s="43">
        <f t="shared" si="70"/>
        <v>0</v>
      </c>
      <c r="BF86" s="44">
        <f t="shared" si="48"/>
        <v>54</v>
      </c>
      <c r="BG86" s="14">
        <f t="shared" si="49"/>
        <v>54</v>
      </c>
      <c r="BH86" s="43">
        <f t="shared" si="50"/>
        <v>0</v>
      </c>
    </row>
    <row r="87" spans="1:60" x14ac:dyDescent="0.2">
      <c r="A87" s="44" t="s">
        <v>113</v>
      </c>
      <c r="B87" s="14" t="s">
        <v>379</v>
      </c>
      <c r="C87" s="14">
        <f>+VLOOKUP(A87,Sheet7!$A$2:$G$142,7,0)</f>
        <v>24.150000000000002</v>
      </c>
      <c r="D87" s="98">
        <f>+VLOOKUP(A87,Sheet7!$A$2:$E$142,5,0)</f>
        <v>1497</v>
      </c>
      <c r="F87" s="59">
        <v>1</v>
      </c>
      <c r="H87" s="59">
        <v>1</v>
      </c>
      <c r="I87" s="65"/>
      <c r="J87" s="59">
        <v>1</v>
      </c>
      <c r="K87" s="65"/>
      <c r="L87" s="59">
        <f>+VLOOKUP(A87,Sheet1!$A$11:$Y$148,25,0)</f>
        <v>1</v>
      </c>
      <c r="M87" s="65"/>
      <c r="N87" s="44">
        <v>4</v>
      </c>
      <c r="O87" s="14">
        <v>0</v>
      </c>
      <c r="P87" s="57">
        <f t="shared" si="51"/>
        <v>4</v>
      </c>
      <c r="Q87" s="14">
        <f t="shared" si="52"/>
        <v>4</v>
      </c>
      <c r="R87" s="50">
        <f t="shared" si="53"/>
        <v>0</v>
      </c>
      <c r="T87" s="44">
        <v>1</v>
      </c>
      <c r="U87" s="14">
        <f t="shared" si="54"/>
        <v>1</v>
      </c>
      <c r="V87" s="50">
        <f t="shared" si="55"/>
        <v>0</v>
      </c>
      <c r="X87" s="44">
        <v>2</v>
      </c>
      <c r="Y87" s="14">
        <f t="shared" si="56"/>
        <v>2</v>
      </c>
      <c r="Z87" s="50">
        <f t="shared" si="57"/>
        <v>0</v>
      </c>
      <c r="AB87" s="44">
        <v>2</v>
      </c>
      <c r="AC87" s="14">
        <f t="shared" si="58"/>
        <v>1</v>
      </c>
      <c r="AD87" s="50">
        <f t="shared" si="59"/>
        <v>1</v>
      </c>
      <c r="AF87" s="44">
        <v>1</v>
      </c>
      <c r="AG87" s="14">
        <v>19</v>
      </c>
      <c r="AH87" s="14">
        <v>2</v>
      </c>
      <c r="AI87" s="57">
        <f t="shared" si="60"/>
        <v>22</v>
      </c>
      <c r="AJ87" s="14">
        <f t="shared" si="61"/>
        <v>21</v>
      </c>
      <c r="AK87" s="50">
        <f t="shared" si="62"/>
        <v>1</v>
      </c>
      <c r="AM87" s="44">
        <v>5</v>
      </c>
      <c r="AN87" s="14">
        <v>0</v>
      </c>
      <c r="AO87" s="57">
        <f t="shared" si="63"/>
        <v>5</v>
      </c>
      <c r="AP87" s="14">
        <v>5</v>
      </c>
      <c r="AQ87" s="50">
        <f t="shared" si="64"/>
        <v>0</v>
      </c>
      <c r="AS87" s="54">
        <f t="shared" si="65"/>
        <v>1</v>
      </c>
      <c r="AU87" s="44">
        <v>6</v>
      </c>
      <c r="AV87" s="14">
        <f t="shared" si="66"/>
        <v>7</v>
      </c>
      <c r="AW87" s="50">
        <f t="shared" si="67"/>
        <v>-1</v>
      </c>
      <c r="AY87" s="44">
        <v>0</v>
      </c>
      <c r="AZ87" s="14">
        <v>2</v>
      </c>
      <c r="BA87" s="14">
        <v>0</v>
      </c>
      <c r="BB87" s="57">
        <f t="shared" si="68"/>
        <v>2</v>
      </c>
      <c r="BC87" s="14">
        <f t="shared" si="69"/>
        <v>2</v>
      </c>
      <c r="BD87" s="43">
        <f t="shared" si="70"/>
        <v>0</v>
      </c>
      <c r="BF87" s="44">
        <f t="shared" si="48"/>
        <v>48</v>
      </c>
      <c r="BG87" s="14">
        <f t="shared" si="49"/>
        <v>47</v>
      </c>
      <c r="BH87" s="43">
        <f t="shared" si="50"/>
        <v>1</v>
      </c>
    </row>
    <row r="88" spans="1:60" x14ac:dyDescent="0.2">
      <c r="A88" s="44" t="s">
        <v>58</v>
      </c>
      <c r="B88" s="14" t="s">
        <v>380</v>
      </c>
      <c r="C88" s="92">
        <f>+Sheet7!G88</f>
        <v>11.32</v>
      </c>
      <c r="D88" s="98">
        <f>+Sheet7!E88</f>
        <v>624</v>
      </c>
      <c r="F88" s="59">
        <v>1</v>
      </c>
      <c r="H88" s="59">
        <v>1</v>
      </c>
      <c r="I88" s="65"/>
      <c r="J88" s="59">
        <v>1</v>
      </c>
      <c r="K88" s="65"/>
      <c r="L88" s="59">
        <f>+VLOOKUP(A88,Sheet1!$A$11:$Y$148,25,0)</f>
        <v>1</v>
      </c>
      <c r="M88" s="65"/>
      <c r="N88" s="44">
        <v>2</v>
      </c>
      <c r="O88" s="14">
        <v>0</v>
      </c>
      <c r="P88" s="57">
        <f t="shared" si="51"/>
        <v>2</v>
      </c>
      <c r="Q88" s="14">
        <f t="shared" si="52"/>
        <v>2</v>
      </c>
      <c r="R88" s="50">
        <f t="shared" si="53"/>
        <v>0</v>
      </c>
      <c r="T88" s="44">
        <v>0</v>
      </c>
      <c r="U88" s="14">
        <f t="shared" si="54"/>
        <v>0</v>
      </c>
      <c r="V88" s="50">
        <f t="shared" si="55"/>
        <v>0</v>
      </c>
      <c r="X88" s="44">
        <v>1</v>
      </c>
      <c r="Y88" s="14">
        <f t="shared" si="56"/>
        <v>1</v>
      </c>
      <c r="Z88" s="50">
        <f t="shared" si="57"/>
        <v>0</v>
      </c>
      <c r="AB88" s="44">
        <v>1</v>
      </c>
      <c r="AC88" s="14">
        <f t="shared" si="58"/>
        <v>1</v>
      </c>
      <c r="AD88" s="50">
        <f t="shared" si="59"/>
        <v>0</v>
      </c>
      <c r="AF88" s="44">
        <v>0</v>
      </c>
      <c r="AG88" s="14">
        <v>6</v>
      </c>
      <c r="AH88" s="14">
        <v>1</v>
      </c>
      <c r="AI88" s="57">
        <f t="shared" si="60"/>
        <v>7</v>
      </c>
      <c r="AJ88" s="14">
        <f t="shared" si="61"/>
        <v>9</v>
      </c>
      <c r="AK88" s="50">
        <f t="shared" si="62"/>
        <v>-2</v>
      </c>
      <c r="AM88" s="44">
        <v>5</v>
      </c>
      <c r="AN88" s="14">
        <v>0</v>
      </c>
      <c r="AO88" s="57">
        <f t="shared" si="63"/>
        <v>5</v>
      </c>
      <c r="AP88" s="14">
        <v>5</v>
      </c>
      <c r="AQ88" s="50">
        <f t="shared" si="64"/>
        <v>0</v>
      </c>
      <c r="AS88" s="54">
        <f t="shared" si="65"/>
        <v>-2</v>
      </c>
      <c r="AU88" s="44">
        <v>3</v>
      </c>
      <c r="AV88" s="14">
        <f t="shared" si="66"/>
        <v>3</v>
      </c>
      <c r="AW88" s="50">
        <f t="shared" si="67"/>
        <v>0</v>
      </c>
      <c r="AY88" s="44">
        <v>0</v>
      </c>
      <c r="AZ88" s="14">
        <v>2</v>
      </c>
      <c r="BA88" s="14">
        <v>0</v>
      </c>
      <c r="BB88" s="57">
        <f t="shared" si="68"/>
        <v>2</v>
      </c>
      <c r="BC88" s="14">
        <f t="shared" si="69"/>
        <v>2</v>
      </c>
      <c r="BD88" s="43">
        <f t="shared" si="70"/>
        <v>0</v>
      </c>
      <c r="BF88" s="44">
        <f t="shared" si="48"/>
        <v>25</v>
      </c>
      <c r="BG88" s="14">
        <f t="shared" si="49"/>
        <v>27</v>
      </c>
      <c r="BH88" s="43">
        <f t="shared" si="50"/>
        <v>-2</v>
      </c>
    </row>
    <row r="89" spans="1:60" x14ac:dyDescent="0.2">
      <c r="A89" s="44" t="s">
        <v>59</v>
      </c>
      <c r="B89" s="14" t="s">
        <v>380</v>
      </c>
      <c r="C89" s="14">
        <f>+VLOOKUP(A89,Sheet7!$A$2:$G$142,7,0)</f>
        <v>30.1</v>
      </c>
      <c r="D89" s="98">
        <f>+VLOOKUP(A89,Sheet7!$A$2:$E$142,5,0)</f>
        <v>1500</v>
      </c>
      <c r="F89" s="59">
        <v>1</v>
      </c>
      <c r="H89" s="59">
        <v>1</v>
      </c>
      <c r="I89" s="65"/>
      <c r="J89" s="59">
        <v>1</v>
      </c>
      <c r="K89" s="65"/>
      <c r="L89" s="59">
        <f>+VLOOKUP(A89,Sheet1!$A$11:$Y$148,25,0)</f>
        <v>1</v>
      </c>
      <c r="M89" s="65"/>
      <c r="N89" s="44">
        <v>4</v>
      </c>
      <c r="O89" s="14">
        <v>0</v>
      </c>
      <c r="P89" s="57">
        <f t="shared" si="51"/>
        <v>4</v>
      </c>
      <c r="Q89" s="14">
        <f t="shared" si="52"/>
        <v>4</v>
      </c>
      <c r="R89" s="50">
        <f t="shared" si="53"/>
        <v>0</v>
      </c>
      <c r="T89" s="44">
        <v>1</v>
      </c>
      <c r="U89" s="14">
        <f t="shared" si="54"/>
        <v>1</v>
      </c>
      <c r="V89" s="50">
        <f t="shared" si="55"/>
        <v>0</v>
      </c>
      <c r="X89" s="44">
        <v>2</v>
      </c>
      <c r="Y89" s="14">
        <f t="shared" si="56"/>
        <v>2</v>
      </c>
      <c r="Z89" s="50">
        <f t="shared" si="57"/>
        <v>0</v>
      </c>
      <c r="AB89" s="44">
        <v>1</v>
      </c>
      <c r="AC89" s="14">
        <f t="shared" si="58"/>
        <v>1</v>
      </c>
      <c r="AD89" s="50">
        <f t="shared" si="59"/>
        <v>0</v>
      </c>
      <c r="AF89" s="44">
        <v>0</v>
      </c>
      <c r="AG89" s="14">
        <v>19</v>
      </c>
      <c r="AH89" s="14">
        <v>3</v>
      </c>
      <c r="AI89" s="57">
        <f t="shared" si="60"/>
        <v>22</v>
      </c>
      <c r="AJ89" s="14">
        <f t="shared" si="61"/>
        <v>21</v>
      </c>
      <c r="AK89" s="50">
        <f t="shared" si="62"/>
        <v>1</v>
      </c>
      <c r="AM89" s="44">
        <v>5</v>
      </c>
      <c r="AN89" s="14">
        <v>0</v>
      </c>
      <c r="AO89" s="57">
        <f t="shared" si="63"/>
        <v>5</v>
      </c>
      <c r="AP89" s="14">
        <v>5</v>
      </c>
      <c r="AQ89" s="50">
        <f t="shared" si="64"/>
        <v>0</v>
      </c>
      <c r="AS89" s="54">
        <f t="shared" si="65"/>
        <v>1</v>
      </c>
      <c r="AU89" s="44">
        <v>6</v>
      </c>
      <c r="AV89" s="14">
        <f t="shared" si="66"/>
        <v>7</v>
      </c>
      <c r="AW89" s="50">
        <f t="shared" si="67"/>
        <v>-1</v>
      </c>
      <c r="AY89" s="44">
        <v>0</v>
      </c>
      <c r="AZ89" s="14">
        <v>2</v>
      </c>
      <c r="BA89" s="14">
        <v>0</v>
      </c>
      <c r="BB89" s="57">
        <f t="shared" si="68"/>
        <v>2</v>
      </c>
      <c r="BC89" s="14">
        <f t="shared" si="69"/>
        <v>2</v>
      </c>
      <c r="BD89" s="43">
        <f t="shared" si="70"/>
        <v>0</v>
      </c>
      <c r="BF89" s="44">
        <f t="shared" si="48"/>
        <v>47</v>
      </c>
      <c r="BG89" s="14">
        <f t="shared" si="49"/>
        <v>47</v>
      </c>
      <c r="BH89" s="43">
        <f t="shared" si="50"/>
        <v>0</v>
      </c>
    </row>
    <row r="90" spans="1:60" x14ac:dyDescent="0.2">
      <c r="A90" s="44" t="s">
        <v>87</v>
      </c>
      <c r="B90" s="14" t="s">
        <v>383</v>
      </c>
      <c r="C90" s="14">
        <f>+VLOOKUP(A90,Sheet7!$A$2:$G$142,7,0)</f>
        <v>15.15</v>
      </c>
      <c r="D90" s="98">
        <f>+VLOOKUP(A90,Sheet7!$A$2:$E$142,5,0)</f>
        <v>1614</v>
      </c>
      <c r="F90" s="59">
        <v>1</v>
      </c>
      <c r="H90" s="59">
        <v>1</v>
      </c>
      <c r="I90" s="65"/>
      <c r="J90" s="59">
        <v>1</v>
      </c>
      <c r="K90" s="65"/>
      <c r="L90" s="59">
        <f>+VLOOKUP(A90,Sheet1!$A$11:$Y$148,25,0)</f>
        <v>1</v>
      </c>
      <c r="M90" s="65"/>
      <c r="N90" s="44">
        <v>4</v>
      </c>
      <c r="O90" s="14">
        <v>0</v>
      </c>
      <c r="P90" s="57">
        <f t="shared" si="51"/>
        <v>4</v>
      </c>
      <c r="Q90" s="14">
        <f t="shared" si="52"/>
        <v>4</v>
      </c>
      <c r="R90" s="50">
        <f t="shared" si="53"/>
        <v>0</v>
      </c>
      <c r="T90" s="44">
        <v>1</v>
      </c>
      <c r="U90" s="14">
        <f t="shared" si="54"/>
        <v>1</v>
      </c>
      <c r="V90" s="50">
        <f t="shared" si="55"/>
        <v>0</v>
      </c>
      <c r="X90" s="44">
        <v>2</v>
      </c>
      <c r="Y90" s="14">
        <f t="shared" si="56"/>
        <v>2</v>
      </c>
      <c r="Z90" s="50">
        <f t="shared" si="57"/>
        <v>0</v>
      </c>
      <c r="AB90" s="44">
        <v>2</v>
      </c>
      <c r="AC90" s="14">
        <f t="shared" si="58"/>
        <v>1</v>
      </c>
      <c r="AD90" s="50">
        <f t="shared" si="59"/>
        <v>1</v>
      </c>
      <c r="AF90" s="44">
        <v>0</v>
      </c>
      <c r="AG90" s="14">
        <v>21</v>
      </c>
      <c r="AH90" s="14">
        <v>1</v>
      </c>
      <c r="AI90" s="57">
        <f t="shared" si="60"/>
        <v>22</v>
      </c>
      <c r="AJ90" s="14">
        <f t="shared" si="61"/>
        <v>22</v>
      </c>
      <c r="AK90" s="50">
        <f t="shared" si="62"/>
        <v>0</v>
      </c>
      <c r="AM90" s="44">
        <v>5</v>
      </c>
      <c r="AN90" s="14">
        <v>0</v>
      </c>
      <c r="AO90" s="57">
        <f t="shared" si="63"/>
        <v>5</v>
      </c>
      <c r="AP90" s="14">
        <v>5</v>
      </c>
      <c r="AQ90" s="50">
        <f t="shared" si="64"/>
        <v>0</v>
      </c>
      <c r="AS90" s="54">
        <f t="shared" si="65"/>
        <v>0</v>
      </c>
      <c r="AU90" s="44">
        <v>7</v>
      </c>
      <c r="AV90" s="14">
        <f t="shared" si="66"/>
        <v>7</v>
      </c>
      <c r="AW90" s="50">
        <f t="shared" si="67"/>
        <v>0</v>
      </c>
      <c r="AY90" s="44">
        <v>2</v>
      </c>
      <c r="AZ90" s="14">
        <v>0</v>
      </c>
      <c r="BA90" s="14">
        <v>0</v>
      </c>
      <c r="BB90" s="57">
        <f t="shared" si="68"/>
        <v>2</v>
      </c>
      <c r="BC90" s="14">
        <f t="shared" si="69"/>
        <v>2</v>
      </c>
      <c r="BD90" s="43">
        <f t="shared" si="70"/>
        <v>0</v>
      </c>
      <c r="BF90" s="44">
        <f t="shared" si="48"/>
        <v>49</v>
      </c>
      <c r="BG90" s="14">
        <f t="shared" si="49"/>
        <v>48</v>
      </c>
      <c r="BH90" s="43">
        <f t="shared" si="50"/>
        <v>1</v>
      </c>
    </row>
    <row r="91" spans="1:60" x14ac:dyDescent="0.2">
      <c r="A91" s="44" t="s">
        <v>132</v>
      </c>
      <c r="B91" s="14" t="s">
        <v>817</v>
      </c>
      <c r="C91" s="14">
        <f>+VLOOKUP(A91,Sheet7!$A$2:$G$142,7,0)</f>
        <v>47.83</v>
      </c>
      <c r="D91" s="98">
        <f>+VLOOKUP(A91,Sheet7!$A$2:$E$142,5,0)</f>
        <v>2069</v>
      </c>
      <c r="F91" s="59">
        <v>1</v>
      </c>
      <c r="H91" s="59">
        <v>1</v>
      </c>
      <c r="I91" s="65"/>
      <c r="J91" s="59">
        <v>1</v>
      </c>
      <c r="K91" s="65"/>
      <c r="L91" s="59">
        <f>+VLOOKUP(A91,Sheet1!$A$11:$Y$148,25,0)</f>
        <v>1</v>
      </c>
      <c r="M91" s="65"/>
      <c r="N91" s="44">
        <v>5</v>
      </c>
      <c r="O91" s="14">
        <v>0</v>
      </c>
      <c r="P91" s="57">
        <f t="shared" si="51"/>
        <v>5</v>
      </c>
      <c r="Q91" s="14">
        <f t="shared" si="52"/>
        <v>5</v>
      </c>
      <c r="R91" s="50">
        <f t="shared" si="53"/>
        <v>0</v>
      </c>
      <c r="T91" s="44">
        <v>2</v>
      </c>
      <c r="U91" s="14">
        <f t="shared" si="54"/>
        <v>2</v>
      </c>
      <c r="V91" s="50">
        <f t="shared" si="55"/>
        <v>0</v>
      </c>
      <c r="X91" s="44">
        <v>2</v>
      </c>
      <c r="Y91" s="14">
        <f t="shared" si="56"/>
        <v>2</v>
      </c>
      <c r="Z91" s="50">
        <f t="shared" si="57"/>
        <v>0</v>
      </c>
      <c r="AB91" s="44">
        <v>2</v>
      </c>
      <c r="AC91" s="14">
        <f t="shared" si="58"/>
        <v>2</v>
      </c>
      <c r="AD91" s="50">
        <f t="shared" si="59"/>
        <v>0</v>
      </c>
      <c r="AF91" s="44">
        <v>0</v>
      </c>
      <c r="AG91" s="14">
        <v>28</v>
      </c>
      <c r="AH91" s="14">
        <v>3</v>
      </c>
      <c r="AI91" s="57">
        <f t="shared" si="60"/>
        <v>31</v>
      </c>
      <c r="AJ91" s="14">
        <f t="shared" si="61"/>
        <v>29</v>
      </c>
      <c r="AK91" s="50">
        <f t="shared" si="62"/>
        <v>2</v>
      </c>
      <c r="AM91" s="44">
        <v>5</v>
      </c>
      <c r="AN91" s="14">
        <v>0</v>
      </c>
      <c r="AO91" s="57">
        <f t="shared" si="63"/>
        <v>5</v>
      </c>
      <c r="AP91" s="14">
        <v>5</v>
      </c>
      <c r="AQ91" s="50">
        <f t="shared" si="64"/>
        <v>0</v>
      </c>
      <c r="AS91" s="54">
        <f t="shared" si="65"/>
        <v>2</v>
      </c>
      <c r="AU91" s="44">
        <v>9</v>
      </c>
      <c r="AV91" s="14">
        <f t="shared" si="66"/>
        <v>9</v>
      </c>
      <c r="AW91" s="50">
        <f t="shared" si="67"/>
        <v>0</v>
      </c>
      <c r="AY91" s="44">
        <v>0</v>
      </c>
      <c r="AZ91" s="14">
        <v>3</v>
      </c>
      <c r="BA91" s="14">
        <v>0</v>
      </c>
      <c r="BB91" s="57">
        <f t="shared" si="68"/>
        <v>3</v>
      </c>
      <c r="BC91" s="14">
        <f t="shared" si="69"/>
        <v>3</v>
      </c>
      <c r="BD91" s="43">
        <f t="shared" si="70"/>
        <v>0</v>
      </c>
      <c r="BF91" s="44">
        <f t="shared" si="48"/>
        <v>63</v>
      </c>
      <c r="BG91" s="14">
        <f t="shared" si="49"/>
        <v>61</v>
      </c>
      <c r="BH91" s="43">
        <f t="shared" si="50"/>
        <v>2</v>
      </c>
    </row>
    <row r="92" spans="1:60" x14ac:dyDescent="0.2">
      <c r="A92" s="44" t="s">
        <v>133</v>
      </c>
      <c r="B92" s="14" t="s">
        <v>817</v>
      </c>
      <c r="C92" s="14">
        <f>+VLOOKUP(A92,Sheet7!$A$2:$G$142,7,0)</f>
        <v>15.84</v>
      </c>
      <c r="D92" s="98">
        <f>+VLOOKUP(A92,Sheet7!$A$2:$E$142,5,0)</f>
        <v>1542</v>
      </c>
      <c r="F92" s="59">
        <v>1</v>
      </c>
      <c r="H92" s="59">
        <v>1</v>
      </c>
      <c r="I92" s="65"/>
      <c r="J92" s="59">
        <v>1</v>
      </c>
      <c r="K92" s="65"/>
      <c r="L92" s="59">
        <f>+VLOOKUP(A92,Sheet1!$A$11:$Y$148,25,0)</f>
        <v>1</v>
      </c>
      <c r="M92" s="65"/>
      <c r="N92" s="44">
        <v>4</v>
      </c>
      <c r="O92" s="14">
        <v>0</v>
      </c>
      <c r="P92" s="57">
        <f t="shared" si="51"/>
        <v>4</v>
      </c>
      <c r="Q92" s="14">
        <f t="shared" si="52"/>
        <v>4</v>
      </c>
      <c r="R92" s="50">
        <f t="shared" si="53"/>
        <v>0</v>
      </c>
      <c r="T92" s="44">
        <v>1</v>
      </c>
      <c r="U92" s="14">
        <f t="shared" si="54"/>
        <v>1</v>
      </c>
      <c r="V92" s="50">
        <f t="shared" si="55"/>
        <v>0</v>
      </c>
      <c r="X92" s="44">
        <v>2</v>
      </c>
      <c r="Y92" s="14">
        <f t="shared" si="56"/>
        <v>2</v>
      </c>
      <c r="Z92" s="50">
        <f t="shared" si="57"/>
        <v>0</v>
      </c>
      <c r="AB92" s="44">
        <v>1</v>
      </c>
      <c r="AC92" s="14">
        <f t="shared" si="58"/>
        <v>1</v>
      </c>
      <c r="AD92" s="50">
        <f t="shared" si="59"/>
        <v>0</v>
      </c>
      <c r="AF92" s="44">
        <v>0</v>
      </c>
      <c r="AG92" s="14">
        <v>21</v>
      </c>
      <c r="AH92" s="14">
        <v>1</v>
      </c>
      <c r="AI92" s="57">
        <f t="shared" si="60"/>
        <v>22</v>
      </c>
      <c r="AJ92" s="14">
        <f t="shared" si="61"/>
        <v>21</v>
      </c>
      <c r="AK92" s="50">
        <f t="shared" si="62"/>
        <v>1</v>
      </c>
      <c r="AM92" s="44">
        <v>5</v>
      </c>
      <c r="AN92" s="14">
        <v>0</v>
      </c>
      <c r="AO92" s="57">
        <f t="shared" si="63"/>
        <v>5</v>
      </c>
      <c r="AP92" s="14">
        <v>5</v>
      </c>
      <c r="AQ92" s="50">
        <f t="shared" si="64"/>
        <v>0</v>
      </c>
      <c r="AS92" s="54">
        <f t="shared" si="65"/>
        <v>1</v>
      </c>
      <c r="AU92" s="44">
        <v>7</v>
      </c>
      <c r="AV92" s="14">
        <f t="shared" si="66"/>
        <v>7</v>
      </c>
      <c r="AW92" s="50">
        <f t="shared" si="67"/>
        <v>0</v>
      </c>
      <c r="AY92" s="44">
        <v>1</v>
      </c>
      <c r="AZ92" s="14">
        <v>1</v>
      </c>
      <c r="BA92" s="14">
        <v>0</v>
      </c>
      <c r="BB92" s="57">
        <f t="shared" si="68"/>
        <v>2</v>
      </c>
      <c r="BC92" s="14">
        <f t="shared" si="69"/>
        <v>2</v>
      </c>
      <c r="BD92" s="43">
        <f t="shared" si="70"/>
        <v>0</v>
      </c>
      <c r="BF92" s="44">
        <f t="shared" si="48"/>
        <v>48</v>
      </c>
      <c r="BG92" s="14">
        <f t="shared" si="49"/>
        <v>47</v>
      </c>
      <c r="BH92" s="43">
        <f t="shared" si="50"/>
        <v>1</v>
      </c>
    </row>
    <row r="93" spans="1:60" x14ac:dyDescent="0.2">
      <c r="A93" s="44" t="s">
        <v>134</v>
      </c>
      <c r="B93" s="14" t="s">
        <v>817</v>
      </c>
      <c r="C93" s="14">
        <f>+VLOOKUP(A93,Sheet7!$A$2:$G$142,7,0)</f>
        <v>18.84</v>
      </c>
      <c r="D93" s="98">
        <f>+VLOOKUP(A93,Sheet7!$A$2:$E$142,5,0)</f>
        <v>1603</v>
      </c>
      <c r="F93" s="59">
        <v>1</v>
      </c>
      <c r="H93" s="59">
        <v>1</v>
      </c>
      <c r="I93" s="65"/>
      <c r="J93" s="59">
        <v>1</v>
      </c>
      <c r="K93" s="65"/>
      <c r="L93" s="59">
        <f>+VLOOKUP(A93,Sheet1!$A$11:$Y$148,25,0)</f>
        <v>1</v>
      </c>
      <c r="M93" s="65"/>
      <c r="N93" s="44">
        <v>4</v>
      </c>
      <c r="O93" s="14">
        <v>0</v>
      </c>
      <c r="P93" s="57">
        <f t="shared" si="51"/>
        <v>4</v>
      </c>
      <c r="Q93" s="14">
        <f t="shared" si="52"/>
        <v>4</v>
      </c>
      <c r="R93" s="50">
        <f t="shared" si="53"/>
        <v>0</v>
      </c>
      <c r="T93" s="44">
        <v>1</v>
      </c>
      <c r="U93" s="14">
        <f t="shared" si="54"/>
        <v>1</v>
      </c>
      <c r="V93" s="50">
        <f t="shared" si="55"/>
        <v>0</v>
      </c>
      <c r="X93" s="44">
        <v>2</v>
      </c>
      <c r="Y93" s="14">
        <f t="shared" si="56"/>
        <v>2</v>
      </c>
      <c r="Z93" s="50">
        <f t="shared" si="57"/>
        <v>0</v>
      </c>
      <c r="AB93" s="44">
        <v>2</v>
      </c>
      <c r="AC93" s="14">
        <f t="shared" si="58"/>
        <v>2</v>
      </c>
      <c r="AD93" s="50">
        <f t="shared" si="59"/>
        <v>0</v>
      </c>
      <c r="AF93" s="44">
        <v>0</v>
      </c>
      <c r="AG93" s="14">
        <v>22</v>
      </c>
      <c r="AH93" s="14">
        <v>2</v>
      </c>
      <c r="AI93" s="57">
        <f t="shared" si="60"/>
        <v>24</v>
      </c>
      <c r="AJ93" s="14">
        <f t="shared" si="61"/>
        <v>22</v>
      </c>
      <c r="AK93" s="50">
        <f t="shared" si="62"/>
        <v>2</v>
      </c>
      <c r="AM93" s="44">
        <v>5</v>
      </c>
      <c r="AN93" s="14">
        <v>0</v>
      </c>
      <c r="AO93" s="57">
        <f t="shared" si="63"/>
        <v>5</v>
      </c>
      <c r="AP93" s="14">
        <v>5</v>
      </c>
      <c r="AQ93" s="50">
        <f t="shared" si="64"/>
        <v>0</v>
      </c>
      <c r="AS93" s="54">
        <f t="shared" si="65"/>
        <v>2</v>
      </c>
      <c r="AU93" s="44">
        <v>7</v>
      </c>
      <c r="AV93" s="14">
        <f t="shared" si="66"/>
        <v>7</v>
      </c>
      <c r="AW93" s="50">
        <f t="shared" si="67"/>
        <v>0</v>
      </c>
      <c r="AY93" s="44">
        <v>0</v>
      </c>
      <c r="AZ93" s="14">
        <v>2</v>
      </c>
      <c r="BA93" s="14">
        <v>0</v>
      </c>
      <c r="BB93" s="57">
        <f t="shared" si="68"/>
        <v>2</v>
      </c>
      <c r="BC93" s="14">
        <f t="shared" si="69"/>
        <v>2</v>
      </c>
      <c r="BD93" s="43">
        <f t="shared" si="70"/>
        <v>0</v>
      </c>
      <c r="BF93" s="44">
        <f t="shared" si="48"/>
        <v>51</v>
      </c>
      <c r="BG93" s="14">
        <f t="shared" si="49"/>
        <v>49</v>
      </c>
      <c r="BH93" s="43">
        <f t="shared" si="50"/>
        <v>2</v>
      </c>
    </row>
    <row r="94" spans="1:60" x14ac:dyDescent="0.2">
      <c r="A94" s="47" t="s">
        <v>88</v>
      </c>
      <c r="B94" s="48" t="s">
        <v>383</v>
      </c>
      <c r="C94" s="48">
        <f>+VLOOKUP(A94,Sheet7!$A$2:$G$142,7,0)</f>
        <v>10.92</v>
      </c>
      <c r="D94" s="100">
        <f>+VLOOKUP(A94,Sheet7!$A$2:$E$142,5,0)</f>
        <v>982</v>
      </c>
      <c r="F94" s="61">
        <v>1</v>
      </c>
      <c r="H94" s="61">
        <v>1</v>
      </c>
      <c r="I94" s="6"/>
      <c r="J94" s="61">
        <v>1</v>
      </c>
      <c r="K94" s="6"/>
      <c r="L94" s="61">
        <f>+VLOOKUP(A94,Sheet1!$A$11:$Y$148,25,0)</f>
        <v>1</v>
      </c>
      <c r="N94" s="47">
        <v>2</v>
      </c>
      <c r="O94" s="48">
        <v>0</v>
      </c>
      <c r="P94" s="57">
        <f t="shared" si="51"/>
        <v>2</v>
      </c>
      <c r="Q94" s="48">
        <f t="shared" si="52"/>
        <v>2</v>
      </c>
      <c r="R94" s="50">
        <f t="shared" si="53"/>
        <v>0</v>
      </c>
      <c r="T94" s="47">
        <v>1</v>
      </c>
      <c r="U94" s="48">
        <f t="shared" si="54"/>
        <v>0</v>
      </c>
      <c r="V94" s="50">
        <f t="shared" si="55"/>
        <v>1</v>
      </c>
      <c r="X94" s="47">
        <v>1</v>
      </c>
      <c r="Y94" s="48">
        <f t="shared" si="56"/>
        <v>1</v>
      </c>
      <c r="Z94" s="50">
        <f t="shared" si="57"/>
        <v>0</v>
      </c>
      <c r="AB94" s="47">
        <v>1</v>
      </c>
      <c r="AC94" s="48">
        <f t="shared" si="58"/>
        <v>1</v>
      </c>
      <c r="AD94" s="50">
        <f t="shared" si="59"/>
        <v>0</v>
      </c>
      <c r="AF94" s="47">
        <v>0</v>
      </c>
      <c r="AG94" s="48">
        <v>11</v>
      </c>
      <c r="AH94" s="48">
        <v>1</v>
      </c>
      <c r="AI94" s="57">
        <f t="shared" si="60"/>
        <v>12</v>
      </c>
      <c r="AJ94" s="48">
        <f t="shared" si="61"/>
        <v>14</v>
      </c>
      <c r="AK94" s="50">
        <f t="shared" si="62"/>
        <v>-2</v>
      </c>
      <c r="AM94" s="47">
        <v>5</v>
      </c>
      <c r="AN94" s="48">
        <v>0</v>
      </c>
      <c r="AO94" s="57">
        <f t="shared" si="63"/>
        <v>5</v>
      </c>
      <c r="AP94" s="48">
        <v>5</v>
      </c>
      <c r="AQ94" s="50">
        <f t="shared" si="64"/>
        <v>0</v>
      </c>
      <c r="AS94" s="54">
        <f t="shared" si="65"/>
        <v>-2</v>
      </c>
      <c r="AU94" s="47">
        <v>4</v>
      </c>
      <c r="AV94" s="48">
        <f t="shared" si="66"/>
        <v>4</v>
      </c>
      <c r="AW94" s="50">
        <f t="shared" si="67"/>
        <v>0</v>
      </c>
      <c r="AY94" s="47">
        <v>0</v>
      </c>
      <c r="AZ94" s="48">
        <v>2</v>
      </c>
      <c r="BA94" s="48">
        <v>0</v>
      </c>
      <c r="BB94" s="57">
        <f t="shared" si="68"/>
        <v>2</v>
      </c>
      <c r="BC94" s="48">
        <f t="shared" si="69"/>
        <v>2</v>
      </c>
      <c r="BD94" s="43">
        <f t="shared" si="70"/>
        <v>0</v>
      </c>
      <c r="BF94" s="47">
        <f t="shared" si="48"/>
        <v>32</v>
      </c>
      <c r="BG94" s="48">
        <f t="shared" si="49"/>
        <v>33</v>
      </c>
      <c r="BH94" s="43">
        <f t="shared" si="50"/>
        <v>-1</v>
      </c>
    </row>
    <row r="95" spans="1:60" x14ac:dyDescent="0.2">
      <c r="A95" s="44" t="s">
        <v>135</v>
      </c>
      <c r="B95" s="14" t="s">
        <v>817</v>
      </c>
      <c r="C95" s="14">
        <f>+VLOOKUP(A95,Sheet7!$A$2:$G$142,7,0)</f>
        <v>35.29</v>
      </c>
      <c r="D95" s="98">
        <f>+VLOOKUP(A95,Sheet7!$A$2:$E$142,5,0)</f>
        <v>2164</v>
      </c>
      <c r="F95" s="59">
        <v>1</v>
      </c>
      <c r="H95" s="59">
        <v>1</v>
      </c>
      <c r="I95" s="65"/>
      <c r="J95" s="59">
        <v>1</v>
      </c>
      <c r="K95" s="65"/>
      <c r="L95" s="59">
        <f>+VLOOKUP(A95,Sheet1!$A$11:$Y$148,25,0)</f>
        <v>1</v>
      </c>
      <c r="M95" s="65"/>
      <c r="N95" s="44">
        <v>5</v>
      </c>
      <c r="O95" s="14">
        <v>0</v>
      </c>
      <c r="P95" s="57">
        <f t="shared" si="51"/>
        <v>5</v>
      </c>
      <c r="Q95" s="14">
        <f t="shared" si="52"/>
        <v>5</v>
      </c>
      <c r="R95" s="50">
        <f t="shared" si="53"/>
        <v>0</v>
      </c>
      <c r="T95" s="44">
        <v>2</v>
      </c>
      <c r="U95" s="14">
        <f t="shared" si="54"/>
        <v>2</v>
      </c>
      <c r="V95" s="50">
        <f t="shared" si="55"/>
        <v>0</v>
      </c>
      <c r="X95" s="44">
        <v>2</v>
      </c>
      <c r="Y95" s="14">
        <f t="shared" si="56"/>
        <v>2</v>
      </c>
      <c r="Z95" s="50">
        <f t="shared" si="57"/>
        <v>0</v>
      </c>
      <c r="AB95" s="44">
        <v>2</v>
      </c>
      <c r="AC95" s="14">
        <f t="shared" si="58"/>
        <v>2</v>
      </c>
      <c r="AD95" s="50">
        <f t="shared" si="59"/>
        <v>0</v>
      </c>
      <c r="AF95" s="44">
        <v>0</v>
      </c>
      <c r="AG95" s="14">
        <v>30</v>
      </c>
      <c r="AH95" s="14">
        <v>3</v>
      </c>
      <c r="AI95" s="57">
        <f t="shared" si="60"/>
        <v>33</v>
      </c>
      <c r="AJ95" s="14">
        <f t="shared" si="61"/>
        <v>30</v>
      </c>
      <c r="AK95" s="50">
        <f t="shared" si="62"/>
        <v>3</v>
      </c>
      <c r="AM95" s="44">
        <v>5</v>
      </c>
      <c r="AN95" s="14">
        <v>0</v>
      </c>
      <c r="AO95" s="57">
        <f t="shared" si="63"/>
        <v>5</v>
      </c>
      <c r="AP95" s="14">
        <v>5</v>
      </c>
      <c r="AQ95" s="50">
        <f t="shared" si="64"/>
        <v>0</v>
      </c>
      <c r="AS95" s="54">
        <f t="shared" si="65"/>
        <v>3</v>
      </c>
      <c r="AU95" s="44">
        <v>9</v>
      </c>
      <c r="AV95" s="14">
        <f t="shared" si="66"/>
        <v>10</v>
      </c>
      <c r="AW95" s="50">
        <f t="shared" si="67"/>
        <v>-1</v>
      </c>
      <c r="AY95" s="44">
        <v>0</v>
      </c>
      <c r="AZ95" s="14">
        <v>3</v>
      </c>
      <c r="BA95" s="14">
        <v>0</v>
      </c>
      <c r="BB95" s="57">
        <f t="shared" si="68"/>
        <v>3</v>
      </c>
      <c r="BC95" s="14">
        <f t="shared" si="69"/>
        <v>3</v>
      </c>
      <c r="BD95" s="43">
        <f t="shared" si="70"/>
        <v>0</v>
      </c>
      <c r="BF95" s="44">
        <f t="shared" si="48"/>
        <v>65</v>
      </c>
      <c r="BG95" s="14">
        <f t="shared" si="49"/>
        <v>63</v>
      </c>
      <c r="BH95" s="43">
        <f t="shared" si="50"/>
        <v>2</v>
      </c>
    </row>
    <row r="96" spans="1:60" x14ac:dyDescent="0.2">
      <c r="A96" s="44" t="s">
        <v>60</v>
      </c>
      <c r="B96" s="14" t="s">
        <v>380</v>
      </c>
      <c r="C96" s="14">
        <f>+VLOOKUP(A96,Sheet7!$A$2:$G$142,7,0)</f>
        <v>19.650000000000002</v>
      </c>
      <c r="D96" s="98">
        <f>+VLOOKUP(A96,Sheet7!$A$2:$E$142,5,0)</f>
        <v>1404</v>
      </c>
      <c r="F96" s="59">
        <v>1</v>
      </c>
      <c r="H96" s="59">
        <v>1</v>
      </c>
      <c r="I96" s="65"/>
      <c r="J96" s="59">
        <v>1</v>
      </c>
      <c r="K96" s="65"/>
      <c r="L96" s="59">
        <f>+VLOOKUP(A96,Sheet1!$A$11:$Y$148,25,0)</f>
        <v>1</v>
      </c>
      <c r="M96" s="65"/>
      <c r="N96" s="44">
        <v>4</v>
      </c>
      <c r="O96" s="14">
        <v>0</v>
      </c>
      <c r="P96" s="57">
        <f t="shared" si="51"/>
        <v>4</v>
      </c>
      <c r="Q96" s="14">
        <f t="shared" si="52"/>
        <v>4</v>
      </c>
      <c r="R96" s="50">
        <f t="shared" si="53"/>
        <v>0</v>
      </c>
      <c r="T96" s="44">
        <v>1</v>
      </c>
      <c r="U96" s="14">
        <f t="shared" si="54"/>
        <v>1</v>
      </c>
      <c r="V96" s="50">
        <f t="shared" si="55"/>
        <v>0</v>
      </c>
      <c r="X96" s="44">
        <v>2</v>
      </c>
      <c r="Y96" s="14">
        <f t="shared" si="56"/>
        <v>2</v>
      </c>
      <c r="Z96" s="50">
        <f t="shared" si="57"/>
        <v>0</v>
      </c>
      <c r="AB96" s="44">
        <v>1</v>
      </c>
      <c r="AC96" s="14">
        <f t="shared" si="58"/>
        <v>1</v>
      </c>
      <c r="AD96" s="50">
        <f t="shared" si="59"/>
        <v>0</v>
      </c>
      <c r="AF96" s="44">
        <v>1</v>
      </c>
      <c r="AG96" s="14">
        <v>17</v>
      </c>
      <c r="AH96" s="14">
        <v>1</v>
      </c>
      <c r="AI96" s="57">
        <f t="shared" si="60"/>
        <v>19</v>
      </c>
      <c r="AJ96" s="14">
        <f t="shared" si="61"/>
        <v>20</v>
      </c>
      <c r="AK96" s="50">
        <f t="shared" si="62"/>
        <v>-1</v>
      </c>
      <c r="AM96" s="44">
        <v>5</v>
      </c>
      <c r="AN96" s="14">
        <v>0</v>
      </c>
      <c r="AO96" s="57">
        <f t="shared" si="63"/>
        <v>5</v>
      </c>
      <c r="AP96" s="14">
        <v>5</v>
      </c>
      <c r="AQ96" s="50">
        <f t="shared" si="64"/>
        <v>0</v>
      </c>
      <c r="AS96" s="54">
        <f t="shared" si="65"/>
        <v>-1</v>
      </c>
      <c r="AU96" s="44">
        <v>6</v>
      </c>
      <c r="AV96" s="14">
        <f t="shared" si="66"/>
        <v>6</v>
      </c>
      <c r="AW96" s="50">
        <f t="shared" si="67"/>
        <v>0</v>
      </c>
      <c r="AY96" s="44">
        <v>0</v>
      </c>
      <c r="AZ96" s="14">
        <v>2</v>
      </c>
      <c r="BA96" s="14">
        <v>0</v>
      </c>
      <c r="BB96" s="57">
        <f t="shared" si="68"/>
        <v>2</v>
      </c>
      <c r="BC96" s="14">
        <f t="shared" si="69"/>
        <v>2</v>
      </c>
      <c r="BD96" s="43">
        <f t="shared" si="70"/>
        <v>0</v>
      </c>
      <c r="BF96" s="44">
        <f t="shared" si="48"/>
        <v>44</v>
      </c>
      <c r="BG96" s="14">
        <f t="shared" si="49"/>
        <v>45</v>
      </c>
      <c r="BH96" s="43">
        <f t="shared" si="50"/>
        <v>-1</v>
      </c>
    </row>
    <row r="97" spans="1:60" x14ac:dyDescent="0.2">
      <c r="A97" s="44" t="s">
        <v>61</v>
      </c>
      <c r="B97" s="14" t="s">
        <v>380</v>
      </c>
      <c r="C97" s="14">
        <f>+VLOOKUP(A97,Sheet7!$A$2:$G$142,7,0)</f>
        <v>19.32</v>
      </c>
      <c r="D97" s="98">
        <f>+VLOOKUP(A97,Sheet7!$A$2:$E$142,5,0)</f>
        <v>1471</v>
      </c>
      <c r="F97" s="59">
        <v>1</v>
      </c>
      <c r="H97" s="59">
        <v>1</v>
      </c>
      <c r="I97" s="65"/>
      <c r="J97" s="59">
        <v>1</v>
      </c>
      <c r="K97" s="65"/>
      <c r="L97" s="59">
        <f>+VLOOKUP(A97,Sheet1!$A$11:$Y$148,25,0)</f>
        <v>1</v>
      </c>
      <c r="M97" s="65"/>
      <c r="N97" s="44">
        <v>4</v>
      </c>
      <c r="O97" s="14">
        <v>0</v>
      </c>
      <c r="P97" s="57">
        <f t="shared" si="51"/>
        <v>4</v>
      </c>
      <c r="Q97" s="14">
        <f t="shared" si="52"/>
        <v>4</v>
      </c>
      <c r="R97" s="50">
        <f t="shared" si="53"/>
        <v>0</v>
      </c>
      <c r="T97" s="44">
        <v>1</v>
      </c>
      <c r="U97" s="14">
        <f t="shared" si="54"/>
        <v>1</v>
      </c>
      <c r="V97" s="50">
        <f t="shared" si="55"/>
        <v>0</v>
      </c>
      <c r="X97" s="44">
        <v>2</v>
      </c>
      <c r="Y97" s="14">
        <f t="shared" si="56"/>
        <v>2</v>
      </c>
      <c r="Z97" s="50">
        <f t="shared" si="57"/>
        <v>0</v>
      </c>
      <c r="AB97" s="44">
        <v>1</v>
      </c>
      <c r="AC97" s="14">
        <f t="shared" si="58"/>
        <v>1</v>
      </c>
      <c r="AD97" s="50">
        <f t="shared" si="59"/>
        <v>0</v>
      </c>
      <c r="AF97" s="44">
        <v>0</v>
      </c>
      <c r="AG97" s="14">
        <v>18</v>
      </c>
      <c r="AH97" s="14">
        <v>1</v>
      </c>
      <c r="AI97" s="57">
        <f t="shared" si="60"/>
        <v>19</v>
      </c>
      <c r="AJ97" s="14">
        <f t="shared" si="61"/>
        <v>20</v>
      </c>
      <c r="AK97" s="50">
        <f t="shared" si="62"/>
        <v>-1</v>
      </c>
      <c r="AM97" s="44">
        <v>5</v>
      </c>
      <c r="AN97" s="14">
        <v>0</v>
      </c>
      <c r="AO97" s="57">
        <f t="shared" si="63"/>
        <v>5</v>
      </c>
      <c r="AP97" s="14">
        <v>5</v>
      </c>
      <c r="AQ97" s="50">
        <f t="shared" si="64"/>
        <v>0</v>
      </c>
      <c r="AS97" s="54">
        <f t="shared" si="65"/>
        <v>-1</v>
      </c>
      <c r="AU97" s="44">
        <v>6</v>
      </c>
      <c r="AV97" s="14">
        <f t="shared" si="66"/>
        <v>6</v>
      </c>
      <c r="AW97" s="50">
        <f t="shared" si="67"/>
        <v>0</v>
      </c>
      <c r="AY97" s="44">
        <v>0</v>
      </c>
      <c r="AZ97" s="14">
        <v>2</v>
      </c>
      <c r="BA97" s="14">
        <v>0</v>
      </c>
      <c r="BB97" s="57">
        <f t="shared" si="68"/>
        <v>2</v>
      </c>
      <c r="BC97" s="14">
        <f t="shared" si="69"/>
        <v>2</v>
      </c>
      <c r="BD97" s="43">
        <f t="shared" si="70"/>
        <v>0</v>
      </c>
      <c r="BF97" s="44">
        <f t="shared" si="48"/>
        <v>44</v>
      </c>
      <c r="BG97" s="14">
        <f t="shared" si="49"/>
        <v>45</v>
      </c>
      <c r="BH97" s="43">
        <f t="shared" si="50"/>
        <v>-1</v>
      </c>
    </row>
    <row r="98" spans="1:60" x14ac:dyDescent="0.2">
      <c r="A98" s="44" t="s">
        <v>136</v>
      </c>
      <c r="B98" s="14" t="s">
        <v>817</v>
      </c>
      <c r="C98" s="14">
        <f>+VLOOKUP(A98,Sheet7!$A$2:$G$142,7,0)</f>
        <v>16.670000000000002</v>
      </c>
      <c r="D98" s="98">
        <f>+VLOOKUP(A98,Sheet7!$A$2:$E$142,5,0)</f>
        <v>599</v>
      </c>
      <c r="F98" s="59">
        <v>1</v>
      </c>
      <c r="H98" s="59">
        <v>1</v>
      </c>
      <c r="I98" s="65"/>
      <c r="J98" s="59">
        <v>1</v>
      </c>
      <c r="K98" s="65"/>
      <c r="L98" s="59">
        <f>+VLOOKUP(A98,Sheet1!$A$11:$Y$148,25,0)</f>
        <v>1</v>
      </c>
      <c r="M98" s="65"/>
      <c r="N98" s="44">
        <v>2</v>
      </c>
      <c r="O98" s="14">
        <v>0</v>
      </c>
      <c r="P98" s="57">
        <f t="shared" si="51"/>
        <v>2</v>
      </c>
      <c r="Q98" s="14">
        <f t="shared" si="52"/>
        <v>2</v>
      </c>
      <c r="R98" s="50">
        <f t="shared" si="53"/>
        <v>0</v>
      </c>
      <c r="T98" s="44">
        <v>0</v>
      </c>
      <c r="U98" s="14">
        <f t="shared" si="54"/>
        <v>0</v>
      </c>
      <c r="V98" s="50">
        <f t="shared" si="55"/>
        <v>0</v>
      </c>
      <c r="X98" s="44">
        <v>1</v>
      </c>
      <c r="Y98" s="14">
        <f t="shared" si="56"/>
        <v>1</v>
      </c>
      <c r="Z98" s="50">
        <f t="shared" si="57"/>
        <v>0</v>
      </c>
      <c r="AB98" s="44">
        <v>1</v>
      </c>
      <c r="AC98" s="14">
        <f t="shared" si="58"/>
        <v>1</v>
      </c>
      <c r="AD98" s="50">
        <f t="shared" si="59"/>
        <v>0</v>
      </c>
      <c r="AF98" s="44">
        <v>0</v>
      </c>
      <c r="AG98" s="14">
        <v>6</v>
      </c>
      <c r="AH98" s="14">
        <v>1</v>
      </c>
      <c r="AI98" s="57">
        <f t="shared" si="60"/>
        <v>7</v>
      </c>
      <c r="AJ98" s="14">
        <f t="shared" si="61"/>
        <v>8</v>
      </c>
      <c r="AK98" s="50">
        <f t="shared" si="62"/>
        <v>-1</v>
      </c>
      <c r="AM98" s="44">
        <v>5</v>
      </c>
      <c r="AN98" s="14">
        <v>0</v>
      </c>
      <c r="AO98" s="57">
        <f t="shared" si="63"/>
        <v>5</v>
      </c>
      <c r="AP98" s="14">
        <v>5</v>
      </c>
      <c r="AQ98" s="50">
        <f t="shared" si="64"/>
        <v>0</v>
      </c>
      <c r="AS98" s="54">
        <f t="shared" si="65"/>
        <v>-1</v>
      </c>
      <c r="AU98" s="44">
        <v>3</v>
      </c>
      <c r="AV98" s="14">
        <f t="shared" si="66"/>
        <v>3</v>
      </c>
      <c r="AW98" s="50">
        <f t="shared" si="67"/>
        <v>0</v>
      </c>
      <c r="AY98" s="44">
        <v>0</v>
      </c>
      <c r="AZ98" s="14">
        <v>2</v>
      </c>
      <c r="BA98" s="14">
        <v>0</v>
      </c>
      <c r="BB98" s="57">
        <f t="shared" si="68"/>
        <v>2</v>
      </c>
      <c r="BC98" s="14">
        <f t="shared" si="69"/>
        <v>2</v>
      </c>
      <c r="BD98" s="43">
        <f t="shared" si="70"/>
        <v>0</v>
      </c>
      <c r="BF98" s="44">
        <f t="shared" si="48"/>
        <v>25</v>
      </c>
      <c r="BG98" s="14">
        <f t="shared" si="49"/>
        <v>26</v>
      </c>
      <c r="BH98" s="43">
        <f t="shared" si="50"/>
        <v>-1</v>
      </c>
    </row>
    <row r="99" spans="1:60" x14ac:dyDescent="0.2">
      <c r="A99" s="45" t="s">
        <v>62</v>
      </c>
      <c r="B99" s="46" t="s">
        <v>380</v>
      </c>
      <c r="C99" s="46">
        <f>+VLOOKUP(A99,Sheet7!$A$2:$G$142,7,0)</f>
        <v>7.5500000000000007</v>
      </c>
      <c r="D99" s="99">
        <f>+VLOOKUP(A99,Sheet7!$A$2:$E$142,5,0)</f>
        <v>800</v>
      </c>
      <c r="F99" s="60">
        <v>1</v>
      </c>
      <c r="H99" s="60">
        <v>1</v>
      </c>
      <c r="I99" s="6"/>
      <c r="J99" s="60">
        <v>1</v>
      </c>
      <c r="K99" s="6"/>
      <c r="L99" s="60">
        <f>+VLOOKUP(A99,Sheet1!$A$11:$Y$148,25,0)</f>
        <v>1</v>
      </c>
      <c r="N99" s="45">
        <v>3</v>
      </c>
      <c r="O99" s="46">
        <v>0</v>
      </c>
      <c r="P99" s="57">
        <f t="shared" si="51"/>
        <v>3</v>
      </c>
      <c r="Q99" s="46">
        <f t="shared" si="52"/>
        <v>2</v>
      </c>
      <c r="R99" s="50">
        <f t="shared" si="53"/>
        <v>1</v>
      </c>
      <c r="T99" s="45">
        <v>1</v>
      </c>
      <c r="U99" s="46">
        <f t="shared" si="54"/>
        <v>0</v>
      </c>
      <c r="V99" s="50">
        <f t="shared" si="55"/>
        <v>1</v>
      </c>
      <c r="X99" s="45">
        <v>2</v>
      </c>
      <c r="Y99" s="46">
        <f t="shared" si="56"/>
        <v>1</v>
      </c>
      <c r="Z99" s="50">
        <f t="shared" si="57"/>
        <v>1</v>
      </c>
      <c r="AB99" s="45">
        <v>1</v>
      </c>
      <c r="AC99" s="46">
        <f t="shared" si="58"/>
        <v>1</v>
      </c>
      <c r="AD99" s="50">
        <f t="shared" si="59"/>
        <v>0</v>
      </c>
      <c r="AF99" s="45">
        <v>0</v>
      </c>
      <c r="AG99" s="46">
        <v>9</v>
      </c>
      <c r="AH99" s="46">
        <v>1</v>
      </c>
      <c r="AI99" s="57">
        <f t="shared" si="60"/>
        <v>10</v>
      </c>
      <c r="AJ99" s="46">
        <f t="shared" si="61"/>
        <v>11</v>
      </c>
      <c r="AK99" s="50">
        <f t="shared" si="62"/>
        <v>-1</v>
      </c>
      <c r="AM99" s="45">
        <v>5</v>
      </c>
      <c r="AN99" s="46">
        <v>0</v>
      </c>
      <c r="AO99" s="57">
        <f t="shared" si="63"/>
        <v>5</v>
      </c>
      <c r="AP99" s="46">
        <v>5</v>
      </c>
      <c r="AQ99" s="50">
        <f t="shared" si="64"/>
        <v>0</v>
      </c>
      <c r="AS99" s="54">
        <f t="shared" si="65"/>
        <v>-1</v>
      </c>
      <c r="AU99" s="45">
        <v>4</v>
      </c>
      <c r="AV99" s="46">
        <f t="shared" si="66"/>
        <v>4</v>
      </c>
      <c r="AW99" s="50">
        <f t="shared" si="67"/>
        <v>0</v>
      </c>
      <c r="AY99" s="45">
        <v>0</v>
      </c>
      <c r="AZ99" s="46">
        <v>2</v>
      </c>
      <c r="BA99" s="46">
        <v>0</v>
      </c>
      <c r="BB99" s="57">
        <f t="shared" si="68"/>
        <v>2</v>
      </c>
      <c r="BC99" s="46">
        <f t="shared" si="69"/>
        <v>2</v>
      </c>
      <c r="BD99" s="43">
        <f t="shared" si="70"/>
        <v>0</v>
      </c>
      <c r="BF99" s="45">
        <f t="shared" si="48"/>
        <v>32</v>
      </c>
      <c r="BG99" s="46">
        <f t="shared" si="49"/>
        <v>30</v>
      </c>
      <c r="BH99" s="43">
        <f t="shared" si="50"/>
        <v>2</v>
      </c>
    </row>
    <row r="100" spans="1:60" x14ac:dyDescent="0.2">
      <c r="A100" s="44" t="s">
        <v>124</v>
      </c>
      <c r="B100" s="14" t="s">
        <v>817</v>
      </c>
      <c r="C100" s="14">
        <f>+VLOOKUP(A100,Sheet7!$A$2:$G$142,7,0)</f>
        <v>15.270000000000001</v>
      </c>
      <c r="D100" s="98">
        <f>+VLOOKUP(A100,Sheet7!$A$2:$E$142,5,0)</f>
        <v>866</v>
      </c>
      <c r="F100" s="59">
        <v>1</v>
      </c>
      <c r="H100" s="59">
        <v>1</v>
      </c>
      <c r="I100" s="65"/>
      <c r="J100" s="59">
        <v>1</v>
      </c>
      <c r="K100" s="65"/>
      <c r="L100" s="59">
        <f>+VLOOKUP(A100,Sheet1!$A$11:$Y$148,25,0)</f>
        <v>1</v>
      </c>
      <c r="M100" s="65"/>
      <c r="N100" s="44">
        <v>2</v>
      </c>
      <c r="O100" s="14">
        <v>0</v>
      </c>
      <c r="P100" s="57">
        <f t="shared" si="51"/>
        <v>2</v>
      </c>
      <c r="Q100" s="14">
        <f t="shared" si="52"/>
        <v>2</v>
      </c>
      <c r="R100" s="50">
        <f t="shared" si="53"/>
        <v>0</v>
      </c>
      <c r="T100" s="44">
        <v>0</v>
      </c>
      <c r="U100" s="14">
        <f t="shared" si="54"/>
        <v>0</v>
      </c>
      <c r="V100" s="50">
        <f t="shared" si="55"/>
        <v>0</v>
      </c>
      <c r="X100" s="44">
        <v>1</v>
      </c>
      <c r="Y100" s="14">
        <f t="shared" si="56"/>
        <v>1</v>
      </c>
      <c r="Z100" s="50">
        <f t="shared" si="57"/>
        <v>0</v>
      </c>
      <c r="AB100" s="44">
        <v>1</v>
      </c>
      <c r="AC100" s="14">
        <f t="shared" si="58"/>
        <v>1</v>
      </c>
      <c r="AD100" s="50">
        <f t="shared" si="59"/>
        <v>0</v>
      </c>
      <c r="AF100" s="44">
        <v>0</v>
      </c>
      <c r="AG100" s="14">
        <v>10</v>
      </c>
      <c r="AH100" s="14">
        <v>1</v>
      </c>
      <c r="AI100" s="57">
        <f t="shared" si="60"/>
        <v>11</v>
      </c>
      <c r="AJ100" s="14">
        <f t="shared" si="61"/>
        <v>12</v>
      </c>
      <c r="AK100" s="50">
        <f t="shared" si="62"/>
        <v>-1</v>
      </c>
      <c r="AM100" s="44">
        <v>5</v>
      </c>
      <c r="AN100" s="14">
        <v>0</v>
      </c>
      <c r="AO100" s="57">
        <f t="shared" si="63"/>
        <v>5</v>
      </c>
      <c r="AP100" s="14">
        <v>5</v>
      </c>
      <c r="AQ100" s="50">
        <f t="shared" si="64"/>
        <v>0</v>
      </c>
      <c r="AS100" s="54">
        <f t="shared" si="65"/>
        <v>-1</v>
      </c>
      <c r="AU100" s="44">
        <v>4</v>
      </c>
      <c r="AV100" s="14">
        <f t="shared" si="66"/>
        <v>4</v>
      </c>
      <c r="AW100" s="50">
        <f t="shared" si="67"/>
        <v>0</v>
      </c>
      <c r="AY100" s="44">
        <v>0</v>
      </c>
      <c r="AZ100" s="14">
        <v>2</v>
      </c>
      <c r="BA100" s="14">
        <v>0</v>
      </c>
      <c r="BB100" s="57">
        <f t="shared" si="68"/>
        <v>2</v>
      </c>
      <c r="BC100" s="14">
        <f t="shared" si="69"/>
        <v>2</v>
      </c>
      <c r="BD100" s="43">
        <f t="shared" si="70"/>
        <v>0</v>
      </c>
      <c r="BF100" s="44">
        <f t="shared" si="48"/>
        <v>30</v>
      </c>
      <c r="BG100" s="14">
        <f t="shared" si="49"/>
        <v>31</v>
      </c>
      <c r="BH100" s="43">
        <f t="shared" si="50"/>
        <v>-1</v>
      </c>
    </row>
    <row r="101" spans="1:60" x14ac:dyDescent="0.2">
      <c r="A101" s="44" t="s">
        <v>89</v>
      </c>
      <c r="B101" s="14" t="s">
        <v>383</v>
      </c>
      <c r="C101" s="14">
        <f>+VLOOKUP(A101,Sheet7!$A$2:$G$142,7,0)</f>
        <v>17.670000000000002</v>
      </c>
      <c r="D101" s="98">
        <f>+VLOOKUP(A101,Sheet7!$A$2:$E$142,5,0)</f>
        <v>1768</v>
      </c>
      <c r="F101" s="59">
        <v>1</v>
      </c>
      <c r="H101" s="59">
        <v>1</v>
      </c>
      <c r="I101" s="65"/>
      <c r="J101" s="59">
        <v>1</v>
      </c>
      <c r="K101" s="65"/>
      <c r="L101" s="59">
        <f>+VLOOKUP(A101,Sheet1!$A$11:$Y$148,25,0)</f>
        <v>1</v>
      </c>
      <c r="M101" s="65"/>
      <c r="N101" s="44">
        <v>4</v>
      </c>
      <c r="O101" s="14">
        <v>0</v>
      </c>
      <c r="P101" s="57">
        <f t="shared" si="51"/>
        <v>4</v>
      </c>
      <c r="Q101" s="14">
        <f t="shared" si="52"/>
        <v>4</v>
      </c>
      <c r="R101" s="50">
        <f t="shared" si="53"/>
        <v>0</v>
      </c>
      <c r="T101" s="44">
        <v>1</v>
      </c>
      <c r="U101" s="14">
        <f t="shared" si="54"/>
        <v>1</v>
      </c>
      <c r="V101" s="50">
        <f t="shared" si="55"/>
        <v>0</v>
      </c>
      <c r="X101" s="44">
        <v>2</v>
      </c>
      <c r="Y101" s="14">
        <f t="shared" si="56"/>
        <v>2</v>
      </c>
      <c r="Z101" s="50">
        <f t="shared" si="57"/>
        <v>0</v>
      </c>
      <c r="AB101" s="44">
        <v>2</v>
      </c>
      <c r="AC101" s="14">
        <f t="shared" si="58"/>
        <v>2</v>
      </c>
      <c r="AD101" s="50">
        <f t="shared" si="59"/>
        <v>0</v>
      </c>
      <c r="AF101" s="44">
        <v>0</v>
      </c>
      <c r="AG101" s="14">
        <v>23</v>
      </c>
      <c r="AH101" s="14">
        <v>1</v>
      </c>
      <c r="AI101" s="57">
        <f t="shared" si="60"/>
        <v>24</v>
      </c>
      <c r="AJ101" s="14">
        <f t="shared" si="61"/>
        <v>25</v>
      </c>
      <c r="AK101" s="50">
        <f t="shared" si="62"/>
        <v>-1</v>
      </c>
      <c r="AM101" s="44">
        <v>5</v>
      </c>
      <c r="AN101" s="14">
        <v>0</v>
      </c>
      <c r="AO101" s="57">
        <f t="shared" si="63"/>
        <v>5</v>
      </c>
      <c r="AP101" s="14">
        <v>5</v>
      </c>
      <c r="AQ101" s="50">
        <f t="shared" si="64"/>
        <v>0</v>
      </c>
      <c r="AS101" s="54">
        <f t="shared" si="65"/>
        <v>-1</v>
      </c>
      <c r="AU101" s="44">
        <v>8</v>
      </c>
      <c r="AV101" s="14">
        <f t="shared" si="66"/>
        <v>8</v>
      </c>
      <c r="AW101" s="50">
        <f t="shared" si="67"/>
        <v>0</v>
      </c>
      <c r="AY101" s="44">
        <v>0</v>
      </c>
      <c r="AZ101" s="14">
        <v>2</v>
      </c>
      <c r="BA101" s="14">
        <v>0</v>
      </c>
      <c r="BB101" s="57">
        <f t="shared" si="68"/>
        <v>2</v>
      </c>
      <c r="BC101" s="14">
        <f t="shared" si="69"/>
        <v>2</v>
      </c>
      <c r="BD101" s="43">
        <f t="shared" si="70"/>
        <v>0</v>
      </c>
      <c r="BF101" s="44">
        <f t="shared" si="48"/>
        <v>52</v>
      </c>
      <c r="BG101" s="14">
        <f t="shared" si="49"/>
        <v>53</v>
      </c>
      <c r="BH101" s="43">
        <f t="shared" si="50"/>
        <v>-1</v>
      </c>
    </row>
    <row r="102" spans="1:60" x14ac:dyDescent="0.2">
      <c r="A102" s="44" t="s">
        <v>63</v>
      </c>
      <c r="B102" s="14" t="s">
        <v>380</v>
      </c>
      <c r="C102" s="14">
        <f>+VLOOKUP(A102,Sheet7!$A$2:$G$142,7,0)</f>
        <v>11.17</v>
      </c>
      <c r="D102" s="98">
        <f>+VLOOKUP(A102,Sheet7!$A$2:$E$142,5,0)</f>
        <v>1103</v>
      </c>
      <c r="F102" s="59">
        <v>1</v>
      </c>
      <c r="H102" s="59">
        <v>1</v>
      </c>
      <c r="I102" s="65"/>
      <c r="J102" s="59">
        <v>1</v>
      </c>
      <c r="K102" s="65"/>
      <c r="L102" s="59">
        <f>+VLOOKUP(A102,Sheet1!$A$11:$Y$148,25,0)</f>
        <v>1</v>
      </c>
      <c r="M102" s="65"/>
      <c r="N102" s="44">
        <v>3</v>
      </c>
      <c r="O102" s="14">
        <v>0</v>
      </c>
      <c r="P102" s="57">
        <f t="shared" si="51"/>
        <v>3</v>
      </c>
      <c r="Q102" s="14">
        <f t="shared" si="52"/>
        <v>3</v>
      </c>
      <c r="R102" s="50">
        <f t="shared" si="53"/>
        <v>0</v>
      </c>
      <c r="T102" s="44">
        <v>1</v>
      </c>
      <c r="U102" s="14">
        <f t="shared" si="54"/>
        <v>1</v>
      </c>
      <c r="V102" s="50">
        <f t="shared" si="55"/>
        <v>0</v>
      </c>
      <c r="X102" s="44">
        <v>1</v>
      </c>
      <c r="Y102" s="14">
        <f t="shared" si="56"/>
        <v>1</v>
      </c>
      <c r="Z102" s="50">
        <f t="shared" si="57"/>
        <v>0</v>
      </c>
      <c r="AB102" s="44">
        <v>1</v>
      </c>
      <c r="AC102" s="14">
        <f t="shared" si="58"/>
        <v>1</v>
      </c>
      <c r="AD102" s="50">
        <f t="shared" si="59"/>
        <v>0</v>
      </c>
      <c r="AF102" s="44">
        <v>0</v>
      </c>
      <c r="AG102" s="14">
        <v>12</v>
      </c>
      <c r="AH102" s="14">
        <v>1</v>
      </c>
      <c r="AI102" s="57">
        <f t="shared" si="60"/>
        <v>13</v>
      </c>
      <c r="AJ102" s="14">
        <f t="shared" si="61"/>
        <v>15</v>
      </c>
      <c r="AK102" s="50">
        <f t="shared" si="62"/>
        <v>-2</v>
      </c>
      <c r="AM102" s="44">
        <v>5</v>
      </c>
      <c r="AN102" s="14">
        <v>1</v>
      </c>
      <c r="AO102" s="57">
        <f t="shared" si="63"/>
        <v>6</v>
      </c>
      <c r="AP102" s="14">
        <v>5</v>
      </c>
      <c r="AQ102" s="50">
        <f t="shared" si="64"/>
        <v>1</v>
      </c>
      <c r="AS102" s="54">
        <f t="shared" si="65"/>
        <v>-1</v>
      </c>
      <c r="AU102" s="44">
        <v>5</v>
      </c>
      <c r="AV102" s="14">
        <f t="shared" si="66"/>
        <v>5</v>
      </c>
      <c r="AW102" s="50">
        <f t="shared" si="67"/>
        <v>0</v>
      </c>
      <c r="AY102" s="44">
        <v>0</v>
      </c>
      <c r="AZ102" s="14">
        <v>2</v>
      </c>
      <c r="BA102" s="14">
        <v>0</v>
      </c>
      <c r="BB102" s="57">
        <f t="shared" si="68"/>
        <v>2</v>
      </c>
      <c r="BC102" s="14">
        <f t="shared" si="69"/>
        <v>2</v>
      </c>
      <c r="BD102" s="43">
        <f t="shared" si="70"/>
        <v>0</v>
      </c>
      <c r="BF102" s="44">
        <f t="shared" si="48"/>
        <v>36</v>
      </c>
      <c r="BG102" s="14">
        <f t="shared" si="49"/>
        <v>37</v>
      </c>
      <c r="BH102" s="43">
        <f t="shared" si="50"/>
        <v>-1</v>
      </c>
    </row>
    <row r="103" spans="1:60" x14ac:dyDescent="0.2">
      <c r="A103" s="44" t="s">
        <v>343</v>
      </c>
      <c r="B103" s="14" t="s">
        <v>859</v>
      </c>
      <c r="C103" s="14">
        <f>+VLOOKUP(A103,Sheet7!$A$2:$G$142,7,0)</f>
        <v>5.22</v>
      </c>
      <c r="D103" s="98">
        <f>+VLOOKUP(A103,Sheet7!$A$2:$E$142,5,0)</f>
        <v>721</v>
      </c>
      <c r="F103" s="59">
        <v>1</v>
      </c>
      <c r="H103" s="59">
        <v>1</v>
      </c>
      <c r="I103" s="65"/>
      <c r="J103" s="59">
        <v>1</v>
      </c>
      <c r="K103" s="65"/>
      <c r="L103" s="59">
        <f>+VLOOKUP(A103,Sheet1!$A$11:$Y$148,25,0)</f>
        <v>1</v>
      </c>
      <c r="M103" s="65"/>
      <c r="N103" s="44">
        <v>2</v>
      </c>
      <c r="O103" s="14">
        <v>0</v>
      </c>
      <c r="P103" s="57">
        <f t="shared" si="51"/>
        <v>2</v>
      </c>
      <c r="Q103" s="14">
        <f t="shared" si="52"/>
        <v>2</v>
      </c>
      <c r="R103" s="50">
        <f t="shared" si="53"/>
        <v>0</v>
      </c>
      <c r="T103" s="44">
        <v>0</v>
      </c>
      <c r="U103" s="14">
        <f t="shared" si="54"/>
        <v>0</v>
      </c>
      <c r="V103" s="50">
        <f t="shared" si="55"/>
        <v>0</v>
      </c>
      <c r="X103" s="44">
        <v>1</v>
      </c>
      <c r="Y103" s="14">
        <f t="shared" si="56"/>
        <v>1</v>
      </c>
      <c r="Z103" s="50">
        <f t="shared" si="57"/>
        <v>0</v>
      </c>
      <c r="AB103" s="44">
        <v>1</v>
      </c>
      <c r="AC103" s="14">
        <f t="shared" si="58"/>
        <v>1</v>
      </c>
      <c r="AD103" s="50">
        <f t="shared" si="59"/>
        <v>0</v>
      </c>
      <c r="AF103" s="44">
        <v>0</v>
      </c>
      <c r="AG103" s="14">
        <v>8</v>
      </c>
      <c r="AH103" s="14">
        <v>1</v>
      </c>
      <c r="AI103" s="57">
        <f t="shared" si="60"/>
        <v>9</v>
      </c>
      <c r="AJ103" s="14">
        <f t="shared" si="61"/>
        <v>10</v>
      </c>
      <c r="AK103" s="50">
        <f t="shared" si="62"/>
        <v>-1</v>
      </c>
      <c r="AM103" s="44">
        <v>5</v>
      </c>
      <c r="AN103" s="14">
        <v>0</v>
      </c>
      <c r="AO103" s="57">
        <f t="shared" si="63"/>
        <v>5</v>
      </c>
      <c r="AP103" s="14">
        <v>5</v>
      </c>
      <c r="AQ103" s="50">
        <f t="shared" si="64"/>
        <v>0</v>
      </c>
      <c r="AS103" s="54">
        <f t="shared" si="65"/>
        <v>-1</v>
      </c>
      <c r="AU103" s="44">
        <v>3</v>
      </c>
      <c r="AV103" s="14">
        <f t="shared" si="66"/>
        <v>3</v>
      </c>
      <c r="AW103" s="50">
        <f t="shared" si="67"/>
        <v>0</v>
      </c>
      <c r="AY103" s="44">
        <v>2</v>
      </c>
      <c r="AZ103" s="14">
        <v>0</v>
      </c>
      <c r="BA103" s="14">
        <v>0</v>
      </c>
      <c r="BB103" s="57">
        <f t="shared" si="68"/>
        <v>2</v>
      </c>
      <c r="BC103" s="14">
        <f t="shared" si="69"/>
        <v>2</v>
      </c>
      <c r="BD103" s="43">
        <f t="shared" si="70"/>
        <v>0</v>
      </c>
      <c r="BF103" s="44">
        <f t="shared" si="48"/>
        <v>27</v>
      </c>
      <c r="BG103" s="14">
        <f t="shared" si="49"/>
        <v>28</v>
      </c>
      <c r="BH103" s="43">
        <f t="shared" si="50"/>
        <v>-1</v>
      </c>
    </row>
    <row r="104" spans="1:60" x14ac:dyDescent="0.2">
      <c r="A104" s="44" t="s">
        <v>114</v>
      </c>
      <c r="B104" s="14" t="s">
        <v>379</v>
      </c>
      <c r="C104" s="14">
        <f>+VLOOKUP(A104,Sheet7!$A$2:$G$142,7,0)</f>
        <v>22.240000000000002</v>
      </c>
      <c r="D104" s="98">
        <f>+VLOOKUP(A104,Sheet7!$A$2:$E$142,5,0)</f>
        <v>812</v>
      </c>
      <c r="F104" s="59">
        <v>1</v>
      </c>
      <c r="H104" s="59">
        <v>1</v>
      </c>
      <c r="I104" s="65"/>
      <c r="J104" s="59">
        <v>1</v>
      </c>
      <c r="K104" s="65"/>
      <c r="L104" s="59">
        <f>+VLOOKUP(A104,Sheet1!$A$11:$Y$148,25,0)</f>
        <v>1</v>
      </c>
      <c r="M104" s="65"/>
      <c r="N104" s="44">
        <v>2</v>
      </c>
      <c r="O104" s="14">
        <v>0</v>
      </c>
      <c r="P104" s="57">
        <f t="shared" si="51"/>
        <v>2</v>
      </c>
      <c r="Q104" s="14">
        <f t="shared" si="52"/>
        <v>2</v>
      </c>
      <c r="R104" s="50">
        <f t="shared" si="53"/>
        <v>0</v>
      </c>
      <c r="T104" s="44">
        <v>0</v>
      </c>
      <c r="U104" s="14">
        <f t="shared" si="54"/>
        <v>0</v>
      </c>
      <c r="V104" s="50">
        <f t="shared" si="55"/>
        <v>0</v>
      </c>
      <c r="X104" s="44">
        <v>1</v>
      </c>
      <c r="Y104" s="14">
        <f t="shared" si="56"/>
        <v>1</v>
      </c>
      <c r="Z104" s="50">
        <f t="shared" si="57"/>
        <v>0</v>
      </c>
      <c r="AB104" s="44">
        <v>1</v>
      </c>
      <c r="AC104" s="14">
        <f t="shared" si="58"/>
        <v>1</v>
      </c>
      <c r="AD104" s="50">
        <f t="shared" si="59"/>
        <v>0</v>
      </c>
      <c r="AF104" s="44">
        <v>0</v>
      </c>
      <c r="AG104" s="14">
        <v>9</v>
      </c>
      <c r="AH104" s="14">
        <v>2</v>
      </c>
      <c r="AI104" s="57">
        <f t="shared" si="60"/>
        <v>11</v>
      </c>
      <c r="AJ104" s="14">
        <f t="shared" si="61"/>
        <v>11</v>
      </c>
      <c r="AK104" s="50">
        <f t="shared" si="62"/>
        <v>0</v>
      </c>
      <c r="AM104" s="44">
        <v>5</v>
      </c>
      <c r="AN104" s="14">
        <v>0</v>
      </c>
      <c r="AO104" s="57">
        <f t="shared" si="63"/>
        <v>5</v>
      </c>
      <c r="AP104" s="14">
        <v>5</v>
      </c>
      <c r="AQ104" s="50">
        <f t="shared" si="64"/>
        <v>0</v>
      </c>
      <c r="AS104" s="54">
        <f t="shared" si="65"/>
        <v>0</v>
      </c>
      <c r="AU104" s="44">
        <v>4</v>
      </c>
      <c r="AV104" s="14">
        <f t="shared" si="66"/>
        <v>4</v>
      </c>
      <c r="AW104" s="50">
        <f t="shared" si="67"/>
        <v>0</v>
      </c>
      <c r="AY104" s="44">
        <v>0</v>
      </c>
      <c r="AZ104" s="14">
        <v>2</v>
      </c>
      <c r="BA104" s="14">
        <v>0</v>
      </c>
      <c r="BB104" s="57">
        <f t="shared" si="68"/>
        <v>2</v>
      </c>
      <c r="BC104" s="14">
        <f t="shared" si="69"/>
        <v>2</v>
      </c>
      <c r="BD104" s="43">
        <f t="shared" si="70"/>
        <v>0</v>
      </c>
      <c r="BF104" s="44">
        <f t="shared" si="48"/>
        <v>30</v>
      </c>
      <c r="BG104" s="14">
        <f t="shared" si="49"/>
        <v>30</v>
      </c>
      <c r="BH104" s="43">
        <f t="shared" si="50"/>
        <v>0</v>
      </c>
    </row>
    <row r="105" spans="1:60" x14ac:dyDescent="0.2">
      <c r="A105" s="44" t="s">
        <v>180</v>
      </c>
      <c r="B105" s="14" t="s">
        <v>854</v>
      </c>
      <c r="C105" s="14">
        <f>+VLOOKUP(A105,Sheet7!$A$2:$G$142,7,0)</f>
        <v>15.22</v>
      </c>
      <c r="D105" s="98">
        <f>+VLOOKUP(A105,Sheet7!$A$2:$E$142,5,0)</f>
        <v>1468</v>
      </c>
      <c r="F105" s="59">
        <v>1</v>
      </c>
      <c r="H105" s="59">
        <v>1</v>
      </c>
      <c r="I105" s="65"/>
      <c r="J105" s="59">
        <v>1</v>
      </c>
      <c r="K105" s="65"/>
      <c r="L105" s="59">
        <f>+VLOOKUP(A105,Sheet1!$A$11:$Y$148,25,0)</f>
        <v>1</v>
      </c>
      <c r="M105" s="65"/>
      <c r="N105" s="44">
        <v>4</v>
      </c>
      <c r="O105" s="14">
        <v>0</v>
      </c>
      <c r="P105" s="57">
        <f t="shared" si="51"/>
        <v>4</v>
      </c>
      <c r="Q105" s="14">
        <f t="shared" si="52"/>
        <v>4</v>
      </c>
      <c r="R105" s="50">
        <f t="shared" si="53"/>
        <v>0</v>
      </c>
      <c r="T105" s="44">
        <v>1</v>
      </c>
      <c r="U105" s="14">
        <f t="shared" si="54"/>
        <v>1</v>
      </c>
      <c r="V105" s="50">
        <f t="shared" si="55"/>
        <v>0</v>
      </c>
      <c r="X105" s="44">
        <v>2</v>
      </c>
      <c r="Y105" s="14">
        <f t="shared" si="56"/>
        <v>2</v>
      </c>
      <c r="Z105" s="50">
        <f t="shared" si="57"/>
        <v>0</v>
      </c>
      <c r="AB105" s="44">
        <v>1</v>
      </c>
      <c r="AC105" s="14">
        <f t="shared" si="58"/>
        <v>1</v>
      </c>
      <c r="AD105" s="50">
        <f t="shared" si="59"/>
        <v>0</v>
      </c>
      <c r="AF105" s="44">
        <v>0</v>
      </c>
      <c r="AG105" s="14">
        <v>22</v>
      </c>
      <c r="AH105" s="14">
        <v>1</v>
      </c>
      <c r="AI105" s="57">
        <f t="shared" si="60"/>
        <v>23</v>
      </c>
      <c r="AJ105" s="14">
        <f t="shared" si="61"/>
        <v>20</v>
      </c>
      <c r="AK105" s="50">
        <f t="shared" si="62"/>
        <v>3</v>
      </c>
      <c r="AM105" s="44">
        <v>3</v>
      </c>
      <c r="AN105" s="14">
        <v>0</v>
      </c>
      <c r="AO105" s="57">
        <f t="shared" si="63"/>
        <v>3</v>
      </c>
      <c r="AP105" s="14">
        <v>5</v>
      </c>
      <c r="AQ105" s="50">
        <f t="shared" si="64"/>
        <v>-2</v>
      </c>
      <c r="AS105" s="54">
        <f t="shared" si="65"/>
        <v>1</v>
      </c>
      <c r="AU105" s="44">
        <v>6</v>
      </c>
      <c r="AV105" s="14">
        <f t="shared" si="66"/>
        <v>6</v>
      </c>
      <c r="AW105" s="50">
        <f t="shared" si="67"/>
        <v>0</v>
      </c>
      <c r="AY105" s="44">
        <v>0</v>
      </c>
      <c r="AZ105" s="14">
        <v>2</v>
      </c>
      <c r="BA105" s="14">
        <v>0</v>
      </c>
      <c r="BB105" s="57">
        <f t="shared" si="68"/>
        <v>2</v>
      </c>
      <c r="BC105" s="14">
        <f t="shared" si="69"/>
        <v>2</v>
      </c>
      <c r="BD105" s="43">
        <f t="shared" si="70"/>
        <v>0</v>
      </c>
      <c r="BF105" s="44">
        <f t="shared" ref="BF105:BF135" si="71">F105+H105+J105+L105+P105+T105+X105+AB105+AI105++AM105+AN105+AU105+BB105</f>
        <v>46</v>
      </c>
      <c r="BG105" s="14">
        <f t="shared" ref="BG105:BG135" si="72">F105+H105+J105+L105+Q105+U105+Y105+AC105+AJ105+AP105+AV105+BC105</f>
        <v>45</v>
      </c>
      <c r="BH105" s="43">
        <f t="shared" ref="BH105:BH135" si="73">R105+V105+Z105+AD105+AK105+AQ105+AW105+BD105</f>
        <v>1</v>
      </c>
    </row>
    <row r="106" spans="1:60" x14ac:dyDescent="0.2">
      <c r="A106" s="44" t="s">
        <v>95</v>
      </c>
      <c r="B106" s="14" t="s">
        <v>383</v>
      </c>
      <c r="C106" s="14">
        <f>+VLOOKUP(A106,Sheet7!$A$2:$G$142,7,0)</f>
        <v>14.36</v>
      </c>
      <c r="D106" s="98">
        <f>+VLOOKUP(A106,Sheet7!$A$2:$E$142,5,0)</f>
        <v>1525</v>
      </c>
      <c r="F106" s="59">
        <v>1</v>
      </c>
      <c r="H106" s="59">
        <v>1</v>
      </c>
      <c r="I106" s="65"/>
      <c r="J106" s="59">
        <v>1</v>
      </c>
      <c r="K106" s="65"/>
      <c r="L106" s="59">
        <f>+VLOOKUP(A106,Sheet1!$A$11:$Y$148,25,0)</f>
        <v>1</v>
      </c>
      <c r="M106" s="65"/>
      <c r="N106" s="44">
        <v>4</v>
      </c>
      <c r="O106" s="14">
        <v>0</v>
      </c>
      <c r="P106" s="57">
        <f t="shared" si="51"/>
        <v>4</v>
      </c>
      <c r="Q106" s="14">
        <f t="shared" si="52"/>
        <v>4</v>
      </c>
      <c r="R106" s="50">
        <f t="shared" si="53"/>
        <v>0</v>
      </c>
      <c r="T106" s="44">
        <v>1</v>
      </c>
      <c r="U106" s="14">
        <f t="shared" si="54"/>
        <v>1</v>
      </c>
      <c r="V106" s="50">
        <f t="shared" si="55"/>
        <v>0</v>
      </c>
      <c r="X106" s="44">
        <v>2</v>
      </c>
      <c r="Y106" s="14">
        <f t="shared" si="56"/>
        <v>2</v>
      </c>
      <c r="Z106" s="50">
        <f t="shared" si="57"/>
        <v>0</v>
      </c>
      <c r="AB106" s="44">
        <v>1</v>
      </c>
      <c r="AC106" s="14">
        <f t="shared" si="58"/>
        <v>1</v>
      </c>
      <c r="AD106" s="50">
        <f t="shared" si="59"/>
        <v>0</v>
      </c>
      <c r="AF106" s="44">
        <v>0</v>
      </c>
      <c r="AG106" s="14">
        <v>19</v>
      </c>
      <c r="AH106" s="14">
        <v>1</v>
      </c>
      <c r="AI106" s="57">
        <f t="shared" si="60"/>
        <v>20</v>
      </c>
      <c r="AJ106" s="14">
        <f t="shared" si="61"/>
        <v>21</v>
      </c>
      <c r="AK106" s="50">
        <f t="shared" si="62"/>
        <v>-1</v>
      </c>
      <c r="AM106" s="44">
        <v>5</v>
      </c>
      <c r="AN106" s="14">
        <v>0</v>
      </c>
      <c r="AO106" s="57">
        <f t="shared" si="63"/>
        <v>5</v>
      </c>
      <c r="AP106" s="14">
        <v>5</v>
      </c>
      <c r="AQ106" s="50">
        <f t="shared" si="64"/>
        <v>0</v>
      </c>
      <c r="AS106" s="54">
        <f t="shared" si="65"/>
        <v>-1</v>
      </c>
      <c r="AU106" s="44">
        <v>7</v>
      </c>
      <c r="AV106" s="14">
        <f t="shared" si="66"/>
        <v>7</v>
      </c>
      <c r="AW106" s="50">
        <f t="shared" si="67"/>
        <v>0</v>
      </c>
      <c r="AY106" s="44">
        <v>0</v>
      </c>
      <c r="AZ106" s="14">
        <v>2</v>
      </c>
      <c r="BA106" s="14">
        <v>0</v>
      </c>
      <c r="BB106" s="57">
        <f t="shared" si="68"/>
        <v>2</v>
      </c>
      <c r="BC106" s="14">
        <f t="shared" si="69"/>
        <v>2</v>
      </c>
      <c r="BD106" s="43">
        <f t="shared" si="70"/>
        <v>0</v>
      </c>
      <c r="BF106" s="44">
        <f t="shared" si="71"/>
        <v>46</v>
      </c>
      <c r="BG106" s="14">
        <f t="shared" si="72"/>
        <v>47</v>
      </c>
      <c r="BH106" s="43">
        <f t="shared" si="73"/>
        <v>-1</v>
      </c>
    </row>
    <row r="107" spans="1:60" x14ac:dyDescent="0.2">
      <c r="A107" s="44" t="s">
        <v>357</v>
      </c>
      <c r="B107" s="14" t="s">
        <v>859</v>
      </c>
      <c r="C107" s="92">
        <f>+Sheet7!G107</f>
        <v>4.63</v>
      </c>
      <c r="D107" s="98">
        <f>+Sheet7!E107</f>
        <v>664</v>
      </c>
      <c r="F107" s="59">
        <v>1</v>
      </c>
      <c r="H107" s="59">
        <v>1</v>
      </c>
      <c r="I107" s="65"/>
      <c r="J107" s="61">
        <v>0</v>
      </c>
      <c r="K107" s="65"/>
      <c r="L107" s="59">
        <f>+VLOOKUP(A107,Sheet1!$A$11:$Y$148,25,0)</f>
        <v>1</v>
      </c>
      <c r="M107" s="65"/>
      <c r="N107" s="44">
        <v>2</v>
      </c>
      <c r="O107" s="14">
        <v>0</v>
      </c>
      <c r="P107" s="57">
        <f t="shared" si="51"/>
        <v>2</v>
      </c>
      <c r="Q107" s="14">
        <f t="shared" si="52"/>
        <v>2</v>
      </c>
      <c r="R107" s="50">
        <f t="shared" si="53"/>
        <v>0</v>
      </c>
      <c r="T107" s="44">
        <v>0</v>
      </c>
      <c r="U107" s="14">
        <f t="shared" si="54"/>
        <v>0</v>
      </c>
      <c r="V107" s="50">
        <f t="shared" si="55"/>
        <v>0</v>
      </c>
      <c r="X107" s="44">
        <v>1</v>
      </c>
      <c r="Y107" s="14">
        <f t="shared" si="56"/>
        <v>1</v>
      </c>
      <c r="Z107" s="50">
        <f t="shared" si="57"/>
        <v>0</v>
      </c>
      <c r="AB107" s="44">
        <v>2</v>
      </c>
      <c r="AC107" s="14">
        <f t="shared" si="58"/>
        <v>1</v>
      </c>
      <c r="AD107" s="50">
        <f t="shared" si="59"/>
        <v>1</v>
      </c>
      <c r="AF107" s="44">
        <v>0</v>
      </c>
      <c r="AG107" s="14">
        <v>7</v>
      </c>
      <c r="AH107" s="14">
        <v>1</v>
      </c>
      <c r="AI107" s="57">
        <f t="shared" si="60"/>
        <v>8</v>
      </c>
      <c r="AJ107" s="14">
        <f t="shared" si="61"/>
        <v>9</v>
      </c>
      <c r="AK107" s="50">
        <f t="shared" si="62"/>
        <v>-1</v>
      </c>
      <c r="AM107" s="44">
        <v>5</v>
      </c>
      <c r="AN107" s="14">
        <v>0</v>
      </c>
      <c r="AO107" s="57">
        <f t="shared" si="63"/>
        <v>5</v>
      </c>
      <c r="AP107" s="14">
        <v>5</v>
      </c>
      <c r="AQ107" s="50">
        <f t="shared" si="64"/>
        <v>0</v>
      </c>
      <c r="AS107" s="54">
        <f t="shared" si="65"/>
        <v>-1</v>
      </c>
      <c r="AU107" s="44">
        <v>3</v>
      </c>
      <c r="AV107" s="14">
        <f t="shared" si="66"/>
        <v>3</v>
      </c>
      <c r="AW107" s="50">
        <f t="shared" si="67"/>
        <v>0</v>
      </c>
      <c r="AY107" s="44">
        <v>0</v>
      </c>
      <c r="AZ107" s="14">
        <v>2</v>
      </c>
      <c r="BA107" s="14">
        <v>0</v>
      </c>
      <c r="BB107" s="57">
        <f t="shared" si="68"/>
        <v>2</v>
      </c>
      <c r="BC107" s="14">
        <f t="shared" si="69"/>
        <v>2</v>
      </c>
      <c r="BD107" s="43">
        <f t="shared" si="70"/>
        <v>0</v>
      </c>
      <c r="BF107" s="44">
        <f t="shared" si="71"/>
        <v>26</v>
      </c>
      <c r="BG107" s="14">
        <f t="shared" si="72"/>
        <v>26</v>
      </c>
      <c r="BH107" s="43">
        <f t="shared" si="73"/>
        <v>0</v>
      </c>
    </row>
    <row r="108" spans="1:60" x14ac:dyDescent="0.2">
      <c r="A108" s="44" t="s">
        <v>115</v>
      </c>
      <c r="B108" s="14" t="s">
        <v>379</v>
      </c>
      <c r="C108" s="14">
        <f>+VLOOKUP(A108,Sheet7!$A$2:$G$142,7,0)</f>
        <v>8.16</v>
      </c>
      <c r="D108" s="98">
        <f>+VLOOKUP(A108,Sheet7!$A$2:$E$142,5,0)</f>
        <v>931</v>
      </c>
      <c r="F108" s="59">
        <v>1</v>
      </c>
      <c r="H108" s="59">
        <v>1</v>
      </c>
      <c r="I108" s="65"/>
      <c r="J108" s="59">
        <v>1</v>
      </c>
      <c r="K108" s="65"/>
      <c r="L108" s="59">
        <f>+VLOOKUP(A108,Sheet1!$A$11:$Y$148,25,0)</f>
        <v>1</v>
      </c>
      <c r="M108" s="65"/>
      <c r="N108" s="44">
        <v>2</v>
      </c>
      <c r="O108" s="14">
        <v>0</v>
      </c>
      <c r="P108" s="57">
        <f t="shared" si="51"/>
        <v>2</v>
      </c>
      <c r="Q108" s="14">
        <f t="shared" si="52"/>
        <v>2</v>
      </c>
      <c r="R108" s="50">
        <f t="shared" si="53"/>
        <v>0</v>
      </c>
      <c r="T108" s="44">
        <v>0</v>
      </c>
      <c r="U108" s="14">
        <f t="shared" si="54"/>
        <v>0</v>
      </c>
      <c r="V108" s="50">
        <f t="shared" si="55"/>
        <v>0</v>
      </c>
      <c r="X108" s="44">
        <v>1</v>
      </c>
      <c r="Y108" s="14">
        <f t="shared" si="56"/>
        <v>1</v>
      </c>
      <c r="Z108" s="50">
        <f t="shared" si="57"/>
        <v>0</v>
      </c>
      <c r="AB108" s="44">
        <v>1</v>
      </c>
      <c r="AC108" s="14">
        <f t="shared" si="58"/>
        <v>1</v>
      </c>
      <c r="AD108" s="50">
        <f t="shared" si="59"/>
        <v>0</v>
      </c>
      <c r="AF108" s="44">
        <v>0</v>
      </c>
      <c r="AG108" s="14">
        <v>11</v>
      </c>
      <c r="AH108" s="14">
        <v>1</v>
      </c>
      <c r="AI108" s="57">
        <f t="shared" si="60"/>
        <v>12</v>
      </c>
      <c r="AJ108" s="14">
        <f t="shared" si="61"/>
        <v>13</v>
      </c>
      <c r="AK108" s="50">
        <f t="shared" si="62"/>
        <v>-1</v>
      </c>
      <c r="AM108" s="44">
        <v>5</v>
      </c>
      <c r="AN108" s="14">
        <v>0</v>
      </c>
      <c r="AO108" s="57">
        <f t="shared" si="63"/>
        <v>5</v>
      </c>
      <c r="AP108" s="14">
        <v>5</v>
      </c>
      <c r="AQ108" s="50">
        <f t="shared" si="64"/>
        <v>0</v>
      </c>
      <c r="AS108" s="54">
        <f t="shared" si="65"/>
        <v>-1</v>
      </c>
      <c r="AU108" s="44">
        <v>4</v>
      </c>
      <c r="AV108" s="14">
        <f t="shared" si="66"/>
        <v>4</v>
      </c>
      <c r="AW108" s="50">
        <f t="shared" si="67"/>
        <v>0</v>
      </c>
      <c r="AY108" s="44">
        <v>0</v>
      </c>
      <c r="AZ108" s="14">
        <v>2</v>
      </c>
      <c r="BA108" s="14">
        <v>0</v>
      </c>
      <c r="BB108" s="57">
        <f t="shared" si="68"/>
        <v>2</v>
      </c>
      <c r="BC108" s="14">
        <f t="shared" si="69"/>
        <v>2</v>
      </c>
      <c r="BD108" s="43">
        <f t="shared" si="70"/>
        <v>0</v>
      </c>
      <c r="BF108" s="44">
        <f t="shared" si="71"/>
        <v>31</v>
      </c>
      <c r="BG108" s="14">
        <f t="shared" si="72"/>
        <v>32</v>
      </c>
      <c r="BH108" s="43">
        <f t="shared" si="73"/>
        <v>-1</v>
      </c>
    </row>
    <row r="109" spans="1:60" x14ac:dyDescent="0.2">
      <c r="A109" s="44" t="s">
        <v>146</v>
      </c>
      <c r="B109" s="14" t="s">
        <v>385</v>
      </c>
      <c r="C109" s="14">
        <f>+VLOOKUP(A109,Sheet7!$A$2:$G$142,7,0)</f>
        <v>10.16</v>
      </c>
      <c r="D109" s="98">
        <f>+VLOOKUP(A109,Sheet7!$A$2:$E$142,5,0)</f>
        <v>973</v>
      </c>
      <c r="F109" s="59">
        <v>1</v>
      </c>
      <c r="H109" s="59">
        <v>1</v>
      </c>
      <c r="I109" s="65"/>
      <c r="J109" s="59">
        <v>1</v>
      </c>
      <c r="K109" s="65"/>
      <c r="L109" s="59">
        <f>+VLOOKUP(A109,Sheet1!$A$11:$Y$148,25,0)</f>
        <v>1</v>
      </c>
      <c r="M109" s="65"/>
      <c r="N109" s="44">
        <v>2</v>
      </c>
      <c r="O109" s="14">
        <v>0</v>
      </c>
      <c r="P109" s="57">
        <f t="shared" si="51"/>
        <v>2</v>
      </c>
      <c r="Q109" s="14">
        <f t="shared" si="52"/>
        <v>2</v>
      </c>
      <c r="R109" s="50">
        <f t="shared" si="53"/>
        <v>0</v>
      </c>
      <c r="T109" s="44">
        <v>0</v>
      </c>
      <c r="U109" s="14">
        <f t="shared" si="54"/>
        <v>0</v>
      </c>
      <c r="V109" s="50">
        <f t="shared" si="55"/>
        <v>0</v>
      </c>
      <c r="X109" s="44">
        <v>1</v>
      </c>
      <c r="Y109" s="14">
        <f t="shared" si="56"/>
        <v>1</v>
      </c>
      <c r="Z109" s="50">
        <f t="shared" si="57"/>
        <v>0</v>
      </c>
      <c r="AB109" s="44">
        <v>1</v>
      </c>
      <c r="AC109" s="14">
        <f t="shared" si="58"/>
        <v>1</v>
      </c>
      <c r="AD109" s="50">
        <f t="shared" si="59"/>
        <v>0</v>
      </c>
      <c r="AF109" s="44">
        <v>0</v>
      </c>
      <c r="AG109" s="14">
        <v>11</v>
      </c>
      <c r="AH109" s="14">
        <v>1</v>
      </c>
      <c r="AI109" s="57">
        <f t="shared" si="60"/>
        <v>12</v>
      </c>
      <c r="AJ109" s="14">
        <f t="shared" si="61"/>
        <v>14</v>
      </c>
      <c r="AK109" s="50">
        <f t="shared" si="62"/>
        <v>-2</v>
      </c>
      <c r="AM109" s="44">
        <v>5</v>
      </c>
      <c r="AN109" s="14">
        <v>0</v>
      </c>
      <c r="AO109" s="57">
        <f t="shared" si="63"/>
        <v>5</v>
      </c>
      <c r="AP109" s="14">
        <v>5</v>
      </c>
      <c r="AQ109" s="50">
        <f t="shared" si="64"/>
        <v>0</v>
      </c>
      <c r="AS109" s="54">
        <f t="shared" si="65"/>
        <v>-2</v>
      </c>
      <c r="AU109" s="44">
        <v>4</v>
      </c>
      <c r="AV109" s="14">
        <f t="shared" si="66"/>
        <v>4</v>
      </c>
      <c r="AW109" s="50">
        <f t="shared" si="67"/>
        <v>0</v>
      </c>
      <c r="AY109" s="44">
        <v>0</v>
      </c>
      <c r="AZ109" s="14">
        <v>2</v>
      </c>
      <c r="BA109" s="14">
        <v>0</v>
      </c>
      <c r="BB109" s="57">
        <f t="shared" si="68"/>
        <v>2</v>
      </c>
      <c r="BC109" s="14">
        <f t="shared" si="69"/>
        <v>2</v>
      </c>
      <c r="BD109" s="43">
        <f t="shared" si="70"/>
        <v>0</v>
      </c>
      <c r="BF109" s="44">
        <f t="shared" si="71"/>
        <v>31</v>
      </c>
      <c r="BG109" s="14">
        <f t="shared" si="72"/>
        <v>33</v>
      </c>
      <c r="BH109" s="43">
        <f t="shared" si="73"/>
        <v>-2</v>
      </c>
    </row>
    <row r="110" spans="1:60" x14ac:dyDescent="0.2">
      <c r="A110" s="44" t="s">
        <v>64</v>
      </c>
      <c r="B110" s="14" t="s">
        <v>380</v>
      </c>
      <c r="C110" s="14">
        <f>+VLOOKUP(A110,Sheet7!$A$2:$G$142,7,0)</f>
        <v>45.69</v>
      </c>
      <c r="D110" s="98">
        <f>+VLOOKUP(A110,Sheet7!$A$2:$E$142,5,0)</f>
        <v>2200</v>
      </c>
      <c r="F110" s="59">
        <v>1</v>
      </c>
      <c r="H110" s="59">
        <v>1</v>
      </c>
      <c r="I110" s="65"/>
      <c r="J110" s="59">
        <v>1</v>
      </c>
      <c r="K110" s="65"/>
      <c r="L110" s="59">
        <f>+VLOOKUP(A110,Sheet1!$A$11:$Y$148,25,0)</f>
        <v>1</v>
      </c>
      <c r="M110" s="65"/>
      <c r="N110" s="44">
        <v>6</v>
      </c>
      <c r="O110" s="14">
        <v>0</v>
      </c>
      <c r="P110" s="57">
        <f t="shared" si="51"/>
        <v>6</v>
      </c>
      <c r="Q110" s="14">
        <f t="shared" si="52"/>
        <v>6</v>
      </c>
      <c r="R110" s="50">
        <f t="shared" si="53"/>
        <v>0</v>
      </c>
      <c r="T110" s="44">
        <v>2</v>
      </c>
      <c r="U110" s="14">
        <f t="shared" si="54"/>
        <v>2</v>
      </c>
      <c r="V110" s="50">
        <f t="shared" si="55"/>
        <v>0</v>
      </c>
      <c r="X110" s="44">
        <v>2</v>
      </c>
      <c r="Y110" s="14">
        <f t="shared" si="56"/>
        <v>2</v>
      </c>
      <c r="Z110" s="50">
        <f t="shared" si="57"/>
        <v>0</v>
      </c>
      <c r="AB110" s="44">
        <v>2</v>
      </c>
      <c r="AC110" s="14">
        <f t="shared" si="58"/>
        <v>2</v>
      </c>
      <c r="AD110" s="50">
        <f t="shared" si="59"/>
        <v>0</v>
      </c>
      <c r="AF110" s="44">
        <v>0</v>
      </c>
      <c r="AG110" s="14">
        <v>28</v>
      </c>
      <c r="AH110" s="14">
        <v>3</v>
      </c>
      <c r="AI110" s="57">
        <f t="shared" si="60"/>
        <v>31</v>
      </c>
      <c r="AJ110" s="14">
        <f t="shared" si="61"/>
        <v>31</v>
      </c>
      <c r="AK110" s="50">
        <f t="shared" si="62"/>
        <v>0</v>
      </c>
      <c r="AM110" s="44">
        <v>5</v>
      </c>
      <c r="AN110" s="14">
        <v>0</v>
      </c>
      <c r="AO110" s="57">
        <f t="shared" si="63"/>
        <v>5</v>
      </c>
      <c r="AP110" s="14">
        <v>5</v>
      </c>
      <c r="AQ110" s="50">
        <f t="shared" si="64"/>
        <v>0</v>
      </c>
      <c r="AS110" s="54">
        <f t="shared" si="65"/>
        <v>0</v>
      </c>
      <c r="AU110" s="44">
        <v>9</v>
      </c>
      <c r="AV110" s="14">
        <f t="shared" si="66"/>
        <v>10</v>
      </c>
      <c r="AW110" s="50">
        <f t="shared" si="67"/>
        <v>-1</v>
      </c>
      <c r="AY110" s="44">
        <v>1</v>
      </c>
      <c r="AZ110" s="14">
        <v>2</v>
      </c>
      <c r="BA110" s="14">
        <v>0</v>
      </c>
      <c r="BB110" s="57">
        <f t="shared" si="68"/>
        <v>3</v>
      </c>
      <c r="BC110" s="14">
        <f t="shared" si="69"/>
        <v>3</v>
      </c>
      <c r="BD110" s="43">
        <f t="shared" si="70"/>
        <v>0</v>
      </c>
      <c r="BF110" s="44">
        <f t="shared" si="71"/>
        <v>64</v>
      </c>
      <c r="BG110" s="14">
        <f t="shared" si="72"/>
        <v>65</v>
      </c>
      <c r="BH110" s="43">
        <f t="shared" si="73"/>
        <v>-1</v>
      </c>
    </row>
    <row r="111" spans="1:60" x14ac:dyDescent="0.2">
      <c r="A111" s="44" t="s">
        <v>90</v>
      </c>
      <c r="B111" s="14" t="s">
        <v>383</v>
      </c>
      <c r="C111" s="14">
        <f>+VLOOKUP(A111,Sheet7!$A$2:$G$142,7,0)</f>
        <v>18.510000000000002</v>
      </c>
      <c r="D111" s="98">
        <f>+VLOOKUP(A111,Sheet7!$A$2:$E$142,5,0)</f>
        <v>1934</v>
      </c>
      <c r="F111" s="59">
        <v>1</v>
      </c>
      <c r="H111" s="59">
        <v>1</v>
      </c>
      <c r="I111" s="65"/>
      <c r="J111" s="59">
        <v>1</v>
      </c>
      <c r="K111" s="65"/>
      <c r="L111" s="59">
        <f>+VLOOKUP(A111,Sheet1!$A$11:$Y$148,25,0)</f>
        <v>1</v>
      </c>
      <c r="M111" s="65"/>
      <c r="N111" s="44">
        <v>5</v>
      </c>
      <c r="O111" s="14">
        <v>0</v>
      </c>
      <c r="P111" s="57">
        <f t="shared" ref="P111:P142" si="74">+N111+O111</f>
        <v>5</v>
      </c>
      <c r="Q111" s="14">
        <f t="shared" ref="Q111:Q135" si="75">+IF(D111&lt;800,2,ROUND(D111/400,0))</f>
        <v>5</v>
      </c>
      <c r="R111" s="50">
        <f t="shared" ref="R111:R142" si="76">+P111-Q111</f>
        <v>0</v>
      </c>
      <c r="T111" s="44">
        <v>2</v>
      </c>
      <c r="U111" s="14">
        <f t="shared" ref="U111:U135" si="77">+IF(D111&lt;1000,0,IF(D111&lt;1775,1,2))</f>
        <v>2</v>
      </c>
      <c r="V111" s="50">
        <f t="shared" ref="V111:V142" si="78">+T111-U111</f>
        <v>0</v>
      </c>
      <c r="X111" s="44">
        <v>2</v>
      </c>
      <c r="Y111" s="14">
        <f t="shared" ref="Y111:Y135" si="79">+IF(D111&lt;1300,1,2)</f>
        <v>2</v>
      </c>
      <c r="Z111" s="50">
        <f t="shared" ref="Z111:Z142" si="80">+X111-Y111</f>
        <v>0</v>
      </c>
      <c r="AB111" s="44">
        <v>2</v>
      </c>
      <c r="AC111" s="14">
        <f t="shared" ref="AC111:AC135" si="81">IF(AI111&gt;23,2,1)</f>
        <v>2</v>
      </c>
      <c r="AD111" s="50">
        <f t="shared" ref="AD111:AD142" si="82">+AB111-AC111</f>
        <v>0</v>
      </c>
      <c r="AF111" s="44">
        <v>0</v>
      </c>
      <c r="AG111" s="14">
        <v>26</v>
      </c>
      <c r="AH111" s="14">
        <v>2</v>
      </c>
      <c r="AI111" s="57">
        <f t="shared" ref="AI111:AI142" si="83">+AF111+AG111+AH111</f>
        <v>28</v>
      </c>
      <c r="AJ111" s="14">
        <f t="shared" ref="AJ111:AJ135" si="84">+ROUND(D111/$AI$143,0)</f>
        <v>27</v>
      </c>
      <c r="AK111" s="50">
        <f t="shared" ref="AK111:AK142" si="85">+AI111-AJ111</f>
        <v>1</v>
      </c>
      <c r="AM111" s="44">
        <v>5</v>
      </c>
      <c r="AN111" s="14">
        <v>0</v>
      </c>
      <c r="AO111" s="57">
        <f t="shared" ref="AO111:AO142" si="86">SUM(AM111:AN111)</f>
        <v>5</v>
      </c>
      <c r="AP111" s="14">
        <v>5</v>
      </c>
      <c r="AQ111" s="50">
        <f t="shared" ref="AQ111:AQ142" si="87">AO111-AP111</f>
        <v>0</v>
      </c>
      <c r="AS111" s="54">
        <f t="shared" ref="AS111:AS135" si="88">+AQ111+AK111</f>
        <v>1</v>
      </c>
      <c r="AU111" s="44">
        <v>9</v>
      </c>
      <c r="AV111" s="14">
        <f t="shared" ref="AV111:AV135" si="89">+ROUND(D111/$AU$143,0)</f>
        <v>9</v>
      </c>
      <c r="AW111" s="50">
        <f t="shared" ref="AW111:AW142" si="90">+AU111-AV111</f>
        <v>0</v>
      </c>
      <c r="AY111" s="44">
        <v>1</v>
      </c>
      <c r="AZ111" s="14">
        <v>1</v>
      </c>
      <c r="BA111" s="14">
        <v>0</v>
      </c>
      <c r="BB111" s="57">
        <f t="shared" ref="BB111:BB142" si="91">+AY111+AZ111+BA111</f>
        <v>2</v>
      </c>
      <c r="BC111" s="14">
        <f t="shared" ref="BC111:BC135" si="92">+IF(D111&lt;2000,2,3)</f>
        <v>2</v>
      </c>
      <c r="BD111" s="43">
        <f t="shared" ref="BD111:BD142" si="93">+BB111-BC111</f>
        <v>0</v>
      </c>
      <c r="BF111" s="44">
        <f t="shared" si="71"/>
        <v>59</v>
      </c>
      <c r="BG111" s="14">
        <f t="shared" si="72"/>
        <v>58</v>
      </c>
      <c r="BH111" s="43">
        <f t="shared" si="73"/>
        <v>1</v>
      </c>
    </row>
    <row r="112" spans="1:60" x14ac:dyDescent="0.2">
      <c r="A112" s="44" t="s">
        <v>116</v>
      </c>
      <c r="B112" s="14" t="s">
        <v>379</v>
      </c>
      <c r="C112" s="14">
        <f>+VLOOKUP(A112,Sheet7!$A$2:$G$142,7,0)</f>
        <v>24.72</v>
      </c>
      <c r="D112" s="98">
        <f>+VLOOKUP(A112,Sheet7!$A$2:$E$142,5,0)</f>
        <v>1258</v>
      </c>
      <c r="F112" s="59">
        <v>1</v>
      </c>
      <c r="H112" s="59">
        <v>1</v>
      </c>
      <c r="I112" s="65"/>
      <c r="J112" s="59">
        <v>1</v>
      </c>
      <c r="K112" s="65"/>
      <c r="L112" s="59">
        <f>+VLOOKUP(A112,Sheet1!$A$11:$Y$148,25,0)</f>
        <v>1</v>
      </c>
      <c r="M112" s="65"/>
      <c r="N112" s="44">
        <v>2</v>
      </c>
      <c r="O112" s="14">
        <v>1</v>
      </c>
      <c r="P112" s="57">
        <f t="shared" si="74"/>
        <v>3</v>
      </c>
      <c r="Q112" s="14">
        <f t="shared" si="75"/>
        <v>3</v>
      </c>
      <c r="R112" s="50">
        <f t="shared" si="76"/>
        <v>0</v>
      </c>
      <c r="T112" s="44">
        <v>1</v>
      </c>
      <c r="U112" s="14">
        <f t="shared" si="77"/>
        <v>1</v>
      </c>
      <c r="V112" s="50">
        <f t="shared" si="78"/>
        <v>0</v>
      </c>
      <c r="X112" s="44">
        <v>1</v>
      </c>
      <c r="Y112" s="14">
        <f t="shared" si="79"/>
        <v>1</v>
      </c>
      <c r="Z112" s="50">
        <f t="shared" si="80"/>
        <v>0</v>
      </c>
      <c r="AB112" s="44">
        <v>1</v>
      </c>
      <c r="AC112" s="14">
        <f t="shared" si="81"/>
        <v>1</v>
      </c>
      <c r="AD112" s="50">
        <f t="shared" si="82"/>
        <v>0</v>
      </c>
      <c r="AF112" s="44">
        <v>0</v>
      </c>
      <c r="AG112" s="14">
        <v>17</v>
      </c>
      <c r="AH112" s="14">
        <v>2</v>
      </c>
      <c r="AI112" s="57">
        <f t="shared" si="83"/>
        <v>19</v>
      </c>
      <c r="AJ112" s="14">
        <f t="shared" si="84"/>
        <v>17</v>
      </c>
      <c r="AK112" s="50">
        <f t="shared" si="85"/>
        <v>2</v>
      </c>
      <c r="AM112" s="44">
        <v>5</v>
      </c>
      <c r="AN112" s="14">
        <v>0</v>
      </c>
      <c r="AO112" s="57">
        <f t="shared" si="86"/>
        <v>5</v>
      </c>
      <c r="AP112" s="14">
        <v>5</v>
      </c>
      <c r="AQ112" s="50">
        <f t="shared" si="87"/>
        <v>0</v>
      </c>
      <c r="AS112" s="54">
        <f t="shared" si="88"/>
        <v>2</v>
      </c>
      <c r="AU112" s="44">
        <v>5</v>
      </c>
      <c r="AV112" s="14">
        <f t="shared" si="89"/>
        <v>6</v>
      </c>
      <c r="AW112" s="50">
        <f t="shared" si="90"/>
        <v>-1</v>
      </c>
      <c r="AY112" s="44">
        <v>0</v>
      </c>
      <c r="AZ112" s="14">
        <v>2</v>
      </c>
      <c r="BA112" s="14">
        <v>0</v>
      </c>
      <c r="BB112" s="57">
        <f t="shared" si="91"/>
        <v>2</v>
      </c>
      <c r="BC112" s="14">
        <f t="shared" si="92"/>
        <v>2</v>
      </c>
      <c r="BD112" s="43">
        <f t="shared" si="93"/>
        <v>0</v>
      </c>
      <c r="BF112" s="44">
        <f t="shared" si="71"/>
        <v>41</v>
      </c>
      <c r="BG112" s="14">
        <f t="shared" si="72"/>
        <v>40</v>
      </c>
      <c r="BH112" s="43">
        <f t="shared" si="73"/>
        <v>1</v>
      </c>
    </row>
    <row r="113" spans="1:60" x14ac:dyDescent="0.2">
      <c r="A113" s="44" t="s">
        <v>125</v>
      </c>
      <c r="B113" s="14" t="s">
        <v>817</v>
      </c>
      <c r="C113" s="14">
        <f>+VLOOKUP(A113,Sheet7!$A$2:$G$142,7,0)</f>
        <v>17.440000000000001</v>
      </c>
      <c r="D113" s="98">
        <f>+VLOOKUP(A113,Sheet7!$A$2:$E$142,5,0)</f>
        <v>697</v>
      </c>
      <c r="F113" s="59">
        <v>1</v>
      </c>
      <c r="H113" s="59">
        <v>1</v>
      </c>
      <c r="I113" s="65"/>
      <c r="J113" s="59">
        <v>1</v>
      </c>
      <c r="K113" s="65"/>
      <c r="L113" s="59">
        <f>+VLOOKUP(A113,Sheet1!$A$11:$Y$148,25,0)</f>
        <v>1</v>
      </c>
      <c r="M113" s="65"/>
      <c r="N113" s="44">
        <v>3</v>
      </c>
      <c r="O113" s="14">
        <v>0</v>
      </c>
      <c r="P113" s="57">
        <f t="shared" si="74"/>
        <v>3</v>
      </c>
      <c r="Q113" s="14">
        <f t="shared" si="75"/>
        <v>2</v>
      </c>
      <c r="R113" s="50">
        <f t="shared" si="76"/>
        <v>1</v>
      </c>
      <c r="T113" s="44">
        <v>0</v>
      </c>
      <c r="U113" s="14">
        <f t="shared" si="77"/>
        <v>0</v>
      </c>
      <c r="V113" s="50">
        <f t="shared" si="78"/>
        <v>0</v>
      </c>
      <c r="X113" s="44">
        <v>1</v>
      </c>
      <c r="Y113" s="14">
        <f t="shared" si="79"/>
        <v>1</v>
      </c>
      <c r="Z113" s="50">
        <f t="shared" si="80"/>
        <v>0</v>
      </c>
      <c r="AB113" s="44">
        <v>1</v>
      </c>
      <c r="AC113" s="14">
        <f t="shared" si="81"/>
        <v>1</v>
      </c>
      <c r="AD113" s="50">
        <f t="shared" si="82"/>
        <v>0</v>
      </c>
      <c r="AF113" s="44">
        <v>0</v>
      </c>
      <c r="AG113" s="14">
        <v>7</v>
      </c>
      <c r="AH113" s="14">
        <v>1</v>
      </c>
      <c r="AI113" s="57">
        <f t="shared" si="83"/>
        <v>8</v>
      </c>
      <c r="AJ113" s="14">
        <f t="shared" si="84"/>
        <v>10</v>
      </c>
      <c r="AK113" s="50">
        <f t="shared" si="85"/>
        <v>-2</v>
      </c>
      <c r="AM113" s="44">
        <v>5</v>
      </c>
      <c r="AN113" s="14">
        <v>0</v>
      </c>
      <c r="AO113" s="57">
        <f t="shared" si="86"/>
        <v>5</v>
      </c>
      <c r="AP113" s="14">
        <v>5</v>
      </c>
      <c r="AQ113" s="50">
        <f t="shared" si="87"/>
        <v>0</v>
      </c>
      <c r="AS113" s="54">
        <f t="shared" si="88"/>
        <v>-2</v>
      </c>
      <c r="AU113" s="44">
        <v>3</v>
      </c>
      <c r="AV113" s="14">
        <f t="shared" si="89"/>
        <v>3</v>
      </c>
      <c r="AW113" s="50">
        <f t="shared" si="90"/>
        <v>0</v>
      </c>
      <c r="AY113" s="44">
        <v>0</v>
      </c>
      <c r="AZ113" s="14">
        <v>2</v>
      </c>
      <c r="BA113" s="14">
        <v>0</v>
      </c>
      <c r="BB113" s="57">
        <f t="shared" si="91"/>
        <v>2</v>
      </c>
      <c r="BC113" s="14">
        <f t="shared" si="92"/>
        <v>2</v>
      </c>
      <c r="BD113" s="43">
        <f t="shared" si="93"/>
        <v>0</v>
      </c>
      <c r="BF113" s="44">
        <f t="shared" si="71"/>
        <v>27</v>
      </c>
      <c r="BG113" s="14">
        <f t="shared" si="72"/>
        <v>28</v>
      </c>
      <c r="BH113" s="43">
        <f t="shared" si="73"/>
        <v>-1</v>
      </c>
    </row>
    <row r="114" spans="1:60" x14ac:dyDescent="0.2">
      <c r="A114" s="44" t="s">
        <v>137</v>
      </c>
      <c r="B114" s="14" t="s">
        <v>817</v>
      </c>
      <c r="C114" s="14">
        <f>+VLOOKUP(A114,Sheet7!$A$2:$G$142,7,0)</f>
        <v>22.377921700000002</v>
      </c>
      <c r="D114" s="98">
        <f>+VLOOKUP(A114,Sheet7!$A$2:$E$142,5,0)</f>
        <v>1046</v>
      </c>
      <c r="F114" s="59">
        <v>1</v>
      </c>
      <c r="H114" s="59">
        <v>1</v>
      </c>
      <c r="I114" s="65"/>
      <c r="J114" s="59">
        <v>1</v>
      </c>
      <c r="K114" s="65"/>
      <c r="L114" s="59">
        <f>+VLOOKUP(A114,Sheet1!$A$11:$Y$148,25,0)</f>
        <v>1</v>
      </c>
      <c r="M114" s="65"/>
      <c r="N114" s="44">
        <v>3</v>
      </c>
      <c r="O114" s="14">
        <v>0</v>
      </c>
      <c r="P114" s="57">
        <f t="shared" si="74"/>
        <v>3</v>
      </c>
      <c r="Q114" s="14">
        <f t="shared" si="75"/>
        <v>3</v>
      </c>
      <c r="R114" s="50">
        <f t="shared" si="76"/>
        <v>0</v>
      </c>
      <c r="T114" s="44">
        <v>1</v>
      </c>
      <c r="U114" s="14">
        <f t="shared" si="77"/>
        <v>1</v>
      </c>
      <c r="V114" s="50">
        <f t="shared" si="78"/>
        <v>0</v>
      </c>
      <c r="X114" s="44">
        <v>1</v>
      </c>
      <c r="Y114" s="14">
        <f t="shared" si="79"/>
        <v>1</v>
      </c>
      <c r="Z114" s="50">
        <f t="shared" si="80"/>
        <v>0</v>
      </c>
      <c r="AB114" s="44">
        <v>1</v>
      </c>
      <c r="AC114" s="14">
        <f t="shared" si="81"/>
        <v>1</v>
      </c>
      <c r="AD114" s="50">
        <f t="shared" si="82"/>
        <v>0</v>
      </c>
      <c r="AF114" s="44">
        <v>0</v>
      </c>
      <c r="AG114" s="14">
        <v>12</v>
      </c>
      <c r="AH114" s="14">
        <v>2</v>
      </c>
      <c r="AI114" s="57">
        <f t="shared" si="83"/>
        <v>14</v>
      </c>
      <c r="AJ114" s="14">
        <f t="shared" si="84"/>
        <v>15</v>
      </c>
      <c r="AK114" s="50">
        <f t="shared" si="85"/>
        <v>-1</v>
      </c>
      <c r="AM114" s="44">
        <v>5</v>
      </c>
      <c r="AN114" s="14">
        <v>0</v>
      </c>
      <c r="AO114" s="57">
        <f t="shared" si="86"/>
        <v>5</v>
      </c>
      <c r="AP114" s="14">
        <v>5</v>
      </c>
      <c r="AQ114" s="50">
        <f t="shared" si="87"/>
        <v>0</v>
      </c>
      <c r="AS114" s="54">
        <f t="shared" si="88"/>
        <v>-1</v>
      </c>
      <c r="AU114" s="44">
        <v>5</v>
      </c>
      <c r="AV114" s="14">
        <f t="shared" si="89"/>
        <v>5</v>
      </c>
      <c r="AW114" s="50">
        <f t="shared" si="90"/>
        <v>0</v>
      </c>
      <c r="AY114" s="44">
        <v>0</v>
      </c>
      <c r="AZ114" s="14">
        <v>2</v>
      </c>
      <c r="BA114" s="14">
        <v>0</v>
      </c>
      <c r="BB114" s="57">
        <f t="shared" si="91"/>
        <v>2</v>
      </c>
      <c r="BC114" s="14">
        <f t="shared" si="92"/>
        <v>2</v>
      </c>
      <c r="BD114" s="43">
        <f t="shared" si="93"/>
        <v>0</v>
      </c>
      <c r="BF114" s="44">
        <f t="shared" si="71"/>
        <v>36</v>
      </c>
      <c r="BG114" s="14">
        <f t="shared" si="72"/>
        <v>37</v>
      </c>
      <c r="BH114" s="43">
        <f t="shared" si="73"/>
        <v>-1</v>
      </c>
    </row>
    <row r="115" spans="1:60" x14ac:dyDescent="0.2">
      <c r="A115" s="44" t="s">
        <v>345</v>
      </c>
      <c r="B115" s="14" t="s">
        <v>859</v>
      </c>
      <c r="C115" s="14">
        <f>+VLOOKUP(A115,Sheet7!$A$2:$G$142,7,0)</f>
        <v>14.03</v>
      </c>
      <c r="D115" s="98">
        <f>+VLOOKUP(A115,Sheet7!$A$2:$E$142,5,0)</f>
        <v>693</v>
      </c>
      <c r="F115" s="59">
        <v>1</v>
      </c>
      <c r="H115" s="59">
        <v>1</v>
      </c>
      <c r="I115" s="65"/>
      <c r="J115" s="59">
        <v>1</v>
      </c>
      <c r="K115" s="65"/>
      <c r="L115" s="59">
        <f>+VLOOKUP(A115,Sheet1!$A$11:$Y$148,25,0)</f>
        <v>1</v>
      </c>
      <c r="M115" s="65"/>
      <c r="N115" s="44">
        <v>2</v>
      </c>
      <c r="O115" s="14">
        <v>0</v>
      </c>
      <c r="P115" s="57">
        <f t="shared" si="74"/>
        <v>2</v>
      </c>
      <c r="Q115" s="14">
        <f t="shared" si="75"/>
        <v>2</v>
      </c>
      <c r="R115" s="50">
        <f t="shared" si="76"/>
        <v>0</v>
      </c>
      <c r="T115" s="44">
        <v>0</v>
      </c>
      <c r="U115" s="14">
        <f t="shared" si="77"/>
        <v>0</v>
      </c>
      <c r="V115" s="50">
        <f t="shared" si="78"/>
        <v>0</v>
      </c>
      <c r="X115" s="44">
        <v>1</v>
      </c>
      <c r="Y115" s="14">
        <f t="shared" si="79"/>
        <v>1</v>
      </c>
      <c r="Z115" s="50">
        <f t="shared" si="80"/>
        <v>0</v>
      </c>
      <c r="AB115" s="44">
        <v>1</v>
      </c>
      <c r="AC115" s="14">
        <f t="shared" si="81"/>
        <v>1</v>
      </c>
      <c r="AD115" s="50">
        <f t="shared" si="82"/>
        <v>0</v>
      </c>
      <c r="AF115" s="44">
        <v>0</v>
      </c>
      <c r="AG115" s="14">
        <v>7</v>
      </c>
      <c r="AH115" s="14">
        <v>1</v>
      </c>
      <c r="AI115" s="57">
        <f t="shared" si="83"/>
        <v>8</v>
      </c>
      <c r="AJ115" s="14">
        <f t="shared" si="84"/>
        <v>10</v>
      </c>
      <c r="AK115" s="50">
        <f t="shared" si="85"/>
        <v>-2</v>
      </c>
      <c r="AM115" s="44">
        <v>5</v>
      </c>
      <c r="AN115" s="14">
        <v>0</v>
      </c>
      <c r="AO115" s="57">
        <f t="shared" si="86"/>
        <v>5</v>
      </c>
      <c r="AP115" s="14">
        <v>5</v>
      </c>
      <c r="AQ115" s="50">
        <f t="shared" si="87"/>
        <v>0</v>
      </c>
      <c r="AS115" s="54">
        <f t="shared" si="88"/>
        <v>-2</v>
      </c>
      <c r="AU115" s="44">
        <v>3</v>
      </c>
      <c r="AV115" s="14">
        <f t="shared" si="89"/>
        <v>3</v>
      </c>
      <c r="AW115" s="50">
        <f t="shared" si="90"/>
        <v>0</v>
      </c>
      <c r="AY115" s="44">
        <v>0</v>
      </c>
      <c r="AZ115" s="14">
        <v>2</v>
      </c>
      <c r="BA115" s="14">
        <v>0</v>
      </c>
      <c r="BB115" s="57">
        <f t="shared" si="91"/>
        <v>2</v>
      </c>
      <c r="BC115" s="14">
        <f t="shared" si="92"/>
        <v>2</v>
      </c>
      <c r="BD115" s="43">
        <f t="shared" si="93"/>
        <v>0</v>
      </c>
      <c r="BF115" s="44">
        <f t="shared" si="71"/>
        <v>26</v>
      </c>
      <c r="BG115" s="14">
        <f t="shared" si="72"/>
        <v>28</v>
      </c>
      <c r="BH115" s="43">
        <f t="shared" si="73"/>
        <v>-2</v>
      </c>
    </row>
    <row r="116" spans="1:60" x14ac:dyDescent="0.2">
      <c r="A116" s="41" t="s">
        <v>361</v>
      </c>
      <c r="B116" s="42" t="s">
        <v>854</v>
      </c>
      <c r="C116" s="42">
        <f>+VLOOKUP(A116,Sheet7!$A$2:$G$142,7,0)</f>
        <v>1.06</v>
      </c>
      <c r="D116" s="97">
        <f>+VLOOKUP(A116,Sheet7!$A$2:$E$142,5,0)</f>
        <v>267</v>
      </c>
      <c r="F116" s="58">
        <v>1</v>
      </c>
      <c r="H116" s="58">
        <v>1</v>
      </c>
      <c r="I116" s="6"/>
      <c r="J116" s="58">
        <v>1</v>
      </c>
      <c r="K116" s="6"/>
      <c r="L116" s="58">
        <f>+VLOOKUP(A116,Sheet1!$A$11:$Y$148,25,0)</f>
        <v>1</v>
      </c>
      <c r="N116" s="41">
        <v>2</v>
      </c>
      <c r="O116" s="42">
        <v>0</v>
      </c>
      <c r="P116" s="57">
        <f t="shared" si="74"/>
        <v>2</v>
      </c>
      <c r="Q116" s="42">
        <f t="shared" si="75"/>
        <v>2</v>
      </c>
      <c r="R116" s="50">
        <f t="shared" si="76"/>
        <v>0</v>
      </c>
      <c r="T116" s="41">
        <v>0</v>
      </c>
      <c r="U116" s="42">
        <f t="shared" si="77"/>
        <v>0</v>
      </c>
      <c r="V116" s="50">
        <f t="shared" si="78"/>
        <v>0</v>
      </c>
      <c r="X116" s="41">
        <v>1</v>
      </c>
      <c r="Y116" s="42">
        <f t="shared" si="79"/>
        <v>1</v>
      </c>
      <c r="Z116" s="50">
        <f t="shared" si="80"/>
        <v>0</v>
      </c>
      <c r="AB116" s="41">
        <v>1</v>
      </c>
      <c r="AC116" s="42">
        <f t="shared" si="81"/>
        <v>1</v>
      </c>
      <c r="AD116" s="50">
        <f t="shared" si="82"/>
        <v>0</v>
      </c>
      <c r="AF116" s="41">
        <v>0</v>
      </c>
      <c r="AG116" s="42">
        <v>6</v>
      </c>
      <c r="AH116" s="42">
        <v>1</v>
      </c>
      <c r="AI116" s="57">
        <f t="shared" si="83"/>
        <v>7</v>
      </c>
      <c r="AJ116" s="42">
        <f t="shared" si="84"/>
        <v>4</v>
      </c>
      <c r="AK116" s="50">
        <f t="shared" si="85"/>
        <v>3</v>
      </c>
      <c r="AM116" s="41">
        <v>5</v>
      </c>
      <c r="AN116" s="42">
        <v>0</v>
      </c>
      <c r="AO116" s="57">
        <f t="shared" si="86"/>
        <v>5</v>
      </c>
      <c r="AP116" s="42">
        <v>5</v>
      </c>
      <c r="AQ116" s="50">
        <f t="shared" si="87"/>
        <v>0</v>
      </c>
      <c r="AS116" s="54">
        <f t="shared" si="88"/>
        <v>3</v>
      </c>
      <c r="AU116" s="41">
        <v>2</v>
      </c>
      <c r="AV116" s="42">
        <f t="shared" si="89"/>
        <v>1</v>
      </c>
      <c r="AW116" s="50">
        <f t="shared" si="90"/>
        <v>1</v>
      </c>
      <c r="AY116" s="41">
        <v>0</v>
      </c>
      <c r="AZ116" s="42">
        <v>2</v>
      </c>
      <c r="BA116" s="42">
        <v>0</v>
      </c>
      <c r="BB116" s="57">
        <f t="shared" si="91"/>
        <v>2</v>
      </c>
      <c r="BC116" s="42">
        <f t="shared" si="92"/>
        <v>2</v>
      </c>
      <c r="BD116" s="43">
        <f t="shared" si="93"/>
        <v>0</v>
      </c>
      <c r="BF116" s="41">
        <f t="shared" si="71"/>
        <v>24</v>
      </c>
      <c r="BG116" s="42">
        <f t="shared" si="72"/>
        <v>20</v>
      </c>
      <c r="BH116" s="43">
        <f t="shared" si="73"/>
        <v>4</v>
      </c>
    </row>
    <row r="117" spans="1:60" x14ac:dyDescent="0.2">
      <c r="A117" s="44" t="s">
        <v>65</v>
      </c>
      <c r="B117" s="14" t="s">
        <v>380</v>
      </c>
      <c r="C117" s="14">
        <f>+VLOOKUP(A117,Sheet7!$A$2:$G$142,7,0)</f>
        <v>6.25</v>
      </c>
      <c r="D117" s="98">
        <f>+VLOOKUP(A117,Sheet7!$A$2:$E$142,5,0)</f>
        <v>479</v>
      </c>
      <c r="F117" s="59">
        <v>1</v>
      </c>
      <c r="H117" s="59">
        <v>1</v>
      </c>
      <c r="I117" s="65"/>
      <c r="J117" s="59">
        <v>1</v>
      </c>
      <c r="K117" s="65"/>
      <c r="L117" s="59">
        <f>+VLOOKUP(A117,Sheet1!$A$11:$Y$148,25,0)</f>
        <v>1</v>
      </c>
      <c r="M117" s="65"/>
      <c r="N117" s="44">
        <v>2</v>
      </c>
      <c r="O117" s="14">
        <v>0</v>
      </c>
      <c r="P117" s="57">
        <f t="shared" si="74"/>
        <v>2</v>
      </c>
      <c r="Q117" s="14">
        <f t="shared" si="75"/>
        <v>2</v>
      </c>
      <c r="R117" s="50">
        <f t="shared" si="76"/>
        <v>0</v>
      </c>
      <c r="T117" s="44">
        <v>0</v>
      </c>
      <c r="U117" s="14">
        <f t="shared" si="77"/>
        <v>0</v>
      </c>
      <c r="V117" s="50">
        <f t="shared" si="78"/>
        <v>0</v>
      </c>
      <c r="X117" s="44">
        <v>1</v>
      </c>
      <c r="Y117" s="14">
        <f t="shared" si="79"/>
        <v>1</v>
      </c>
      <c r="Z117" s="50">
        <f t="shared" si="80"/>
        <v>0</v>
      </c>
      <c r="AB117" s="44">
        <v>1</v>
      </c>
      <c r="AC117" s="14">
        <f t="shared" si="81"/>
        <v>1</v>
      </c>
      <c r="AD117" s="50">
        <f t="shared" si="82"/>
        <v>0</v>
      </c>
      <c r="AF117" s="44">
        <v>0</v>
      </c>
      <c r="AG117" s="14">
        <v>6</v>
      </c>
      <c r="AH117" s="14">
        <v>1</v>
      </c>
      <c r="AI117" s="57">
        <f t="shared" si="83"/>
        <v>7</v>
      </c>
      <c r="AJ117" s="14">
        <f t="shared" si="84"/>
        <v>7</v>
      </c>
      <c r="AK117" s="50">
        <f t="shared" si="85"/>
        <v>0</v>
      </c>
      <c r="AM117" s="44">
        <v>5</v>
      </c>
      <c r="AN117" s="14">
        <v>0</v>
      </c>
      <c r="AO117" s="57">
        <f t="shared" si="86"/>
        <v>5</v>
      </c>
      <c r="AP117" s="14">
        <v>5</v>
      </c>
      <c r="AQ117" s="50">
        <f t="shared" si="87"/>
        <v>0</v>
      </c>
      <c r="AS117" s="54">
        <f t="shared" si="88"/>
        <v>0</v>
      </c>
      <c r="AU117" s="44">
        <v>3</v>
      </c>
      <c r="AV117" s="14">
        <f t="shared" si="89"/>
        <v>2</v>
      </c>
      <c r="AW117" s="50">
        <f t="shared" si="90"/>
        <v>1</v>
      </c>
      <c r="AY117" s="44">
        <v>0</v>
      </c>
      <c r="AZ117" s="14">
        <v>2</v>
      </c>
      <c r="BA117" s="14">
        <v>0</v>
      </c>
      <c r="BB117" s="57">
        <f t="shared" si="91"/>
        <v>2</v>
      </c>
      <c r="BC117" s="14">
        <f t="shared" si="92"/>
        <v>2</v>
      </c>
      <c r="BD117" s="43">
        <f t="shared" si="93"/>
        <v>0</v>
      </c>
      <c r="BF117" s="44">
        <f t="shared" si="71"/>
        <v>25</v>
      </c>
      <c r="BG117" s="14">
        <f t="shared" si="72"/>
        <v>24</v>
      </c>
      <c r="BH117" s="43">
        <f t="shared" si="73"/>
        <v>1</v>
      </c>
    </row>
    <row r="118" spans="1:60" x14ac:dyDescent="0.2">
      <c r="A118" s="44" t="s">
        <v>66</v>
      </c>
      <c r="B118" s="14" t="s">
        <v>380</v>
      </c>
      <c r="C118" s="14">
        <f>+VLOOKUP(A118,Sheet7!$A$2:$G$142,7,0)</f>
        <v>23.919999999999998</v>
      </c>
      <c r="D118" s="98">
        <f>+VLOOKUP(A118,Sheet7!$A$2:$E$142,5,0)</f>
        <v>1416</v>
      </c>
      <c r="F118" s="59">
        <v>1</v>
      </c>
      <c r="H118" s="59">
        <v>1</v>
      </c>
      <c r="I118" s="65"/>
      <c r="J118" s="59">
        <v>1</v>
      </c>
      <c r="K118" s="65"/>
      <c r="L118" s="59">
        <f>+VLOOKUP(A118,Sheet1!$A$11:$Y$148,25,0)</f>
        <v>1</v>
      </c>
      <c r="M118" s="65"/>
      <c r="N118" s="44">
        <v>3</v>
      </c>
      <c r="O118" s="14">
        <v>1</v>
      </c>
      <c r="P118" s="57">
        <f t="shared" si="74"/>
        <v>4</v>
      </c>
      <c r="Q118" s="14">
        <f t="shared" si="75"/>
        <v>4</v>
      </c>
      <c r="R118" s="50">
        <f t="shared" si="76"/>
        <v>0</v>
      </c>
      <c r="T118" s="44">
        <v>1</v>
      </c>
      <c r="U118" s="14">
        <f t="shared" si="77"/>
        <v>1</v>
      </c>
      <c r="V118" s="50">
        <f t="shared" si="78"/>
        <v>0</v>
      </c>
      <c r="X118" s="44">
        <v>2</v>
      </c>
      <c r="Y118" s="14">
        <f t="shared" si="79"/>
        <v>2</v>
      </c>
      <c r="Z118" s="50">
        <f t="shared" si="80"/>
        <v>0</v>
      </c>
      <c r="AB118" s="44">
        <v>1</v>
      </c>
      <c r="AC118" s="14">
        <f t="shared" si="81"/>
        <v>1</v>
      </c>
      <c r="AD118" s="50">
        <f t="shared" si="82"/>
        <v>0</v>
      </c>
      <c r="AF118" s="44">
        <v>0</v>
      </c>
      <c r="AG118" s="14">
        <v>19</v>
      </c>
      <c r="AH118" s="14">
        <v>2</v>
      </c>
      <c r="AI118" s="57">
        <f t="shared" si="83"/>
        <v>21</v>
      </c>
      <c r="AJ118" s="14">
        <f t="shared" si="84"/>
        <v>20</v>
      </c>
      <c r="AK118" s="50">
        <f t="shared" si="85"/>
        <v>1</v>
      </c>
      <c r="AM118" s="44">
        <v>5</v>
      </c>
      <c r="AN118" s="14">
        <v>0</v>
      </c>
      <c r="AO118" s="57">
        <f t="shared" si="86"/>
        <v>5</v>
      </c>
      <c r="AP118" s="14">
        <v>5</v>
      </c>
      <c r="AQ118" s="50">
        <f t="shared" si="87"/>
        <v>0</v>
      </c>
      <c r="AS118" s="54">
        <f t="shared" si="88"/>
        <v>1</v>
      </c>
      <c r="AU118" s="44">
        <v>6</v>
      </c>
      <c r="AV118" s="14">
        <f t="shared" si="89"/>
        <v>6</v>
      </c>
      <c r="AW118" s="50">
        <f t="shared" si="90"/>
        <v>0</v>
      </c>
      <c r="AY118" s="44">
        <v>1</v>
      </c>
      <c r="AZ118" s="14">
        <v>1</v>
      </c>
      <c r="BA118" s="14">
        <v>0</v>
      </c>
      <c r="BB118" s="57">
        <f t="shared" si="91"/>
        <v>2</v>
      </c>
      <c r="BC118" s="14">
        <f t="shared" si="92"/>
        <v>2</v>
      </c>
      <c r="BD118" s="43">
        <f t="shared" si="93"/>
        <v>0</v>
      </c>
      <c r="BF118" s="44">
        <f t="shared" si="71"/>
        <v>46</v>
      </c>
      <c r="BG118" s="14">
        <f t="shared" si="72"/>
        <v>45</v>
      </c>
      <c r="BH118" s="43">
        <f t="shared" si="73"/>
        <v>1</v>
      </c>
    </row>
    <row r="119" spans="1:60" x14ac:dyDescent="0.2">
      <c r="A119" s="44" t="s">
        <v>67</v>
      </c>
      <c r="B119" s="14" t="s">
        <v>380</v>
      </c>
      <c r="C119" s="14">
        <f>+VLOOKUP(A119,Sheet7!$A$2:$G$142,7,0)</f>
        <v>17.22</v>
      </c>
      <c r="D119" s="98">
        <f>+VLOOKUP(A119,Sheet7!$A$2:$E$142,5,0)</f>
        <v>1500</v>
      </c>
      <c r="F119" s="59">
        <v>1</v>
      </c>
      <c r="H119" s="59">
        <v>1</v>
      </c>
      <c r="I119" s="65"/>
      <c r="J119" s="59">
        <v>1</v>
      </c>
      <c r="K119" s="65"/>
      <c r="L119" s="59">
        <f>+VLOOKUP(A119,Sheet1!$A$11:$Y$148,25,0)</f>
        <v>1</v>
      </c>
      <c r="M119" s="65"/>
      <c r="N119" s="44">
        <v>4</v>
      </c>
      <c r="O119" s="14">
        <v>0</v>
      </c>
      <c r="P119" s="57">
        <f t="shared" si="74"/>
        <v>4</v>
      </c>
      <c r="Q119" s="14">
        <f t="shared" si="75"/>
        <v>4</v>
      </c>
      <c r="R119" s="50">
        <f t="shared" si="76"/>
        <v>0</v>
      </c>
      <c r="T119" s="44">
        <v>1</v>
      </c>
      <c r="U119" s="14">
        <f t="shared" si="77"/>
        <v>1</v>
      </c>
      <c r="V119" s="50">
        <f t="shared" si="78"/>
        <v>0</v>
      </c>
      <c r="X119" s="44">
        <v>2</v>
      </c>
      <c r="Y119" s="14">
        <f t="shared" si="79"/>
        <v>2</v>
      </c>
      <c r="Z119" s="50">
        <f t="shared" si="80"/>
        <v>0</v>
      </c>
      <c r="AB119" s="44">
        <v>1</v>
      </c>
      <c r="AC119" s="14">
        <f t="shared" si="81"/>
        <v>1</v>
      </c>
      <c r="AD119" s="50">
        <f t="shared" si="82"/>
        <v>0</v>
      </c>
      <c r="AF119" s="44">
        <v>0</v>
      </c>
      <c r="AG119" s="14">
        <v>20</v>
      </c>
      <c r="AH119" s="14">
        <v>1</v>
      </c>
      <c r="AI119" s="57">
        <f t="shared" si="83"/>
        <v>21</v>
      </c>
      <c r="AJ119" s="14">
        <f t="shared" si="84"/>
        <v>21</v>
      </c>
      <c r="AK119" s="50">
        <f t="shared" si="85"/>
        <v>0</v>
      </c>
      <c r="AM119" s="44">
        <v>5</v>
      </c>
      <c r="AN119" s="14">
        <v>0</v>
      </c>
      <c r="AO119" s="57">
        <f t="shared" si="86"/>
        <v>5</v>
      </c>
      <c r="AP119" s="14">
        <v>5</v>
      </c>
      <c r="AQ119" s="50">
        <f t="shared" si="87"/>
        <v>0</v>
      </c>
      <c r="AS119" s="54">
        <f t="shared" si="88"/>
        <v>0</v>
      </c>
      <c r="AU119" s="44">
        <v>7</v>
      </c>
      <c r="AV119" s="14">
        <f t="shared" si="89"/>
        <v>7</v>
      </c>
      <c r="AW119" s="50">
        <f t="shared" si="90"/>
        <v>0</v>
      </c>
      <c r="AY119" s="44">
        <v>0</v>
      </c>
      <c r="AZ119" s="14">
        <v>2</v>
      </c>
      <c r="BA119" s="14">
        <v>0</v>
      </c>
      <c r="BB119" s="57">
        <f t="shared" si="91"/>
        <v>2</v>
      </c>
      <c r="BC119" s="14">
        <f t="shared" si="92"/>
        <v>2</v>
      </c>
      <c r="BD119" s="43">
        <f t="shared" si="93"/>
        <v>0</v>
      </c>
      <c r="BF119" s="44">
        <f t="shared" si="71"/>
        <v>47</v>
      </c>
      <c r="BG119" s="14">
        <f t="shared" si="72"/>
        <v>47</v>
      </c>
      <c r="BH119" s="43">
        <f t="shared" si="73"/>
        <v>0</v>
      </c>
    </row>
    <row r="120" spans="1:60" x14ac:dyDescent="0.2">
      <c r="A120" s="44" t="s">
        <v>91</v>
      </c>
      <c r="B120" s="14" t="s">
        <v>383</v>
      </c>
      <c r="C120" s="14">
        <f>+VLOOKUP(A120,Sheet7!$A$2:$G$142,7,0)</f>
        <v>13.01</v>
      </c>
      <c r="D120" s="98">
        <f>+VLOOKUP(A120,Sheet7!$A$2:$E$142,5,0)</f>
        <v>1561</v>
      </c>
      <c r="F120" s="59">
        <v>1</v>
      </c>
      <c r="H120" s="59">
        <v>1</v>
      </c>
      <c r="I120" s="65"/>
      <c r="J120" s="59">
        <v>1</v>
      </c>
      <c r="K120" s="65"/>
      <c r="L120" s="59">
        <f>+VLOOKUP(A120,Sheet1!$A$11:$Y$148,25,0)</f>
        <v>1</v>
      </c>
      <c r="M120" s="65"/>
      <c r="N120" s="44">
        <v>4</v>
      </c>
      <c r="O120" s="14">
        <v>0</v>
      </c>
      <c r="P120" s="57">
        <f t="shared" si="74"/>
        <v>4</v>
      </c>
      <c r="Q120" s="14">
        <f t="shared" si="75"/>
        <v>4</v>
      </c>
      <c r="R120" s="50">
        <f t="shared" si="76"/>
        <v>0</v>
      </c>
      <c r="T120" s="44">
        <v>1</v>
      </c>
      <c r="U120" s="14">
        <f t="shared" si="77"/>
        <v>1</v>
      </c>
      <c r="V120" s="50">
        <f t="shared" si="78"/>
        <v>0</v>
      </c>
      <c r="X120" s="44">
        <v>2</v>
      </c>
      <c r="Y120" s="14">
        <f t="shared" si="79"/>
        <v>2</v>
      </c>
      <c r="Z120" s="50">
        <f t="shared" si="80"/>
        <v>0</v>
      </c>
      <c r="AB120" s="44">
        <v>1</v>
      </c>
      <c r="AC120" s="14">
        <f t="shared" si="81"/>
        <v>1</v>
      </c>
      <c r="AD120" s="50">
        <f t="shared" si="82"/>
        <v>0</v>
      </c>
      <c r="AF120" s="44">
        <v>0</v>
      </c>
      <c r="AG120" s="14">
        <v>19</v>
      </c>
      <c r="AH120" s="14">
        <v>1</v>
      </c>
      <c r="AI120" s="57">
        <f t="shared" si="83"/>
        <v>20</v>
      </c>
      <c r="AJ120" s="14">
        <f t="shared" si="84"/>
        <v>22</v>
      </c>
      <c r="AK120" s="50">
        <f t="shared" si="85"/>
        <v>-2</v>
      </c>
      <c r="AM120" s="44">
        <v>5</v>
      </c>
      <c r="AN120" s="14">
        <v>1</v>
      </c>
      <c r="AO120" s="57">
        <f t="shared" si="86"/>
        <v>6</v>
      </c>
      <c r="AP120" s="14">
        <v>5</v>
      </c>
      <c r="AQ120" s="50">
        <f t="shared" si="87"/>
        <v>1</v>
      </c>
      <c r="AS120" s="54">
        <f t="shared" si="88"/>
        <v>-1</v>
      </c>
      <c r="AU120" s="44">
        <v>8</v>
      </c>
      <c r="AV120" s="14">
        <f t="shared" si="89"/>
        <v>7</v>
      </c>
      <c r="AW120" s="50">
        <f t="shared" si="90"/>
        <v>1</v>
      </c>
      <c r="AY120" s="44">
        <v>0</v>
      </c>
      <c r="AZ120" s="14">
        <v>2</v>
      </c>
      <c r="BA120" s="14">
        <v>0</v>
      </c>
      <c r="BB120" s="57">
        <f t="shared" si="91"/>
        <v>2</v>
      </c>
      <c r="BC120" s="14">
        <f t="shared" si="92"/>
        <v>2</v>
      </c>
      <c r="BD120" s="43">
        <f t="shared" si="93"/>
        <v>0</v>
      </c>
      <c r="BF120" s="44">
        <f t="shared" si="71"/>
        <v>48</v>
      </c>
      <c r="BG120" s="14">
        <f t="shared" si="72"/>
        <v>48</v>
      </c>
      <c r="BH120" s="43">
        <f t="shared" si="73"/>
        <v>0</v>
      </c>
    </row>
    <row r="121" spans="1:60" x14ac:dyDescent="0.2">
      <c r="A121" s="41" t="s">
        <v>358</v>
      </c>
      <c r="B121" s="42" t="s">
        <v>854</v>
      </c>
      <c r="C121" s="42">
        <f>+Sheet7!G121</f>
        <v>4.2</v>
      </c>
      <c r="D121" s="97">
        <f>+Sheet7!E121</f>
        <v>525</v>
      </c>
      <c r="F121" s="58">
        <v>1</v>
      </c>
      <c r="H121" s="58">
        <v>1</v>
      </c>
      <c r="I121" s="6"/>
      <c r="J121" s="58">
        <v>1</v>
      </c>
      <c r="K121" s="6"/>
      <c r="L121" s="58">
        <f>+VLOOKUP(A121,Sheet1!$A$11:$Y$148,25,0)</f>
        <v>1</v>
      </c>
      <c r="N121" s="41">
        <v>2</v>
      </c>
      <c r="O121" s="42">
        <v>0</v>
      </c>
      <c r="P121" s="57">
        <f t="shared" si="74"/>
        <v>2</v>
      </c>
      <c r="Q121" s="42">
        <f t="shared" si="75"/>
        <v>2</v>
      </c>
      <c r="R121" s="50">
        <f t="shared" si="76"/>
        <v>0</v>
      </c>
      <c r="T121" s="41">
        <v>0</v>
      </c>
      <c r="U121" s="42">
        <f t="shared" si="77"/>
        <v>0</v>
      </c>
      <c r="V121" s="50">
        <f t="shared" si="78"/>
        <v>0</v>
      </c>
      <c r="X121" s="41">
        <v>1</v>
      </c>
      <c r="Y121" s="42">
        <f t="shared" si="79"/>
        <v>1</v>
      </c>
      <c r="Z121" s="50">
        <f t="shared" si="80"/>
        <v>0</v>
      </c>
      <c r="AB121" s="41">
        <v>1</v>
      </c>
      <c r="AC121" s="42">
        <f t="shared" si="81"/>
        <v>1</v>
      </c>
      <c r="AD121" s="50">
        <f t="shared" si="82"/>
        <v>0</v>
      </c>
      <c r="AF121" s="41">
        <v>0</v>
      </c>
      <c r="AG121" s="42">
        <v>6</v>
      </c>
      <c r="AH121" s="42">
        <v>1</v>
      </c>
      <c r="AI121" s="57">
        <f t="shared" si="83"/>
        <v>7</v>
      </c>
      <c r="AJ121" s="42">
        <f t="shared" si="84"/>
        <v>7</v>
      </c>
      <c r="AK121" s="50">
        <f t="shared" si="85"/>
        <v>0</v>
      </c>
      <c r="AM121" s="41">
        <v>3</v>
      </c>
      <c r="AN121" s="42">
        <v>0</v>
      </c>
      <c r="AO121" s="57">
        <f t="shared" si="86"/>
        <v>3</v>
      </c>
      <c r="AP121" s="42">
        <v>5</v>
      </c>
      <c r="AQ121" s="50">
        <f t="shared" si="87"/>
        <v>-2</v>
      </c>
      <c r="AS121" s="54">
        <f t="shared" si="88"/>
        <v>-2</v>
      </c>
      <c r="AU121" s="41">
        <v>2</v>
      </c>
      <c r="AV121" s="42">
        <f t="shared" si="89"/>
        <v>2</v>
      </c>
      <c r="AW121" s="50">
        <f t="shared" si="90"/>
        <v>0</v>
      </c>
      <c r="AY121" s="41">
        <v>0</v>
      </c>
      <c r="AZ121" s="42">
        <v>2</v>
      </c>
      <c r="BA121" s="42">
        <v>0</v>
      </c>
      <c r="BB121" s="57">
        <f t="shared" si="91"/>
        <v>2</v>
      </c>
      <c r="BC121" s="42">
        <f t="shared" si="92"/>
        <v>2</v>
      </c>
      <c r="BD121" s="43">
        <f t="shared" si="93"/>
        <v>0</v>
      </c>
      <c r="BF121" s="41">
        <f t="shared" si="71"/>
        <v>22</v>
      </c>
      <c r="BG121" s="42">
        <f t="shared" si="72"/>
        <v>24</v>
      </c>
      <c r="BH121" s="43">
        <f t="shared" si="73"/>
        <v>-2</v>
      </c>
    </row>
    <row r="122" spans="1:60" x14ac:dyDescent="0.2">
      <c r="A122" s="44" t="s">
        <v>117</v>
      </c>
      <c r="B122" s="14" t="s">
        <v>379</v>
      </c>
      <c r="C122" s="14">
        <f>+VLOOKUP(A122,Sheet7!$A$2:$G$142,7,0)</f>
        <v>46.95</v>
      </c>
      <c r="D122" s="98">
        <f>+VLOOKUP(A122,Sheet7!$A$2:$E$142,5,0)</f>
        <v>1720</v>
      </c>
      <c r="F122" s="59">
        <v>1</v>
      </c>
      <c r="H122" s="59">
        <v>1</v>
      </c>
      <c r="I122" s="65"/>
      <c r="J122" s="59">
        <v>1</v>
      </c>
      <c r="K122" s="65"/>
      <c r="L122" s="59">
        <f>+VLOOKUP(A122,Sheet1!$A$11:$Y$148,25,0)</f>
        <v>1</v>
      </c>
      <c r="M122" s="65"/>
      <c r="N122" s="44">
        <v>4</v>
      </c>
      <c r="O122" s="14">
        <v>0</v>
      </c>
      <c r="P122" s="57">
        <f t="shared" si="74"/>
        <v>4</v>
      </c>
      <c r="Q122" s="14">
        <f t="shared" si="75"/>
        <v>4</v>
      </c>
      <c r="R122" s="50">
        <f t="shared" si="76"/>
        <v>0</v>
      </c>
      <c r="T122" s="44">
        <v>1</v>
      </c>
      <c r="U122" s="14">
        <f t="shared" si="77"/>
        <v>1</v>
      </c>
      <c r="V122" s="50">
        <f t="shared" si="78"/>
        <v>0</v>
      </c>
      <c r="X122" s="44">
        <v>2</v>
      </c>
      <c r="Y122" s="14">
        <f t="shared" si="79"/>
        <v>2</v>
      </c>
      <c r="Z122" s="50">
        <f t="shared" si="80"/>
        <v>0</v>
      </c>
      <c r="AB122" s="44">
        <v>2</v>
      </c>
      <c r="AC122" s="14">
        <f t="shared" si="81"/>
        <v>2</v>
      </c>
      <c r="AD122" s="50">
        <f t="shared" si="82"/>
        <v>0</v>
      </c>
      <c r="AF122" s="44">
        <v>0</v>
      </c>
      <c r="AG122" s="14">
        <v>23</v>
      </c>
      <c r="AH122" s="14">
        <v>3</v>
      </c>
      <c r="AI122" s="57">
        <f t="shared" si="83"/>
        <v>26</v>
      </c>
      <c r="AJ122" s="14">
        <f t="shared" si="84"/>
        <v>24</v>
      </c>
      <c r="AK122" s="50">
        <f t="shared" si="85"/>
        <v>2</v>
      </c>
      <c r="AM122" s="44">
        <v>5</v>
      </c>
      <c r="AN122" s="14">
        <v>0</v>
      </c>
      <c r="AO122" s="57">
        <f t="shared" si="86"/>
        <v>5</v>
      </c>
      <c r="AP122" s="14">
        <v>5</v>
      </c>
      <c r="AQ122" s="50">
        <f t="shared" si="87"/>
        <v>0</v>
      </c>
      <c r="AS122" s="54">
        <f t="shared" si="88"/>
        <v>2</v>
      </c>
      <c r="AU122" s="44">
        <v>8</v>
      </c>
      <c r="AV122" s="14">
        <f t="shared" si="89"/>
        <v>8</v>
      </c>
      <c r="AW122" s="50">
        <f t="shared" si="90"/>
        <v>0</v>
      </c>
      <c r="AY122" s="44">
        <v>0</v>
      </c>
      <c r="AZ122" s="14">
        <v>2</v>
      </c>
      <c r="BA122" s="14">
        <v>0</v>
      </c>
      <c r="BB122" s="57">
        <f t="shared" si="91"/>
        <v>2</v>
      </c>
      <c r="BC122" s="14">
        <f t="shared" si="92"/>
        <v>2</v>
      </c>
      <c r="BD122" s="43">
        <f t="shared" si="93"/>
        <v>0</v>
      </c>
      <c r="BF122" s="44">
        <f t="shared" si="71"/>
        <v>54</v>
      </c>
      <c r="BG122" s="14">
        <f t="shared" si="72"/>
        <v>52</v>
      </c>
      <c r="BH122" s="43">
        <f t="shared" si="73"/>
        <v>2</v>
      </c>
    </row>
    <row r="123" spans="1:60" x14ac:dyDescent="0.2">
      <c r="A123" s="44" t="s">
        <v>355</v>
      </c>
      <c r="B123" s="14" t="s">
        <v>385</v>
      </c>
      <c r="C123" s="14">
        <f>+VLOOKUP(A123,Sheet7!$A$2:$G$142,7,0)</f>
        <v>10.69</v>
      </c>
      <c r="D123" s="98">
        <f>+VLOOKUP(A123,Sheet7!$A$2:$E$142,5,0)</f>
        <v>998</v>
      </c>
      <c r="F123" s="59">
        <v>1</v>
      </c>
      <c r="H123" s="59">
        <v>1</v>
      </c>
      <c r="I123" s="65"/>
      <c r="J123" s="59">
        <v>1</v>
      </c>
      <c r="K123" s="65"/>
      <c r="L123" s="59">
        <f>+VLOOKUP(A123,Sheet1!$A$11:$Y$148,25,0)</f>
        <v>1</v>
      </c>
      <c r="M123" s="65"/>
      <c r="N123" s="44">
        <v>2</v>
      </c>
      <c r="O123" s="14">
        <v>0</v>
      </c>
      <c r="P123" s="57">
        <f t="shared" si="74"/>
        <v>2</v>
      </c>
      <c r="Q123" s="14">
        <f t="shared" si="75"/>
        <v>2</v>
      </c>
      <c r="R123" s="50">
        <f t="shared" si="76"/>
        <v>0</v>
      </c>
      <c r="T123" s="44">
        <v>0</v>
      </c>
      <c r="U123" s="14">
        <f t="shared" si="77"/>
        <v>0</v>
      </c>
      <c r="V123" s="50">
        <f t="shared" si="78"/>
        <v>0</v>
      </c>
      <c r="X123" s="44">
        <v>1</v>
      </c>
      <c r="Y123" s="14">
        <f t="shared" si="79"/>
        <v>1</v>
      </c>
      <c r="Z123" s="50">
        <f t="shared" si="80"/>
        <v>0</v>
      </c>
      <c r="AB123" s="44">
        <v>1</v>
      </c>
      <c r="AC123" s="14">
        <f t="shared" si="81"/>
        <v>1</v>
      </c>
      <c r="AD123" s="50">
        <f t="shared" si="82"/>
        <v>0</v>
      </c>
      <c r="AF123" s="44">
        <v>0</v>
      </c>
      <c r="AG123" s="14">
        <v>12</v>
      </c>
      <c r="AH123" s="14">
        <v>1</v>
      </c>
      <c r="AI123" s="57">
        <f t="shared" si="83"/>
        <v>13</v>
      </c>
      <c r="AJ123" s="14">
        <f t="shared" si="84"/>
        <v>14</v>
      </c>
      <c r="AK123" s="50">
        <f t="shared" si="85"/>
        <v>-1</v>
      </c>
      <c r="AM123" s="44">
        <v>5</v>
      </c>
      <c r="AN123" s="14">
        <v>0</v>
      </c>
      <c r="AO123" s="57">
        <f t="shared" si="86"/>
        <v>5</v>
      </c>
      <c r="AP123" s="14">
        <v>5</v>
      </c>
      <c r="AQ123" s="50">
        <f t="shared" si="87"/>
        <v>0</v>
      </c>
      <c r="AS123" s="54">
        <f t="shared" si="88"/>
        <v>-1</v>
      </c>
      <c r="AU123" s="44">
        <v>4</v>
      </c>
      <c r="AV123" s="14">
        <f t="shared" si="89"/>
        <v>4</v>
      </c>
      <c r="AW123" s="50">
        <f t="shared" si="90"/>
        <v>0</v>
      </c>
      <c r="AY123" s="44">
        <v>0</v>
      </c>
      <c r="AZ123" s="14">
        <v>2</v>
      </c>
      <c r="BA123" s="14">
        <v>0</v>
      </c>
      <c r="BB123" s="57">
        <f t="shared" si="91"/>
        <v>2</v>
      </c>
      <c r="BC123" s="14">
        <f t="shared" si="92"/>
        <v>2</v>
      </c>
      <c r="BD123" s="43">
        <f t="shared" si="93"/>
        <v>0</v>
      </c>
      <c r="BF123" s="44">
        <f t="shared" si="71"/>
        <v>32</v>
      </c>
      <c r="BG123" s="14">
        <f t="shared" si="72"/>
        <v>33</v>
      </c>
      <c r="BH123" s="43">
        <f t="shared" si="73"/>
        <v>-1</v>
      </c>
    </row>
    <row r="124" spans="1:60" x14ac:dyDescent="0.2">
      <c r="A124" s="44" t="s">
        <v>122</v>
      </c>
      <c r="B124" s="14" t="s">
        <v>817</v>
      </c>
      <c r="C124" s="14">
        <f>+VLOOKUP(A124,Sheet7!$A$2:$G$142,7,0)</f>
        <v>12.21</v>
      </c>
      <c r="D124" s="98">
        <f>+VLOOKUP(A124,Sheet7!$A$2:$E$142,5,0)</f>
        <v>502</v>
      </c>
      <c r="F124" s="59">
        <v>1</v>
      </c>
      <c r="H124" s="59">
        <v>1</v>
      </c>
      <c r="I124" s="65"/>
      <c r="J124" s="59">
        <v>1</v>
      </c>
      <c r="K124" s="65"/>
      <c r="L124" s="59">
        <f>+VLOOKUP(A124,Sheet1!$A$11:$Y$148,25,0)</f>
        <v>1</v>
      </c>
      <c r="M124" s="65"/>
      <c r="N124" s="44">
        <v>2</v>
      </c>
      <c r="O124" s="14">
        <v>0</v>
      </c>
      <c r="P124" s="57">
        <f t="shared" si="74"/>
        <v>2</v>
      </c>
      <c r="Q124" s="14">
        <f t="shared" si="75"/>
        <v>2</v>
      </c>
      <c r="R124" s="50">
        <f t="shared" si="76"/>
        <v>0</v>
      </c>
      <c r="T124" s="44">
        <v>0</v>
      </c>
      <c r="U124" s="14">
        <f t="shared" si="77"/>
        <v>0</v>
      </c>
      <c r="V124" s="50">
        <f t="shared" si="78"/>
        <v>0</v>
      </c>
      <c r="X124" s="44">
        <v>1</v>
      </c>
      <c r="Y124" s="14">
        <f t="shared" si="79"/>
        <v>1</v>
      </c>
      <c r="Z124" s="50">
        <f t="shared" si="80"/>
        <v>0</v>
      </c>
      <c r="AB124" s="44">
        <v>1</v>
      </c>
      <c r="AC124" s="14">
        <f t="shared" si="81"/>
        <v>1</v>
      </c>
      <c r="AD124" s="50">
        <f t="shared" si="82"/>
        <v>0</v>
      </c>
      <c r="AF124" s="44">
        <v>0</v>
      </c>
      <c r="AG124" s="14">
        <v>6</v>
      </c>
      <c r="AH124" s="14">
        <v>1</v>
      </c>
      <c r="AI124" s="57">
        <f t="shared" si="83"/>
        <v>7</v>
      </c>
      <c r="AJ124" s="14">
        <f t="shared" si="84"/>
        <v>7</v>
      </c>
      <c r="AK124" s="50">
        <f t="shared" si="85"/>
        <v>0</v>
      </c>
      <c r="AM124" s="44">
        <v>5</v>
      </c>
      <c r="AN124" s="14">
        <v>0</v>
      </c>
      <c r="AO124" s="57">
        <f t="shared" si="86"/>
        <v>5</v>
      </c>
      <c r="AP124" s="14">
        <v>5</v>
      </c>
      <c r="AQ124" s="50">
        <f t="shared" si="87"/>
        <v>0</v>
      </c>
      <c r="AS124" s="54">
        <f t="shared" si="88"/>
        <v>0</v>
      </c>
      <c r="AU124" s="44">
        <v>2</v>
      </c>
      <c r="AV124" s="14">
        <f t="shared" si="89"/>
        <v>2</v>
      </c>
      <c r="AW124" s="50">
        <f t="shared" si="90"/>
        <v>0</v>
      </c>
      <c r="AY124" s="44">
        <v>1</v>
      </c>
      <c r="AZ124" s="14">
        <v>1</v>
      </c>
      <c r="BA124" s="14">
        <v>0</v>
      </c>
      <c r="BB124" s="57">
        <f t="shared" si="91"/>
        <v>2</v>
      </c>
      <c r="BC124" s="14">
        <f t="shared" si="92"/>
        <v>2</v>
      </c>
      <c r="BD124" s="43">
        <f t="shared" si="93"/>
        <v>0</v>
      </c>
      <c r="BF124" s="44">
        <f t="shared" si="71"/>
        <v>24</v>
      </c>
      <c r="BG124" s="14">
        <f t="shared" si="72"/>
        <v>24</v>
      </c>
      <c r="BH124" s="43">
        <f t="shared" si="73"/>
        <v>0</v>
      </c>
    </row>
    <row r="125" spans="1:60" x14ac:dyDescent="0.2">
      <c r="A125" s="41" t="s">
        <v>68</v>
      </c>
      <c r="B125" s="42" t="s">
        <v>380</v>
      </c>
      <c r="C125" s="42">
        <f>+VLOOKUP(A125,Sheet7!$A$2:$G$142,7,0)</f>
        <v>11.98</v>
      </c>
      <c r="D125" s="97">
        <f>+VLOOKUP(A125,Sheet7!$A$2:$E$142,5,0)</f>
        <v>1045</v>
      </c>
      <c r="F125" s="58">
        <v>1</v>
      </c>
      <c r="H125" s="58">
        <v>1</v>
      </c>
      <c r="I125" s="6"/>
      <c r="J125" s="58">
        <v>1</v>
      </c>
      <c r="K125" s="6"/>
      <c r="L125" s="58">
        <f>+VLOOKUP(A125,Sheet1!$A$11:$Y$148,25,0)</f>
        <v>1</v>
      </c>
      <c r="N125" s="41">
        <v>3</v>
      </c>
      <c r="O125" s="42">
        <v>0</v>
      </c>
      <c r="P125" s="57">
        <f t="shared" si="74"/>
        <v>3</v>
      </c>
      <c r="Q125" s="42">
        <f t="shared" si="75"/>
        <v>3</v>
      </c>
      <c r="R125" s="50">
        <f t="shared" si="76"/>
        <v>0</v>
      </c>
      <c r="T125" s="41">
        <v>1</v>
      </c>
      <c r="U125" s="42">
        <f t="shared" si="77"/>
        <v>1</v>
      </c>
      <c r="V125" s="50">
        <f t="shared" si="78"/>
        <v>0</v>
      </c>
      <c r="X125" s="41">
        <v>1</v>
      </c>
      <c r="Y125" s="42">
        <f t="shared" si="79"/>
        <v>1</v>
      </c>
      <c r="Z125" s="50">
        <f t="shared" si="80"/>
        <v>0</v>
      </c>
      <c r="AB125" s="41">
        <v>1</v>
      </c>
      <c r="AC125" s="42">
        <f t="shared" si="81"/>
        <v>1</v>
      </c>
      <c r="AD125" s="50">
        <f t="shared" si="82"/>
        <v>0</v>
      </c>
      <c r="AF125" s="41">
        <v>0</v>
      </c>
      <c r="AG125" s="42">
        <v>12</v>
      </c>
      <c r="AH125" s="42">
        <v>1</v>
      </c>
      <c r="AI125" s="57">
        <f t="shared" si="83"/>
        <v>13</v>
      </c>
      <c r="AJ125" s="42">
        <f t="shared" si="84"/>
        <v>15</v>
      </c>
      <c r="AK125" s="50">
        <f t="shared" si="85"/>
        <v>-2</v>
      </c>
      <c r="AM125" s="41">
        <v>5</v>
      </c>
      <c r="AN125" s="42">
        <v>0</v>
      </c>
      <c r="AO125" s="57">
        <f t="shared" si="86"/>
        <v>5</v>
      </c>
      <c r="AP125" s="42">
        <v>5</v>
      </c>
      <c r="AQ125" s="50">
        <f t="shared" si="87"/>
        <v>0</v>
      </c>
      <c r="AS125" s="54">
        <f t="shared" si="88"/>
        <v>-2</v>
      </c>
      <c r="AU125" s="41">
        <v>5</v>
      </c>
      <c r="AV125" s="42">
        <f t="shared" si="89"/>
        <v>5</v>
      </c>
      <c r="AW125" s="50">
        <f t="shared" si="90"/>
        <v>0</v>
      </c>
      <c r="AY125" s="41">
        <v>0</v>
      </c>
      <c r="AZ125" s="42">
        <v>2</v>
      </c>
      <c r="BA125" s="42">
        <v>0</v>
      </c>
      <c r="BB125" s="57">
        <f t="shared" si="91"/>
        <v>2</v>
      </c>
      <c r="BC125" s="42">
        <f t="shared" si="92"/>
        <v>2</v>
      </c>
      <c r="BD125" s="43">
        <f t="shared" si="93"/>
        <v>0</v>
      </c>
      <c r="BF125" s="41">
        <f t="shared" si="71"/>
        <v>35</v>
      </c>
      <c r="BG125" s="42">
        <f t="shared" si="72"/>
        <v>37</v>
      </c>
      <c r="BH125" s="43">
        <f t="shared" si="73"/>
        <v>-2</v>
      </c>
    </row>
    <row r="126" spans="1:60" x14ac:dyDescent="0.2">
      <c r="A126" s="45" t="s">
        <v>118</v>
      </c>
      <c r="B126" s="46" t="s">
        <v>379</v>
      </c>
      <c r="C126" s="46">
        <f>+VLOOKUP(A126,Sheet7!$A$2:$G$142,7,0)</f>
        <v>16.170000000000002</v>
      </c>
      <c r="D126" s="99">
        <f>+VLOOKUP(A126,Sheet7!$A$2:$E$142,5,0)</f>
        <v>912</v>
      </c>
      <c r="F126" s="60">
        <v>1</v>
      </c>
      <c r="H126" s="60">
        <v>1</v>
      </c>
      <c r="I126" s="6"/>
      <c r="J126" s="60">
        <v>1</v>
      </c>
      <c r="K126" s="6"/>
      <c r="L126" s="60">
        <f>+VLOOKUP(A126,Sheet1!$A$11:$Y$148,25,0)</f>
        <v>1</v>
      </c>
      <c r="N126" s="45">
        <v>2</v>
      </c>
      <c r="O126" s="46">
        <v>0</v>
      </c>
      <c r="P126" s="57">
        <f t="shared" si="74"/>
        <v>2</v>
      </c>
      <c r="Q126" s="46">
        <f t="shared" si="75"/>
        <v>2</v>
      </c>
      <c r="R126" s="50">
        <f t="shared" si="76"/>
        <v>0</v>
      </c>
      <c r="T126" s="45">
        <v>0</v>
      </c>
      <c r="U126" s="46">
        <f t="shared" si="77"/>
        <v>0</v>
      </c>
      <c r="V126" s="50">
        <f t="shared" si="78"/>
        <v>0</v>
      </c>
      <c r="X126" s="45">
        <v>1</v>
      </c>
      <c r="Y126" s="46">
        <f t="shared" si="79"/>
        <v>1</v>
      </c>
      <c r="Z126" s="50">
        <f t="shared" si="80"/>
        <v>0</v>
      </c>
      <c r="AB126" s="45">
        <v>1</v>
      </c>
      <c r="AC126" s="46">
        <f t="shared" si="81"/>
        <v>1</v>
      </c>
      <c r="AD126" s="50">
        <f t="shared" si="82"/>
        <v>0</v>
      </c>
      <c r="AF126" s="45">
        <v>8</v>
      </c>
      <c r="AG126" s="46">
        <v>6</v>
      </c>
      <c r="AH126" s="46">
        <v>1</v>
      </c>
      <c r="AI126" s="57">
        <f t="shared" si="83"/>
        <v>15</v>
      </c>
      <c r="AJ126" s="46">
        <f t="shared" si="84"/>
        <v>13</v>
      </c>
      <c r="AK126" s="50">
        <f t="shared" si="85"/>
        <v>2</v>
      </c>
      <c r="AM126" s="45">
        <v>5</v>
      </c>
      <c r="AN126" s="46">
        <v>0</v>
      </c>
      <c r="AO126" s="57">
        <f t="shared" si="86"/>
        <v>5</v>
      </c>
      <c r="AP126" s="46">
        <v>5</v>
      </c>
      <c r="AQ126" s="50">
        <f t="shared" si="87"/>
        <v>0</v>
      </c>
      <c r="AS126" s="54">
        <f t="shared" si="88"/>
        <v>2</v>
      </c>
      <c r="AU126" s="45">
        <v>4</v>
      </c>
      <c r="AV126" s="46">
        <f t="shared" si="89"/>
        <v>4</v>
      </c>
      <c r="AW126" s="50">
        <f t="shared" si="90"/>
        <v>0</v>
      </c>
      <c r="AY126" s="45">
        <v>0</v>
      </c>
      <c r="AZ126" s="46">
        <v>2</v>
      </c>
      <c r="BA126" s="46">
        <v>0</v>
      </c>
      <c r="BB126" s="57">
        <f t="shared" si="91"/>
        <v>2</v>
      </c>
      <c r="BC126" s="46">
        <f t="shared" si="92"/>
        <v>2</v>
      </c>
      <c r="BD126" s="43">
        <f t="shared" si="93"/>
        <v>0</v>
      </c>
      <c r="BF126" s="45">
        <f t="shared" si="71"/>
        <v>34</v>
      </c>
      <c r="BG126" s="46">
        <f t="shared" si="72"/>
        <v>32</v>
      </c>
      <c r="BH126" s="43">
        <f t="shared" si="73"/>
        <v>2</v>
      </c>
    </row>
    <row r="127" spans="1:60" x14ac:dyDescent="0.2">
      <c r="A127" s="44" t="s">
        <v>145</v>
      </c>
      <c r="B127" s="14" t="s">
        <v>385</v>
      </c>
      <c r="C127" s="14">
        <f>+VLOOKUP(A127,Sheet7!$A$2:$G$142,7,0)</f>
        <v>11.56</v>
      </c>
      <c r="D127" s="98">
        <f>+VLOOKUP(A127,Sheet7!$A$2:$E$142,5,0)</f>
        <v>1014</v>
      </c>
      <c r="F127" s="59">
        <v>1</v>
      </c>
      <c r="H127" s="59">
        <v>1</v>
      </c>
      <c r="I127" s="65"/>
      <c r="J127" s="59">
        <v>1</v>
      </c>
      <c r="K127" s="65"/>
      <c r="L127" s="59">
        <f>+VLOOKUP(A127,Sheet1!$A$11:$Y$148,25,0)</f>
        <v>1</v>
      </c>
      <c r="M127" s="65"/>
      <c r="N127" s="44">
        <v>3</v>
      </c>
      <c r="O127" s="14">
        <v>0</v>
      </c>
      <c r="P127" s="57">
        <f t="shared" si="74"/>
        <v>3</v>
      </c>
      <c r="Q127" s="14">
        <f t="shared" si="75"/>
        <v>3</v>
      </c>
      <c r="R127" s="50">
        <f t="shared" si="76"/>
        <v>0</v>
      </c>
      <c r="T127" s="44">
        <v>1</v>
      </c>
      <c r="U127" s="14">
        <f t="shared" si="77"/>
        <v>1</v>
      </c>
      <c r="V127" s="50">
        <f t="shared" si="78"/>
        <v>0</v>
      </c>
      <c r="X127" s="44">
        <v>1</v>
      </c>
      <c r="Y127" s="14">
        <f t="shared" si="79"/>
        <v>1</v>
      </c>
      <c r="Z127" s="50">
        <f t="shared" si="80"/>
        <v>0</v>
      </c>
      <c r="AB127" s="44">
        <v>1</v>
      </c>
      <c r="AC127" s="14">
        <f t="shared" si="81"/>
        <v>1</v>
      </c>
      <c r="AD127" s="50">
        <f t="shared" si="82"/>
        <v>0</v>
      </c>
      <c r="AF127" s="44">
        <v>0</v>
      </c>
      <c r="AG127" s="14">
        <v>12</v>
      </c>
      <c r="AH127" s="14">
        <v>1</v>
      </c>
      <c r="AI127" s="57">
        <f t="shared" si="83"/>
        <v>13</v>
      </c>
      <c r="AJ127" s="14">
        <f t="shared" si="84"/>
        <v>14</v>
      </c>
      <c r="AK127" s="50">
        <f t="shared" si="85"/>
        <v>-1</v>
      </c>
      <c r="AM127" s="44">
        <v>5</v>
      </c>
      <c r="AN127" s="14">
        <v>0</v>
      </c>
      <c r="AO127" s="57">
        <f t="shared" si="86"/>
        <v>5</v>
      </c>
      <c r="AP127" s="14">
        <v>5</v>
      </c>
      <c r="AQ127" s="50">
        <f t="shared" si="87"/>
        <v>0</v>
      </c>
      <c r="AS127" s="54">
        <f t="shared" si="88"/>
        <v>-1</v>
      </c>
      <c r="AU127" s="44">
        <v>4</v>
      </c>
      <c r="AV127" s="14">
        <f t="shared" si="89"/>
        <v>4</v>
      </c>
      <c r="AW127" s="50">
        <f t="shared" si="90"/>
        <v>0</v>
      </c>
      <c r="AY127" s="44">
        <v>1</v>
      </c>
      <c r="AZ127" s="14">
        <v>1</v>
      </c>
      <c r="BA127" s="14">
        <v>0</v>
      </c>
      <c r="BB127" s="57">
        <f t="shared" si="91"/>
        <v>2</v>
      </c>
      <c r="BC127" s="14">
        <f t="shared" si="92"/>
        <v>2</v>
      </c>
      <c r="BD127" s="43">
        <f t="shared" si="93"/>
        <v>0</v>
      </c>
      <c r="BF127" s="44">
        <f t="shared" si="71"/>
        <v>34</v>
      </c>
      <c r="BG127" s="14">
        <f t="shared" si="72"/>
        <v>35</v>
      </c>
      <c r="BH127" s="43">
        <f t="shared" si="73"/>
        <v>-1</v>
      </c>
    </row>
    <row r="128" spans="1:60" x14ac:dyDescent="0.2">
      <c r="A128" s="44" t="s">
        <v>150</v>
      </c>
      <c r="B128" s="14" t="s">
        <v>385</v>
      </c>
      <c r="C128" s="14">
        <f>+VLOOKUP(A128,Sheet7!$A$2:$G$142,7,0)</f>
        <v>19.39</v>
      </c>
      <c r="D128" s="98">
        <f>+VLOOKUP(A128,Sheet7!$A$2:$E$142,5,0)</f>
        <v>1603</v>
      </c>
      <c r="F128" s="59">
        <v>1</v>
      </c>
      <c r="H128" s="59">
        <v>1</v>
      </c>
      <c r="I128" s="65"/>
      <c r="J128" s="59">
        <v>1</v>
      </c>
      <c r="K128" s="65"/>
      <c r="L128" s="59">
        <f>+VLOOKUP(A128,Sheet1!$A$11:$Y$148,25,0)</f>
        <v>1</v>
      </c>
      <c r="M128" s="65"/>
      <c r="N128" s="44">
        <v>4</v>
      </c>
      <c r="O128" s="14">
        <v>0</v>
      </c>
      <c r="P128" s="57">
        <f t="shared" si="74"/>
        <v>4</v>
      </c>
      <c r="Q128" s="14">
        <f t="shared" si="75"/>
        <v>4</v>
      </c>
      <c r="R128" s="50">
        <f t="shared" si="76"/>
        <v>0</v>
      </c>
      <c r="T128" s="44">
        <v>1</v>
      </c>
      <c r="U128" s="14">
        <f t="shared" si="77"/>
        <v>1</v>
      </c>
      <c r="V128" s="50">
        <f t="shared" si="78"/>
        <v>0</v>
      </c>
      <c r="X128" s="44">
        <v>2</v>
      </c>
      <c r="Y128" s="14">
        <f t="shared" si="79"/>
        <v>2</v>
      </c>
      <c r="Z128" s="50">
        <f t="shared" si="80"/>
        <v>0</v>
      </c>
      <c r="AB128" s="44">
        <v>2</v>
      </c>
      <c r="AC128" s="14">
        <f t="shared" si="81"/>
        <v>1</v>
      </c>
      <c r="AD128" s="50">
        <f t="shared" si="82"/>
        <v>1</v>
      </c>
      <c r="AF128" s="44">
        <v>0</v>
      </c>
      <c r="AG128" s="14">
        <v>22</v>
      </c>
      <c r="AH128" s="14">
        <v>1</v>
      </c>
      <c r="AI128" s="57">
        <f t="shared" si="83"/>
        <v>23</v>
      </c>
      <c r="AJ128" s="14">
        <f t="shared" si="84"/>
        <v>22</v>
      </c>
      <c r="AK128" s="50">
        <f t="shared" si="85"/>
        <v>1</v>
      </c>
      <c r="AM128" s="44">
        <v>5</v>
      </c>
      <c r="AN128" s="14">
        <v>0</v>
      </c>
      <c r="AO128" s="57">
        <f t="shared" si="86"/>
        <v>5</v>
      </c>
      <c r="AP128" s="14">
        <v>5</v>
      </c>
      <c r="AQ128" s="50">
        <f t="shared" si="87"/>
        <v>0</v>
      </c>
      <c r="AS128" s="54">
        <f t="shared" si="88"/>
        <v>1</v>
      </c>
      <c r="AU128" s="44">
        <v>7</v>
      </c>
      <c r="AV128" s="14">
        <f t="shared" si="89"/>
        <v>7</v>
      </c>
      <c r="AW128" s="50">
        <f t="shared" si="90"/>
        <v>0</v>
      </c>
      <c r="AY128" s="44">
        <v>0</v>
      </c>
      <c r="AZ128" s="14">
        <v>2</v>
      </c>
      <c r="BA128" s="14">
        <v>1</v>
      </c>
      <c r="BB128" s="57">
        <f t="shared" si="91"/>
        <v>3</v>
      </c>
      <c r="BC128" s="14">
        <f t="shared" si="92"/>
        <v>2</v>
      </c>
      <c r="BD128" s="43">
        <f t="shared" si="93"/>
        <v>1</v>
      </c>
      <c r="BF128" s="44">
        <f t="shared" si="71"/>
        <v>51</v>
      </c>
      <c r="BG128" s="14">
        <f t="shared" si="72"/>
        <v>48</v>
      </c>
      <c r="BH128" s="43">
        <f t="shared" si="73"/>
        <v>3</v>
      </c>
    </row>
    <row r="129" spans="1:60" x14ac:dyDescent="0.2">
      <c r="A129" s="44" t="s">
        <v>92</v>
      </c>
      <c r="B129" s="14" t="s">
        <v>383</v>
      </c>
      <c r="C129" s="14">
        <f>+VLOOKUP(A129,Sheet7!$A$2:$G$142,7,0)</f>
        <v>14.15</v>
      </c>
      <c r="D129" s="98">
        <f>+VLOOKUP(A129,Sheet7!$A$2:$E$142,5,0)</f>
        <v>1767</v>
      </c>
      <c r="F129" s="59">
        <v>1</v>
      </c>
      <c r="H129" s="59">
        <v>1</v>
      </c>
      <c r="I129" s="65"/>
      <c r="J129" s="59">
        <v>1</v>
      </c>
      <c r="K129" s="65"/>
      <c r="L129" s="59">
        <f>+VLOOKUP(A129,Sheet1!$A$11:$Y$148,25,0)</f>
        <v>1</v>
      </c>
      <c r="M129" s="65"/>
      <c r="N129" s="44">
        <v>4</v>
      </c>
      <c r="O129" s="14">
        <v>0</v>
      </c>
      <c r="P129" s="57">
        <f t="shared" si="74"/>
        <v>4</v>
      </c>
      <c r="Q129" s="14">
        <f t="shared" si="75"/>
        <v>4</v>
      </c>
      <c r="R129" s="50">
        <f t="shared" si="76"/>
        <v>0</v>
      </c>
      <c r="T129" s="44">
        <v>1</v>
      </c>
      <c r="U129" s="14">
        <f t="shared" si="77"/>
        <v>1</v>
      </c>
      <c r="V129" s="50">
        <f t="shared" si="78"/>
        <v>0</v>
      </c>
      <c r="X129" s="44">
        <v>2</v>
      </c>
      <c r="Y129" s="14">
        <f t="shared" si="79"/>
        <v>2</v>
      </c>
      <c r="Z129" s="50">
        <f t="shared" si="80"/>
        <v>0</v>
      </c>
      <c r="AB129" s="44">
        <v>1</v>
      </c>
      <c r="AC129" s="14">
        <f t="shared" si="81"/>
        <v>1</v>
      </c>
      <c r="AD129" s="50">
        <f t="shared" si="82"/>
        <v>0</v>
      </c>
      <c r="AF129" s="44">
        <v>0</v>
      </c>
      <c r="AG129" s="14">
        <v>22</v>
      </c>
      <c r="AH129" s="14">
        <v>1</v>
      </c>
      <c r="AI129" s="57">
        <f t="shared" si="83"/>
        <v>23</v>
      </c>
      <c r="AJ129" s="14">
        <f t="shared" si="84"/>
        <v>25</v>
      </c>
      <c r="AK129" s="50">
        <f t="shared" si="85"/>
        <v>-2</v>
      </c>
      <c r="AM129" s="44">
        <v>5</v>
      </c>
      <c r="AN129" s="14">
        <v>2</v>
      </c>
      <c r="AO129" s="57">
        <f t="shared" si="86"/>
        <v>7</v>
      </c>
      <c r="AP129" s="14">
        <v>5</v>
      </c>
      <c r="AQ129" s="50">
        <f t="shared" si="87"/>
        <v>2</v>
      </c>
      <c r="AS129" s="54">
        <f t="shared" si="88"/>
        <v>0</v>
      </c>
      <c r="AU129" s="44">
        <v>7</v>
      </c>
      <c r="AV129" s="14">
        <f t="shared" si="89"/>
        <v>8</v>
      </c>
      <c r="AW129" s="50">
        <f t="shared" si="90"/>
        <v>-1</v>
      </c>
      <c r="AY129" s="44">
        <v>0</v>
      </c>
      <c r="AZ129" s="14">
        <v>2</v>
      </c>
      <c r="BA129" s="14">
        <v>0</v>
      </c>
      <c r="BB129" s="57">
        <f t="shared" si="91"/>
        <v>2</v>
      </c>
      <c r="BC129" s="14">
        <f t="shared" si="92"/>
        <v>2</v>
      </c>
      <c r="BD129" s="43">
        <f t="shared" si="93"/>
        <v>0</v>
      </c>
      <c r="BF129" s="44">
        <f t="shared" si="71"/>
        <v>51</v>
      </c>
      <c r="BG129" s="14">
        <f t="shared" si="72"/>
        <v>52</v>
      </c>
      <c r="BH129" s="43">
        <f t="shared" si="73"/>
        <v>-1</v>
      </c>
    </row>
    <row r="130" spans="1:60" x14ac:dyDescent="0.2">
      <c r="A130" s="44" t="s">
        <v>139</v>
      </c>
      <c r="B130" s="14" t="s">
        <v>385</v>
      </c>
      <c r="C130" s="14">
        <f>+VLOOKUP(A130,Sheet7!$A$2:$G$142,7,0)</f>
        <v>24.88</v>
      </c>
      <c r="D130" s="98">
        <f>+VLOOKUP(A130,Sheet7!$A$2:$E$142,5,0)</f>
        <v>2151</v>
      </c>
      <c r="F130" s="59">
        <v>1</v>
      </c>
      <c r="H130" s="59">
        <v>1</v>
      </c>
      <c r="I130" s="65"/>
      <c r="J130" s="59">
        <v>1</v>
      </c>
      <c r="K130" s="65"/>
      <c r="L130" s="59">
        <f>+VLOOKUP(A130,Sheet1!$A$11:$Y$148,25,0)</f>
        <v>1</v>
      </c>
      <c r="M130" s="65"/>
      <c r="N130" s="44">
        <v>5</v>
      </c>
      <c r="O130" s="14">
        <v>0</v>
      </c>
      <c r="P130" s="57">
        <f t="shared" si="74"/>
        <v>5</v>
      </c>
      <c r="Q130" s="14">
        <f t="shared" si="75"/>
        <v>5</v>
      </c>
      <c r="R130" s="50">
        <f t="shared" si="76"/>
        <v>0</v>
      </c>
      <c r="T130" s="44">
        <v>2</v>
      </c>
      <c r="U130" s="14">
        <f t="shared" si="77"/>
        <v>2</v>
      </c>
      <c r="V130" s="50">
        <f t="shared" si="78"/>
        <v>0</v>
      </c>
      <c r="X130" s="44">
        <v>2</v>
      </c>
      <c r="Y130" s="14">
        <f t="shared" si="79"/>
        <v>2</v>
      </c>
      <c r="Z130" s="50">
        <f t="shared" si="80"/>
        <v>0</v>
      </c>
      <c r="AB130" s="44">
        <v>2</v>
      </c>
      <c r="AC130" s="14">
        <f t="shared" si="81"/>
        <v>2</v>
      </c>
      <c r="AD130" s="50">
        <f t="shared" si="82"/>
        <v>0</v>
      </c>
      <c r="AF130" s="44">
        <v>0</v>
      </c>
      <c r="AG130" s="14">
        <v>30</v>
      </c>
      <c r="AH130" s="14">
        <v>2</v>
      </c>
      <c r="AI130" s="57">
        <f t="shared" si="83"/>
        <v>32</v>
      </c>
      <c r="AJ130" s="14">
        <f t="shared" si="84"/>
        <v>30</v>
      </c>
      <c r="AK130" s="50">
        <f t="shared" si="85"/>
        <v>2</v>
      </c>
      <c r="AM130" s="44">
        <v>5</v>
      </c>
      <c r="AN130" s="14">
        <v>0</v>
      </c>
      <c r="AO130" s="57">
        <f t="shared" si="86"/>
        <v>5</v>
      </c>
      <c r="AP130" s="14">
        <v>5</v>
      </c>
      <c r="AQ130" s="50">
        <f t="shared" si="87"/>
        <v>0</v>
      </c>
      <c r="AS130" s="54">
        <f t="shared" si="88"/>
        <v>2</v>
      </c>
      <c r="AU130" s="44">
        <v>9</v>
      </c>
      <c r="AV130" s="14">
        <f t="shared" si="89"/>
        <v>9</v>
      </c>
      <c r="AW130" s="50">
        <f t="shared" si="90"/>
        <v>0</v>
      </c>
      <c r="AY130" s="44">
        <v>0</v>
      </c>
      <c r="AZ130" s="14">
        <v>3</v>
      </c>
      <c r="BA130" s="14">
        <v>0</v>
      </c>
      <c r="BB130" s="57">
        <f t="shared" si="91"/>
        <v>3</v>
      </c>
      <c r="BC130" s="14">
        <f t="shared" si="92"/>
        <v>3</v>
      </c>
      <c r="BD130" s="43">
        <f t="shared" si="93"/>
        <v>0</v>
      </c>
      <c r="BF130" s="44">
        <f t="shared" si="71"/>
        <v>64</v>
      </c>
      <c r="BG130" s="14">
        <f t="shared" si="72"/>
        <v>62</v>
      </c>
      <c r="BH130" s="43">
        <f t="shared" si="73"/>
        <v>2</v>
      </c>
    </row>
    <row r="131" spans="1:60" x14ac:dyDescent="0.2">
      <c r="A131" s="44" t="s">
        <v>93</v>
      </c>
      <c r="B131" s="14" t="s">
        <v>383</v>
      </c>
      <c r="C131" s="14">
        <f>+VLOOKUP(A131,Sheet7!$A$2:$G$142,7,0)</f>
        <v>15.93</v>
      </c>
      <c r="D131" s="98">
        <f>+VLOOKUP(A131,Sheet7!$A$2:$E$142,5,0)</f>
        <v>1861</v>
      </c>
      <c r="F131" s="59">
        <v>1</v>
      </c>
      <c r="H131" s="59">
        <v>1</v>
      </c>
      <c r="I131" s="65"/>
      <c r="J131" s="59">
        <v>1</v>
      </c>
      <c r="K131" s="65"/>
      <c r="L131" s="59">
        <f>+VLOOKUP(A131,Sheet1!$A$11:$Y$148,25,0)</f>
        <v>1</v>
      </c>
      <c r="M131" s="65"/>
      <c r="N131" s="44">
        <v>5</v>
      </c>
      <c r="O131" s="14">
        <v>0</v>
      </c>
      <c r="P131" s="57">
        <f t="shared" si="74"/>
        <v>5</v>
      </c>
      <c r="Q131" s="14">
        <f t="shared" si="75"/>
        <v>5</v>
      </c>
      <c r="R131" s="50">
        <f t="shared" si="76"/>
        <v>0</v>
      </c>
      <c r="T131" s="44">
        <v>2</v>
      </c>
      <c r="U131" s="14">
        <f t="shared" si="77"/>
        <v>2</v>
      </c>
      <c r="V131" s="50">
        <f t="shared" si="78"/>
        <v>0</v>
      </c>
      <c r="X131" s="44">
        <v>2</v>
      </c>
      <c r="Y131" s="14">
        <f t="shared" si="79"/>
        <v>2</v>
      </c>
      <c r="Z131" s="50">
        <f t="shared" si="80"/>
        <v>0</v>
      </c>
      <c r="AB131" s="44">
        <v>2</v>
      </c>
      <c r="AC131" s="14">
        <f t="shared" si="81"/>
        <v>2</v>
      </c>
      <c r="AD131" s="50">
        <f t="shared" si="82"/>
        <v>0</v>
      </c>
      <c r="AF131" s="44">
        <v>0</v>
      </c>
      <c r="AG131" s="14">
        <v>25</v>
      </c>
      <c r="AH131" s="14">
        <v>1</v>
      </c>
      <c r="AI131" s="57">
        <f t="shared" si="83"/>
        <v>26</v>
      </c>
      <c r="AJ131" s="14">
        <f t="shared" si="84"/>
        <v>26</v>
      </c>
      <c r="AK131" s="50">
        <f t="shared" si="85"/>
        <v>0</v>
      </c>
      <c r="AM131" s="44">
        <v>5</v>
      </c>
      <c r="AN131" s="14">
        <v>0</v>
      </c>
      <c r="AO131" s="57">
        <f t="shared" si="86"/>
        <v>5</v>
      </c>
      <c r="AP131" s="14">
        <v>5</v>
      </c>
      <c r="AQ131" s="50">
        <f t="shared" si="87"/>
        <v>0</v>
      </c>
      <c r="AS131" s="54">
        <f t="shared" si="88"/>
        <v>0</v>
      </c>
      <c r="AU131" s="44">
        <v>7</v>
      </c>
      <c r="AV131" s="14">
        <f t="shared" si="89"/>
        <v>8</v>
      </c>
      <c r="AW131" s="50">
        <f t="shared" si="90"/>
        <v>-1</v>
      </c>
      <c r="AY131" s="44">
        <v>0</v>
      </c>
      <c r="AZ131" s="14">
        <v>2</v>
      </c>
      <c r="BA131" s="14">
        <v>0</v>
      </c>
      <c r="BB131" s="57">
        <f t="shared" si="91"/>
        <v>2</v>
      </c>
      <c r="BC131" s="14">
        <f t="shared" si="92"/>
        <v>2</v>
      </c>
      <c r="BD131" s="43">
        <f t="shared" si="93"/>
        <v>0</v>
      </c>
      <c r="BF131" s="44">
        <f t="shared" si="71"/>
        <v>55</v>
      </c>
      <c r="BG131" s="14">
        <f t="shared" si="72"/>
        <v>56</v>
      </c>
      <c r="BH131" s="43">
        <f t="shared" si="73"/>
        <v>-1</v>
      </c>
    </row>
    <row r="132" spans="1:60" x14ac:dyDescent="0.2">
      <c r="A132" s="44" t="s">
        <v>94</v>
      </c>
      <c r="B132" s="14" t="s">
        <v>383</v>
      </c>
      <c r="C132" s="14">
        <f>+VLOOKUP(A132,Sheet7!$A$2:$G$142,7,0)</f>
        <v>22.36</v>
      </c>
      <c r="D132" s="98">
        <f>+VLOOKUP(A132,Sheet7!$A$2:$E$142,5,0)</f>
        <v>1963</v>
      </c>
      <c r="F132" s="59">
        <v>1</v>
      </c>
      <c r="H132" s="59">
        <v>1</v>
      </c>
      <c r="I132" s="65"/>
      <c r="J132" s="59">
        <v>1</v>
      </c>
      <c r="K132" s="65"/>
      <c r="L132" s="59">
        <f>+VLOOKUP(A132,Sheet1!$A$11:$Y$148,25,0)</f>
        <v>1</v>
      </c>
      <c r="M132" s="65"/>
      <c r="N132" s="44">
        <v>5</v>
      </c>
      <c r="O132" s="14">
        <v>0</v>
      </c>
      <c r="P132" s="57">
        <f t="shared" si="74"/>
        <v>5</v>
      </c>
      <c r="Q132" s="14">
        <f t="shared" si="75"/>
        <v>5</v>
      </c>
      <c r="R132" s="50">
        <f t="shared" si="76"/>
        <v>0</v>
      </c>
      <c r="T132" s="44">
        <v>2</v>
      </c>
      <c r="U132" s="14">
        <f t="shared" si="77"/>
        <v>2</v>
      </c>
      <c r="V132" s="50">
        <f t="shared" si="78"/>
        <v>0</v>
      </c>
      <c r="X132" s="44">
        <v>2</v>
      </c>
      <c r="Y132" s="14">
        <f t="shared" si="79"/>
        <v>2</v>
      </c>
      <c r="Z132" s="50">
        <f t="shared" si="80"/>
        <v>0</v>
      </c>
      <c r="AB132" s="44">
        <v>2</v>
      </c>
      <c r="AC132" s="14">
        <f t="shared" si="81"/>
        <v>2</v>
      </c>
      <c r="AD132" s="50">
        <f t="shared" si="82"/>
        <v>0</v>
      </c>
      <c r="AF132" s="44">
        <v>0</v>
      </c>
      <c r="AG132" s="14">
        <v>27</v>
      </c>
      <c r="AH132" s="14">
        <v>2</v>
      </c>
      <c r="AI132" s="57">
        <f t="shared" si="83"/>
        <v>29</v>
      </c>
      <c r="AJ132" s="14">
        <f t="shared" si="84"/>
        <v>27</v>
      </c>
      <c r="AK132" s="50">
        <f t="shared" si="85"/>
        <v>2</v>
      </c>
      <c r="AM132" s="44">
        <v>5</v>
      </c>
      <c r="AN132" s="14">
        <v>0</v>
      </c>
      <c r="AO132" s="57">
        <f t="shared" si="86"/>
        <v>5</v>
      </c>
      <c r="AP132" s="14">
        <v>5</v>
      </c>
      <c r="AQ132" s="50">
        <f t="shared" si="87"/>
        <v>0</v>
      </c>
      <c r="AS132" s="54">
        <f t="shared" si="88"/>
        <v>2</v>
      </c>
      <c r="AU132" s="44">
        <v>8</v>
      </c>
      <c r="AV132" s="14">
        <f t="shared" si="89"/>
        <v>9</v>
      </c>
      <c r="AW132" s="50">
        <f t="shared" si="90"/>
        <v>-1</v>
      </c>
      <c r="AY132" s="44">
        <v>0</v>
      </c>
      <c r="AZ132" s="14">
        <v>2</v>
      </c>
      <c r="BA132" s="14">
        <v>0</v>
      </c>
      <c r="BB132" s="57">
        <f t="shared" si="91"/>
        <v>2</v>
      </c>
      <c r="BC132" s="14">
        <f t="shared" si="92"/>
        <v>2</v>
      </c>
      <c r="BD132" s="43">
        <f t="shared" si="93"/>
        <v>0</v>
      </c>
      <c r="BF132" s="44">
        <f t="shared" si="71"/>
        <v>59</v>
      </c>
      <c r="BG132" s="14">
        <f t="shared" si="72"/>
        <v>58</v>
      </c>
      <c r="BH132" s="43">
        <f t="shared" si="73"/>
        <v>1</v>
      </c>
    </row>
    <row r="133" spans="1:60" x14ac:dyDescent="0.2">
      <c r="A133" s="44" t="s">
        <v>119</v>
      </c>
      <c r="B133" s="14" t="s">
        <v>379</v>
      </c>
      <c r="C133" s="14">
        <f>+VLOOKUP(A133,Sheet7!$A$2:$G$142,7,0)</f>
        <v>5.9300000000000006</v>
      </c>
      <c r="D133" s="98">
        <f>+VLOOKUP(A133,Sheet7!$A$2:$E$142,5,0)</f>
        <v>812</v>
      </c>
      <c r="F133" s="59">
        <v>1</v>
      </c>
      <c r="H133" s="59">
        <v>1</v>
      </c>
      <c r="I133" s="65"/>
      <c r="J133" s="59">
        <v>1</v>
      </c>
      <c r="K133" s="65"/>
      <c r="L133" s="59">
        <f>+VLOOKUP(A133,Sheet1!$A$11:$Y$148,25,0)</f>
        <v>1</v>
      </c>
      <c r="M133" s="65"/>
      <c r="N133" s="44">
        <v>2</v>
      </c>
      <c r="O133" s="14">
        <v>0</v>
      </c>
      <c r="P133" s="57">
        <f t="shared" si="74"/>
        <v>2</v>
      </c>
      <c r="Q133" s="14">
        <f t="shared" si="75"/>
        <v>2</v>
      </c>
      <c r="R133" s="50">
        <f t="shared" si="76"/>
        <v>0</v>
      </c>
      <c r="T133" s="44">
        <v>0</v>
      </c>
      <c r="U133" s="14">
        <f t="shared" si="77"/>
        <v>0</v>
      </c>
      <c r="V133" s="50">
        <f t="shared" si="78"/>
        <v>0</v>
      </c>
      <c r="X133" s="44">
        <v>1</v>
      </c>
      <c r="Y133" s="14">
        <f t="shared" si="79"/>
        <v>1</v>
      </c>
      <c r="Z133" s="50">
        <f t="shared" si="80"/>
        <v>0</v>
      </c>
      <c r="AB133" s="44">
        <v>1</v>
      </c>
      <c r="AC133" s="14">
        <f t="shared" si="81"/>
        <v>1</v>
      </c>
      <c r="AD133" s="50">
        <f t="shared" si="82"/>
        <v>0</v>
      </c>
      <c r="AF133" s="44">
        <v>0</v>
      </c>
      <c r="AG133" s="14">
        <v>9</v>
      </c>
      <c r="AH133" s="14">
        <v>1</v>
      </c>
      <c r="AI133" s="57">
        <f t="shared" si="83"/>
        <v>10</v>
      </c>
      <c r="AJ133" s="14">
        <f t="shared" si="84"/>
        <v>11</v>
      </c>
      <c r="AK133" s="50">
        <f t="shared" si="85"/>
        <v>-1</v>
      </c>
      <c r="AM133" s="44">
        <v>5</v>
      </c>
      <c r="AN133" s="14">
        <v>0</v>
      </c>
      <c r="AO133" s="57">
        <f t="shared" si="86"/>
        <v>5</v>
      </c>
      <c r="AP133" s="14">
        <v>5</v>
      </c>
      <c r="AQ133" s="50">
        <f t="shared" si="87"/>
        <v>0</v>
      </c>
      <c r="AS133" s="54">
        <f t="shared" si="88"/>
        <v>-1</v>
      </c>
      <c r="AU133" s="44">
        <v>4</v>
      </c>
      <c r="AV133" s="14">
        <f t="shared" si="89"/>
        <v>4</v>
      </c>
      <c r="AW133" s="50">
        <f t="shared" si="90"/>
        <v>0</v>
      </c>
      <c r="AY133" s="44">
        <v>0</v>
      </c>
      <c r="AZ133" s="14">
        <v>2</v>
      </c>
      <c r="BA133" s="14">
        <v>0</v>
      </c>
      <c r="BB133" s="57">
        <f t="shared" si="91"/>
        <v>2</v>
      </c>
      <c r="BC133" s="14">
        <f t="shared" si="92"/>
        <v>2</v>
      </c>
      <c r="BD133" s="43">
        <f t="shared" si="93"/>
        <v>0</v>
      </c>
      <c r="BF133" s="44">
        <f t="shared" si="71"/>
        <v>29</v>
      </c>
      <c r="BG133" s="14">
        <f t="shared" si="72"/>
        <v>30</v>
      </c>
      <c r="BH133" s="43">
        <f t="shared" si="73"/>
        <v>-1</v>
      </c>
    </row>
    <row r="134" spans="1:60" x14ac:dyDescent="0.2">
      <c r="A134" s="44" t="s">
        <v>126</v>
      </c>
      <c r="B134" s="14" t="s">
        <v>817</v>
      </c>
      <c r="C134" s="14">
        <f>+VLOOKUP(A134,Sheet7!$A$2:$G$142,7,0)</f>
        <v>12.62</v>
      </c>
      <c r="D134" s="98">
        <f>+VLOOKUP(A134,Sheet7!$A$2:$E$142,5,0)</f>
        <v>607</v>
      </c>
      <c r="F134" s="59">
        <v>1</v>
      </c>
      <c r="H134" s="59">
        <v>1</v>
      </c>
      <c r="I134" s="65"/>
      <c r="J134" s="59">
        <v>1</v>
      </c>
      <c r="K134" s="65"/>
      <c r="L134" s="59">
        <f>+VLOOKUP(A134,Sheet1!$A$11:$Y$148,25,0)</f>
        <v>1</v>
      </c>
      <c r="M134" s="65"/>
      <c r="N134" s="44">
        <v>2</v>
      </c>
      <c r="O134" s="14">
        <v>0</v>
      </c>
      <c r="P134" s="57">
        <f t="shared" si="74"/>
        <v>2</v>
      </c>
      <c r="Q134" s="14">
        <f t="shared" si="75"/>
        <v>2</v>
      </c>
      <c r="R134" s="50">
        <f t="shared" si="76"/>
        <v>0</v>
      </c>
      <c r="T134" s="44">
        <v>0</v>
      </c>
      <c r="U134" s="14">
        <f t="shared" si="77"/>
        <v>0</v>
      </c>
      <c r="V134" s="50">
        <f t="shared" si="78"/>
        <v>0</v>
      </c>
      <c r="X134" s="44">
        <v>1</v>
      </c>
      <c r="Y134" s="14">
        <f t="shared" si="79"/>
        <v>1</v>
      </c>
      <c r="Z134" s="50">
        <f t="shared" si="80"/>
        <v>0</v>
      </c>
      <c r="AB134" s="44">
        <v>1</v>
      </c>
      <c r="AC134" s="14">
        <f t="shared" si="81"/>
        <v>1</v>
      </c>
      <c r="AD134" s="50">
        <f t="shared" si="82"/>
        <v>0</v>
      </c>
      <c r="AF134" s="44">
        <v>0</v>
      </c>
      <c r="AG134" s="14">
        <v>6</v>
      </c>
      <c r="AH134" s="14">
        <v>1</v>
      </c>
      <c r="AI134" s="57">
        <f t="shared" si="83"/>
        <v>7</v>
      </c>
      <c r="AJ134" s="14">
        <f t="shared" si="84"/>
        <v>8</v>
      </c>
      <c r="AK134" s="50">
        <f t="shared" si="85"/>
        <v>-1</v>
      </c>
      <c r="AM134" s="44">
        <v>5</v>
      </c>
      <c r="AN134" s="14">
        <v>0</v>
      </c>
      <c r="AO134" s="57">
        <f t="shared" si="86"/>
        <v>5</v>
      </c>
      <c r="AP134" s="14">
        <v>5</v>
      </c>
      <c r="AQ134" s="50">
        <f t="shared" si="87"/>
        <v>0</v>
      </c>
      <c r="AS134" s="54">
        <f t="shared" si="88"/>
        <v>-1</v>
      </c>
      <c r="AU134" s="44">
        <v>3</v>
      </c>
      <c r="AV134" s="14">
        <f t="shared" si="89"/>
        <v>3</v>
      </c>
      <c r="AW134" s="50">
        <f t="shared" si="90"/>
        <v>0</v>
      </c>
      <c r="AY134" s="44">
        <v>0</v>
      </c>
      <c r="AZ134" s="14">
        <v>2</v>
      </c>
      <c r="BA134" s="14">
        <v>0</v>
      </c>
      <c r="BB134" s="57">
        <f t="shared" si="91"/>
        <v>2</v>
      </c>
      <c r="BC134" s="14">
        <f t="shared" si="92"/>
        <v>2</v>
      </c>
      <c r="BD134" s="43">
        <f t="shared" si="93"/>
        <v>0</v>
      </c>
      <c r="BF134" s="44">
        <f t="shared" si="71"/>
        <v>25</v>
      </c>
      <c r="BG134" s="14">
        <f t="shared" si="72"/>
        <v>26</v>
      </c>
      <c r="BH134" s="43">
        <f t="shared" si="73"/>
        <v>-1</v>
      </c>
    </row>
    <row r="135" spans="1:60" x14ac:dyDescent="0.2">
      <c r="A135" s="44" t="s">
        <v>69</v>
      </c>
      <c r="B135" s="14" t="s">
        <v>380</v>
      </c>
      <c r="C135" s="14">
        <f>+VLOOKUP(A135,Sheet7!$A$2:$G$142,7,0)</f>
        <v>17.09</v>
      </c>
      <c r="D135" s="98">
        <f>+VLOOKUP(A135,Sheet7!$A$2:$E$142,5,0)</f>
        <v>1651</v>
      </c>
      <c r="F135" s="59">
        <v>1</v>
      </c>
      <c r="H135" s="59">
        <v>1</v>
      </c>
      <c r="I135" s="65"/>
      <c r="J135" s="59">
        <v>1</v>
      </c>
      <c r="K135" s="65"/>
      <c r="L135" s="59">
        <f>+VLOOKUP(A135,Sheet1!$A$11:$Y$148,25,0)</f>
        <v>1</v>
      </c>
      <c r="M135" s="65"/>
      <c r="N135" s="44">
        <v>4</v>
      </c>
      <c r="O135" s="14">
        <v>0</v>
      </c>
      <c r="P135" s="57">
        <f t="shared" si="74"/>
        <v>4</v>
      </c>
      <c r="Q135" s="14">
        <f t="shared" si="75"/>
        <v>4</v>
      </c>
      <c r="R135" s="50">
        <f t="shared" si="76"/>
        <v>0</v>
      </c>
      <c r="T135" s="44">
        <v>1</v>
      </c>
      <c r="U135" s="14">
        <f t="shared" si="77"/>
        <v>1</v>
      </c>
      <c r="V135" s="50">
        <f t="shared" si="78"/>
        <v>0</v>
      </c>
      <c r="X135" s="44">
        <v>2</v>
      </c>
      <c r="Y135" s="14">
        <f t="shared" si="79"/>
        <v>2</v>
      </c>
      <c r="Z135" s="50">
        <f t="shared" si="80"/>
        <v>0</v>
      </c>
      <c r="AB135" s="44">
        <v>2</v>
      </c>
      <c r="AC135" s="14">
        <f t="shared" si="81"/>
        <v>1</v>
      </c>
      <c r="AD135" s="50">
        <f t="shared" si="82"/>
        <v>1</v>
      </c>
      <c r="AF135" s="44">
        <v>0</v>
      </c>
      <c r="AG135" s="14">
        <v>22</v>
      </c>
      <c r="AH135" s="14">
        <v>1</v>
      </c>
      <c r="AI135" s="57">
        <f t="shared" si="83"/>
        <v>23</v>
      </c>
      <c r="AJ135" s="14">
        <f t="shared" si="84"/>
        <v>23</v>
      </c>
      <c r="AK135" s="50">
        <f t="shared" si="85"/>
        <v>0</v>
      </c>
      <c r="AM135" s="44">
        <v>5</v>
      </c>
      <c r="AN135" s="14">
        <v>0</v>
      </c>
      <c r="AO135" s="57">
        <f t="shared" si="86"/>
        <v>5</v>
      </c>
      <c r="AP135" s="14">
        <v>5</v>
      </c>
      <c r="AQ135" s="50">
        <f t="shared" si="87"/>
        <v>0</v>
      </c>
      <c r="AS135" s="54">
        <f t="shared" si="88"/>
        <v>0</v>
      </c>
      <c r="AU135" s="44">
        <v>7</v>
      </c>
      <c r="AV135" s="14">
        <f t="shared" si="89"/>
        <v>7</v>
      </c>
      <c r="AW135" s="50">
        <f t="shared" si="90"/>
        <v>0</v>
      </c>
      <c r="AY135" s="44">
        <v>1</v>
      </c>
      <c r="AZ135" s="14">
        <v>0</v>
      </c>
      <c r="BA135" s="14">
        <v>1</v>
      </c>
      <c r="BB135" s="57">
        <f t="shared" si="91"/>
        <v>2</v>
      </c>
      <c r="BC135" s="14">
        <f t="shared" si="92"/>
        <v>2</v>
      </c>
      <c r="BD135" s="43">
        <f t="shared" si="93"/>
        <v>0</v>
      </c>
      <c r="BF135" s="44">
        <f t="shared" si="71"/>
        <v>50</v>
      </c>
      <c r="BG135" s="14">
        <f t="shared" si="72"/>
        <v>49</v>
      </c>
      <c r="BH135" s="43">
        <f t="shared" si="73"/>
        <v>1</v>
      </c>
    </row>
    <row r="136" spans="1:60" x14ac:dyDescent="0.2">
      <c r="A136" s="41" t="s">
        <v>348</v>
      </c>
      <c r="B136" s="42" t="s">
        <v>862</v>
      </c>
      <c r="C136" s="42"/>
      <c r="D136" s="97"/>
      <c r="F136" s="58"/>
      <c r="H136" s="58"/>
      <c r="I136" s="6"/>
      <c r="J136" s="58"/>
      <c r="K136" s="6"/>
      <c r="L136" s="58"/>
      <c r="N136" s="41"/>
      <c r="O136" s="42"/>
      <c r="P136" s="57"/>
      <c r="Q136" s="42"/>
      <c r="R136" s="50"/>
      <c r="T136" s="41"/>
      <c r="U136" s="42"/>
      <c r="V136" s="50"/>
      <c r="X136" s="41"/>
      <c r="Y136" s="42"/>
      <c r="Z136" s="50"/>
      <c r="AB136" s="41"/>
      <c r="AC136" s="42"/>
      <c r="AD136" s="50"/>
      <c r="AF136" s="41"/>
      <c r="AG136" s="42"/>
      <c r="AH136" s="42"/>
      <c r="AI136" s="57"/>
      <c r="AJ136" s="42"/>
      <c r="AK136" s="50"/>
      <c r="AM136" s="41"/>
      <c r="AN136" s="42"/>
      <c r="AO136" s="57"/>
      <c r="AP136" s="42"/>
      <c r="AQ136" s="50"/>
      <c r="AS136" s="54"/>
      <c r="AU136" s="41"/>
      <c r="AV136" s="42"/>
      <c r="AW136" s="50"/>
      <c r="AY136" s="41"/>
      <c r="AZ136" s="42"/>
      <c r="BA136" s="42"/>
      <c r="BB136" s="57"/>
      <c r="BC136" s="42"/>
      <c r="BD136" s="43"/>
      <c r="BF136" s="41"/>
      <c r="BG136" s="42"/>
      <c r="BH136" s="43"/>
    </row>
    <row r="137" spans="1:60" x14ac:dyDescent="0.2">
      <c r="A137" s="44" t="s">
        <v>70</v>
      </c>
      <c r="B137" s="14" t="s">
        <v>380</v>
      </c>
      <c r="C137" s="14">
        <f>+VLOOKUP(A137,Sheet7!$A$2:$G$142,7,0)</f>
        <v>21.28</v>
      </c>
      <c r="D137" s="98">
        <f>+VLOOKUP(A137,Sheet7!$A$2:$E$142,5,0)</f>
        <v>1627</v>
      </c>
      <c r="F137" s="59">
        <v>1</v>
      </c>
      <c r="H137" s="59">
        <v>1</v>
      </c>
      <c r="I137" s="65"/>
      <c r="J137" s="59">
        <v>1</v>
      </c>
      <c r="K137" s="65"/>
      <c r="L137" s="59">
        <f>+VLOOKUP(A137,Sheet1!$A$11:$Y$148,25,0)</f>
        <v>1</v>
      </c>
      <c r="M137" s="65"/>
      <c r="N137" s="44">
        <v>4</v>
      </c>
      <c r="O137" s="14">
        <v>0</v>
      </c>
      <c r="P137" s="57">
        <f t="shared" ref="P137:P142" si="94">+N137+O137</f>
        <v>4</v>
      </c>
      <c r="Q137" s="14">
        <f t="shared" ref="Q137:Q142" si="95">+IF(D137&lt;800,2,ROUND(D137/400,0))</f>
        <v>4</v>
      </c>
      <c r="R137" s="50">
        <f t="shared" ref="R137:R142" si="96">+P137-Q137</f>
        <v>0</v>
      </c>
      <c r="T137" s="44">
        <v>1</v>
      </c>
      <c r="U137" s="14">
        <f t="shared" ref="U137:U142" si="97">+IF(D137&lt;1000,0,IF(D137&lt;1775,1,2))</f>
        <v>1</v>
      </c>
      <c r="V137" s="50">
        <f t="shared" ref="V137:V142" si="98">+T137-U137</f>
        <v>0</v>
      </c>
      <c r="X137" s="44">
        <v>2</v>
      </c>
      <c r="Y137" s="14">
        <f t="shared" ref="Y137:Y142" si="99">+IF(D137&lt;1300,1,2)</f>
        <v>2</v>
      </c>
      <c r="Z137" s="50">
        <f t="shared" ref="Z137:Z142" si="100">+X137-Y137</f>
        <v>0</v>
      </c>
      <c r="AB137" s="44">
        <v>2</v>
      </c>
      <c r="AC137" s="14">
        <f t="shared" ref="AC137:AC142" si="101">IF(AI137&gt;23,2,1)</f>
        <v>2</v>
      </c>
      <c r="AD137" s="50">
        <f t="shared" ref="AD137:AD142" si="102">+AB137-AC137</f>
        <v>0</v>
      </c>
      <c r="AF137" s="44">
        <v>0</v>
      </c>
      <c r="AG137" s="14">
        <v>22</v>
      </c>
      <c r="AH137" s="14">
        <v>2</v>
      </c>
      <c r="AI137" s="57">
        <f t="shared" ref="AI137:AI142" si="103">+AF137+AG137+AH137</f>
        <v>24</v>
      </c>
      <c r="AJ137" s="14">
        <f t="shared" ref="AJ137:AJ142" si="104">+ROUND(D137/$AI$143,0)</f>
        <v>23</v>
      </c>
      <c r="AK137" s="50">
        <f t="shared" ref="AK137:AK142" si="105">+AI137-AJ137</f>
        <v>1</v>
      </c>
      <c r="AM137" s="44">
        <v>5</v>
      </c>
      <c r="AN137" s="14">
        <v>0</v>
      </c>
      <c r="AO137" s="57">
        <f t="shared" ref="AO137:AO142" si="106">SUM(AM137:AN137)</f>
        <v>5</v>
      </c>
      <c r="AP137" s="14">
        <v>5</v>
      </c>
      <c r="AQ137" s="50">
        <f t="shared" ref="AQ137:AQ142" si="107">AO137-AP137</f>
        <v>0</v>
      </c>
      <c r="AS137" s="54">
        <f t="shared" ref="AS137:AS142" si="108">+AQ137+AK137</f>
        <v>1</v>
      </c>
      <c r="AU137" s="44">
        <v>7</v>
      </c>
      <c r="AV137" s="14">
        <f t="shared" ref="AV137:AV142" si="109">+ROUND(D137/$AU$143,0)</f>
        <v>7</v>
      </c>
      <c r="AW137" s="50">
        <f t="shared" ref="AW137:AW142" si="110">+AU137-AV137</f>
        <v>0</v>
      </c>
      <c r="AY137" s="44">
        <v>0</v>
      </c>
      <c r="AZ137" s="14">
        <v>2</v>
      </c>
      <c r="BA137" s="14">
        <v>0</v>
      </c>
      <c r="BB137" s="57">
        <f t="shared" ref="BB137:BB143" si="111">+AY137+AZ137+BA137</f>
        <v>2</v>
      </c>
      <c r="BC137" s="14">
        <f t="shared" ref="BC137:BC142" si="112">+IF(D137&lt;2000,2,3)</f>
        <v>2</v>
      </c>
      <c r="BD137" s="43">
        <f t="shared" ref="BD137:BD142" si="113">+BB137-BC137</f>
        <v>0</v>
      </c>
      <c r="BF137" s="44">
        <f t="shared" ref="BF137:BF142" si="114">F137+H137+J137+L137+P137+T137+X137+AB137+AI137++AM137+AN137+AU137+BB137</f>
        <v>51</v>
      </c>
      <c r="BG137" s="14">
        <f t="shared" ref="BG137:BG142" si="115">F137+H137+J137+L137+Q137+U137+Y137+AC137+AJ137+AP137+AV137+BC137</f>
        <v>50</v>
      </c>
      <c r="BH137" s="43">
        <f t="shared" ref="BH137:BH142" si="116">R137+V137+Z137+AD137+AK137+AQ137+AW137+BD137</f>
        <v>1</v>
      </c>
    </row>
    <row r="138" spans="1:60" x14ac:dyDescent="0.2">
      <c r="A138" s="44" t="s">
        <v>142</v>
      </c>
      <c r="B138" s="14" t="s">
        <v>385</v>
      </c>
      <c r="C138" s="14">
        <f>+VLOOKUP(A138,Sheet7!$A$2:$G$142,7,0)</f>
        <v>6.16</v>
      </c>
      <c r="D138" s="98">
        <f>+VLOOKUP(A138,Sheet7!$A$2:$E$142,5,0)</f>
        <v>915</v>
      </c>
      <c r="F138" s="59">
        <v>1</v>
      </c>
      <c r="H138" s="59">
        <v>1</v>
      </c>
      <c r="I138" s="65"/>
      <c r="J138" s="59">
        <v>1</v>
      </c>
      <c r="K138" s="65"/>
      <c r="L138" s="59">
        <f>+VLOOKUP(A138,Sheet1!$A$11:$Y$148,25,0)</f>
        <v>1</v>
      </c>
      <c r="M138" s="65"/>
      <c r="N138" s="44">
        <v>2</v>
      </c>
      <c r="O138" s="14">
        <v>0</v>
      </c>
      <c r="P138" s="57">
        <f t="shared" si="94"/>
        <v>2</v>
      </c>
      <c r="Q138" s="14">
        <f t="shared" si="95"/>
        <v>2</v>
      </c>
      <c r="R138" s="50">
        <f t="shared" si="96"/>
        <v>0</v>
      </c>
      <c r="T138" s="44">
        <v>0</v>
      </c>
      <c r="U138" s="14">
        <f t="shared" si="97"/>
        <v>0</v>
      </c>
      <c r="V138" s="50">
        <f t="shared" si="98"/>
        <v>0</v>
      </c>
      <c r="X138" s="44">
        <v>1</v>
      </c>
      <c r="Y138" s="14">
        <f t="shared" si="99"/>
        <v>1</v>
      </c>
      <c r="Z138" s="50">
        <f t="shared" si="100"/>
        <v>0</v>
      </c>
      <c r="AB138" s="44">
        <v>1</v>
      </c>
      <c r="AC138" s="14">
        <f t="shared" si="101"/>
        <v>1</v>
      </c>
      <c r="AD138" s="50">
        <f t="shared" si="102"/>
        <v>0</v>
      </c>
      <c r="AF138" s="44">
        <v>0</v>
      </c>
      <c r="AG138" s="14">
        <v>10</v>
      </c>
      <c r="AH138" s="14">
        <v>1</v>
      </c>
      <c r="AI138" s="57">
        <f t="shared" si="103"/>
        <v>11</v>
      </c>
      <c r="AJ138" s="14">
        <f t="shared" si="104"/>
        <v>13</v>
      </c>
      <c r="AK138" s="50">
        <f t="shared" si="105"/>
        <v>-2</v>
      </c>
      <c r="AM138" s="44">
        <v>5</v>
      </c>
      <c r="AN138" s="14">
        <v>0</v>
      </c>
      <c r="AO138" s="57">
        <f t="shared" si="106"/>
        <v>5</v>
      </c>
      <c r="AP138" s="14">
        <v>5</v>
      </c>
      <c r="AQ138" s="50">
        <f t="shared" si="107"/>
        <v>0</v>
      </c>
      <c r="AS138" s="54">
        <f t="shared" si="108"/>
        <v>-2</v>
      </c>
      <c r="AU138" s="44">
        <v>4</v>
      </c>
      <c r="AV138" s="14">
        <f t="shared" si="109"/>
        <v>4</v>
      </c>
      <c r="AW138" s="50">
        <f t="shared" si="110"/>
        <v>0</v>
      </c>
      <c r="AY138" s="44">
        <v>0</v>
      </c>
      <c r="AZ138" s="14">
        <v>2</v>
      </c>
      <c r="BA138" s="14">
        <v>0</v>
      </c>
      <c r="BB138" s="57">
        <f t="shared" si="111"/>
        <v>2</v>
      </c>
      <c r="BC138" s="14">
        <f t="shared" si="112"/>
        <v>2</v>
      </c>
      <c r="BD138" s="43">
        <f t="shared" si="113"/>
        <v>0</v>
      </c>
      <c r="BF138" s="44">
        <f t="shared" si="114"/>
        <v>30</v>
      </c>
      <c r="BG138" s="14">
        <f t="shared" si="115"/>
        <v>32</v>
      </c>
      <c r="BH138" s="43">
        <f t="shared" si="116"/>
        <v>-2</v>
      </c>
    </row>
    <row r="139" spans="1:60" x14ac:dyDescent="0.2">
      <c r="A139" s="45" t="s">
        <v>350</v>
      </c>
      <c r="B139" s="46" t="s">
        <v>854</v>
      </c>
      <c r="C139" s="46">
        <f>+VLOOKUP(A139,Sheet7!$A$2:$G$142,7,0)</f>
        <v>4.43</v>
      </c>
      <c r="D139" s="99">
        <v>1327</v>
      </c>
      <c r="F139" s="60">
        <v>1</v>
      </c>
      <c r="H139" s="60">
        <v>1</v>
      </c>
      <c r="I139" s="6"/>
      <c r="J139" s="60">
        <v>1</v>
      </c>
      <c r="K139" s="6"/>
      <c r="L139" s="60">
        <f>+VLOOKUP(A139,Sheet1!$A$11:$Y$148,25,0)</f>
        <v>1</v>
      </c>
      <c r="N139" s="45">
        <v>3</v>
      </c>
      <c r="O139" s="46">
        <v>0</v>
      </c>
      <c r="P139" s="57">
        <f t="shared" si="94"/>
        <v>3</v>
      </c>
      <c r="Q139" s="46">
        <f t="shared" si="95"/>
        <v>3</v>
      </c>
      <c r="R139" s="50">
        <f t="shared" si="96"/>
        <v>0</v>
      </c>
      <c r="T139" s="45">
        <v>1</v>
      </c>
      <c r="U139" s="46">
        <f t="shared" si="97"/>
        <v>1</v>
      </c>
      <c r="V139" s="50">
        <f t="shared" si="98"/>
        <v>0</v>
      </c>
      <c r="X139" s="45">
        <v>2</v>
      </c>
      <c r="Y139" s="46">
        <f t="shared" si="99"/>
        <v>2</v>
      </c>
      <c r="Z139" s="50">
        <f t="shared" si="100"/>
        <v>0</v>
      </c>
      <c r="AB139" s="45">
        <v>1</v>
      </c>
      <c r="AC139" s="46">
        <f t="shared" si="101"/>
        <v>1</v>
      </c>
      <c r="AD139" s="50">
        <f t="shared" si="102"/>
        <v>0</v>
      </c>
      <c r="AF139" s="45">
        <v>0</v>
      </c>
      <c r="AG139" s="46">
        <v>18</v>
      </c>
      <c r="AH139" s="46">
        <v>1</v>
      </c>
      <c r="AI139" s="57">
        <f t="shared" si="103"/>
        <v>19</v>
      </c>
      <c r="AJ139" s="46">
        <f t="shared" si="104"/>
        <v>18</v>
      </c>
      <c r="AK139" s="50">
        <f t="shared" si="105"/>
        <v>1</v>
      </c>
      <c r="AM139" s="45">
        <v>5</v>
      </c>
      <c r="AN139" s="46">
        <v>0</v>
      </c>
      <c r="AO139" s="57">
        <f t="shared" si="106"/>
        <v>5</v>
      </c>
      <c r="AP139" s="46">
        <v>5</v>
      </c>
      <c r="AQ139" s="50">
        <f t="shared" si="107"/>
        <v>0</v>
      </c>
      <c r="AS139" s="54">
        <f t="shared" si="108"/>
        <v>1</v>
      </c>
      <c r="AU139" s="45">
        <v>6</v>
      </c>
      <c r="AV139" s="46">
        <f t="shared" si="109"/>
        <v>6</v>
      </c>
      <c r="AW139" s="50">
        <f t="shared" si="110"/>
        <v>0</v>
      </c>
      <c r="AY139" s="45">
        <v>0</v>
      </c>
      <c r="AZ139" s="46">
        <v>2</v>
      </c>
      <c r="BA139" s="46">
        <v>0</v>
      </c>
      <c r="BB139" s="57">
        <f t="shared" si="111"/>
        <v>2</v>
      </c>
      <c r="BC139" s="46">
        <f t="shared" si="112"/>
        <v>2</v>
      </c>
      <c r="BD139" s="43">
        <f t="shared" si="113"/>
        <v>0</v>
      </c>
      <c r="BF139" s="45">
        <f t="shared" si="114"/>
        <v>43</v>
      </c>
      <c r="BG139" s="46">
        <f t="shared" si="115"/>
        <v>42</v>
      </c>
      <c r="BH139" s="43">
        <f t="shared" si="116"/>
        <v>1</v>
      </c>
    </row>
    <row r="140" spans="1:60" x14ac:dyDescent="0.2">
      <c r="A140" s="44" t="s">
        <v>138</v>
      </c>
      <c r="B140" s="14" t="s">
        <v>817</v>
      </c>
      <c r="C140" s="14">
        <f>+VLOOKUP(A140,Sheet7!$A$2:$G$142,7,0)</f>
        <v>22.3</v>
      </c>
      <c r="D140" s="98">
        <f>+VLOOKUP(A140,Sheet7!$A$2:$E$142,5,0)</f>
        <v>1355</v>
      </c>
      <c r="F140" s="59">
        <v>1</v>
      </c>
      <c r="H140" s="59">
        <v>1</v>
      </c>
      <c r="I140" s="65"/>
      <c r="J140" s="59">
        <v>1</v>
      </c>
      <c r="K140" s="65"/>
      <c r="L140" s="59">
        <f>+VLOOKUP(A140,Sheet1!$A$11:$Y$148,25,0)</f>
        <v>1</v>
      </c>
      <c r="M140" s="65"/>
      <c r="N140" s="44">
        <v>3</v>
      </c>
      <c r="O140" s="14">
        <v>0</v>
      </c>
      <c r="P140" s="57">
        <f t="shared" si="94"/>
        <v>3</v>
      </c>
      <c r="Q140" s="14">
        <f t="shared" si="95"/>
        <v>3</v>
      </c>
      <c r="R140" s="50">
        <f t="shared" si="96"/>
        <v>0</v>
      </c>
      <c r="T140" s="44">
        <v>1</v>
      </c>
      <c r="U140" s="14">
        <f t="shared" si="97"/>
        <v>1</v>
      </c>
      <c r="V140" s="50">
        <f t="shared" si="98"/>
        <v>0</v>
      </c>
      <c r="X140" s="44">
        <v>2</v>
      </c>
      <c r="Y140" s="14">
        <f t="shared" si="99"/>
        <v>2</v>
      </c>
      <c r="Z140" s="50">
        <f t="shared" si="100"/>
        <v>0</v>
      </c>
      <c r="AB140" s="44">
        <v>1</v>
      </c>
      <c r="AC140" s="14">
        <f t="shared" si="101"/>
        <v>1</v>
      </c>
      <c r="AD140" s="50">
        <f t="shared" si="102"/>
        <v>0</v>
      </c>
      <c r="AF140" s="44">
        <v>0</v>
      </c>
      <c r="AG140" s="14">
        <v>18</v>
      </c>
      <c r="AH140" s="14">
        <v>2</v>
      </c>
      <c r="AI140" s="57">
        <f t="shared" si="103"/>
        <v>20</v>
      </c>
      <c r="AJ140" s="14">
        <f t="shared" si="104"/>
        <v>19</v>
      </c>
      <c r="AK140" s="50">
        <f t="shared" si="105"/>
        <v>1</v>
      </c>
      <c r="AM140" s="44">
        <v>5</v>
      </c>
      <c r="AN140" s="14">
        <v>0</v>
      </c>
      <c r="AO140" s="57">
        <f t="shared" si="106"/>
        <v>5</v>
      </c>
      <c r="AP140" s="14">
        <v>5</v>
      </c>
      <c r="AQ140" s="50">
        <f t="shared" si="107"/>
        <v>0</v>
      </c>
      <c r="AS140" s="54">
        <f t="shared" si="108"/>
        <v>1</v>
      </c>
      <c r="AU140" s="44">
        <v>6</v>
      </c>
      <c r="AV140" s="14">
        <f t="shared" si="109"/>
        <v>6</v>
      </c>
      <c r="AW140" s="50">
        <f t="shared" si="110"/>
        <v>0</v>
      </c>
      <c r="AY140" s="44">
        <v>0</v>
      </c>
      <c r="AZ140" s="14">
        <v>2</v>
      </c>
      <c r="BA140" s="14">
        <v>0</v>
      </c>
      <c r="BB140" s="57">
        <f t="shared" si="111"/>
        <v>2</v>
      </c>
      <c r="BC140" s="14">
        <f t="shared" si="112"/>
        <v>2</v>
      </c>
      <c r="BD140" s="43">
        <f t="shared" si="113"/>
        <v>0</v>
      </c>
      <c r="BF140" s="44">
        <f t="shared" si="114"/>
        <v>44</v>
      </c>
      <c r="BG140" s="14">
        <f t="shared" si="115"/>
        <v>43</v>
      </c>
      <c r="BH140" s="43">
        <f t="shared" si="116"/>
        <v>1</v>
      </c>
    </row>
    <row r="141" spans="1:60" x14ac:dyDescent="0.2">
      <c r="A141" s="44" t="s">
        <v>144</v>
      </c>
      <c r="B141" s="14" t="s">
        <v>385</v>
      </c>
      <c r="C141" s="14">
        <f>+VLOOKUP(A141,Sheet7!$A$2:$G$142,7,0)</f>
        <v>3.2300000000000004</v>
      </c>
      <c r="D141" s="98">
        <f>+VLOOKUP(A141,Sheet7!$A$2:$E$142,5,0)</f>
        <v>518</v>
      </c>
      <c r="F141" s="59">
        <v>1</v>
      </c>
      <c r="H141" s="59">
        <v>1</v>
      </c>
      <c r="I141" s="65"/>
      <c r="J141" s="59">
        <v>1</v>
      </c>
      <c r="K141" s="65"/>
      <c r="L141" s="59">
        <f>+VLOOKUP(A141,Sheet1!$A$11:$Y$148,25,0)</f>
        <v>1</v>
      </c>
      <c r="M141" s="65"/>
      <c r="N141" s="44">
        <v>2</v>
      </c>
      <c r="O141" s="14">
        <v>0</v>
      </c>
      <c r="P141" s="57">
        <f t="shared" si="94"/>
        <v>2</v>
      </c>
      <c r="Q141" s="14">
        <f t="shared" si="95"/>
        <v>2</v>
      </c>
      <c r="R141" s="50">
        <f t="shared" si="96"/>
        <v>0</v>
      </c>
      <c r="T141" s="44">
        <v>0</v>
      </c>
      <c r="U141" s="14">
        <f t="shared" si="97"/>
        <v>0</v>
      </c>
      <c r="V141" s="50">
        <f t="shared" si="98"/>
        <v>0</v>
      </c>
      <c r="X141" s="44">
        <v>1</v>
      </c>
      <c r="Y141" s="14">
        <f t="shared" si="99"/>
        <v>1</v>
      </c>
      <c r="Z141" s="50">
        <f t="shared" si="100"/>
        <v>0</v>
      </c>
      <c r="AB141" s="44">
        <v>1</v>
      </c>
      <c r="AC141" s="14">
        <f t="shared" si="101"/>
        <v>1</v>
      </c>
      <c r="AD141" s="50">
        <f t="shared" si="102"/>
        <v>0</v>
      </c>
      <c r="AF141" s="44">
        <v>0</v>
      </c>
      <c r="AG141" s="14">
        <v>6</v>
      </c>
      <c r="AH141" s="14">
        <v>1</v>
      </c>
      <c r="AI141" s="57">
        <f t="shared" si="103"/>
        <v>7</v>
      </c>
      <c r="AJ141" s="14">
        <f t="shared" si="104"/>
        <v>7</v>
      </c>
      <c r="AK141" s="50">
        <f t="shared" si="105"/>
        <v>0</v>
      </c>
      <c r="AM141" s="44">
        <v>5</v>
      </c>
      <c r="AN141" s="14">
        <v>0</v>
      </c>
      <c r="AO141" s="57">
        <f t="shared" si="106"/>
        <v>5</v>
      </c>
      <c r="AP141" s="14">
        <v>5</v>
      </c>
      <c r="AQ141" s="50">
        <f t="shared" si="107"/>
        <v>0</v>
      </c>
      <c r="AS141" s="54">
        <f t="shared" si="108"/>
        <v>0</v>
      </c>
      <c r="AU141" s="44">
        <v>2</v>
      </c>
      <c r="AV141" s="14">
        <f t="shared" si="109"/>
        <v>2</v>
      </c>
      <c r="AW141" s="50">
        <f t="shared" si="110"/>
        <v>0</v>
      </c>
      <c r="AY141" s="44">
        <v>0</v>
      </c>
      <c r="AZ141" s="14">
        <v>2</v>
      </c>
      <c r="BA141" s="14">
        <v>0</v>
      </c>
      <c r="BB141" s="57">
        <f t="shared" si="111"/>
        <v>2</v>
      </c>
      <c r="BC141" s="14">
        <f t="shared" si="112"/>
        <v>2</v>
      </c>
      <c r="BD141" s="43">
        <f t="shared" si="113"/>
        <v>0</v>
      </c>
      <c r="BF141" s="44">
        <f t="shared" si="114"/>
        <v>24</v>
      </c>
      <c r="BG141" s="14">
        <f t="shared" si="115"/>
        <v>24</v>
      </c>
      <c r="BH141" s="43">
        <f t="shared" si="116"/>
        <v>0</v>
      </c>
    </row>
    <row r="142" spans="1:60" ht="16" thickBot="1" x14ac:dyDescent="0.25">
      <c r="A142" s="135" t="s">
        <v>71</v>
      </c>
      <c r="B142" s="136" t="s">
        <v>380</v>
      </c>
      <c r="C142" s="136">
        <f>+VLOOKUP(A142,Sheet7!$A$2:$G$142,7,0)</f>
        <v>7.83</v>
      </c>
      <c r="D142" s="137">
        <f>+VLOOKUP(A142,Sheet7!$A$2:$E$142,5,0)</f>
        <v>827</v>
      </c>
      <c r="F142" s="138">
        <v>1</v>
      </c>
      <c r="H142" s="138">
        <v>1</v>
      </c>
      <c r="I142" s="6"/>
      <c r="J142" s="138">
        <v>1</v>
      </c>
      <c r="K142" s="6"/>
      <c r="L142" s="138">
        <f>+VLOOKUP(A142,Sheet1!$A$11:$Y$148,25,0)</f>
        <v>1</v>
      </c>
      <c r="N142" s="135">
        <v>2</v>
      </c>
      <c r="O142" s="136">
        <v>0</v>
      </c>
      <c r="P142" s="128">
        <f t="shared" si="94"/>
        <v>2</v>
      </c>
      <c r="Q142" s="136">
        <f t="shared" si="95"/>
        <v>2</v>
      </c>
      <c r="R142" s="130">
        <f t="shared" si="96"/>
        <v>0</v>
      </c>
      <c r="T142" s="135">
        <v>0</v>
      </c>
      <c r="U142" s="136">
        <f t="shared" si="97"/>
        <v>0</v>
      </c>
      <c r="V142" s="130">
        <f t="shared" si="98"/>
        <v>0</v>
      </c>
      <c r="X142" s="135">
        <v>1</v>
      </c>
      <c r="Y142" s="136">
        <f t="shared" si="99"/>
        <v>1</v>
      </c>
      <c r="Z142" s="130">
        <f t="shared" si="100"/>
        <v>0</v>
      </c>
      <c r="AB142" s="135">
        <v>1</v>
      </c>
      <c r="AC142" s="136">
        <f t="shared" si="101"/>
        <v>1</v>
      </c>
      <c r="AD142" s="130">
        <f t="shared" si="102"/>
        <v>0</v>
      </c>
      <c r="AF142" s="135">
        <v>0</v>
      </c>
      <c r="AG142" s="136">
        <v>9</v>
      </c>
      <c r="AH142" s="136">
        <v>1</v>
      </c>
      <c r="AI142" s="128">
        <f t="shared" si="103"/>
        <v>10</v>
      </c>
      <c r="AJ142" s="136">
        <f t="shared" si="104"/>
        <v>11</v>
      </c>
      <c r="AK142" s="130">
        <f t="shared" si="105"/>
        <v>-1</v>
      </c>
      <c r="AM142" s="135">
        <v>5</v>
      </c>
      <c r="AN142" s="136">
        <v>0</v>
      </c>
      <c r="AO142" s="128">
        <f t="shared" si="106"/>
        <v>5</v>
      </c>
      <c r="AP142" s="136">
        <v>5</v>
      </c>
      <c r="AQ142" s="130">
        <f t="shared" si="107"/>
        <v>0</v>
      </c>
      <c r="AS142" s="133">
        <f t="shared" si="108"/>
        <v>-1</v>
      </c>
      <c r="AU142" s="135">
        <v>4</v>
      </c>
      <c r="AV142" s="136">
        <f t="shared" si="109"/>
        <v>4</v>
      </c>
      <c r="AW142" s="130">
        <f t="shared" si="110"/>
        <v>0</v>
      </c>
      <c r="AY142" s="135">
        <v>0</v>
      </c>
      <c r="AZ142" s="136">
        <v>2</v>
      </c>
      <c r="BA142" s="136">
        <v>0</v>
      </c>
      <c r="BB142" s="128">
        <f t="shared" si="111"/>
        <v>2</v>
      </c>
      <c r="BC142" s="136">
        <f t="shared" si="112"/>
        <v>2</v>
      </c>
      <c r="BD142" s="134">
        <f t="shared" si="113"/>
        <v>0</v>
      </c>
      <c r="BF142" s="135">
        <f t="shared" si="114"/>
        <v>29</v>
      </c>
      <c r="BG142" s="136">
        <f t="shared" si="115"/>
        <v>30</v>
      </c>
      <c r="BH142" s="134">
        <f t="shared" si="116"/>
        <v>-1</v>
      </c>
    </row>
    <row r="143" spans="1:60" ht="24.75" hidden="1" customHeight="1" x14ac:dyDescent="0.2">
      <c r="I143" s="6"/>
      <c r="O143">
        <f>D2/(N2+O2)</f>
        <v>0</v>
      </c>
      <c r="AI143" s="69">
        <v>72</v>
      </c>
      <c r="AO143" s="69"/>
      <c r="AP143" s="14"/>
      <c r="AQ143" s="55"/>
      <c r="AS143" s="6"/>
      <c r="AU143" s="69">
        <v>227</v>
      </c>
      <c r="AW143" s="52"/>
      <c r="BB143" s="14">
        <f t="shared" si="111"/>
        <v>0</v>
      </c>
    </row>
    <row r="145" spans="1:2" hidden="1" x14ac:dyDescent="0.2"/>
    <row r="146" spans="1:2" x14ac:dyDescent="0.2">
      <c r="A146" s="10" t="s">
        <v>370</v>
      </c>
      <c r="B146" s="10"/>
    </row>
    <row r="147" spans="1:2" x14ac:dyDescent="0.2">
      <c r="A147" s="16" t="s">
        <v>368</v>
      </c>
      <c r="B147" s="16"/>
    </row>
    <row r="148" spans="1:2" x14ac:dyDescent="0.2">
      <c r="A148" s="15" t="s">
        <v>447</v>
      </c>
      <c r="B148" s="15"/>
    </row>
    <row r="149" spans="1:2" x14ac:dyDescent="0.2">
      <c r="A149" t="s">
        <v>455</v>
      </c>
    </row>
    <row r="150" spans="1:2" x14ac:dyDescent="0.2">
      <c r="A150" t="s">
        <v>454</v>
      </c>
    </row>
  </sheetData>
  <autoFilter ref="A3:BJ142" xr:uid="{00000000-0009-0000-0000-000000000000}">
    <sortState ref="A4:BJ142">
      <sortCondition ref="A3:A142"/>
    </sortState>
  </autoFilter>
  <mergeCells count="9">
    <mergeCell ref="AM1:AQ1"/>
    <mergeCell ref="AU1:AW1"/>
    <mergeCell ref="AY1:BD1"/>
    <mergeCell ref="F1:L1"/>
    <mergeCell ref="N1:R1"/>
    <mergeCell ref="T1:V1"/>
    <mergeCell ref="X1:Z1"/>
    <mergeCell ref="AF1:AK1"/>
    <mergeCell ref="AB1:AD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46"/>
  <sheetViews>
    <sheetView topLeftCell="A46" workbookViewId="0">
      <selection activeCell="K88" sqref="K88"/>
    </sheetView>
  </sheetViews>
  <sheetFormatPr baseColWidth="10" defaultColWidth="8.83203125" defaultRowHeight="15" x14ac:dyDescent="0.2"/>
  <cols>
    <col min="1" max="1" width="28.33203125" customWidth="1"/>
  </cols>
  <sheetData>
    <row r="1" spans="1:8" ht="32" x14ac:dyDescent="0.2">
      <c r="A1" s="17" t="s">
        <v>372</v>
      </c>
      <c r="B1" s="17" t="s">
        <v>373</v>
      </c>
      <c r="C1" s="17" t="s">
        <v>374</v>
      </c>
      <c r="D1" s="17" t="s">
        <v>362</v>
      </c>
      <c r="E1" s="18" t="s">
        <v>375</v>
      </c>
      <c r="F1" s="18" t="s">
        <v>376</v>
      </c>
      <c r="G1" s="17" t="s">
        <v>377</v>
      </c>
      <c r="H1" s="17" t="s">
        <v>378</v>
      </c>
    </row>
    <row r="2" spans="1:8" x14ac:dyDescent="0.2">
      <c r="A2" t="s">
        <v>98</v>
      </c>
      <c r="B2" t="s">
        <v>209</v>
      </c>
      <c r="C2" t="s">
        <v>379</v>
      </c>
      <c r="D2" s="19">
        <v>925</v>
      </c>
      <c r="E2" s="20"/>
      <c r="F2" s="20">
        <v>1</v>
      </c>
      <c r="G2" s="19">
        <v>1</v>
      </c>
      <c r="H2" s="19">
        <f t="shared" ref="H2:H33" si="0">IF(ISBLANK(G2),D2,D2*G2)</f>
        <v>925</v>
      </c>
    </row>
    <row r="3" spans="1:8" x14ac:dyDescent="0.2">
      <c r="A3" t="s">
        <v>99</v>
      </c>
      <c r="B3" t="s">
        <v>210</v>
      </c>
      <c r="C3" t="s">
        <v>379</v>
      </c>
      <c r="D3" s="19">
        <v>1553</v>
      </c>
      <c r="E3" s="20"/>
      <c r="F3" s="20">
        <v>1</v>
      </c>
      <c r="G3" s="19">
        <v>1</v>
      </c>
      <c r="H3" s="19">
        <f t="shared" si="0"/>
        <v>1553</v>
      </c>
    </row>
    <row r="4" spans="1:8" x14ac:dyDescent="0.2">
      <c r="A4" t="s">
        <v>100</v>
      </c>
      <c r="B4" t="s">
        <v>211</v>
      </c>
      <c r="C4" t="s">
        <v>379</v>
      </c>
      <c r="D4" s="19">
        <v>1476</v>
      </c>
      <c r="E4" s="20"/>
      <c r="F4" s="20">
        <v>1</v>
      </c>
      <c r="G4" s="19">
        <v>1</v>
      </c>
      <c r="H4" s="19">
        <f t="shared" si="0"/>
        <v>1476</v>
      </c>
    </row>
    <row r="5" spans="1:8" x14ac:dyDescent="0.2">
      <c r="A5" t="s">
        <v>101</v>
      </c>
      <c r="B5" t="s">
        <v>212</v>
      </c>
      <c r="C5" t="s">
        <v>379</v>
      </c>
      <c r="D5" s="19">
        <v>741</v>
      </c>
      <c r="E5" s="20"/>
      <c r="F5" s="20">
        <v>1</v>
      </c>
      <c r="G5" s="19">
        <v>1</v>
      </c>
      <c r="H5" s="19">
        <f t="shared" si="0"/>
        <v>741</v>
      </c>
    </row>
    <row r="6" spans="1:8" x14ac:dyDescent="0.2">
      <c r="A6" t="s">
        <v>102</v>
      </c>
      <c r="B6" t="s">
        <v>213</v>
      </c>
      <c r="C6" t="s">
        <v>379</v>
      </c>
      <c r="D6" s="19">
        <v>1053</v>
      </c>
      <c r="E6" s="20"/>
      <c r="F6" s="20">
        <v>1</v>
      </c>
      <c r="G6" s="19">
        <v>1</v>
      </c>
      <c r="H6" s="19">
        <f t="shared" si="0"/>
        <v>1053</v>
      </c>
    </row>
    <row r="7" spans="1:8" x14ac:dyDescent="0.2">
      <c r="A7" t="s">
        <v>103</v>
      </c>
      <c r="B7" t="s">
        <v>214</v>
      </c>
      <c r="C7" t="s">
        <v>379</v>
      </c>
      <c r="D7" s="19">
        <v>2035</v>
      </c>
      <c r="E7" s="20"/>
      <c r="F7" s="20">
        <v>1</v>
      </c>
      <c r="G7" s="19">
        <v>1</v>
      </c>
      <c r="H7" s="19">
        <f t="shared" si="0"/>
        <v>2035</v>
      </c>
    </row>
    <row r="8" spans="1:8" x14ac:dyDescent="0.2">
      <c r="A8" t="s">
        <v>104</v>
      </c>
      <c r="B8" t="s">
        <v>215</v>
      </c>
      <c r="C8" t="s">
        <v>379</v>
      </c>
      <c r="D8" s="19">
        <v>2030</v>
      </c>
      <c r="E8" s="20"/>
      <c r="F8" s="20">
        <v>1</v>
      </c>
      <c r="G8" s="19">
        <v>1</v>
      </c>
      <c r="H8" s="19">
        <f t="shared" si="0"/>
        <v>2030</v>
      </c>
    </row>
    <row r="9" spans="1:8" x14ac:dyDescent="0.2">
      <c r="A9" t="s">
        <v>105</v>
      </c>
      <c r="B9" t="s">
        <v>216</v>
      </c>
      <c r="C9" t="s">
        <v>379</v>
      </c>
      <c r="D9" s="19">
        <v>575</v>
      </c>
      <c r="E9" s="20"/>
      <c r="F9" s="20">
        <v>1</v>
      </c>
      <c r="G9" s="19">
        <v>1</v>
      </c>
      <c r="H9" s="19">
        <f t="shared" si="0"/>
        <v>575</v>
      </c>
    </row>
    <row r="10" spans="1:8" x14ac:dyDescent="0.2">
      <c r="A10" t="s">
        <v>112</v>
      </c>
      <c r="B10" t="s">
        <v>230</v>
      </c>
      <c r="C10" t="s">
        <v>379</v>
      </c>
      <c r="D10" s="19">
        <v>732</v>
      </c>
      <c r="E10" s="20"/>
      <c r="F10" s="20">
        <v>1</v>
      </c>
      <c r="G10" s="19">
        <v>1</v>
      </c>
      <c r="H10" s="19">
        <f t="shared" si="0"/>
        <v>732</v>
      </c>
    </row>
    <row r="11" spans="1:8" x14ac:dyDescent="0.2">
      <c r="A11" t="s">
        <v>106</v>
      </c>
      <c r="B11" t="s">
        <v>217</v>
      </c>
      <c r="C11" t="s">
        <v>379</v>
      </c>
      <c r="D11" s="19">
        <v>700</v>
      </c>
      <c r="E11" s="20"/>
      <c r="F11" s="20">
        <v>1</v>
      </c>
      <c r="G11" s="19">
        <v>1</v>
      </c>
      <c r="H11" s="19">
        <f t="shared" si="0"/>
        <v>700</v>
      </c>
    </row>
    <row r="12" spans="1:8" x14ac:dyDescent="0.2">
      <c r="A12" t="s">
        <v>351</v>
      </c>
      <c r="B12" t="s">
        <v>218</v>
      </c>
      <c r="C12" t="s">
        <v>379</v>
      </c>
      <c r="D12" s="19">
        <v>1724</v>
      </c>
      <c r="E12" s="20"/>
      <c r="F12" s="20">
        <v>1</v>
      </c>
      <c r="G12" s="19">
        <v>1</v>
      </c>
      <c r="H12" s="19">
        <f t="shared" si="0"/>
        <v>1724</v>
      </c>
    </row>
    <row r="13" spans="1:8" x14ac:dyDescent="0.2">
      <c r="A13" t="s">
        <v>108</v>
      </c>
      <c r="B13" t="s">
        <v>219</v>
      </c>
      <c r="C13" t="s">
        <v>379</v>
      </c>
      <c r="D13" s="19">
        <v>1101</v>
      </c>
      <c r="E13" s="20"/>
      <c r="F13" s="20">
        <v>1</v>
      </c>
      <c r="G13" s="19">
        <v>1</v>
      </c>
      <c r="H13" s="19">
        <f t="shared" si="0"/>
        <v>1101</v>
      </c>
    </row>
    <row r="14" spans="1:8" x14ac:dyDescent="0.2">
      <c r="A14" t="s">
        <v>109</v>
      </c>
      <c r="B14" t="s">
        <v>220</v>
      </c>
      <c r="C14" t="s">
        <v>379</v>
      </c>
      <c r="D14" s="19">
        <v>1884</v>
      </c>
      <c r="E14" s="20"/>
      <c r="F14" s="20">
        <v>1</v>
      </c>
      <c r="G14" s="19">
        <v>1</v>
      </c>
      <c r="H14" s="19">
        <f t="shared" si="0"/>
        <v>1884</v>
      </c>
    </row>
    <row r="15" spans="1:8" x14ac:dyDescent="0.2">
      <c r="A15" t="s">
        <v>110</v>
      </c>
      <c r="B15" t="s">
        <v>221</v>
      </c>
      <c r="C15" t="s">
        <v>379</v>
      </c>
      <c r="D15" s="19">
        <v>1710</v>
      </c>
      <c r="E15" s="20"/>
      <c r="F15" s="20">
        <v>1</v>
      </c>
      <c r="G15" s="19">
        <v>1</v>
      </c>
      <c r="H15" s="19">
        <f t="shared" si="0"/>
        <v>1710</v>
      </c>
    </row>
    <row r="16" spans="1:8" x14ac:dyDescent="0.2">
      <c r="A16" t="s">
        <v>111</v>
      </c>
      <c r="B16" t="s">
        <v>222</v>
      </c>
      <c r="C16" t="s">
        <v>379</v>
      </c>
      <c r="D16" s="19">
        <v>878</v>
      </c>
      <c r="E16" s="20"/>
      <c r="F16" s="20">
        <v>1</v>
      </c>
      <c r="G16" s="19">
        <v>1</v>
      </c>
      <c r="H16" s="19">
        <f t="shared" si="0"/>
        <v>878</v>
      </c>
    </row>
    <row r="17" spans="1:8" x14ac:dyDescent="0.2">
      <c r="A17" t="s">
        <v>113</v>
      </c>
      <c r="B17" t="s">
        <v>223</v>
      </c>
      <c r="C17" t="s">
        <v>379</v>
      </c>
      <c r="D17" s="19">
        <v>1498</v>
      </c>
      <c r="E17" s="20"/>
      <c r="F17" s="20">
        <v>1</v>
      </c>
      <c r="G17" s="19">
        <v>1</v>
      </c>
      <c r="H17" s="19">
        <f t="shared" si="0"/>
        <v>1498</v>
      </c>
    </row>
    <row r="18" spans="1:8" x14ac:dyDescent="0.2">
      <c r="A18" t="s">
        <v>114</v>
      </c>
      <c r="B18" t="s">
        <v>224</v>
      </c>
      <c r="C18" t="s">
        <v>379</v>
      </c>
      <c r="D18" s="19">
        <v>811</v>
      </c>
      <c r="E18" s="20"/>
      <c r="F18" s="20">
        <v>1</v>
      </c>
      <c r="G18" s="19">
        <v>1</v>
      </c>
      <c r="H18" s="19">
        <f t="shared" si="0"/>
        <v>811</v>
      </c>
    </row>
    <row r="19" spans="1:8" x14ac:dyDescent="0.2">
      <c r="A19" t="s">
        <v>115</v>
      </c>
      <c r="B19" t="s">
        <v>225</v>
      </c>
      <c r="C19" t="s">
        <v>379</v>
      </c>
      <c r="D19" s="19">
        <v>931</v>
      </c>
      <c r="E19" s="20"/>
      <c r="F19" s="20">
        <v>1</v>
      </c>
      <c r="G19" s="19">
        <v>1</v>
      </c>
      <c r="H19" s="19">
        <f t="shared" si="0"/>
        <v>931</v>
      </c>
    </row>
    <row r="20" spans="1:8" x14ac:dyDescent="0.2">
      <c r="A20" t="s">
        <v>116</v>
      </c>
      <c r="B20" t="s">
        <v>226</v>
      </c>
      <c r="C20" t="s">
        <v>379</v>
      </c>
      <c r="D20" s="19">
        <v>1258</v>
      </c>
      <c r="E20" s="20"/>
      <c r="F20" s="20">
        <v>1</v>
      </c>
      <c r="G20" s="19">
        <v>1</v>
      </c>
      <c r="H20" s="19">
        <f t="shared" si="0"/>
        <v>1258</v>
      </c>
    </row>
    <row r="21" spans="1:8" x14ac:dyDescent="0.2">
      <c r="A21" t="s">
        <v>117</v>
      </c>
      <c r="B21" t="s">
        <v>227</v>
      </c>
      <c r="C21" t="s">
        <v>379</v>
      </c>
      <c r="D21" s="19">
        <v>1719</v>
      </c>
      <c r="E21" s="20"/>
      <c r="F21" s="20">
        <v>1</v>
      </c>
      <c r="G21" s="19">
        <v>1</v>
      </c>
      <c r="H21" s="19">
        <f t="shared" si="0"/>
        <v>1719</v>
      </c>
    </row>
    <row r="22" spans="1:8" x14ac:dyDescent="0.2">
      <c r="A22" t="s">
        <v>118</v>
      </c>
      <c r="B22" t="s">
        <v>228</v>
      </c>
      <c r="C22" t="s">
        <v>379</v>
      </c>
      <c r="D22" s="19">
        <v>912</v>
      </c>
      <c r="E22" s="20"/>
      <c r="F22" s="20">
        <v>1</v>
      </c>
      <c r="G22" s="19">
        <v>1</v>
      </c>
      <c r="H22" s="19">
        <f t="shared" si="0"/>
        <v>912</v>
      </c>
    </row>
    <row r="23" spans="1:8" x14ac:dyDescent="0.2">
      <c r="A23" t="s">
        <v>119</v>
      </c>
      <c r="B23" t="s">
        <v>229</v>
      </c>
      <c r="C23" t="s">
        <v>379</v>
      </c>
      <c r="D23" s="19">
        <v>812</v>
      </c>
      <c r="E23" s="20"/>
      <c r="F23" s="20">
        <v>1</v>
      </c>
      <c r="G23" s="19">
        <v>1</v>
      </c>
      <c r="H23" s="19">
        <f t="shared" si="0"/>
        <v>812</v>
      </c>
    </row>
    <row r="24" spans="1:8" x14ac:dyDescent="0.2">
      <c r="A24" s="21" t="s">
        <v>39</v>
      </c>
      <c r="B24" s="21" t="s">
        <v>286</v>
      </c>
      <c r="C24" s="21" t="s">
        <v>380</v>
      </c>
      <c r="D24" s="22">
        <v>1481</v>
      </c>
      <c r="E24" s="23">
        <v>0.17353139770425388</v>
      </c>
      <c r="F24" s="23">
        <f>100%-E24</f>
        <v>0.82646860229574615</v>
      </c>
      <c r="G24" s="24">
        <v>0.82646860229574615</v>
      </c>
      <c r="H24" s="19">
        <f t="shared" si="0"/>
        <v>1224</v>
      </c>
    </row>
    <row r="25" spans="1:8" x14ac:dyDescent="0.2">
      <c r="A25" t="s">
        <v>41</v>
      </c>
      <c r="B25" t="s">
        <v>288</v>
      </c>
      <c r="C25" t="s">
        <v>380</v>
      </c>
      <c r="D25" s="19">
        <v>934</v>
      </c>
      <c r="E25" s="20"/>
      <c r="F25" s="20">
        <v>1</v>
      </c>
      <c r="G25" s="19">
        <v>1</v>
      </c>
      <c r="H25" s="19">
        <f t="shared" si="0"/>
        <v>934</v>
      </c>
    </row>
    <row r="26" spans="1:8" x14ac:dyDescent="0.2">
      <c r="A26" t="s">
        <v>42</v>
      </c>
      <c r="B26" t="s">
        <v>289</v>
      </c>
      <c r="C26" t="s">
        <v>380</v>
      </c>
      <c r="D26" s="19">
        <v>1594</v>
      </c>
      <c r="E26" s="20"/>
      <c r="F26" s="20">
        <v>1</v>
      </c>
      <c r="G26" s="19">
        <v>1</v>
      </c>
      <c r="H26" s="19">
        <f t="shared" si="0"/>
        <v>1594</v>
      </c>
    </row>
    <row r="27" spans="1:8" x14ac:dyDescent="0.2">
      <c r="A27" t="s">
        <v>43</v>
      </c>
      <c r="B27" t="s">
        <v>290</v>
      </c>
      <c r="C27" t="s">
        <v>380</v>
      </c>
      <c r="D27" s="19">
        <v>894</v>
      </c>
      <c r="E27" s="20"/>
      <c r="F27" s="20">
        <v>1</v>
      </c>
      <c r="G27" s="19">
        <v>1</v>
      </c>
      <c r="H27" s="19">
        <f t="shared" si="0"/>
        <v>894</v>
      </c>
    </row>
    <row r="28" spans="1:8" x14ac:dyDescent="0.2">
      <c r="A28" t="s">
        <v>44</v>
      </c>
      <c r="B28" t="s">
        <v>291</v>
      </c>
      <c r="C28" t="s">
        <v>380</v>
      </c>
      <c r="D28" s="19">
        <v>1254</v>
      </c>
      <c r="E28" s="20"/>
      <c r="F28" s="20">
        <v>1</v>
      </c>
      <c r="G28" s="19">
        <v>1</v>
      </c>
      <c r="H28" s="19">
        <f t="shared" si="0"/>
        <v>1254</v>
      </c>
    </row>
    <row r="29" spans="1:8" x14ac:dyDescent="0.2">
      <c r="A29" t="s">
        <v>45</v>
      </c>
      <c r="B29" t="s">
        <v>292</v>
      </c>
      <c r="C29" t="s">
        <v>380</v>
      </c>
      <c r="D29" s="19">
        <v>700</v>
      </c>
      <c r="E29" s="20"/>
      <c r="F29" s="20">
        <v>1</v>
      </c>
      <c r="G29" s="19">
        <v>1</v>
      </c>
      <c r="H29" s="19">
        <f t="shared" si="0"/>
        <v>700</v>
      </c>
    </row>
    <row r="30" spans="1:8" x14ac:dyDescent="0.2">
      <c r="A30" t="s">
        <v>46</v>
      </c>
      <c r="B30" t="s">
        <v>293</v>
      </c>
      <c r="C30" t="s">
        <v>380</v>
      </c>
      <c r="D30" s="19">
        <v>1507</v>
      </c>
      <c r="E30" s="20"/>
      <c r="F30" s="20">
        <v>1</v>
      </c>
      <c r="G30" s="19">
        <v>1</v>
      </c>
      <c r="H30" s="19">
        <f t="shared" si="0"/>
        <v>1507</v>
      </c>
    </row>
    <row r="31" spans="1:8" x14ac:dyDescent="0.2">
      <c r="A31" t="s">
        <v>47</v>
      </c>
      <c r="B31" t="s">
        <v>294</v>
      </c>
      <c r="C31" t="s">
        <v>380</v>
      </c>
      <c r="D31" s="19">
        <v>1389</v>
      </c>
      <c r="E31" s="20"/>
      <c r="F31" s="20">
        <v>1</v>
      </c>
      <c r="G31" s="19">
        <v>1</v>
      </c>
      <c r="H31" s="19">
        <f t="shared" si="0"/>
        <v>1389</v>
      </c>
    </row>
    <row r="32" spans="1:8" x14ac:dyDescent="0.2">
      <c r="A32" t="s">
        <v>48</v>
      </c>
      <c r="B32" t="s">
        <v>295</v>
      </c>
      <c r="C32" t="s">
        <v>380</v>
      </c>
      <c r="D32" s="19">
        <v>520</v>
      </c>
      <c r="E32" s="20"/>
      <c r="F32" s="20">
        <v>1</v>
      </c>
      <c r="G32" s="19">
        <v>1</v>
      </c>
      <c r="H32" s="19">
        <f t="shared" si="0"/>
        <v>520</v>
      </c>
    </row>
    <row r="33" spans="1:8" x14ac:dyDescent="0.2">
      <c r="A33" t="s">
        <v>49</v>
      </c>
      <c r="B33" t="s">
        <v>296</v>
      </c>
      <c r="C33" t="s">
        <v>380</v>
      </c>
      <c r="D33" s="19">
        <v>1187</v>
      </c>
      <c r="E33" s="20"/>
      <c r="F33" s="20">
        <v>1</v>
      </c>
      <c r="G33" s="19">
        <v>1</v>
      </c>
      <c r="H33" s="19">
        <f t="shared" si="0"/>
        <v>1187</v>
      </c>
    </row>
    <row r="34" spans="1:8" x14ac:dyDescent="0.2">
      <c r="A34" t="s">
        <v>50</v>
      </c>
      <c r="B34" t="s">
        <v>297</v>
      </c>
      <c r="C34" t="s">
        <v>380</v>
      </c>
      <c r="D34" s="19">
        <v>1137</v>
      </c>
      <c r="E34" s="20"/>
      <c r="F34" s="20">
        <v>1</v>
      </c>
      <c r="G34" s="19">
        <v>1</v>
      </c>
      <c r="H34" s="19">
        <f t="shared" ref="H34:H65" si="1">IF(ISBLANK(G34),D34,D34*G34)</f>
        <v>1137</v>
      </c>
    </row>
    <row r="35" spans="1:8" x14ac:dyDescent="0.2">
      <c r="A35" t="s">
        <v>51</v>
      </c>
      <c r="B35" t="s">
        <v>298</v>
      </c>
      <c r="C35" t="s">
        <v>380</v>
      </c>
      <c r="D35" s="19">
        <v>1826</v>
      </c>
      <c r="E35" s="20"/>
      <c r="F35" s="20">
        <v>1</v>
      </c>
      <c r="G35" s="19">
        <v>1</v>
      </c>
      <c r="H35" s="19">
        <f t="shared" si="1"/>
        <v>1826</v>
      </c>
    </row>
    <row r="36" spans="1:8" x14ac:dyDescent="0.2">
      <c r="A36" t="s">
        <v>52</v>
      </c>
      <c r="B36" t="s">
        <v>299</v>
      </c>
      <c r="C36" t="s">
        <v>380</v>
      </c>
      <c r="D36" s="19">
        <v>1348</v>
      </c>
      <c r="E36" s="20"/>
      <c r="F36" s="20">
        <v>1</v>
      </c>
      <c r="G36" s="19">
        <v>1</v>
      </c>
      <c r="H36" s="19">
        <f t="shared" si="1"/>
        <v>1348</v>
      </c>
    </row>
    <row r="37" spans="1:8" x14ac:dyDescent="0.2">
      <c r="A37" t="s">
        <v>53</v>
      </c>
      <c r="B37" t="s">
        <v>300</v>
      </c>
      <c r="C37" t="s">
        <v>380</v>
      </c>
      <c r="D37" s="19">
        <v>882</v>
      </c>
      <c r="E37" s="20"/>
      <c r="F37" s="20">
        <v>1</v>
      </c>
      <c r="G37" s="19">
        <v>1</v>
      </c>
      <c r="H37" s="19">
        <f t="shared" si="1"/>
        <v>882</v>
      </c>
    </row>
    <row r="38" spans="1:8" x14ac:dyDescent="0.2">
      <c r="A38" t="s">
        <v>54</v>
      </c>
      <c r="B38" t="s">
        <v>301</v>
      </c>
      <c r="C38" t="s">
        <v>380</v>
      </c>
      <c r="D38" s="19">
        <v>1714</v>
      </c>
      <c r="E38" s="20"/>
      <c r="F38" s="20">
        <v>1</v>
      </c>
      <c r="G38" s="19">
        <v>1</v>
      </c>
      <c r="H38" s="19">
        <f t="shared" si="1"/>
        <v>1714</v>
      </c>
    </row>
    <row r="39" spans="1:8" x14ac:dyDescent="0.2">
      <c r="A39" t="s">
        <v>55</v>
      </c>
      <c r="B39" t="s">
        <v>302</v>
      </c>
      <c r="C39" t="s">
        <v>380</v>
      </c>
      <c r="D39" s="19">
        <v>363</v>
      </c>
      <c r="E39" s="20"/>
      <c r="F39" s="20">
        <v>1</v>
      </c>
      <c r="G39" s="19">
        <v>1</v>
      </c>
      <c r="H39" s="19">
        <f t="shared" si="1"/>
        <v>363</v>
      </c>
    </row>
    <row r="40" spans="1:8" x14ac:dyDescent="0.2">
      <c r="A40" t="s">
        <v>341</v>
      </c>
      <c r="B40" t="s">
        <v>303</v>
      </c>
      <c r="C40" t="s">
        <v>380</v>
      </c>
      <c r="D40" s="19">
        <v>1330</v>
      </c>
      <c r="E40" s="20"/>
      <c r="F40" s="20">
        <v>1</v>
      </c>
      <c r="G40" s="19">
        <v>1</v>
      </c>
      <c r="H40" s="19">
        <f t="shared" si="1"/>
        <v>1330</v>
      </c>
    </row>
    <row r="41" spans="1:8" x14ac:dyDescent="0.2">
      <c r="A41" t="s">
        <v>57</v>
      </c>
      <c r="B41" t="s">
        <v>304</v>
      </c>
      <c r="C41" t="s">
        <v>380</v>
      </c>
      <c r="D41" s="19">
        <v>892</v>
      </c>
      <c r="E41" s="20"/>
      <c r="F41" s="20">
        <v>1</v>
      </c>
      <c r="G41" s="19">
        <v>1</v>
      </c>
      <c r="H41" s="19">
        <f t="shared" si="1"/>
        <v>892</v>
      </c>
    </row>
    <row r="42" spans="1:8" x14ac:dyDescent="0.2">
      <c r="A42" t="s">
        <v>342</v>
      </c>
      <c r="B42" t="s">
        <v>305</v>
      </c>
      <c r="C42" t="s">
        <v>380</v>
      </c>
      <c r="D42" s="19">
        <v>623</v>
      </c>
      <c r="E42" s="20"/>
      <c r="F42" s="20">
        <v>1</v>
      </c>
      <c r="G42" s="19">
        <v>1</v>
      </c>
      <c r="H42" s="19">
        <f t="shared" si="1"/>
        <v>623</v>
      </c>
    </row>
    <row r="43" spans="1:8" x14ac:dyDescent="0.2">
      <c r="A43" t="s">
        <v>59</v>
      </c>
      <c r="B43" t="s">
        <v>306</v>
      </c>
      <c r="C43" t="s">
        <v>380</v>
      </c>
      <c r="D43" s="19">
        <v>1500</v>
      </c>
      <c r="E43" s="20"/>
      <c r="F43" s="20">
        <v>1</v>
      </c>
      <c r="G43" s="19">
        <v>1</v>
      </c>
      <c r="H43" s="19">
        <f t="shared" si="1"/>
        <v>1500</v>
      </c>
    </row>
    <row r="44" spans="1:8" x14ac:dyDescent="0.2">
      <c r="A44" t="s">
        <v>60</v>
      </c>
      <c r="B44" t="s">
        <v>307</v>
      </c>
      <c r="C44" t="s">
        <v>380</v>
      </c>
      <c r="D44" s="19">
        <v>1407</v>
      </c>
      <c r="E44" s="20"/>
      <c r="F44" s="20">
        <v>1</v>
      </c>
      <c r="G44" s="19">
        <v>1</v>
      </c>
      <c r="H44" s="19">
        <f t="shared" si="1"/>
        <v>1407</v>
      </c>
    </row>
    <row r="45" spans="1:8" x14ac:dyDescent="0.2">
      <c r="A45" t="s">
        <v>61</v>
      </c>
      <c r="B45" t="s">
        <v>308</v>
      </c>
      <c r="C45" t="s">
        <v>380</v>
      </c>
      <c r="D45" s="19">
        <v>1471</v>
      </c>
      <c r="E45" s="20"/>
      <c r="F45" s="20">
        <v>1</v>
      </c>
      <c r="G45" s="19">
        <v>1</v>
      </c>
      <c r="H45" s="19">
        <f t="shared" si="1"/>
        <v>1471</v>
      </c>
    </row>
    <row r="46" spans="1:8" x14ac:dyDescent="0.2">
      <c r="A46" t="s">
        <v>62</v>
      </c>
      <c r="B46" t="s">
        <v>309</v>
      </c>
      <c r="C46" t="s">
        <v>380</v>
      </c>
      <c r="D46" s="19">
        <v>801</v>
      </c>
      <c r="E46" s="20"/>
      <c r="F46" s="20">
        <v>1</v>
      </c>
      <c r="G46" s="19">
        <v>1</v>
      </c>
      <c r="H46" s="19">
        <f t="shared" si="1"/>
        <v>801</v>
      </c>
    </row>
    <row r="47" spans="1:8" x14ac:dyDescent="0.2">
      <c r="A47" t="s">
        <v>63</v>
      </c>
      <c r="B47" t="s">
        <v>310</v>
      </c>
      <c r="C47" t="s">
        <v>380</v>
      </c>
      <c r="D47" s="19">
        <v>1103</v>
      </c>
      <c r="E47" s="20"/>
      <c r="F47" s="20">
        <v>1</v>
      </c>
      <c r="G47" s="19">
        <v>1</v>
      </c>
      <c r="H47" s="19">
        <f t="shared" si="1"/>
        <v>1103</v>
      </c>
    </row>
    <row r="48" spans="1:8" x14ac:dyDescent="0.2">
      <c r="A48" t="s">
        <v>64</v>
      </c>
      <c r="B48" t="s">
        <v>311</v>
      </c>
      <c r="C48" t="s">
        <v>380</v>
      </c>
      <c r="D48" s="19">
        <v>2201</v>
      </c>
      <c r="E48" s="20"/>
      <c r="F48" s="20">
        <v>1</v>
      </c>
      <c r="G48" s="19">
        <v>1</v>
      </c>
      <c r="H48" s="19">
        <f t="shared" si="1"/>
        <v>2201</v>
      </c>
    </row>
    <row r="49" spans="1:8" x14ac:dyDescent="0.2">
      <c r="A49" t="s">
        <v>65</v>
      </c>
      <c r="B49" t="s">
        <v>312</v>
      </c>
      <c r="C49" t="s">
        <v>380</v>
      </c>
      <c r="D49" s="19">
        <v>479</v>
      </c>
      <c r="E49" s="20"/>
      <c r="F49" s="20">
        <v>1</v>
      </c>
      <c r="G49" s="19">
        <v>1</v>
      </c>
      <c r="H49" s="19">
        <f t="shared" si="1"/>
        <v>479</v>
      </c>
    </row>
    <row r="50" spans="1:8" x14ac:dyDescent="0.2">
      <c r="A50" t="s">
        <v>66</v>
      </c>
      <c r="B50" t="s">
        <v>313</v>
      </c>
      <c r="C50" t="s">
        <v>380</v>
      </c>
      <c r="D50" s="19">
        <v>1414</v>
      </c>
      <c r="E50" s="20"/>
      <c r="F50" s="20">
        <v>1</v>
      </c>
      <c r="G50" s="19">
        <v>1</v>
      </c>
      <c r="H50" s="19">
        <f t="shared" si="1"/>
        <v>1414</v>
      </c>
    </row>
    <row r="51" spans="1:8" x14ac:dyDescent="0.2">
      <c r="A51" t="s">
        <v>67</v>
      </c>
      <c r="B51" t="s">
        <v>314</v>
      </c>
      <c r="C51" t="s">
        <v>380</v>
      </c>
      <c r="D51" s="19">
        <v>1508</v>
      </c>
      <c r="E51" s="20"/>
      <c r="F51" s="20">
        <v>1</v>
      </c>
      <c r="G51" s="19">
        <v>1</v>
      </c>
      <c r="H51" s="19">
        <f t="shared" si="1"/>
        <v>1508</v>
      </c>
    </row>
    <row r="52" spans="1:8" x14ac:dyDescent="0.2">
      <c r="A52" s="21" t="s">
        <v>68</v>
      </c>
      <c r="B52" s="21" t="s">
        <v>315</v>
      </c>
      <c r="C52" s="21" t="s">
        <v>380</v>
      </c>
      <c r="D52" s="22">
        <v>1195</v>
      </c>
      <c r="E52" s="23">
        <v>0.12552301255230125</v>
      </c>
      <c r="F52" s="23">
        <f>100%-E52</f>
        <v>0.87447698744769875</v>
      </c>
      <c r="G52" s="19">
        <v>0.87447698744769875</v>
      </c>
      <c r="H52" s="19">
        <f t="shared" si="1"/>
        <v>1045</v>
      </c>
    </row>
    <row r="53" spans="1:8" x14ac:dyDescent="0.2">
      <c r="A53" t="s">
        <v>69</v>
      </c>
      <c r="B53" t="s">
        <v>316</v>
      </c>
      <c r="C53" t="s">
        <v>380</v>
      </c>
      <c r="D53" s="19">
        <v>1651</v>
      </c>
      <c r="E53" s="20"/>
      <c r="F53" s="20">
        <v>1</v>
      </c>
      <c r="G53" s="19">
        <v>1</v>
      </c>
      <c r="H53" s="19">
        <f t="shared" si="1"/>
        <v>1651</v>
      </c>
    </row>
    <row r="54" spans="1:8" x14ac:dyDescent="0.2">
      <c r="A54" t="s">
        <v>70</v>
      </c>
      <c r="B54" t="s">
        <v>317</v>
      </c>
      <c r="C54" t="s">
        <v>380</v>
      </c>
      <c r="D54" s="19">
        <v>1628</v>
      </c>
      <c r="E54" s="20"/>
      <c r="F54" s="20">
        <v>1</v>
      </c>
      <c r="G54" s="19">
        <v>1</v>
      </c>
      <c r="H54" s="19">
        <f t="shared" si="1"/>
        <v>1628</v>
      </c>
    </row>
    <row r="55" spans="1:8" x14ac:dyDescent="0.2">
      <c r="A55" s="21" t="s">
        <v>71</v>
      </c>
      <c r="B55" s="21" t="s">
        <v>318</v>
      </c>
      <c r="C55" s="21" t="s">
        <v>380</v>
      </c>
      <c r="D55" s="22">
        <v>1027</v>
      </c>
      <c r="E55" s="23">
        <v>0.19474196689386564</v>
      </c>
      <c r="F55" s="23">
        <f>100%-E55</f>
        <v>0.80525803310613431</v>
      </c>
      <c r="G55" s="31">
        <v>0.80525803310613431</v>
      </c>
      <c r="H55" s="19">
        <f t="shared" si="1"/>
        <v>826.99999999999989</v>
      </c>
    </row>
    <row r="56" spans="1:8" x14ac:dyDescent="0.2">
      <c r="A56" t="s">
        <v>72</v>
      </c>
      <c r="B56" t="s">
        <v>181</v>
      </c>
      <c r="C56" t="s">
        <v>383</v>
      </c>
      <c r="D56" s="19">
        <v>2391</v>
      </c>
      <c r="E56" s="20"/>
      <c r="F56" s="20">
        <v>1</v>
      </c>
      <c r="G56" s="19">
        <v>1</v>
      </c>
      <c r="H56" s="19">
        <f t="shared" si="1"/>
        <v>2391</v>
      </c>
    </row>
    <row r="57" spans="1:8" x14ac:dyDescent="0.2">
      <c r="A57" t="s">
        <v>73</v>
      </c>
      <c r="B57" t="s">
        <v>182</v>
      </c>
      <c r="C57" t="s">
        <v>383</v>
      </c>
      <c r="D57" s="19">
        <v>1246</v>
      </c>
      <c r="E57" s="20"/>
      <c r="F57" s="20">
        <v>1</v>
      </c>
      <c r="G57" s="19">
        <v>1</v>
      </c>
      <c r="H57" s="19">
        <f t="shared" si="1"/>
        <v>1246</v>
      </c>
    </row>
    <row r="58" spans="1:8" x14ac:dyDescent="0.2">
      <c r="A58" t="s">
        <v>74</v>
      </c>
      <c r="B58" t="s">
        <v>183</v>
      </c>
      <c r="C58" t="s">
        <v>383</v>
      </c>
      <c r="D58" s="19">
        <v>749</v>
      </c>
      <c r="E58" s="20"/>
      <c r="F58" s="20">
        <v>1</v>
      </c>
      <c r="G58" s="19">
        <v>1</v>
      </c>
      <c r="H58" s="19">
        <f t="shared" si="1"/>
        <v>749</v>
      </c>
    </row>
    <row r="59" spans="1:8" x14ac:dyDescent="0.2">
      <c r="A59" t="s">
        <v>75</v>
      </c>
      <c r="B59" t="s">
        <v>184</v>
      </c>
      <c r="C59" t="s">
        <v>383</v>
      </c>
      <c r="D59" s="19">
        <v>2350</v>
      </c>
      <c r="E59" s="20"/>
      <c r="F59" s="20">
        <v>1</v>
      </c>
      <c r="G59" s="19">
        <v>1</v>
      </c>
      <c r="H59" s="19">
        <f t="shared" si="1"/>
        <v>2350</v>
      </c>
    </row>
    <row r="60" spans="1:8" x14ac:dyDescent="0.2">
      <c r="A60" t="s">
        <v>76</v>
      </c>
      <c r="B60" t="s">
        <v>185</v>
      </c>
      <c r="C60" t="s">
        <v>383</v>
      </c>
      <c r="D60" s="19">
        <v>1167</v>
      </c>
      <c r="E60" s="20"/>
      <c r="F60" s="20">
        <v>1</v>
      </c>
      <c r="G60" s="19">
        <v>1</v>
      </c>
      <c r="H60" s="19">
        <f t="shared" si="1"/>
        <v>1167</v>
      </c>
    </row>
    <row r="61" spans="1:8" x14ac:dyDescent="0.2">
      <c r="A61" s="21" t="s">
        <v>334</v>
      </c>
      <c r="B61" s="21" t="s">
        <v>186</v>
      </c>
      <c r="C61" s="21" t="s">
        <v>383</v>
      </c>
      <c r="D61" s="22">
        <v>593</v>
      </c>
      <c r="E61" s="23">
        <v>0.5</v>
      </c>
      <c r="F61" s="23">
        <f>100%-E61</f>
        <v>0.5</v>
      </c>
      <c r="G61" s="24">
        <v>0.5</v>
      </c>
      <c r="H61" s="19">
        <f t="shared" si="1"/>
        <v>296.5</v>
      </c>
    </row>
    <row r="62" spans="1:8" x14ac:dyDescent="0.2">
      <c r="A62" t="s">
        <v>97</v>
      </c>
      <c r="B62" t="s">
        <v>206</v>
      </c>
      <c r="C62" t="s">
        <v>383</v>
      </c>
      <c r="D62" s="19">
        <v>944</v>
      </c>
      <c r="E62" s="20"/>
      <c r="F62" s="20">
        <v>1</v>
      </c>
      <c r="G62" s="19">
        <v>1</v>
      </c>
      <c r="H62" s="19">
        <f t="shared" si="1"/>
        <v>944</v>
      </c>
    </row>
    <row r="63" spans="1:8" x14ac:dyDescent="0.2">
      <c r="A63" t="s">
        <v>78</v>
      </c>
      <c r="B63" t="s">
        <v>187</v>
      </c>
      <c r="C63" t="s">
        <v>383</v>
      </c>
      <c r="D63" s="19">
        <v>1505</v>
      </c>
      <c r="E63" s="20"/>
      <c r="F63" s="20">
        <v>1</v>
      </c>
      <c r="G63" s="19">
        <v>1</v>
      </c>
      <c r="H63" s="19">
        <f t="shared" si="1"/>
        <v>1505</v>
      </c>
    </row>
    <row r="64" spans="1:8" x14ac:dyDescent="0.2">
      <c r="A64" t="s">
        <v>79</v>
      </c>
      <c r="B64" t="s">
        <v>188</v>
      </c>
      <c r="C64" t="s">
        <v>383</v>
      </c>
      <c r="D64" s="19">
        <v>1940</v>
      </c>
      <c r="E64" s="20"/>
      <c r="F64" s="20">
        <v>1</v>
      </c>
      <c r="G64" s="19">
        <v>1</v>
      </c>
      <c r="H64" s="19">
        <f t="shared" si="1"/>
        <v>1940</v>
      </c>
    </row>
    <row r="65" spans="1:8" x14ac:dyDescent="0.2">
      <c r="A65" t="s">
        <v>80</v>
      </c>
      <c r="B65" t="s">
        <v>189</v>
      </c>
      <c r="C65" t="s">
        <v>383</v>
      </c>
      <c r="D65" s="19">
        <v>1259</v>
      </c>
      <c r="E65" s="20"/>
      <c r="F65" s="20">
        <v>1</v>
      </c>
      <c r="G65" s="19">
        <v>1</v>
      </c>
      <c r="H65" s="19">
        <f t="shared" si="1"/>
        <v>1259</v>
      </c>
    </row>
    <row r="66" spans="1:8" x14ac:dyDescent="0.2">
      <c r="A66" t="s">
        <v>81</v>
      </c>
      <c r="B66" t="s">
        <v>190</v>
      </c>
      <c r="C66" t="s">
        <v>383</v>
      </c>
      <c r="D66" s="19">
        <v>1317</v>
      </c>
      <c r="E66" s="20"/>
      <c r="F66" s="20">
        <v>1</v>
      </c>
      <c r="G66" s="19">
        <v>1</v>
      </c>
      <c r="H66" s="19">
        <f t="shared" ref="H66:H97" si="2">IF(ISBLANK(G66),D66,D66*G66)</f>
        <v>1317</v>
      </c>
    </row>
    <row r="67" spans="1:8" x14ac:dyDescent="0.2">
      <c r="A67" s="21" t="s">
        <v>82</v>
      </c>
      <c r="B67" s="21" t="s">
        <v>191</v>
      </c>
      <c r="C67" s="21" t="s">
        <v>383</v>
      </c>
      <c r="D67" s="22">
        <v>705</v>
      </c>
      <c r="E67" s="23">
        <v>6.3829787234042548E-2</v>
      </c>
      <c r="F67" s="23">
        <f>100%-E67</f>
        <v>0.93617021276595747</v>
      </c>
      <c r="G67" s="28">
        <v>0.93617021276595747</v>
      </c>
      <c r="H67" s="19">
        <f t="shared" si="2"/>
        <v>660</v>
      </c>
    </row>
    <row r="68" spans="1:8" x14ac:dyDescent="0.2">
      <c r="A68" t="s">
        <v>83</v>
      </c>
      <c r="B68" t="s">
        <v>192</v>
      </c>
      <c r="C68" t="s">
        <v>383</v>
      </c>
      <c r="D68" s="19">
        <v>1297</v>
      </c>
      <c r="E68" s="20"/>
      <c r="F68" s="20">
        <v>1</v>
      </c>
      <c r="G68" s="19">
        <v>1</v>
      </c>
      <c r="H68" s="19">
        <f t="shared" si="2"/>
        <v>1297</v>
      </c>
    </row>
    <row r="69" spans="1:8" x14ac:dyDescent="0.2">
      <c r="A69" s="21" t="s">
        <v>96</v>
      </c>
      <c r="B69" s="21" t="s">
        <v>205</v>
      </c>
      <c r="C69" s="21" t="s">
        <v>383</v>
      </c>
      <c r="D69" s="22">
        <v>1502</v>
      </c>
      <c r="E69" s="23">
        <v>1.1651131824234355E-2</v>
      </c>
      <c r="F69" s="23">
        <f>100%-E69</f>
        <v>0.98834886817576562</v>
      </c>
      <c r="G69" s="28">
        <v>0.98834886817576562</v>
      </c>
      <c r="H69" s="19">
        <f t="shared" si="2"/>
        <v>1484.5</v>
      </c>
    </row>
    <row r="70" spans="1:8" x14ac:dyDescent="0.2">
      <c r="A70" t="s">
        <v>84</v>
      </c>
      <c r="B70" t="s">
        <v>193</v>
      </c>
      <c r="C70" t="s">
        <v>383</v>
      </c>
      <c r="D70" s="19">
        <v>1491</v>
      </c>
      <c r="E70" s="20"/>
      <c r="F70" s="20">
        <v>1</v>
      </c>
      <c r="G70" s="19">
        <v>1</v>
      </c>
      <c r="H70" s="19">
        <f t="shared" si="2"/>
        <v>1491</v>
      </c>
    </row>
    <row r="71" spans="1:8" x14ac:dyDescent="0.2">
      <c r="A71" t="s">
        <v>85</v>
      </c>
      <c r="B71" t="s">
        <v>194</v>
      </c>
      <c r="C71" t="s">
        <v>383</v>
      </c>
      <c r="D71" s="19">
        <v>617</v>
      </c>
      <c r="E71" s="20"/>
      <c r="F71" s="20">
        <v>1</v>
      </c>
      <c r="G71" s="19">
        <v>1</v>
      </c>
      <c r="H71" s="19">
        <f t="shared" si="2"/>
        <v>617</v>
      </c>
    </row>
    <row r="72" spans="1:8" x14ac:dyDescent="0.2">
      <c r="A72" t="s">
        <v>86</v>
      </c>
      <c r="B72" t="s">
        <v>195</v>
      </c>
      <c r="C72" t="s">
        <v>383</v>
      </c>
      <c r="D72" s="19">
        <v>698</v>
      </c>
      <c r="E72" s="20"/>
      <c r="F72" s="20">
        <v>1</v>
      </c>
      <c r="G72" s="19">
        <v>1</v>
      </c>
      <c r="H72" s="19">
        <f t="shared" si="2"/>
        <v>698</v>
      </c>
    </row>
    <row r="73" spans="1:8" x14ac:dyDescent="0.2">
      <c r="A73" t="s">
        <v>87</v>
      </c>
      <c r="B73" t="s">
        <v>196</v>
      </c>
      <c r="C73" t="s">
        <v>383</v>
      </c>
      <c r="D73" s="19">
        <v>1614</v>
      </c>
      <c r="E73" s="20"/>
      <c r="F73" s="20">
        <v>1</v>
      </c>
      <c r="G73" s="19">
        <v>1</v>
      </c>
      <c r="H73" s="19">
        <f t="shared" si="2"/>
        <v>1614</v>
      </c>
    </row>
    <row r="74" spans="1:8" x14ac:dyDescent="0.2">
      <c r="A74" t="s">
        <v>88</v>
      </c>
      <c r="B74" t="s">
        <v>197</v>
      </c>
      <c r="C74" t="s">
        <v>383</v>
      </c>
      <c r="D74" s="19">
        <v>983</v>
      </c>
      <c r="E74" s="20"/>
      <c r="F74" s="20">
        <v>1</v>
      </c>
      <c r="G74" s="19">
        <v>1</v>
      </c>
      <c r="H74" s="19">
        <f t="shared" si="2"/>
        <v>983</v>
      </c>
    </row>
    <row r="75" spans="1:8" x14ac:dyDescent="0.2">
      <c r="A75" t="s">
        <v>89</v>
      </c>
      <c r="B75" t="s">
        <v>198</v>
      </c>
      <c r="C75" t="s">
        <v>383</v>
      </c>
      <c r="D75" s="19">
        <v>1768</v>
      </c>
      <c r="E75" s="20"/>
      <c r="F75" s="20">
        <v>1</v>
      </c>
      <c r="G75" s="19">
        <v>1</v>
      </c>
      <c r="H75" s="19">
        <f t="shared" si="2"/>
        <v>1768</v>
      </c>
    </row>
    <row r="76" spans="1:8" x14ac:dyDescent="0.2">
      <c r="A76" t="s">
        <v>95</v>
      </c>
      <c r="B76" t="s">
        <v>204</v>
      </c>
      <c r="C76" t="s">
        <v>383</v>
      </c>
      <c r="D76" s="19">
        <v>1524</v>
      </c>
      <c r="E76" s="20"/>
      <c r="F76" s="20">
        <v>1</v>
      </c>
      <c r="G76" s="19">
        <v>1</v>
      </c>
      <c r="H76" s="19">
        <f t="shared" si="2"/>
        <v>1524</v>
      </c>
    </row>
    <row r="77" spans="1:8" x14ac:dyDescent="0.2">
      <c r="A77" t="s">
        <v>90</v>
      </c>
      <c r="B77" t="s">
        <v>199</v>
      </c>
      <c r="C77" t="s">
        <v>383</v>
      </c>
      <c r="D77" s="19">
        <v>1934</v>
      </c>
      <c r="E77" s="20"/>
      <c r="F77" s="20">
        <v>1</v>
      </c>
      <c r="G77" s="19">
        <v>1</v>
      </c>
      <c r="H77" s="19">
        <f t="shared" si="2"/>
        <v>1934</v>
      </c>
    </row>
    <row r="78" spans="1:8" x14ac:dyDescent="0.2">
      <c r="A78" t="s">
        <v>91</v>
      </c>
      <c r="B78" t="s">
        <v>200</v>
      </c>
      <c r="C78" t="s">
        <v>383</v>
      </c>
      <c r="D78" s="19">
        <v>1562</v>
      </c>
      <c r="E78" s="20"/>
      <c r="F78" s="20">
        <v>1</v>
      </c>
      <c r="G78" s="19">
        <v>1</v>
      </c>
      <c r="H78" s="19">
        <f t="shared" si="2"/>
        <v>1562</v>
      </c>
    </row>
    <row r="79" spans="1:8" x14ac:dyDescent="0.2">
      <c r="A79" t="s">
        <v>92</v>
      </c>
      <c r="B79" t="s">
        <v>201</v>
      </c>
      <c r="C79" t="s">
        <v>383</v>
      </c>
      <c r="D79" s="19">
        <v>1767</v>
      </c>
      <c r="E79" s="20"/>
      <c r="F79" s="20">
        <v>1</v>
      </c>
      <c r="G79" s="19">
        <v>1</v>
      </c>
      <c r="H79" s="19">
        <f t="shared" si="2"/>
        <v>1767</v>
      </c>
    </row>
    <row r="80" spans="1:8" x14ac:dyDescent="0.2">
      <c r="A80" t="s">
        <v>93</v>
      </c>
      <c r="B80" t="s">
        <v>202</v>
      </c>
      <c r="C80" t="s">
        <v>383</v>
      </c>
      <c r="D80" s="19">
        <v>1861</v>
      </c>
      <c r="E80" s="20"/>
      <c r="F80" s="20">
        <v>1</v>
      </c>
      <c r="G80" s="19">
        <v>1</v>
      </c>
      <c r="H80" s="19">
        <f t="shared" si="2"/>
        <v>1861</v>
      </c>
    </row>
    <row r="81" spans="1:8" x14ac:dyDescent="0.2">
      <c r="A81" t="s">
        <v>94</v>
      </c>
      <c r="B81" t="s">
        <v>203</v>
      </c>
      <c r="C81" t="s">
        <v>383</v>
      </c>
      <c r="D81" s="19">
        <v>1963</v>
      </c>
      <c r="E81" s="20"/>
      <c r="F81" s="20">
        <v>1</v>
      </c>
      <c r="G81" s="19">
        <v>1</v>
      </c>
      <c r="H81" s="19">
        <f t="shared" si="2"/>
        <v>1963</v>
      </c>
    </row>
    <row r="82" spans="1:8" x14ac:dyDescent="0.2">
      <c r="A82" t="s">
        <v>321</v>
      </c>
      <c r="B82" t="s">
        <v>263</v>
      </c>
      <c r="C82" t="s">
        <v>381</v>
      </c>
      <c r="D82" s="19">
        <v>1461</v>
      </c>
      <c r="E82" s="20"/>
      <c r="F82" s="20">
        <v>1</v>
      </c>
      <c r="G82" s="19">
        <v>1</v>
      </c>
      <c r="H82" s="19">
        <f t="shared" si="2"/>
        <v>1461</v>
      </c>
    </row>
    <row r="83" spans="1:8" x14ac:dyDescent="0.2">
      <c r="A83" t="s">
        <v>151</v>
      </c>
      <c r="B83" t="s">
        <v>243</v>
      </c>
      <c r="C83" t="s">
        <v>385</v>
      </c>
      <c r="D83" s="19">
        <v>1336</v>
      </c>
      <c r="E83" s="20"/>
      <c r="F83" s="20">
        <v>1</v>
      </c>
      <c r="G83" s="19">
        <v>1</v>
      </c>
      <c r="H83" s="19">
        <f t="shared" si="2"/>
        <v>1336</v>
      </c>
    </row>
    <row r="84" spans="1:8" x14ac:dyDescent="0.2">
      <c r="A84" t="s">
        <v>141</v>
      </c>
      <c r="B84" t="s">
        <v>233</v>
      </c>
      <c r="C84" t="s">
        <v>385</v>
      </c>
      <c r="D84" s="19">
        <v>1156</v>
      </c>
      <c r="E84" s="20"/>
      <c r="F84" s="20">
        <v>1</v>
      </c>
      <c r="G84" s="19">
        <v>1</v>
      </c>
      <c r="H84" s="19">
        <f t="shared" si="2"/>
        <v>1156</v>
      </c>
    </row>
    <row r="85" spans="1:8" x14ac:dyDescent="0.2">
      <c r="A85" t="s">
        <v>148</v>
      </c>
      <c r="B85" t="s">
        <v>240</v>
      </c>
      <c r="C85" t="s">
        <v>385</v>
      </c>
      <c r="D85" s="19">
        <v>814</v>
      </c>
      <c r="E85" s="20"/>
      <c r="F85" s="20">
        <v>1</v>
      </c>
      <c r="G85" s="19">
        <v>1</v>
      </c>
      <c r="H85" s="19">
        <f t="shared" si="2"/>
        <v>814</v>
      </c>
    </row>
    <row r="86" spans="1:8" x14ac:dyDescent="0.2">
      <c r="A86" t="s">
        <v>147</v>
      </c>
      <c r="B86" t="s">
        <v>239</v>
      </c>
      <c r="C86" t="s">
        <v>385</v>
      </c>
      <c r="D86" s="19">
        <v>509</v>
      </c>
      <c r="E86" s="20"/>
      <c r="F86" s="20">
        <v>1</v>
      </c>
      <c r="G86" s="19">
        <v>1</v>
      </c>
      <c r="H86" s="19">
        <f t="shared" si="2"/>
        <v>509</v>
      </c>
    </row>
    <row r="87" spans="1:8" x14ac:dyDescent="0.2">
      <c r="A87" s="21" t="s">
        <v>140</v>
      </c>
      <c r="B87" s="21" t="s">
        <v>232</v>
      </c>
      <c r="C87" s="21" t="s">
        <v>385</v>
      </c>
      <c r="D87" s="22">
        <v>1725</v>
      </c>
      <c r="E87" s="23">
        <v>1.9130434782608695E-2</v>
      </c>
      <c r="F87" s="23">
        <f>100%-E87</f>
        <v>0.98086956521739133</v>
      </c>
      <c r="G87" s="28">
        <v>0.98086956521739133</v>
      </c>
      <c r="H87" s="19">
        <f t="shared" si="2"/>
        <v>1692</v>
      </c>
    </row>
    <row r="88" spans="1:8" x14ac:dyDescent="0.2">
      <c r="A88" t="s">
        <v>143</v>
      </c>
      <c r="B88" t="s">
        <v>235</v>
      </c>
      <c r="C88" t="s">
        <v>385</v>
      </c>
      <c r="D88" s="19">
        <v>1283</v>
      </c>
      <c r="E88" s="20"/>
      <c r="F88" s="20">
        <v>1</v>
      </c>
      <c r="G88" s="19">
        <v>1</v>
      </c>
      <c r="H88" s="19">
        <f t="shared" si="2"/>
        <v>1283</v>
      </c>
    </row>
    <row r="89" spans="1:8" x14ac:dyDescent="0.2">
      <c r="A89" t="s">
        <v>154</v>
      </c>
      <c r="B89" t="s">
        <v>246</v>
      </c>
      <c r="C89" t="s">
        <v>385</v>
      </c>
      <c r="D89" s="19">
        <v>1241</v>
      </c>
      <c r="E89" s="20"/>
      <c r="F89" s="20">
        <v>1</v>
      </c>
      <c r="G89" s="19">
        <v>1</v>
      </c>
      <c r="H89" s="19">
        <f t="shared" si="2"/>
        <v>1241</v>
      </c>
    </row>
    <row r="90" spans="1:8" x14ac:dyDescent="0.2">
      <c r="A90" s="21" t="s">
        <v>153</v>
      </c>
      <c r="B90" s="21" t="s">
        <v>245</v>
      </c>
      <c r="C90" s="21" t="s">
        <v>385</v>
      </c>
      <c r="D90" s="22">
        <v>1449</v>
      </c>
      <c r="E90" s="23">
        <v>5.0379572118702552E-2</v>
      </c>
      <c r="F90" s="23">
        <f>100%-E90</f>
        <v>0.94962042788129741</v>
      </c>
      <c r="G90" s="24">
        <v>0.94962042788129741</v>
      </c>
      <c r="H90" s="19">
        <f t="shared" si="2"/>
        <v>1376</v>
      </c>
    </row>
    <row r="91" spans="1:8" x14ac:dyDescent="0.2">
      <c r="A91" s="21" t="s">
        <v>152</v>
      </c>
      <c r="B91" s="21" t="s">
        <v>244</v>
      </c>
      <c r="C91" s="21" t="s">
        <v>385</v>
      </c>
      <c r="D91" s="22">
        <v>1828</v>
      </c>
      <c r="E91" s="23">
        <v>5.0379572118702552E-2</v>
      </c>
      <c r="F91" s="23">
        <f>100%-E91</f>
        <v>0.94962042788129741</v>
      </c>
      <c r="G91" s="24">
        <v>0.94962042788129741</v>
      </c>
      <c r="H91" s="19">
        <f t="shared" si="2"/>
        <v>1735.9061421670117</v>
      </c>
    </row>
    <row r="92" spans="1:8" x14ac:dyDescent="0.2">
      <c r="A92" t="s">
        <v>155</v>
      </c>
      <c r="B92" t="s">
        <v>247</v>
      </c>
      <c r="C92" t="s">
        <v>385</v>
      </c>
      <c r="D92" s="19">
        <v>992</v>
      </c>
      <c r="E92" s="20"/>
      <c r="F92" s="20">
        <v>1</v>
      </c>
      <c r="G92" s="19">
        <v>1</v>
      </c>
      <c r="H92" s="19">
        <f t="shared" si="2"/>
        <v>992</v>
      </c>
    </row>
    <row r="93" spans="1:8" x14ac:dyDescent="0.2">
      <c r="A93" t="s">
        <v>156</v>
      </c>
      <c r="B93" t="s">
        <v>248</v>
      </c>
      <c r="C93" t="s">
        <v>385</v>
      </c>
      <c r="D93" s="19">
        <v>1790</v>
      </c>
      <c r="E93" s="20"/>
      <c r="F93" s="20">
        <v>1</v>
      </c>
      <c r="G93" s="19">
        <v>1</v>
      </c>
      <c r="H93" s="19">
        <f t="shared" si="2"/>
        <v>1790</v>
      </c>
    </row>
    <row r="94" spans="1:8" x14ac:dyDescent="0.2">
      <c r="A94" t="s">
        <v>146</v>
      </c>
      <c r="B94" t="s">
        <v>238</v>
      </c>
      <c r="C94" t="s">
        <v>385</v>
      </c>
      <c r="D94" s="19">
        <v>975</v>
      </c>
      <c r="E94" s="20"/>
      <c r="F94" s="20">
        <v>1</v>
      </c>
      <c r="G94" s="19">
        <v>1</v>
      </c>
      <c r="H94" s="19">
        <f t="shared" si="2"/>
        <v>975</v>
      </c>
    </row>
    <row r="95" spans="1:8" x14ac:dyDescent="0.2">
      <c r="A95" t="s">
        <v>149</v>
      </c>
      <c r="B95" t="s">
        <v>241</v>
      </c>
      <c r="C95" t="s">
        <v>385</v>
      </c>
      <c r="D95" s="19">
        <v>998</v>
      </c>
      <c r="E95" s="20"/>
      <c r="F95" s="20">
        <v>1</v>
      </c>
      <c r="G95" s="19">
        <v>1</v>
      </c>
      <c r="H95" s="19">
        <f t="shared" si="2"/>
        <v>998</v>
      </c>
    </row>
    <row r="96" spans="1:8" x14ac:dyDescent="0.2">
      <c r="A96" t="s">
        <v>145</v>
      </c>
      <c r="B96" t="s">
        <v>237</v>
      </c>
      <c r="C96" t="s">
        <v>385</v>
      </c>
      <c r="D96" s="19">
        <v>1014</v>
      </c>
      <c r="E96" s="20"/>
      <c r="F96" s="20">
        <v>1</v>
      </c>
      <c r="G96" s="19">
        <v>1</v>
      </c>
      <c r="H96" s="19">
        <f t="shared" si="2"/>
        <v>1014</v>
      </c>
    </row>
    <row r="97" spans="1:8" x14ac:dyDescent="0.2">
      <c r="A97" t="s">
        <v>150</v>
      </c>
      <c r="B97" t="s">
        <v>242</v>
      </c>
      <c r="C97" t="s">
        <v>385</v>
      </c>
      <c r="D97" s="19">
        <v>1603</v>
      </c>
      <c r="E97" s="20"/>
      <c r="F97" s="20">
        <v>1</v>
      </c>
      <c r="G97" s="19">
        <v>1</v>
      </c>
      <c r="H97" s="19">
        <f t="shared" si="2"/>
        <v>1603</v>
      </c>
    </row>
    <row r="98" spans="1:8" x14ac:dyDescent="0.2">
      <c r="A98" t="s">
        <v>139</v>
      </c>
      <c r="B98" t="s">
        <v>231</v>
      </c>
      <c r="C98" t="s">
        <v>385</v>
      </c>
      <c r="D98" s="19">
        <v>2153</v>
      </c>
      <c r="E98" s="20"/>
      <c r="F98" s="20">
        <v>1</v>
      </c>
      <c r="G98" s="19">
        <v>1</v>
      </c>
      <c r="H98" s="19">
        <f t="shared" ref="H98:H129" si="3">IF(ISBLANK(G98),D98,D98*G98)</f>
        <v>2153</v>
      </c>
    </row>
    <row r="99" spans="1:8" x14ac:dyDescent="0.2">
      <c r="A99" t="s">
        <v>142</v>
      </c>
      <c r="B99" t="s">
        <v>234</v>
      </c>
      <c r="C99" t="s">
        <v>385</v>
      </c>
      <c r="D99" s="19">
        <v>916</v>
      </c>
      <c r="E99" s="20"/>
      <c r="F99" s="20">
        <v>1</v>
      </c>
      <c r="G99" s="19">
        <v>1</v>
      </c>
      <c r="H99" s="19">
        <f t="shared" si="3"/>
        <v>916</v>
      </c>
    </row>
    <row r="100" spans="1:8" x14ac:dyDescent="0.2">
      <c r="A100" t="s">
        <v>144</v>
      </c>
      <c r="B100" t="s">
        <v>236</v>
      </c>
      <c r="C100" t="s">
        <v>385</v>
      </c>
      <c r="D100" s="19">
        <v>518</v>
      </c>
      <c r="E100" s="20"/>
      <c r="F100" s="20">
        <v>1</v>
      </c>
      <c r="G100" s="19">
        <v>1</v>
      </c>
      <c r="H100" s="19">
        <f t="shared" si="3"/>
        <v>518</v>
      </c>
    </row>
    <row r="101" spans="1:8" x14ac:dyDescent="0.2">
      <c r="A101" t="s">
        <v>127</v>
      </c>
      <c r="B101" t="s">
        <v>272</v>
      </c>
      <c r="C101" t="s">
        <v>382</v>
      </c>
      <c r="D101" s="19">
        <v>1104</v>
      </c>
      <c r="E101" s="20"/>
      <c r="F101" s="20">
        <v>1</v>
      </c>
      <c r="G101" s="19">
        <v>1</v>
      </c>
      <c r="H101" s="19">
        <f t="shared" si="3"/>
        <v>1104</v>
      </c>
    </row>
    <row r="102" spans="1:8" x14ac:dyDescent="0.2">
      <c r="A102" t="s">
        <v>128</v>
      </c>
      <c r="B102" t="s">
        <v>273</v>
      </c>
      <c r="C102" t="s">
        <v>382</v>
      </c>
      <c r="D102" s="19">
        <v>1062</v>
      </c>
      <c r="E102" s="20"/>
      <c r="F102" s="20">
        <v>1</v>
      </c>
      <c r="G102" s="19">
        <v>1</v>
      </c>
      <c r="H102" s="19">
        <f t="shared" si="3"/>
        <v>1062</v>
      </c>
    </row>
    <row r="103" spans="1:8" x14ac:dyDescent="0.2">
      <c r="A103" t="s">
        <v>384</v>
      </c>
      <c r="B103" t="s">
        <v>283</v>
      </c>
      <c r="C103" t="s">
        <v>382</v>
      </c>
      <c r="D103" s="19">
        <v>1129</v>
      </c>
      <c r="E103" s="20"/>
      <c r="F103" s="20">
        <v>1</v>
      </c>
      <c r="G103" s="19">
        <v>1</v>
      </c>
      <c r="H103" s="19">
        <f t="shared" si="3"/>
        <v>1129</v>
      </c>
    </row>
    <row r="104" spans="1:8" x14ac:dyDescent="0.2">
      <c r="A104" t="s">
        <v>123</v>
      </c>
      <c r="B104" t="s">
        <v>284</v>
      </c>
      <c r="C104" t="s">
        <v>382</v>
      </c>
      <c r="D104" s="19">
        <v>506</v>
      </c>
      <c r="E104" s="20"/>
      <c r="F104" s="20">
        <v>1</v>
      </c>
      <c r="G104" s="19">
        <v>1</v>
      </c>
      <c r="H104" s="19">
        <f t="shared" si="3"/>
        <v>506</v>
      </c>
    </row>
    <row r="105" spans="1:8" x14ac:dyDescent="0.2">
      <c r="A105" t="s">
        <v>130</v>
      </c>
      <c r="B105" t="s">
        <v>274</v>
      </c>
      <c r="C105" t="s">
        <v>382</v>
      </c>
      <c r="D105" s="19">
        <v>880</v>
      </c>
      <c r="E105" s="20"/>
      <c r="F105" s="20">
        <v>1</v>
      </c>
      <c r="G105" s="19">
        <v>1</v>
      </c>
      <c r="H105" s="19">
        <f t="shared" si="3"/>
        <v>880</v>
      </c>
    </row>
    <row r="106" spans="1:8" x14ac:dyDescent="0.2">
      <c r="A106" t="s">
        <v>131</v>
      </c>
      <c r="B106" t="s">
        <v>275</v>
      </c>
      <c r="C106" t="s">
        <v>382</v>
      </c>
      <c r="D106" s="19">
        <v>918</v>
      </c>
      <c r="E106" s="20"/>
      <c r="F106" s="20">
        <v>1</v>
      </c>
      <c r="G106" s="19">
        <v>1</v>
      </c>
      <c r="H106" s="19">
        <f t="shared" si="3"/>
        <v>918</v>
      </c>
    </row>
    <row r="107" spans="1:8" x14ac:dyDescent="0.2">
      <c r="A107" t="s">
        <v>179</v>
      </c>
      <c r="B107" t="s">
        <v>268</v>
      </c>
      <c r="C107" t="s">
        <v>382</v>
      </c>
      <c r="D107" s="19">
        <v>606</v>
      </c>
      <c r="E107" s="20"/>
      <c r="F107" s="20">
        <v>1</v>
      </c>
      <c r="G107" s="19">
        <v>1</v>
      </c>
      <c r="H107" s="19">
        <f t="shared" si="3"/>
        <v>606</v>
      </c>
    </row>
    <row r="108" spans="1:8" x14ac:dyDescent="0.2">
      <c r="A108" t="s">
        <v>132</v>
      </c>
      <c r="B108" t="s">
        <v>276</v>
      </c>
      <c r="C108" t="s">
        <v>382</v>
      </c>
      <c r="D108" s="19">
        <v>2069</v>
      </c>
      <c r="E108" s="20"/>
      <c r="F108" s="20">
        <v>1</v>
      </c>
      <c r="G108" s="19">
        <v>1</v>
      </c>
      <c r="H108" s="19">
        <f t="shared" si="3"/>
        <v>2069</v>
      </c>
    </row>
    <row r="109" spans="1:8" x14ac:dyDescent="0.2">
      <c r="A109" t="s">
        <v>133</v>
      </c>
      <c r="B109" t="s">
        <v>277</v>
      </c>
      <c r="C109" t="s">
        <v>382</v>
      </c>
      <c r="D109" s="19">
        <v>1540</v>
      </c>
      <c r="E109" s="20"/>
      <c r="F109" s="20">
        <v>1</v>
      </c>
      <c r="G109" s="19">
        <v>1</v>
      </c>
      <c r="H109" s="19">
        <f t="shared" si="3"/>
        <v>1540</v>
      </c>
    </row>
    <row r="110" spans="1:8" x14ac:dyDescent="0.2">
      <c r="A110" t="s">
        <v>134</v>
      </c>
      <c r="B110" t="s">
        <v>278</v>
      </c>
      <c r="C110" t="s">
        <v>382</v>
      </c>
      <c r="D110" s="19">
        <v>1604</v>
      </c>
      <c r="E110" s="20"/>
      <c r="F110" s="20">
        <v>1</v>
      </c>
      <c r="G110" s="19">
        <v>1</v>
      </c>
      <c r="H110" s="19">
        <f t="shared" si="3"/>
        <v>1604</v>
      </c>
    </row>
    <row r="111" spans="1:8" x14ac:dyDescent="0.2">
      <c r="A111" t="s">
        <v>135</v>
      </c>
      <c r="B111" t="s">
        <v>279</v>
      </c>
      <c r="C111" t="s">
        <v>382</v>
      </c>
      <c r="D111" s="19">
        <v>2164</v>
      </c>
      <c r="E111" s="20"/>
      <c r="F111" s="20">
        <v>1</v>
      </c>
      <c r="G111" s="19">
        <v>1</v>
      </c>
      <c r="H111" s="19">
        <f t="shared" si="3"/>
        <v>2164</v>
      </c>
    </row>
    <row r="112" spans="1:8" x14ac:dyDescent="0.2">
      <c r="A112" t="s">
        <v>136</v>
      </c>
      <c r="B112" t="s">
        <v>280</v>
      </c>
      <c r="C112" t="s">
        <v>382</v>
      </c>
      <c r="D112" s="19">
        <v>597</v>
      </c>
      <c r="E112" s="20"/>
      <c r="F112" s="20">
        <v>1</v>
      </c>
      <c r="G112" s="19">
        <v>1</v>
      </c>
      <c r="H112" s="19">
        <f t="shared" si="3"/>
        <v>597</v>
      </c>
    </row>
    <row r="113" spans="1:8" x14ac:dyDescent="0.2">
      <c r="A113" t="s">
        <v>124</v>
      </c>
      <c r="B113" t="s">
        <v>269</v>
      </c>
      <c r="C113" t="s">
        <v>382</v>
      </c>
      <c r="D113" s="19">
        <v>866</v>
      </c>
      <c r="E113" s="20"/>
      <c r="F113" s="20">
        <v>1</v>
      </c>
      <c r="G113" s="19">
        <v>1</v>
      </c>
      <c r="H113" s="19">
        <f t="shared" si="3"/>
        <v>866</v>
      </c>
    </row>
    <row r="114" spans="1:8" x14ac:dyDescent="0.2">
      <c r="A114" t="s">
        <v>125</v>
      </c>
      <c r="B114" t="s">
        <v>270</v>
      </c>
      <c r="C114" t="s">
        <v>382</v>
      </c>
      <c r="D114" s="19">
        <v>697</v>
      </c>
      <c r="E114" s="20"/>
      <c r="F114" s="20">
        <v>1</v>
      </c>
      <c r="G114" s="19">
        <v>1</v>
      </c>
      <c r="H114" s="19">
        <f t="shared" si="3"/>
        <v>697</v>
      </c>
    </row>
    <row r="115" spans="1:8" x14ac:dyDescent="0.2">
      <c r="A115" t="s">
        <v>137</v>
      </c>
      <c r="B115" t="s">
        <v>281</v>
      </c>
      <c r="C115" t="s">
        <v>382</v>
      </c>
      <c r="D115" s="19">
        <v>1047</v>
      </c>
      <c r="E115" s="20"/>
      <c r="F115" s="20">
        <v>1</v>
      </c>
      <c r="G115" s="19">
        <v>1</v>
      </c>
      <c r="H115" s="19">
        <f t="shared" si="3"/>
        <v>1047</v>
      </c>
    </row>
    <row r="116" spans="1:8" x14ac:dyDescent="0.2">
      <c r="A116" t="s">
        <v>122</v>
      </c>
      <c r="B116" t="s">
        <v>285</v>
      </c>
      <c r="C116" t="s">
        <v>382</v>
      </c>
      <c r="D116" s="19">
        <v>502</v>
      </c>
      <c r="E116" s="20"/>
      <c r="F116" s="20">
        <v>1</v>
      </c>
      <c r="G116" s="19">
        <v>1</v>
      </c>
      <c r="H116" s="19">
        <f t="shared" si="3"/>
        <v>502</v>
      </c>
    </row>
    <row r="117" spans="1:8" x14ac:dyDescent="0.2">
      <c r="A117" t="s">
        <v>126</v>
      </c>
      <c r="B117" t="s">
        <v>271</v>
      </c>
      <c r="C117" t="s">
        <v>382</v>
      </c>
      <c r="D117" s="19">
        <v>632</v>
      </c>
      <c r="E117" s="20"/>
      <c r="F117" s="20">
        <v>1</v>
      </c>
      <c r="G117" s="19">
        <v>1</v>
      </c>
      <c r="H117" s="19">
        <f t="shared" si="3"/>
        <v>632</v>
      </c>
    </row>
    <row r="118" spans="1:8" x14ac:dyDescent="0.2">
      <c r="A118" t="s">
        <v>138</v>
      </c>
      <c r="B118" t="s">
        <v>282</v>
      </c>
      <c r="C118" t="s">
        <v>382</v>
      </c>
      <c r="D118" s="19">
        <v>1356</v>
      </c>
      <c r="E118" s="20"/>
      <c r="F118" s="20">
        <v>1</v>
      </c>
      <c r="G118" s="19">
        <v>1</v>
      </c>
      <c r="H118" s="19">
        <f t="shared" si="3"/>
        <v>1356</v>
      </c>
    </row>
    <row r="119" spans="1:8" x14ac:dyDescent="0.2">
      <c r="A119" t="s">
        <v>322</v>
      </c>
      <c r="B119" t="s">
        <v>252</v>
      </c>
      <c r="C119" t="s">
        <v>381</v>
      </c>
      <c r="D119" s="19">
        <v>1608</v>
      </c>
      <c r="E119" s="20"/>
      <c r="F119" s="20">
        <v>1</v>
      </c>
      <c r="G119" s="19">
        <v>1</v>
      </c>
      <c r="H119" s="19">
        <f t="shared" si="3"/>
        <v>1608</v>
      </c>
    </row>
    <row r="120" spans="1:8" x14ac:dyDescent="0.2">
      <c r="A120" t="s">
        <v>323</v>
      </c>
      <c r="B120" t="s">
        <v>208</v>
      </c>
      <c r="C120" t="s">
        <v>381</v>
      </c>
      <c r="D120" s="19">
        <v>538</v>
      </c>
      <c r="E120" s="20"/>
      <c r="F120" s="20">
        <v>1</v>
      </c>
      <c r="G120" s="19">
        <v>1</v>
      </c>
      <c r="H120" s="19">
        <f t="shared" si="3"/>
        <v>538</v>
      </c>
    </row>
    <row r="121" spans="1:8" x14ac:dyDescent="0.2">
      <c r="A121" s="25" t="s">
        <v>325</v>
      </c>
      <c r="B121" s="25" t="s">
        <v>266</v>
      </c>
      <c r="C121" s="25" t="s">
        <v>381</v>
      </c>
      <c r="D121" s="26">
        <v>72</v>
      </c>
      <c r="E121" s="27"/>
      <c r="F121" s="20">
        <v>1</v>
      </c>
      <c r="G121" s="26">
        <v>1</v>
      </c>
      <c r="H121" s="19">
        <f t="shared" si="3"/>
        <v>72</v>
      </c>
    </row>
    <row r="122" spans="1:8" x14ac:dyDescent="0.2">
      <c r="A122" t="s">
        <v>327</v>
      </c>
      <c r="B122" t="s">
        <v>265</v>
      </c>
      <c r="C122" t="s">
        <v>381</v>
      </c>
      <c r="D122" s="19">
        <v>209</v>
      </c>
      <c r="E122" s="20"/>
      <c r="F122" s="20">
        <v>1</v>
      </c>
      <c r="G122" s="19">
        <v>1</v>
      </c>
      <c r="H122" s="19">
        <f t="shared" si="3"/>
        <v>209</v>
      </c>
    </row>
    <row r="123" spans="1:8" x14ac:dyDescent="0.2">
      <c r="A123" t="s">
        <v>328</v>
      </c>
      <c r="B123" t="s">
        <v>250</v>
      </c>
      <c r="C123" t="s">
        <v>381</v>
      </c>
      <c r="D123" s="19">
        <v>2024</v>
      </c>
      <c r="E123" s="20"/>
      <c r="F123" s="20">
        <v>1</v>
      </c>
      <c r="G123" s="19">
        <v>1</v>
      </c>
      <c r="H123" s="19">
        <f t="shared" si="3"/>
        <v>2024</v>
      </c>
    </row>
    <row r="124" spans="1:8" x14ac:dyDescent="0.2">
      <c r="A124" t="s">
        <v>330</v>
      </c>
      <c r="B124" t="s">
        <v>262</v>
      </c>
      <c r="C124" t="s">
        <v>381</v>
      </c>
      <c r="D124" s="19">
        <v>703</v>
      </c>
      <c r="E124" s="20"/>
      <c r="F124" s="20">
        <v>1</v>
      </c>
      <c r="G124" s="19">
        <v>1</v>
      </c>
      <c r="H124" s="19">
        <f t="shared" si="3"/>
        <v>703</v>
      </c>
    </row>
    <row r="125" spans="1:8" x14ac:dyDescent="0.2">
      <c r="A125" s="21" t="s">
        <v>332</v>
      </c>
      <c r="B125" s="21" t="s">
        <v>261</v>
      </c>
      <c r="C125" s="21" t="s">
        <v>381</v>
      </c>
      <c r="D125" s="22">
        <v>125</v>
      </c>
      <c r="E125" s="23">
        <v>0.5</v>
      </c>
      <c r="F125" s="23">
        <f>100%-E125</f>
        <v>0.5</v>
      </c>
      <c r="G125" s="24">
        <v>0.5</v>
      </c>
      <c r="H125" s="19">
        <f t="shared" si="3"/>
        <v>62.5</v>
      </c>
    </row>
    <row r="126" spans="1:8" x14ac:dyDescent="0.2">
      <c r="A126" s="25" t="s">
        <v>336</v>
      </c>
      <c r="B126" s="25" t="s">
        <v>256</v>
      </c>
      <c r="C126" s="25" t="s">
        <v>381</v>
      </c>
      <c r="D126" s="26">
        <v>1586</v>
      </c>
      <c r="E126" s="27"/>
      <c r="F126" s="20">
        <v>1</v>
      </c>
      <c r="G126" s="26">
        <v>1</v>
      </c>
      <c r="H126" s="19">
        <f t="shared" si="3"/>
        <v>1586</v>
      </c>
    </row>
    <row r="127" spans="1:8" x14ac:dyDescent="0.2">
      <c r="A127" t="s">
        <v>339</v>
      </c>
      <c r="B127" t="s">
        <v>249</v>
      </c>
      <c r="C127" t="s">
        <v>381</v>
      </c>
      <c r="D127" s="19">
        <v>1682</v>
      </c>
      <c r="E127" s="20"/>
      <c r="F127" s="20">
        <v>1</v>
      </c>
      <c r="G127" s="19">
        <v>1</v>
      </c>
      <c r="H127" s="19">
        <f t="shared" si="3"/>
        <v>1682</v>
      </c>
    </row>
    <row r="128" spans="1:8" x14ac:dyDescent="0.2">
      <c r="A128" t="s">
        <v>340</v>
      </c>
      <c r="B128" t="s">
        <v>251</v>
      </c>
      <c r="C128" t="s">
        <v>381</v>
      </c>
      <c r="D128" s="19">
        <v>1763</v>
      </c>
      <c r="E128" s="20"/>
      <c r="F128" s="20">
        <v>1</v>
      </c>
      <c r="G128" s="19">
        <v>1</v>
      </c>
      <c r="H128" s="19">
        <f t="shared" si="3"/>
        <v>1763</v>
      </c>
    </row>
    <row r="129" spans="1:8" x14ac:dyDescent="0.2">
      <c r="A129" s="6" t="s">
        <v>121</v>
      </c>
      <c r="B129" s="6" t="s">
        <v>207</v>
      </c>
      <c r="C129" s="6" t="s">
        <v>381</v>
      </c>
      <c r="D129" s="29">
        <f>218+457</f>
        <v>675</v>
      </c>
      <c r="E129" s="30"/>
      <c r="F129" s="20">
        <v>1</v>
      </c>
      <c r="G129" s="30">
        <v>1</v>
      </c>
      <c r="H129" s="19">
        <f t="shared" si="3"/>
        <v>675</v>
      </c>
    </row>
    <row r="130" spans="1:8" x14ac:dyDescent="0.2">
      <c r="A130" t="s">
        <v>343</v>
      </c>
      <c r="B130" t="s">
        <v>253</v>
      </c>
      <c r="C130" t="s">
        <v>381</v>
      </c>
      <c r="D130" s="19">
        <v>721</v>
      </c>
      <c r="E130" s="20"/>
      <c r="F130" s="20">
        <v>1</v>
      </c>
      <c r="G130" s="19">
        <v>1</v>
      </c>
      <c r="H130" s="19">
        <f t="shared" ref="H130:H146" si="4">IF(ISBLANK(G130),D130,D130*G130)</f>
        <v>721</v>
      </c>
    </row>
    <row r="131" spans="1:8" x14ac:dyDescent="0.2">
      <c r="A131" t="s">
        <v>180</v>
      </c>
      <c r="B131" t="s">
        <v>267</v>
      </c>
      <c r="C131" t="s">
        <v>381</v>
      </c>
      <c r="D131" s="19">
        <v>463</v>
      </c>
      <c r="E131" s="20"/>
      <c r="F131" s="20">
        <v>1</v>
      </c>
      <c r="G131" s="19">
        <v>1</v>
      </c>
      <c r="H131" s="19">
        <f t="shared" si="4"/>
        <v>463</v>
      </c>
    </row>
    <row r="132" spans="1:8" x14ac:dyDescent="0.2">
      <c r="A132" t="s">
        <v>354</v>
      </c>
      <c r="B132" t="s">
        <v>255</v>
      </c>
      <c r="C132" t="s">
        <v>381</v>
      </c>
      <c r="D132" s="19">
        <v>664</v>
      </c>
      <c r="E132" s="20"/>
      <c r="F132" s="20">
        <v>1</v>
      </c>
      <c r="G132" s="19">
        <v>1</v>
      </c>
      <c r="H132" s="19">
        <f t="shared" si="4"/>
        <v>664</v>
      </c>
    </row>
    <row r="133" spans="1:8" x14ac:dyDescent="0.2">
      <c r="A133" t="s">
        <v>345</v>
      </c>
      <c r="B133" t="s">
        <v>254</v>
      </c>
      <c r="C133" t="s">
        <v>381</v>
      </c>
      <c r="D133" s="19">
        <v>693</v>
      </c>
      <c r="E133" s="20"/>
      <c r="F133" s="20">
        <v>1</v>
      </c>
      <c r="G133" s="19">
        <v>1</v>
      </c>
      <c r="H133" s="19">
        <f t="shared" si="4"/>
        <v>693</v>
      </c>
    </row>
    <row r="134" spans="1:8" x14ac:dyDescent="0.2">
      <c r="A134" t="s">
        <v>346</v>
      </c>
      <c r="B134" t="s">
        <v>259</v>
      </c>
      <c r="C134" t="s">
        <v>381</v>
      </c>
      <c r="D134" s="19">
        <v>267</v>
      </c>
      <c r="E134" s="20"/>
      <c r="F134" s="20">
        <v>1</v>
      </c>
      <c r="G134" s="19">
        <v>1</v>
      </c>
      <c r="H134" s="19">
        <f t="shared" si="4"/>
        <v>267</v>
      </c>
    </row>
    <row r="135" spans="1:8" x14ac:dyDescent="0.2">
      <c r="A135" t="s">
        <v>347</v>
      </c>
      <c r="B135" t="s">
        <v>264</v>
      </c>
      <c r="C135" t="s">
        <v>381</v>
      </c>
      <c r="D135" s="19">
        <v>525</v>
      </c>
      <c r="E135" s="20"/>
      <c r="F135" s="20">
        <v>1</v>
      </c>
      <c r="G135" s="19">
        <v>1</v>
      </c>
      <c r="H135" s="19">
        <f t="shared" si="4"/>
        <v>525</v>
      </c>
    </row>
    <row r="136" spans="1:8" x14ac:dyDescent="0.2">
      <c r="A136" t="s">
        <v>350</v>
      </c>
      <c r="B136" t="s">
        <v>258</v>
      </c>
      <c r="C136" t="s">
        <v>381</v>
      </c>
      <c r="D136" s="19">
        <v>978</v>
      </c>
      <c r="E136" s="20"/>
      <c r="F136" s="20">
        <v>1</v>
      </c>
      <c r="G136" s="19">
        <v>1</v>
      </c>
      <c r="H136" s="19">
        <f t="shared" si="4"/>
        <v>978</v>
      </c>
    </row>
    <row r="137" spans="1:8" x14ac:dyDescent="0.2">
      <c r="A137" s="21" t="s">
        <v>349</v>
      </c>
      <c r="B137" s="21" t="s">
        <v>386</v>
      </c>
      <c r="C137" s="21" t="s">
        <v>381</v>
      </c>
      <c r="D137" s="22">
        <v>395</v>
      </c>
      <c r="E137" s="23">
        <v>0.5</v>
      </c>
      <c r="F137" s="23">
        <f>100%-E137</f>
        <v>0.5</v>
      </c>
      <c r="G137" s="22">
        <v>0.5</v>
      </c>
      <c r="H137" s="19">
        <f t="shared" si="4"/>
        <v>197.5</v>
      </c>
    </row>
    <row r="138" spans="1:8" x14ac:dyDescent="0.2">
      <c r="A138" s="6" t="s">
        <v>320</v>
      </c>
      <c r="B138" s="6" t="s">
        <v>387</v>
      </c>
      <c r="C138" s="6" t="s">
        <v>381</v>
      </c>
      <c r="D138" s="29">
        <v>175</v>
      </c>
      <c r="E138" s="30"/>
      <c r="F138" s="20">
        <v>1</v>
      </c>
      <c r="G138" s="29">
        <v>1</v>
      </c>
      <c r="H138" s="19">
        <f t="shared" si="4"/>
        <v>175</v>
      </c>
    </row>
    <row r="139" spans="1:8" x14ac:dyDescent="0.2">
      <c r="A139" s="32" t="s">
        <v>324</v>
      </c>
      <c r="B139" s="32" t="s">
        <v>388</v>
      </c>
      <c r="C139" s="32" t="s">
        <v>381</v>
      </c>
      <c r="D139" s="33">
        <v>1424</v>
      </c>
      <c r="E139" s="34"/>
      <c r="F139" s="20">
        <v>1</v>
      </c>
      <c r="G139" s="33">
        <v>1</v>
      </c>
      <c r="H139" s="19">
        <f t="shared" si="4"/>
        <v>1424</v>
      </c>
    </row>
    <row r="140" spans="1:8" x14ac:dyDescent="0.2">
      <c r="A140" s="6" t="s">
        <v>326</v>
      </c>
      <c r="B140" s="6" t="s">
        <v>389</v>
      </c>
      <c r="C140" s="6" t="s">
        <v>381</v>
      </c>
      <c r="D140" s="29">
        <v>1220</v>
      </c>
      <c r="E140" s="30"/>
      <c r="F140" s="20">
        <v>1</v>
      </c>
      <c r="G140" s="29">
        <v>1</v>
      </c>
      <c r="H140" s="19">
        <f t="shared" si="4"/>
        <v>1220</v>
      </c>
    </row>
    <row r="141" spans="1:8" x14ac:dyDescent="0.2">
      <c r="A141" s="32" t="s">
        <v>329</v>
      </c>
      <c r="B141" s="32" t="s">
        <v>390</v>
      </c>
      <c r="C141" s="32" t="s">
        <v>381</v>
      </c>
      <c r="D141" s="33">
        <v>425</v>
      </c>
      <c r="E141" s="34"/>
      <c r="F141" s="20">
        <v>1</v>
      </c>
      <c r="G141" s="33">
        <v>1</v>
      </c>
      <c r="H141" s="19">
        <f t="shared" si="4"/>
        <v>425</v>
      </c>
    </row>
    <row r="142" spans="1:8" x14ac:dyDescent="0.2">
      <c r="A142" s="32" t="s">
        <v>331</v>
      </c>
      <c r="B142" s="32" t="s">
        <v>391</v>
      </c>
      <c r="C142" s="32" t="s">
        <v>381</v>
      </c>
      <c r="D142" s="33">
        <v>1211</v>
      </c>
      <c r="E142" s="34"/>
      <c r="F142" s="20">
        <v>1</v>
      </c>
      <c r="G142" s="33">
        <v>1</v>
      </c>
      <c r="H142" s="19">
        <f t="shared" si="4"/>
        <v>1211</v>
      </c>
    </row>
    <row r="143" spans="1:8" x14ac:dyDescent="0.2">
      <c r="A143" s="32" t="s">
        <v>337</v>
      </c>
      <c r="B143" s="32" t="s">
        <v>392</v>
      </c>
      <c r="C143" s="32" t="s">
        <v>381</v>
      </c>
      <c r="D143" s="33">
        <v>1272</v>
      </c>
      <c r="E143" s="34"/>
      <c r="F143" s="20">
        <v>1</v>
      </c>
      <c r="G143" s="33">
        <v>1</v>
      </c>
      <c r="H143" s="19">
        <f t="shared" si="4"/>
        <v>1272</v>
      </c>
    </row>
    <row r="144" spans="1:8" x14ac:dyDescent="0.2">
      <c r="A144" s="35" t="s">
        <v>338</v>
      </c>
      <c r="B144" s="35" t="s">
        <v>260</v>
      </c>
      <c r="C144" s="35" t="s">
        <v>381</v>
      </c>
      <c r="D144" s="36">
        <v>97</v>
      </c>
      <c r="E144" s="37">
        <v>0.5</v>
      </c>
      <c r="F144" s="23">
        <f>100%-E144</f>
        <v>0.5</v>
      </c>
      <c r="G144" s="38">
        <v>0.5</v>
      </c>
      <c r="H144" s="19">
        <f t="shared" si="4"/>
        <v>48.5</v>
      </c>
    </row>
    <row r="145" spans="1:8" x14ac:dyDescent="0.2">
      <c r="A145" s="32" t="s">
        <v>344</v>
      </c>
      <c r="B145" s="32" t="s">
        <v>393</v>
      </c>
      <c r="C145" s="32" t="s">
        <v>381</v>
      </c>
      <c r="D145" s="33">
        <v>1006</v>
      </c>
      <c r="E145" s="34"/>
      <c r="F145" s="20">
        <v>1</v>
      </c>
      <c r="G145" s="33">
        <v>1</v>
      </c>
      <c r="H145" s="19">
        <f t="shared" si="4"/>
        <v>1006</v>
      </c>
    </row>
    <row r="146" spans="1:8" x14ac:dyDescent="0.2">
      <c r="A146" s="21" t="s">
        <v>394</v>
      </c>
      <c r="B146" s="21" t="s">
        <v>395</v>
      </c>
      <c r="C146" s="35" t="s">
        <v>381</v>
      </c>
      <c r="D146" s="22">
        <v>225</v>
      </c>
      <c r="E146" s="23">
        <v>0.5</v>
      </c>
      <c r="F146" s="23">
        <f>100%-E146</f>
        <v>0.5</v>
      </c>
      <c r="G146" s="22">
        <v>0.5</v>
      </c>
      <c r="H146" s="19">
        <f t="shared" si="4"/>
        <v>112.5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filterMode="1"/>
  <dimension ref="A1:AB148"/>
  <sheetViews>
    <sheetView zoomScale="66" zoomScaleNormal="66" workbookViewId="0">
      <selection activeCell="K88" sqref="K88"/>
    </sheetView>
  </sheetViews>
  <sheetFormatPr baseColWidth="10" defaultColWidth="8.83203125" defaultRowHeight="15" x14ac:dyDescent="0.2"/>
  <cols>
    <col min="1" max="1" width="59" bestFit="1" customWidth="1"/>
    <col min="2" max="2" width="19.5" bestFit="1" customWidth="1"/>
    <col min="3" max="3" width="30" bestFit="1" customWidth="1"/>
    <col min="4" max="4" width="29.1640625" bestFit="1" customWidth="1"/>
    <col min="5" max="5" width="19.1640625" bestFit="1" customWidth="1"/>
    <col min="6" max="6" width="46.6640625" bestFit="1" customWidth="1"/>
    <col min="7" max="7" width="36.6640625" bestFit="1" customWidth="1"/>
    <col min="8" max="8" width="38.83203125" bestFit="1" customWidth="1"/>
    <col min="9" max="9" width="35.1640625" bestFit="1" customWidth="1"/>
    <col min="10" max="10" width="16.83203125" bestFit="1" customWidth="1"/>
    <col min="11" max="17" width="16" bestFit="1" customWidth="1"/>
    <col min="18" max="18" width="19.5" bestFit="1" customWidth="1"/>
    <col min="19" max="19" width="14.6640625" bestFit="1" customWidth="1"/>
    <col min="20" max="20" width="22.33203125" bestFit="1" customWidth="1"/>
    <col min="21" max="21" width="23.33203125" bestFit="1" customWidth="1"/>
    <col min="22" max="22" width="25.83203125" bestFit="1" customWidth="1"/>
    <col min="23" max="23" width="15.5" bestFit="1" customWidth="1"/>
    <col min="24" max="24" width="14.6640625" bestFit="1" customWidth="1"/>
    <col min="25" max="25" width="16" bestFit="1" customWidth="1"/>
    <col min="26" max="26" width="14.6640625" bestFit="1" customWidth="1"/>
    <col min="27" max="27" width="8.5" bestFit="1" customWidth="1"/>
    <col min="28" max="28" width="5.83203125" bestFit="1" customWidth="1"/>
    <col min="29" max="29" width="6.1640625" bestFit="1" customWidth="1"/>
    <col min="30" max="30" width="5.83203125" bestFit="1" customWidth="1"/>
  </cols>
  <sheetData>
    <row r="1" spans="1:27" x14ac:dyDescent="0.2">
      <c r="A1" s="1"/>
      <c r="B1" s="4" t="s">
        <v>367</v>
      </c>
      <c r="C1" s="5" t="s">
        <v>0</v>
      </c>
      <c r="D1" s="1"/>
      <c r="E1" s="1"/>
      <c r="F1" s="5" t="s">
        <v>1</v>
      </c>
      <c r="G1" s="5" t="s">
        <v>2</v>
      </c>
      <c r="H1" s="5" t="s">
        <v>3</v>
      </c>
      <c r="I1" s="5" t="s">
        <v>4</v>
      </c>
      <c r="J1" s="5" t="s">
        <v>5</v>
      </c>
      <c r="K1" s="5" t="s">
        <v>6</v>
      </c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x14ac:dyDescent="0.2">
      <c r="A2" s="1"/>
      <c r="B2" s="5" t="s">
        <v>176</v>
      </c>
      <c r="C2" s="5" t="s">
        <v>176</v>
      </c>
      <c r="D2" s="5" t="s">
        <v>176</v>
      </c>
      <c r="E2" s="5" t="s">
        <v>176</v>
      </c>
      <c r="F2" s="5" t="s">
        <v>176</v>
      </c>
      <c r="G2" s="5" t="s">
        <v>176</v>
      </c>
      <c r="H2" s="5" t="s">
        <v>176</v>
      </c>
      <c r="I2" s="5" t="s">
        <v>176</v>
      </c>
      <c r="J2" s="5" t="s">
        <v>176</v>
      </c>
      <c r="K2" s="5" t="s">
        <v>176</v>
      </c>
      <c r="L2" s="5" t="s">
        <v>176</v>
      </c>
      <c r="M2" s="5" t="s">
        <v>176</v>
      </c>
      <c r="N2" s="5" t="s">
        <v>176</v>
      </c>
      <c r="O2" s="5" t="s">
        <v>176</v>
      </c>
      <c r="P2" s="5" t="s">
        <v>176</v>
      </c>
      <c r="Q2" s="5" t="s">
        <v>176</v>
      </c>
      <c r="R2" s="5" t="s">
        <v>176</v>
      </c>
      <c r="S2" s="5" t="s">
        <v>176</v>
      </c>
      <c r="T2" s="5" t="s">
        <v>176</v>
      </c>
      <c r="U2" s="5" t="s">
        <v>176</v>
      </c>
      <c r="V2" s="5" t="s">
        <v>176</v>
      </c>
      <c r="W2" s="5" t="s">
        <v>176</v>
      </c>
      <c r="X2" s="5" t="s">
        <v>176</v>
      </c>
      <c r="Y2" s="5" t="s">
        <v>176</v>
      </c>
      <c r="Z2" s="5" t="s">
        <v>176</v>
      </c>
    </row>
    <row r="3" spans="1:27" x14ac:dyDescent="0.2">
      <c r="A3" s="1"/>
      <c r="B3" s="5" t="s">
        <v>177</v>
      </c>
      <c r="C3" s="5" t="s">
        <v>177</v>
      </c>
      <c r="D3" s="5" t="s">
        <v>177</v>
      </c>
      <c r="E3" s="5" t="s">
        <v>177</v>
      </c>
      <c r="F3" s="5" t="s">
        <v>177</v>
      </c>
      <c r="G3" s="5" t="s">
        <v>177</v>
      </c>
      <c r="H3" s="5" t="s">
        <v>177</v>
      </c>
      <c r="I3" s="5" t="s">
        <v>177</v>
      </c>
      <c r="J3" s="5" t="s">
        <v>177</v>
      </c>
      <c r="K3" s="5" t="s">
        <v>177</v>
      </c>
      <c r="L3" s="5" t="s">
        <v>177</v>
      </c>
      <c r="M3" s="5" t="s">
        <v>177</v>
      </c>
      <c r="N3" s="5" t="s">
        <v>177</v>
      </c>
      <c r="O3" s="5" t="s">
        <v>177</v>
      </c>
      <c r="P3" s="5" t="s">
        <v>177</v>
      </c>
      <c r="Q3" s="5" t="s">
        <v>177</v>
      </c>
      <c r="R3" s="5" t="s">
        <v>177</v>
      </c>
      <c r="S3" s="5" t="s">
        <v>177</v>
      </c>
      <c r="T3" s="5" t="s">
        <v>177</v>
      </c>
      <c r="U3" s="5" t="s">
        <v>177</v>
      </c>
      <c r="V3" s="5" t="s">
        <v>177</v>
      </c>
      <c r="W3" s="5" t="s">
        <v>177</v>
      </c>
      <c r="X3" s="5" t="s">
        <v>177</v>
      </c>
      <c r="Y3" s="5" t="s">
        <v>177</v>
      </c>
      <c r="Z3" s="5" t="s">
        <v>177</v>
      </c>
    </row>
    <row r="4" spans="1:27" x14ac:dyDescent="0.2">
      <c r="A4" s="1"/>
      <c r="B4" s="5" t="s">
        <v>7</v>
      </c>
      <c r="C4" s="5" t="s">
        <v>7</v>
      </c>
      <c r="D4" s="5" t="s">
        <v>7</v>
      </c>
      <c r="E4" s="5" t="s">
        <v>7</v>
      </c>
      <c r="F4" s="5" t="s">
        <v>7</v>
      </c>
      <c r="G4" s="5" t="s">
        <v>7</v>
      </c>
      <c r="H4" s="5" t="s">
        <v>7</v>
      </c>
      <c r="I4" s="5" t="s">
        <v>7</v>
      </c>
      <c r="J4" s="5" t="s">
        <v>7</v>
      </c>
      <c r="K4" s="5" t="s">
        <v>7</v>
      </c>
      <c r="L4" s="5" t="s">
        <v>7</v>
      </c>
      <c r="M4" s="5" t="s">
        <v>7</v>
      </c>
      <c r="N4" s="5" t="s">
        <v>7</v>
      </c>
      <c r="O4" s="5" t="s">
        <v>7</v>
      </c>
      <c r="P4" s="5" t="s">
        <v>7</v>
      </c>
      <c r="Q4" s="5" t="s">
        <v>7</v>
      </c>
      <c r="R4" s="5" t="s">
        <v>7</v>
      </c>
      <c r="S4" s="5" t="s">
        <v>7</v>
      </c>
      <c r="T4" s="5" t="s">
        <v>7</v>
      </c>
      <c r="U4" s="5" t="s">
        <v>7</v>
      </c>
      <c r="V4" s="5" t="s">
        <v>7</v>
      </c>
      <c r="W4" s="5" t="s">
        <v>7</v>
      </c>
      <c r="X4" s="5" t="s">
        <v>7</v>
      </c>
      <c r="Y4" s="5" t="s">
        <v>7</v>
      </c>
      <c r="Z4" s="5" t="s">
        <v>7</v>
      </c>
    </row>
    <row r="5" spans="1:27" x14ac:dyDescent="0.2">
      <c r="A5" s="1"/>
      <c r="B5" s="5" t="s">
        <v>8</v>
      </c>
      <c r="C5" s="5" t="s">
        <v>8</v>
      </c>
      <c r="D5" s="5" t="s">
        <v>8</v>
      </c>
      <c r="E5" s="5" t="s">
        <v>8</v>
      </c>
      <c r="F5" s="5" t="s">
        <v>8</v>
      </c>
      <c r="G5" s="5" t="s">
        <v>8</v>
      </c>
      <c r="H5" s="5" t="s">
        <v>8</v>
      </c>
      <c r="I5" s="5" t="s">
        <v>8</v>
      </c>
      <c r="J5" s="5" t="s">
        <v>8</v>
      </c>
      <c r="K5" s="5" t="s">
        <v>8</v>
      </c>
      <c r="L5" s="5" t="s">
        <v>8</v>
      </c>
      <c r="M5" s="5" t="s">
        <v>8</v>
      </c>
      <c r="N5" s="5" t="s">
        <v>8</v>
      </c>
      <c r="O5" s="5" t="s">
        <v>8</v>
      </c>
      <c r="P5" s="5" t="s">
        <v>8</v>
      </c>
      <c r="Q5" s="5" t="s">
        <v>8</v>
      </c>
      <c r="R5" s="5" t="s">
        <v>8</v>
      </c>
      <c r="S5" s="5" t="s">
        <v>8</v>
      </c>
      <c r="T5" s="5" t="s">
        <v>8</v>
      </c>
      <c r="U5" s="5" t="s">
        <v>8</v>
      </c>
      <c r="V5" s="5" t="s">
        <v>8</v>
      </c>
      <c r="W5" s="5" t="s">
        <v>8</v>
      </c>
      <c r="X5" s="5" t="s">
        <v>8</v>
      </c>
      <c r="Y5" s="5" t="s">
        <v>8</v>
      </c>
      <c r="Z5" s="5" t="s">
        <v>8</v>
      </c>
    </row>
    <row r="6" spans="1:27" x14ac:dyDescent="0.2">
      <c r="A6" s="1"/>
      <c r="B6" s="5" t="s">
        <v>9</v>
      </c>
      <c r="C6" s="5" t="s">
        <v>9</v>
      </c>
      <c r="D6" s="5" t="s">
        <v>9</v>
      </c>
      <c r="E6" s="5" t="s">
        <v>9</v>
      </c>
      <c r="F6" s="5" t="s">
        <v>9</v>
      </c>
      <c r="G6" s="5" t="s">
        <v>9</v>
      </c>
      <c r="H6" s="5" t="s">
        <v>9</v>
      </c>
      <c r="I6" s="5" t="s">
        <v>9</v>
      </c>
      <c r="J6" s="5" t="s">
        <v>9</v>
      </c>
      <c r="K6" s="5" t="s">
        <v>9</v>
      </c>
      <c r="L6" s="5" t="s">
        <v>9</v>
      </c>
      <c r="M6" s="5" t="s">
        <v>9</v>
      </c>
      <c r="N6" s="5" t="s">
        <v>9</v>
      </c>
      <c r="O6" s="5" t="s">
        <v>9</v>
      </c>
      <c r="P6" s="5" t="s">
        <v>9</v>
      </c>
      <c r="Q6" s="5" t="s">
        <v>9</v>
      </c>
      <c r="R6" s="5" t="s">
        <v>9</v>
      </c>
      <c r="S6" s="5" t="s">
        <v>9</v>
      </c>
      <c r="T6" s="5" t="s">
        <v>9</v>
      </c>
      <c r="U6" s="5" t="s">
        <v>9</v>
      </c>
      <c r="V6" s="5" t="s">
        <v>9</v>
      </c>
      <c r="W6" s="5" t="s">
        <v>9</v>
      </c>
      <c r="X6" s="5" t="s">
        <v>9</v>
      </c>
      <c r="Y6" s="5" t="s">
        <v>9</v>
      </c>
      <c r="Z6" s="5" t="s">
        <v>9</v>
      </c>
    </row>
    <row r="7" spans="1:27" x14ac:dyDescent="0.2">
      <c r="A7" s="1"/>
      <c r="B7" s="5" t="s">
        <v>10</v>
      </c>
      <c r="C7" s="5" t="s">
        <v>10</v>
      </c>
      <c r="D7" s="5" t="s">
        <v>10</v>
      </c>
      <c r="E7" s="5" t="s">
        <v>10</v>
      </c>
      <c r="F7" s="5" t="s">
        <v>10</v>
      </c>
      <c r="G7" s="5" t="s">
        <v>10</v>
      </c>
      <c r="H7" s="5" t="s">
        <v>10</v>
      </c>
      <c r="I7" s="5" t="s">
        <v>10</v>
      </c>
      <c r="J7" s="5" t="s">
        <v>10</v>
      </c>
      <c r="K7" s="5" t="s">
        <v>10</v>
      </c>
      <c r="L7" s="5" t="s">
        <v>10</v>
      </c>
      <c r="M7" s="5" t="s">
        <v>10</v>
      </c>
      <c r="N7" s="5" t="s">
        <v>10</v>
      </c>
      <c r="O7" s="5" t="s">
        <v>10</v>
      </c>
      <c r="P7" s="5" t="s">
        <v>10</v>
      </c>
      <c r="Q7" s="5" t="s">
        <v>10</v>
      </c>
      <c r="R7" s="5" t="s">
        <v>10</v>
      </c>
      <c r="S7" s="5" t="s">
        <v>10</v>
      </c>
      <c r="T7" s="5" t="s">
        <v>10</v>
      </c>
      <c r="U7" s="5" t="s">
        <v>10</v>
      </c>
      <c r="V7" s="5" t="s">
        <v>10</v>
      </c>
      <c r="W7" s="5" t="s">
        <v>10</v>
      </c>
      <c r="X7" s="5" t="s">
        <v>10</v>
      </c>
      <c r="Y7" s="5" t="s">
        <v>10</v>
      </c>
      <c r="Z7" s="5" t="s">
        <v>10</v>
      </c>
    </row>
    <row r="8" spans="1:27" x14ac:dyDescent="0.2">
      <c r="A8" s="1"/>
      <c r="B8" s="5" t="s">
        <v>11</v>
      </c>
      <c r="C8" s="5" t="s">
        <v>11</v>
      </c>
      <c r="D8" s="5" t="s">
        <v>11</v>
      </c>
      <c r="E8" s="5" t="s">
        <v>11</v>
      </c>
      <c r="F8" s="5" t="s">
        <v>11</v>
      </c>
      <c r="G8" s="5" t="s">
        <v>11</v>
      </c>
      <c r="H8" s="5" t="s">
        <v>11</v>
      </c>
      <c r="I8" s="5" t="s">
        <v>11</v>
      </c>
      <c r="J8" s="5" t="s">
        <v>11</v>
      </c>
      <c r="K8" s="5" t="s">
        <v>11</v>
      </c>
      <c r="L8" s="5" t="s">
        <v>11</v>
      </c>
      <c r="M8" s="5" t="s">
        <v>11</v>
      </c>
      <c r="N8" s="5" t="s">
        <v>11</v>
      </c>
      <c r="O8" s="5" t="s">
        <v>11</v>
      </c>
      <c r="P8" s="5" t="s">
        <v>11</v>
      </c>
      <c r="Q8" s="5" t="s">
        <v>11</v>
      </c>
      <c r="R8" s="5" t="s">
        <v>11</v>
      </c>
      <c r="S8" s="5" t="s">
        <v>11</v>
      </c>
      <c r="T8" s="5" t="s">
        <v>11</v>
      </c>
      <c r="U8" s="5" t="s">
        <v>11</v>
      </c>
      <c r="V8" s="5" t="s">
        <v>11</v>
      </c>
      <c r="W8" s="5" t="s">
        <v>11</v>
      </c>
      <c r="X8" s="5" t="s">
        <v>11</v>
      </c>
      <c r="Y8" s="5" t="s">
        <v>11</v>
      </c>
      <c r="Z8" s="5" t="s">
        <v>11</v>
      </c>
    </row>
    <row r="9" spans="1:27" x14ac:dyDescent="0.2">
      <c r="A9" s="1"/>
      <c r="B9" s="5" t="s">
        <v>12</v>
      </c>
      <c r="C9" s="5" t="s">
        <v>13</v>
      </c>
      <c r="D9" s="5" t="s">
        <v>14</v>
      </c>
      <c r="E9" s="5" t="s">
        <v>15</v>
      </c>
      <c r="F9" s="5" t="s">
        <v>16</v>
      </c>
      <c r="G9" s="5" t="s">
        <v>17</v>
      </c>
      <c r="H9" s="5" t="s">
        <v>18</v>
      </c>
      <c r="I9" s="5" t="s">
        <v>19</v>
      </c>
      <c r="J9" s="5" t="s">
        <v>20</v>
      </c>
      <c r="K9" s="5" t="s">
        <v>21</v>
      </c>
      <c r="L9" s="5" t="s">
        <v>21</v>
      </c>
      <c r="M9" s="5" t="s">
        <v>21</v>
      </c>
      <c r="N9" s="5" t="s">
        <v>21</v>
      </c>
      <c r="O9" s="5" t="s">
        <v>21</v>
      </c>
      <c r="P9" s="5" t="s">
        <v>21</v>
      </c>
      <c r="Q9" s="5" t="s">
        <v>21</v>
      </c>
      <c r="R9" s="5" t="s">
        <v>22</v>
      </c>
      <c r="S9" s="5" t="s">
        <v>23</v>
      </c>
      <c r="T9" s="5" t="s">
        <v>24</v>
      </c>
      <c r="U9" s="5" t="s">
        <v>25</v>
      </c>
      <c r="V9" s="5" t="s">
        <v>26</v>
      </c>
      <c r="W9" s="5" t="s">
        <v>27</v>
      </c>
      <c r="X9" s="5" t="s">
        <v>28</v>
      </c>
      <c r="Y9" s="5" t="s">
        <v>21</v>
      </c>
      <c r="Z9" s="5" t="s">
        <v>29</v>
      </c>
    </row>
    <row r="10" spans="1:27" hidden="1" x14ac:dyDescent="0.2">
      <c r="A10" s="1"/>
      <c r="B10" s="5" t="s">
        <v>30</v>
      </c>
      <c r="C10" s="5" t="s">
        <v>30</v>
      </c>
      <c r="D10" s="5" t="s">
        <v>30</v>
      </c>
      <c r="E10" s="5" t="s">
        <v>30</v>
      </c>
      <c r="F10" s="5" t="s">
        <v>30</v>
      </c>
      <c r="G10" s="5" t="s">
        <v>30</v>
      </c>
      <c r="H10" s="5" t="s">
        <v>30</v>
      </c>
      <c r="I10" s="5" t="s">
        <v>30</v>
      </c>
      <c r="J10" s="5" t="s">
        <v>30</v>
      </c>
      <c r="K10" s="4" t="s">
        <v>31</v>
      </c>
      <c r="L10" s="4" t="s">
        <v>32</v>
      </c>
      <c r="M10" s="4" t="s">
        <v>34</v>
      </c>
      <c r="N10" s="4" t="s">
        <v>35</v>
      </c>
      <c r="O10" s="4" t="s">
        <v>33</v>
      </c>
      <c r="P10" s="4" t="s">
        <v>36</v>
      </c>
      <c r="Q10" s="4" t="s">
        <v>37</v>
      </c>
      <c r="R10" s="5" t="s">
        <v>30</v>
      </c>
      <c r="S10" s="5" t="s">
        <v>30</v>
      </c>
      <c r="T10" s="5" t="s">
        <v>30</v>
      </c>
      <c r="U10" s="5" t="s">
        <v>30</v>
      </c>
      <c r="V10" s="5" t="s">
        <v>30</v>
      </c>
      <c r="W10" s="5" t="s">
        <v>30</v>
      </c>
      <c r="X10" s="5" t="s">
        <v>30</v>
      </c>
      <c r="Y10" s="4" t="s">
        <v>38</v>
      </c>
      <c r="Z10" s="5" t="s">
        <v>30</v>
      </c>
    </row>
    <row r="11" spans="1:27" hidden="1" x14ac:dyDescent="0.2">
      <c r="A11" s="5" t="s">
        <v>72</v>
      </c>
      <c r="B11" s="1">
        <v>6</v>
      </c>
      <c r="C11" s="1">
        <v>0</v>
      </c>
      <c r="D11" s="1">
        <v>2</v>
      </c>
      <c r="E11" s="1">
        <v>1</v>
      </c>
      <c r="F11" s="1">
        <v>2</v>
      </c>
      <c r="G11" s="1">
        <v>1</v>
      </c>
      <c r="H11" s="1">
        <v>1</v>
      </c>
      <c r="I11" s="1">
        <v>2</v>
      </c>
      <c r="J11" s="1">
        <v>0</v>
      </c>
      <c r="K11" s="1">
        <v>35</v>
      </c>
      <c r="L11" s="1">
        <v>2</v>
      </c>
      <c r="M11" s="1">
        <v>0</v>
      </c>
      <c r="N11" s="1">
        <v>0</v>
      </c>
      <c r="O11" s="1">
        <v>2</v>
      </c>
      <c r="P11" s="1">
        <v>0</v>
      </c>
      <c r="Q11" s="1">
        <v>0</v>
      </c>
      <c r="R11" s="1">
        <v>0</v>
      </c>
      <c r="S11" s="1">
        <v>3</v>
      </c>
      <c r="T11" s="1">
        <v>10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67</v>
      </c>
    </row>
    <row r="12" spans="1:27" hidden="1" x14ac:dyDescent="0.2">
      <c r="A12" s="5" t="s">
        <v>73</v>
      </c>
      <c r="B12" s="1">
        <v>3</v>
      </c>
      <c r="C12" s="1">
        <v>0</v>
      </c>
      <c r="D12" s="1">
        <v>1</v>
      </c>
      <c r="E12" s="1">
        <v>1</v>
      </c>
      <c r="F12" s="1">
        <v>1</v>
      </c>
      <c r="G12" s="1">
        <v>1</v>
      </c>
      <c r="H12" s="1">
        <v>1</v>
      </c>
      <c r="I12" s="1">
        <v>1</v>
      </c>
      <c r="J12" s="1">
        <v>0</v>
      </c>
      <c r="K12" s="1">
        <v>18</v>
      </c>
      <c r="L12" s="1">
        <v>1</v>
      </c>
      <c r="M12" s="1">
        <v>0</v>
      </c>
      <c r="N12" s="1">
        <v>0</v>
      </c>
      <c r="O12" s="1">
        <v>1</v>
      </c>
      <c r="P12" s="1">
        <v>1</v>
      </c>
      <c r="Q12" s="1">
        <v>0</v>
      </c>
      <c r="R12" s="1">
        <v>0</v>
      </c>
      <c r="S12" s="1">
        <v>2</v>
      </c>
      <c r="T12" s="1">
        <v>5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37</v>
      </c>
    </row>
    <row r="13" spans="1:27" hidden="1" x14ac:dyDescent="0.2">
      <c r="A13" s="5" t="s">
        <v>74</v>
      </c>
      <c r="B13" s="1">
        <v>2</v>
      </c>
      <c r="C13" s="1">
        <v>0</v>
      </c>
      <c r="D13" s="1">
        <v>0</v>
      </c>
      <c r="E13" s="1">
        <v>1</v>
      </c>
      <c r="F13" s="1">
        <v>1</v>
      </c>
      <c r="G13" s="1">
        <v>1</v>
      </c>
      <c r="H13" s="1">
        <v>1</v>
      </c>
      <c r="I13" s="1">
        <v>1</v>
      </c>
      <c r="J13" s="1">
        <v>0</v>
      </c>
      <c r="K13" s="1">
        <v>11</v>
      </c>
      <c r="L13" s="1">
        <v>1</v>
      </c>
      <c r="M13" s="1">
        <v>0</v>
      </c>
      <c r="N13" s="1">
        <v>0</v>
      </c>
      <c r="O13" s="1">
        <v>2</v>
      </c>
      <c r="P13" s="1">
        <v>0</v>
      </c>
      <c r="Q13" s="1">
        <v>0</v>
      </c>
      <c r="R13" s="1">
        <v>0</v>
      </c>
      <c r="S13" s="1">
        <v>2</v>
      </c>
      <c r="T13" s="1">
        <v>4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27</v>
      </c>
    </row>
    <row r="14" spans="1:27" hidden="1" x14ac:dyDescent="0.2">
      <c r="A14" s="5" t="s">
        <v>75</v>
      </c>
      <c r="B14" s="1">
        <v>6</v>
      </c>
      <c r="C14" s="1">
        <v>0</v>
      </c>
      <c r="D14" s="1">
        <v>2</v>
      </c>
      <c r="E14" s="1">
        <v>1</v>
      </c>
      <c r="F14" s="1">
        <v>2</v>
      </c>
      <c r="G14" s="1">
        <v>1</v>
      </c>
      <c r="H14" s="1">
        <v>1</v>
      </c>
      <c r="I14" s="1">
        <v>2</v>
      </c>
      <c r="J14" s="1">
        <v>0</v>
      </c>
      <c r="K14" s="1">
        <v>34</v>
      </c>
      <c r="L14" s="1">
        <v>2</v>
      </c>
      <c r="M14" s="1">
        <v>0</v>
      </c>
      <c r="N14" s="1">
        <v>0</v>
      </c>
      <c r="O14" s="1">
        <v>2</v>
      </c>
      <c r="P14" s="1">
        <v>0</v>
      </c>
      <c r="Q14" s="1">
        <v>0</v>
      </c>
      <c r="R14" s="1">
        <v>0</v>
      </c>
      <c r="S14" s="1">
        <v>3</v>
      </c>
      <c r="T14" s="1">
        <v>10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66</v>
      </c>
    </row>
    <row r="15" spans="1:27" hidden="1" x14ac:dyDescent="0.2">
      <c r="A15" s="5" t="s">
        <v>76</v>
      </c>
      <c r="B15" s="1">
        <v>3</v>
      </c>
      <c r="C15" s="1">
        <v>0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  <c r="J15" s="1">
        <v>0</v>
      </c>
      <c r="K15" s="1">
        <v>16</v>
      </c>
      <c r="L15" s="1">
        <v>2</v>
      </c>
      <c r="M15" s="1">
        <v>0</v>
      </c>
      <c r="N15" s="1">
        <v>0</v>
      </c>
      <c r="O15" s="1">
        <v>2</v>
      </c>
      <c r="P15" s="1">
        <v>0</v>
      </c>
      <c r="Q15" s="1">
        <v>0</v>
      </c>
      <c r="R15" s="1">
        <v>0</v>
      </c>
      <c r="S15" s="1">
        <v>2</v>
      </c>
      <c r="T15" s="1">
        <v>6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37</v>
      </c>
    </row>
    <row r="16" spans="1:27" hidden="1" x14ac:dyDescent="0.2">
      <c r="A16" s="5" t="s">
        <v>77</v>
      </c>
      <c r="B16" s="1">
        <v>2</v>
      </c>
      <c r="C16" s="1">
        <v>0</v>
      </c>
      <c r="D16" s="1">
        <v>0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1">
        <v>0</v>
      </c>
      <c r="K16" s="1">
        <v>10</v>
      </c>
      <c r="L16" s="1">
        <v>1</v>
      </c>
      <c r="M16" s="1">
        <v>0</v>
      </c>
      <c r="N16" s="1">
        <v>0</v>
      </c>
      <c r="O16" s="1">
        <v>2</v>
      </c>
      <c r="P16" s="1">
        <v>0</v>
      </c>
      <c r="Q16" s="1">
        <v>0</v>
      </c>
      <c r="R16" s="1">
        <v>0</v>
      </c>
      <c r="S16" s="1">
        <v>2</v>
      </c>
      <c r="T16" s="1">
        <v>3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25</v>
      </c>
    </row>
    <row r="17" spans="1:28" hidden="1" x14ac:dyDescent="0.2">
      <c r="A17" s="5" t="s">
        <v>78</v>
      </c>
      <c r="B17" s="1">
        <v>4</v>
      </c>
      <c r="C17" s="1">
        <v>0</v>
      </c>
      <c r="D17" s="1">
        <v>1</v>
      </c>
      <c r="E17" s="1">
        <v>1</v>
      </c>
      <c r="F17" s="1">
        <v>2</v>
      </c>
      <c r="G17" s="1">
        <v>1</v>
      </c>
      <c r="H17" s="1">
        <v>1</v>
      </c>
      <c r="I17" s="1">
        <v>2</v>
      </c>
      <c r="J17" s="1">
        <v>0</v>
      </c>
      <c r="K17" s="1">
        <v>22</v>
      </c>
      <c r="L17" s="1">
        <v>1</v>
      </c>
      <c r="M17" s="1">
        <v>0</v>
      </c>
      <c r="N17" s="1">
        <v>0</v>
      </c>
      <c r="O17" s="1">
        <v>2</v>
      </c>
      <c r="P17" s="1">
        <v>0</v>
      </c>
      <c r="Q17" s="1">
        <v>0</v>
      </c>
      <c r="R17" s="1">
        <v>0</v>
      </c>
      <c r="S17" s="1">
        <v>2</v>
      </c>
      <c r="T17" s="1">
        <v>7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46</v>
      </c>
    </row>
    <row r="18" spans="1:28" hidden="1" x14ac:dyDescent="0.2">
      <c r="A18" s="5" t="s">
        <v>79</v>
      </c>
      <c r="B18" s="1">
        <v>5</v>
      </c>
      <c r="C18" s="1">
        <v>0</v>
      </c>
      <c r="D18" s="1">
        <v>2</v>
      </c>
      <c r="E18" s="1">
        <v>1</v>
      </c>
      <c r="F18" s="1">
        <v>2</v>
      </c>
      <c r="G18" s="1">
        <v>1</v>
      </c>
      <c r="H18" s="1">
        <v>1</v>
      </c>
      <c r="I18" s="1">
        <v>2</v>
      </c>
      <c r="J18" s="1">
        <v>0</v>
      </c>
      <c r="K18" s="1">
        <v>26</v>
      </c>
      <c r="L18" s="1">
        <v>1</v>
      </c>
      <c r="M18" s="1">
        <v>0</v>
      </c>
      <c r="N18" s="1">
        <v>0</v>
      </c>
      <c r="O18" s="1">
        <v>2</v>
      </c>
      <c r="P18" s="1">
        <v>0</v>
      </c>
      <c r="Q18" s="1">
        <v>0</v>
      </c>
      <c r="R18" s="1">
        <v>0</v>
      </c>
      <c r="S18" s="1">
        <v>2</v>
      </c>
      <c r="T18" s="1">
        <v>8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53</v>
      </c>
    </row>
    <row r="19" spans="1:28" hidden="1" x14ac:dyDescent="0.2">
      <c r="A19" s="5" t="s">
        <v>80</v>
      </c>
      <c r="B19" s="1">
        <v>3</v>
      </c>
      <c r="C19" s="1">
        <v>0</v>
      </c>
      <c r="D19" s="1">
        <v>1</v>
      </c>
      <c r="E19" s="1">
        <v>1</v>
      </c>
      <c r="F19" s="1">
        <v>2</v>
      </c>
      <c r="G19" s="1">
        <v>1</v>
      </c>
      <c r="H19" s="1">
        <v>1</v>
      </c>
      <c r="I19" s="1">
        <v>1</v>
      </c>
      <c r="J19" s="1">
        <v>0</v>
      </c>
      <c r="K19" s="1">
        <v>18</v>
      </c>
      <c r="L19" s="1">
        <v>2</v>
      </c>
      <c r="M19" s="1">
        <v>0</v>
      </c>
      <c r="N19" s="1">
        <v>0</v>
      </c>
      <c r="O19" s="1">
        <v>2</v>
      </c>
      <c r="P19" s="1">
        <v>0</v>
      </c>
      <c r="Q19" s="1">
        <v>0</v>
      </c>
      <c r="R19" s="1">
        <v>0</v>
      </c>
      <c r="S19" s="1">
        <v>2</v>
      </c>
      <c r="T19" s="1">
        <v>5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39</v>
      </c>
    </row>
    <row r="20" spans="1:28" x14ac:dyDescent="0.2">
      <c r="A20" s="5" t="s">
        <v>81</v>
      </c>
      <c r="B20" s="1">
        <v>3</v>
      </c>
      <c r="C20" s="1">
        <v>0</v>
      </c>
      <c r="D20" s="1">
        <v>1</v>
      </c>
      <c r="E20" s="1">
        <v>1</v>
      </c>
      <c r="F20" s="1">
        <v>1</v>
      </c>
      <c r="G20" s="1">
        <v>1</v>
      </c>
      <c r="H20" s="1">
        <v>1</v>
      </c>
      <c r="I20" s="1">
        <v>1</v>
      </c>
      <c r="J20" s="1">
        <v>0</v>
      </c>
      <c r="K20" s="1">
        <v>19</v>
      </c>
      <c r="L20" s="1">
        <v>1</v>
      </c>
      <c r="M20" s="1">
        <v>0</v>
      </c>
      <c r="N20" s="1">
        <v>0</v>
      </c>
      <c r="O20" s="1">
        <v>2</v>
      </c>
      <c r="P20" s="1">
        <v>0</v>
      </c>
      <c r="Q20" s="1">
        <v>0</v>
      </c>
      <c r="R20" s="1">
        <v>0</v>
      </c>
      <c r="S20" s="1">
        <v>2</v>
      </c>
      <c r="T20" s="1">
        <v>6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39</v>
      </c>
    </row>
    <row r="21" spans="1:28" s="3" customFormat="1" hidden="1" x14ac:dyDescent="0.2">
      <c r="A21" s="5" t="s">
        <v>82</v>
      </c>
      <c r="B21" s="1">
        <v>2</v>
      </c>
      <c r="C21" s="1">
        <v>0</v>
      </c>
      <c r="D21" s="1">
        <v>0</v>
      </c>
      <c r="E21" s="1">
        <v>1</v>
      </c>
      <c r="F21" s="1">
        <v>1</v>
      </c>
      <c r="G21" s="1">
        <v>1</v>
      </c>
      <c r="H21" s="1">
        <v>1</v>
      </c>
      <c r="I21" s="1">
        <v>1</v>
      </c>
      <c r="J21" s="1">
        <v>0</v>
      </c>
      <c r="K21" s="1">
        <v>10</v>
      </c>
      <c r="L21" s="1">
        <v>1</v>
      </c>
      <c r="M21" s="1">
        <v>0</v>
      </c>
      <c r="N21" s="1">
        <v>0</v>
      </c>
      <c r="O21" s="1">
        <v>2</v>
      </c>
      <c r="P21" s="1">
        <v>0</v>
      </c>
      <c r="Q21" s="1">
        <v>0</v>
      </c>
      <c r="R21" s="1">
        <v>0</v>
      </c>
      <c r="S21" s="1">
        <v>2</v>
      </c>
      <c r="T21" s="1">
        <v>3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25</v>
      </c>
      <c r="AA21"/>
      <c r="AB21"/>
    </row>
    <row r="22" spans="1:28" hidden="1" x14ac:dyDescent="0.2">
      <c r="A22" s="5" t="s">
        <v>83</v>
      </c>
      <c r="B22" s="1">
        <v>3</v>
      </c>
      <c r="C22" s="1">
        <v>0</v>
      </c>
      <c r="D22" s="1">
        <v>1</v>
      </c>
      <c r="E22" s="1">
        <v>1</v>
      </c>
      <c r="F22" s="1">
        <v>1</v>
      </c>
      <c r="G22" s="1">
        <v>1</v>
      </c>
      <c r="H22" s="1">
        <v>1</v>
      </c>
      <c r="I22" s="1">
        <v>1</v>
      </c>
      <c r="J22" s="1">
        <v>0</v>
      </c>
      <c r="K22" s="1">
        <v>19</v>
      </c>
      <c r="L22" s="1">
        <v>1</v>
      </c>
      <c r="M22" s="1">
        <v>0</v>
      </c>
      <c r="N22" s="1">
        <v>0</v>
      </c>
      <c r="O22" s="1">
        <v>2</v>
      </c>
      <c r="P22" s="1">
        <v>0</v>
      </c>
      <c r="Q22" s="1">
        <v>0</v>
      </c>
      <c r="R22" s="1">
        <v>0</v>
      </c>
      <c r="S22" s="1">
        <v>2</v>
      </c>
      <c r="T22" s="1">
        <v>5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38</v>
      </c>
    </row>
    <row r="23" spans="1:28" x14ac:dyDescent="0.2">
      <c r="A23" s="5" t="s">
        <v>84</v>
      </c>
      <c r="B23" s="1">
        <v>4</v>
      </c>
      <c r="C23" s="1">
        <v>0</v>
      </c>
      <c r="D23" s="1">
        <v>1</v>
      </c>
      <c r="E23" s="1">
        <v>1</v>
      </c>
      <c r="F23" s="1">
        <v>1</v>
      </c>
      <c r="G23" s="1">
        <v>1</v>
      </c>
      <c r="H23" s="1">
        <v>1</v>
      </c>
      <c r="I23" s="1">
        <v>1</v>
      </c>
      <c r="J23" s="1">
        <v>0</v>
      </c>
      <c r="K23" s="1">
        <v>21</v>
      </c>
      <c r="L23" s="1">
        <v>1</v>
      </c>
      <c r="M23" s="1">
        <v>0</v>
      </c>
      <c r="N23" s="1">
        <v>0</v>
      </c>
      <c r="O23" s="1">
        <v>2</v>
      </c>
      <c r="P23" s="1">
        <v>0</v>
      </c>
      <c r="Q23" s="1">
        <v>0</v>
      </c>
      <c r="R23" s="1">
        <v>0</v>
      </c>
      <c r="S23" s="1">
        <v>2</v>
      </c>
      <c r="T23" s="1">
        <v>6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42</v>
      </c>
    </row>
    <row r="24" spans="1:28" hidden="1" x14ac:dyDescent="0.2">
      <c r="A24" s="5" t="s">
        <v>85</v>
      </c>
      <c r="B24" s="1">
        <v>2</v>
      </c>
      <c r="C24" s="1">
        <v>0</v>
      </c>
      <c r="D24" s="1">
        <v>0</v>
      </c>
      <c r="E24" s="1">
        <v>1</v>
      </c>
      <c r="F24" s="1">
        <v>0</v>
      </c>
      <c r="G24" s="1">
        <v>1</v>
      </c>
      <c r="H24" s="1">
        <v>1</v>
      </c>
      <c r="I24" s="1">
        <v>1</v>
      </c>
      <c r="J24" s="1">
        <v>0</v>
      </c>
      <c r="K24" s="1">
        <v>9</v>
      </c>
      <c r="L24" s="1">
        <v>1</v>
      </c>
      <c r="M24" s="1">
        <v>0</v>
      </c>
      <c r="N24" s="1">
        <v>0</v>
      </c>
      <c r="O24" s="1">
        <v>2</v>
      </c>
      <c r="P24" s="1">
        <v>0</v>
      </c>
      <c r="Q24" s="1">
        <v>0</v>
      </c>
      <c r="R24" s="1">
        <v>0</v>
      </c>
      <c r="S24" s="1">
        <v>2</v>
      </c>
      <c r="T24" s="1">
        <v>3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23</v>
      </c>
    </row>
    <row r="25" spans="1:28" hidden="1" x14ac:dyDescent="0.2">
      <c r="A25" s="5" t="s">
        <v>86</v>
      </c>
      <c r="B25" s="1">
        <v>2</v>
      </c>
      <c r="C25" s="1">
        <v>0</v>
      </c>
      <c r="D25" s="1">
        <v>0</v>
      </c>
      <c r="E25" s="1">
        <v>1</v>
      </c>
      <c r="F25" s="1">
        <v>1</v>
      </c>
      <c r="G25" s="1">
        <v>1</v>
      </c>
      <c r="H25" s="1">
        <v>1</v>
      </c>
      <c r="I25" s="1">
        <v>1</v>
      </c>
      <c r="J25" s="1">
        <v>0</v>
      </c>
      <c r="K25" s="1">
        <v>13</v>
      </c>
      <c r="L25" s="1">
        <v>1</v>
      </c>
      <c r="M25" s="1">
        <v>0</v>
      </c>
      <c r="N25" s="1">
        <v>0</v>
      </c>
      <c r="O25" s="1">
        <v>2</v>
      </c>
      <c r="P25" s="1">
        <v>0</v>
      </c>
      <c r="Q25" s="1">
        <v>0</v>
      </c>
      <c r="R25" s="1">
        <v>0</v>
      </c>
      <c r="S25" s="1">
        <v>2</v>
      </c>
      <c r="T25" s="1">
        <v>4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29</v>
      </c>
    </row>
    <row r="26" spans="1:28" hidden="1" x14ac:dyDescent="0.2">
      <c r="A26" s="5" t="s">
        <v>87</v>
      </c>
      <c r="B26" s="1">
        <v>4</v>
      </c>
      <c r="C26" s="1">
        <v>0</v>
      </c>
      <c r="D26" s="1">
        <v>1</v>
      </c>
      <c r="E26" s="1">
        <v>1</v>
      </c>
      <c r="F26" s="1">
        <v>2</v>
      </c>
      <c r="G26" s="1">
        <v>1</v>
      </c>
      <c r="H26" s="1">
        <v>1</v>
      </c>
      <c r="I26" s="1">
        <v>2</v>
      </c>
      <c r="J26" s="1">
        <v>0</v>
      </c>
      <c r="K26" s="1">
        <v>23</v>
      </c>
      <c r="L26" s="1">
        <v>1</v>
      </c>
      <c r="M26" s="1">
        <v>0</v>
      </c>
      <c r="N26" s="1">
        <v>0</v>
      </c>
      <c r="O26" s="1">
        <v>2</v>
      </c>
      <c r="P26" s="1">
        <v>0</v>
      </c>
      <c r="Q26" s="1">
        <v>0</v>
      </c>
      <c r="R26" s="1">
        <v>2</v>
      </c>
      <c r="S26" s="1">
        <v>0</v>
      </c>
      <c r="T26" s="1">
        <v>7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47</v>
      </c>
    </row>
    <row r="27" spans="1:28" x14ac:dyDescent="0.2">
      <c r="A27" s="5" t="s">
        <v>88</v>
      </c>
      <c r="B27" s="1">
        <v>2</v>
      </c>
      <c r="C27" s="1">
        <v>0</v>
      </c>
      <c r="D27" s="1">
        <v>1</v>
      </c>
      <c r="E27" s="1">
        <v>1</v>
      </c>
      <c r="F27" s="1">
        <v>1</v>
      </c>
      <c r="G27" s="1">
        <v>1</v>
      </c>
      <c r="H27" s="1">
        <v>1</v>
      </c>
      <c r="I27" s="1">
        <v>1</v>
      </c>
      <c r="J27" s="1">
        <v>0</v>
      </c>
      <c r="K27" s="1">
        <v>14</v>
      </c>
      <c r="L27" s="1">
        <v>1</v>
      </c>
      <c r="M27" s="1">
        <v>0</v>
      </c>
      <c r="N27" s="1">
        <v>0</v>
      </c>
      <c r="O27" s="1">
        <v>2</v>
      </c>
      <c r="P27" s="1">
        <v>0</v>
      </c>
      <c r="Q27" s="1">
        <v>0</v>
      </c>
      <c r="R27" s="1">
        <v>0</v>
      </c>
      <c r="S27" s="1">
        <v>2</v>
      </c>
      <c r="T27" s="1">
        <v>4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31</v>
      </c>
    </row>
    <row r="28" spans="1:28" hidden="1" x14ac:dyDescent="0.2">
      <c r="A28" s="5" t="s">
        <v>89</v>
      </c>
      <c r="B28" s="1">
        <v>4</v>
      </c>
      <c r="C28" s="1">
        <v>0</v>
      </c>
      <c r="D28" s="1">
        <v>1</v>
      </c>
      <c r="E28" s="1">
        <v>1</v>
      </c>
      <c r="F28" s="1">
        <v>2</v>
      </c>
      <c r="G28" s="1">
        <v>1</v>
      </c>
      <c r="H28" s="1">
        <v>1</v>
      </c>
      <c r="I28" s="1">
        <v>2</v>
      </c>
      <c r="J28" s="1">
        <v>0</v>
      </c>
      <c r="K28" s="1">
        <v>25</v>
      </c>
      <c r="L28" s="1">
        <v>1</v>
      </c>
      <c r="M28" s="1">
        <v>0</v>
      </c>
      <c r="N28" s="1">
        <v>0</v>
      </c>
      <c r="O28" s="1">
        <v>2</v>
      </c>
      <c r="P28" s="1">
        <v>0</v>
      </c>
      <c r="Q28" s="1">
        <v>0</v>
      </c>
      <c r="R28" s="1">
        <v>0</v>
      </c>
      <c r="S28" s="1">
        <v>2</v>
      </c>
      <c r="T28" s="1">
        <v>8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50</v>
      </c>
    </row>
    <row r="29" spans="1:28" hidden="1" x14ac:dyDescent="0.2">
      <c r="A29" s="5" t="s">
        <v>90</v>
      </c>
      <c r="B29" s="1">
        <v>5</v>
      </c>
      <c r="C29" s="1">
        <v>0</v>
      </c>
      <c r="D29" s="1">
        <v>2</v>
      </c>
      <c r="E29" s="1">
        <v>1</v>
      </c>
      <c r="F29" s="1">
        <v>2</v>
      </c>
      <c r="G29" s="1">
        <v>1</v>
      </c>
      <c r="H29" s="1">
        <v>1</v>
      </c>
      <c r="I29" s="1">
        <v>2</v>
      </c>
      <c r="J29" s="1">
        <v>0</v>
      </c>
      <c r="K29" s="1">
        <v>28</v>
      </c>
      <c r="L29" s="1">
        <v>2</v>
      </c>
      <c r="M29" s="1">
        <v>0</v>
      </c>
      <c r="N29" s="1">
        <v>0</v>
      </c>
      <c r="O29" s="1">
        <v>2</v>
      </c>
      <c r="P29" s="1">
        <v>0</v>
      </c>
      <c r="Q29" s="1">
        <v>0</v>
      </c>
      <c r="R29" s="1">
        <v>1</v>
      </c>
      <c r="S29" s="1">
        <v>1</v>
      </c>
      <c r="T29" s="1">
        <v>9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57</v>
      </c>
    </row>
    <row r="30" spans="1:28" hidden="1" x14ac:dyDescent="0.2">
      <c r="A30" s="5" t="s">
        <v>91</v>
      </c>
      <c r="B30" s="1">
        <v>4</v>
      </c>
      <c r="C30" s="1">
        <v>0</v>
      </c>
      <c r="D30" s="1">
        <v>1</v>
      </c>
      <c r="E30" s="1">
        <v>1</v>
      </c>
      <c r="F30" s="1">
        <v>2</v>
      </c>
      <c r="G30" s="1">
        <v>1</v>
      </c>
      <c r="H30" s="1">
        <v>1</v>
      </c>
      <c r="I30" s="1">
        <v>1</v>
      </c>
      <c r="J30" s="1">
        <v>0</v>
      </c>
      <c r="K30" s="1">
        <v>22</v>
      </c>
      <c r="L30" s="1">
        <v>1</v>
      </c>
      <c r="M30" s="1">
        <v>0</v>
      </c>
      <c r="N30" s="1">
        <v>0</v>
      </c>
      <c r="O30" s="1">
        <v>1</v>
      </c>
      <c r="P30" s="1">
        <v>1</v>
      </c>
      <c r="Q30" s="1">
        <v>0</v>
      </c>
      <c r="R30" s="1">
        <v>0</v>
      </c>
      <c r="S30" s="1">
        <v>2</v>
      </c>
      <c r="T30" s="1">
        <v>8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46</v>
      </c>
    </row>
    <row r="31" spans="1:28" hidden="1" x14ac:dyDescent="0.2">
      <c r="A31" s="5" t="s">
        <v>92</v>
      </c>
      <c r="B31" s="1">
        <v>4</v>
      </c>
      <c r="C31" s="1">
        <v>0</v>
      </c>
      <c r="D31" s="1">
        <v>1</v>
      </c>
      <c r="E31" s="1">
        <v>1</v>
      </c>
      <c r="F31" s="1">
        <v>2</v>
      </c>
      <c r="G31" s="1">
        <v>1</v>
      </c>
      <c r="H31" s="1">
        <v>1</v>
      </c>
      <c r="I31" s="1">
        <v>1</v>
      </c>
      <c r="J31" s="1">
        <v>0</v>
      </c>
      <c r="K31" s="1">
        <v>26</v>
      </c>
      <c r="L31" s="1">
        <v>1</v>
      </c>
      <c r="M31" s="1">
        <v>0</v>
      </c>
      <c r="N31" s="1">
        <v>0</v>
      </c>
      <c r="O31" s="1">
        <v>0</v>
      </c>
      <c r="P31" s="1">
        <v>2</v>
      </c>
      <c r="Q31" s="1">
        <v>0</v>
      </c>
      <c r="R31" s="1">
        <v>0</v>
      </c>
      <c r="S31" s="1">
        <v>2</v>
      </c>
      <c r="T31" s="1">
        <v>7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49</v>
      </c>
    </row>
    <row r="32" spans="1:28" hidden="1" x14ac:dyDescent="0.2">
      <c r="A32" s="5" t="s">
        <v>93</v>
      </c>
      <c r="B32" s="1">
        <v>5</v>
      </c>
      <c r="C32" s="1">
        <v>0</v>
      </c>
      <c r="D32" s="1">
        <v>2</v>
      </c>
      <c r="E32" s="1">
        <v>1</v>
      </c>
      <c r="F32" s="1">
        <v>2</v>
      </c>
      <c r="G32" s="1">
        <v>1</v>
      </c>
      <c r="H32" s="1">
        <v>1</v>
      </c>
      <c r="I32" s="1">
        <v>2</v>
      </c>
      <c r="J32" s="1">
        <v>0</v>
      </c>
      <c r="K32" s="1">
        <v>27</v>
      </c>
      <c r="L32" s="1">
        <v>1</v>
      </c>
      <c r="M32" s="1">
        <v>0</v>
      </c>
      <c r="N32" s="1">
        <v>0</v>
      </c>
      <c r="O32" s="1">
        <v>2</v>
      </c>
      <c r="P32" s="1">
        <v>0</v>
      </c>
      <c r="Q32" s="1">
        <v>0</v>
      </c>
      <c r="R32" s="1">
        <v>0</v>
      </c>
      <c r="S32" s="1">
        <v>2</v>
      </c>
      <c r="T32" s="1">
        <v>7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53</v>
      </c>
    </row>
    <row r="33" spans="1:26" hidden="1" x14ac:dyDescent="0.2">
      <c r="A33" s="5" t="s">
        <v>94</v>
      </c>
      <c r="B33" s="1">
        <v>5</v>
      </c>
      <c r="C33" s="1">
        <v>0</v>
      </c>
      <c r="D33" s="1">
        <v>2</v>
      </c>
      <c r="E33" s="1">
        <v>1</v>
      </c>
      <c r="F33" s="1">
        <v>2</v>
      </c>
      <c r="G33" s="1">
        <v>1</v>
      </c>
      <c r="H33" s="1">
        <v>1</v>
      </c>
      <c r="I33" s="1">
        <v>2</v>
      </c>
      <c r="J33" s="1">
        <v>0</v>
      </c>
      <c r="K33" s="1">
        <v>29</v>
      </c>
      <c r="L33" s="1">
        <v>2</v>
      </c>
      <c r="M33" s="1">
        <v>0</v>
      </c>
      <c r="N33" s="1">
        <v>0</v>
      </c>
      <c r="O33" s="1">
        <v>2</v>
      </c>
      <c r="P33" s="1">
        <v>0</v>
      </c>
      <c r="Q33" s="1">
        <v>0</v>
      </c>
      <c r="R33" s="1">
        <v>0</v>
      </c>
      <c r="S33" s="1">
        <v>2</v>
      </c>
      <c r="T33" s="1">
        <v>8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57</v>
      </c>
    </row>
    <row r="34" spans="1:26" hidden="1" x14ac:dyDescent="0.2">
      <c r="A34" s="5" t="s">
        <v>95</v>
      </c>
      <c r="B34" s="1">
        <v>4</v>
      </c>
      <c r="C34" s="1">
        <v>0</v>
      </c>
      <c r="D34" s="1">
        <v>1</v>
      </c>
      <c r="E34" s="1">
        <v>1</v>
      </c>
      <c r="F34" s="1">
        <v>2</v>
      </c>
      <c r="G34" s="1">
        <v>1</v>
      </c>
      <c r="H34" s="1">
        <v>1</v>
      </c>
      <c r="I34" s="1">
        <v>1</v>
      </c>
      <c r="J34" s="1">
        <v>0</v>
      </c>
      <c r="K34" s="1">
        <v>21</v>
      </c>
      <c r="L34" s="1">
        <v>1</v>
      </c>
      <c r="M34" s="1">
        <v>0</v>
      </c>
      <c r="N34" s="1">
        <v>0</v>
      </c>
      <c r="O34" s="1">
        <v>2</v>
      </c>
      <c r="P34" s="1">
        <v>0</v>
      </c>
      <c r="Q34" s="1">
        <v>0</v>
      </c>
      <c r="R34" s="1">
        <v>0</v>
      </c>
      <c r="S34" s="1">
        <v>2</v>
      </c>
      <c r="T34" s="1">
        <v>7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44</v>
      </c>
    </row>
    <row r="35" spans="1:26" hidden="1" x14ac:dyDescent="0.2">
      <c r="A35" s="5" t="s">
        <v>96</v>
      </c>
      <c r="B35" s="1">
        <v>4</v>
      </c>
      <c r="C35" s="1">
        <v>0</v>
      </c>
      <c r="D35" s="1">
        <v>1</v>
      </c>
      <c r="E35" s="1">
        <v>1</v>
      </c>
      <c r="F35" s="1">
        <v>2</v>
      </c>
      <c r="G35" s="1">
        <v>1</v>
      </c>
      <c r="H35" s="1">
        <v>1</v>
      </c>
      <c r="I35" s="1">
        <v>1</v>
      </c>
      <c r="J35" s="1">
        <v>0</v>
      </c>
      <c r="K35" s="1">
        <v>21</v>
      </c>
      <c r="L35" s="1">
        <v>1</v>
      </c>
      <c r="M35" s="1">
        <v>0</v>
      </c>
      <c r="N35" s="1">
        <v>0</v>
      </c>
      <c r="O35" s="1">
        <v>2</v>
      </c>
      <c r="P35" s="1">
        <v>0</v>
      </c>
      <c r="Q35" s="1">
        <v>0</v>
      </c>
      <c r="R35" s="1">
        <v>0</v>
      </c>
      <c r="S35" s="1">
        <v>2</v>
      </c>
      <c r="T35" s="1">
        <v>7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44</v>
      </c>
    </row>
    <row r="36" spans="1:26" hidden="1" x14ac:dyDescent="0.2">
      <c r="A36" s="5" t="s">
        <v>97</v>
      </c>
      <c r="B36" s="1">
        <v>2</v>
      </c>
      <c r="C36" s="1">
        <v>0</v>
      </c>
      <c r="D36" s="1">
        <v>0</v>
      </c>
      <c r="E36" s="1">
        <v>1</v>
      </c>
      <c r="F36" s="1">
        <v>1</v>
      </c>
      <c r="G36" s="1">
        <v>1</v>
      </c>
      <c r="H36" s="1">
        <v>1</v>
      </c>
      <c r="I36" s="1">
        <v>1</v>
      </c>
      <c r="J36" s="1">
        <v>0</v>
      </c>
      <c r="K36" s="1">
        <v>13</v>
      </c>
      <c r="L36" s="1">
        <v>1</v>
      </c>
      <c r="M36" s="1">
        <v>0</v>
      </c>
      <c r="N36" s="1">
        <v>0</v>
      </c>
      <c r="O36" s="1">
        <v>2</v>
      </c>
      <c r="P36" s="1">
        <v>0</v>
      </c>
      <c r="Q36" s="1">
        <v>0</v>
      </c>
      <c r="R36" s="1">
        <v>1</v>
      </c>
      <c r="S36" s="1">
        <v>1</v>
      </c>
      <c r="T36" s="1">
        <v>5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30</v>
      </c>
    </row>
    <row r="37" spans="1:26" hidden="1" x14ac:dyDescent="0.2">
      <c r="A37" s="5" t="s">
        <v>121</v>
      </c>
      <c r="B37" s="1">
        <v>2</v>
      </c>
      <c r="C37" s="1">
        <v>0</v>
      </c>
      <c r="D37" s="1">
        <v>0</v>
      </c>
      <c r="E37" s="1">
        <v>1</v>
      </c>
      <c r="F37" s="1">
        <v>1</v>
      </c>
      <c r="G37" s="1">
        <v>1</v>
      </c>
      <c r="H37" s="1">
        <v>1</v>
      </c>
      <c r="I37" s="1">
        <v>1</v>
      </c>
      <c r="J37" s="1">
        <v>1</v>
      </c>
      <c r="K37" s="1">
        <v>10</v>
      </c>
      <c r="L37" s="1">
        <v>2</v>
      </c>
      <c r="M37" s="1">
        <v>0</v>
      </c>
      <c r="N37" s="1">
        <v>0</v>
      </c>
      <c r="O37" s="1">
        <v>2</v>
      </c>
      <c r="P37" s="1">
        <v>0</v>
      </c>
      <c r="Q37" s="1">
        <v>0</v>
      </c>
      <c r="R37" s="1">
        <v>0</v>
      </c>
      <c r="S37" s="1">
        <v>2</v>
      </c>
      <c r="T37" s="1">
        <v>3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27</v>
      </c>
    </row>
    <row r="38" spans="1:26" hidden="1" x14ac:dyDescent="0.2">
      <c r="A38" s="5" t="s">
        <v>120</v>
      </c>
      <c r="B38" s="1">
        <v>2</v>
      </c>
      <c r="C38" s="1">
        <v>0</v>
      </c>
      <c r="D38" s="1">
        <v>0</v>
      </c>
      <c r="E38" s="1">
        <v>1</v>
      </c>
      <c r="F38" s="1">
        <v>0</v>
      </c>
      <c r="G38" s="1">
        <v>1</v>
      </c>
      <c r="H38" s="1">
        <v>1</v>
      </c>
      <c r="I38" s="1">
        <v>1</v>
      </c>
      <c r="J38" s="1">
        <v>0</v>
      </c>
      <c r="K38" s="1">
        <v>9</v>
      </c>
      <c r="L38" s="1">
        <v>1</v>
      </c>
      <c r="M38" s="1">
        <v>0</v>
      </c>
      <c r="N38" s="1">
        <v>0</v>
      </c>
      <c r="O38" s="1">
        <v>2</v>
      </c>
      <c r="P38" s="1">
        <v>0</v>
      </c>
      <c r="Q38" s="1">
        <v>0</v>
      </c>
      <c r="R38" s="1">
        <v>0</v>
      </c>
      <c r="S38" s="1">
        <v>2</v>
      </c>
      <c r="T38" s="1">
        <v>2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22</v>
      </c>
    </row>
    <row r="39" spans="1:26" hidden="1" x14ac:dyDescent="0.2">
      <c r="A39" s="5" t="s">
        <v>98</v>
      </c>
      <c r="B39" s="1">
        <v>2</v>
      </c>
      <c r="C39" s="1">
        <v>0</v>
      </c>
      <c r="D39" s="1">
        <v>0</v>
      </c>
      <c r="E39" s="1">
        <v>1</v>
      </c>
      <c r="F39" s="1">
        <v>1</v>
      </c>
      <c r="G39" s="1">
        <v>1</v>
      </c>
      <c r="H39" s="1">
        <v>1</v>
      </c>
      <c r="I39" s="1">
        <v>1</v>
      </c>
      <c r="J39" s="1">
        <v>0</v>
      </c>
      <c r="K39" s="1">
        <v>13</v>
      </c>
      <c r="L39" s="1">
        <v>1</v>
      </c>
      <c r="M39" s="1">
        <v>0</v>
      </c>
      <c r="N39" s="1">
        <v>0</v>
      </c>
      <c r="O39" s="1">
        <v>1</v>
      </c>
      <c r="P39" s="1">
        <v>1</v>
      </c>
      <c r="Q39" s="1">
        <v>0</v>
      </c>
      <c r="R39" s="1">
        <v>1</v>
      </c>
      <c r="S39" s="1">
        <v>1</v>
      </c>
      <c r="T39" s="1">
        <v>4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29</v>
      </c>
    </row>
    <row r="40" spans="1:26" hidden="1" x14ac:dyDescent="0.2">
      <c r="A40" s="5" t="s">
        <v>99</v>
      </c>
      <c r="B40" s="1">
        <v>4</v>
      </c>
      <c r="C40" s="1">
        <v>0</v>
      </c>
      <c r="D40" s="1">
        <v>1</v>
      </c>
      <c r="E40" s="1">
        <v>1</v>
      </c>
      <c r="F40" s="1">
        <v>2</v>
      </c>
      <c r="G40" s="1">
        <v>1</v>
      </c>
      <c r="H40" s="1">
        <v>1</v>
      </c>
      <c r="I40" s="1">
        <v>2</v>
      </c>
      <c r="J40" s="1">
        <v>2</v>
      </c>
      <c r="K40" s="1">
        <v>21</v>
      </c>
      <c r="L40" s="1">
        <v>1</v>
      </c>
      <c r="M40" s="1">
        <v>0</v>
      </c>
      <c r="N40" s="1">
        <v>0</v>
      </c>
      <c r="O40" s="1">
        <v>2</v>
      </c>
      <c r="P40" s="1">
        <v>0</v>
      </c>
      <c r="Q40" s="1">
        <v>0</v>
      </c>
      <c r="R40" s="1">
        <v>0</v>
      </c>
      <c r="S40" s="1">
        <v>2</v>
      </c>
      <c r="T40" s="1">
        <v>6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46</v>
      </c>
    </row>
    <row r="41" spans="1:26" hidden="1" x14ac:dyDescent="0.2">
      <c r="A41" s="5" t="s">
        <v>100</v>
      </c>
      <c r="B41" s="1">
        <v>4</v>
      </c>
      <c r="C41" s="1">
        <v>0</v>
      </c>
      <c r="D41" s="1">
        <v>1</v>
      </c>
      <c r="E41" s="1">
        <v>1</v>
      </c>
      <c r="F41" s="1">
        <v>2</v>
      </c>
      <c r="G41" s="1">
        <v>1</v>
      </c>
      <c r="H41" s="1">
        <v>1</v>
      </c>
      <c r="I41" s="1">
        <v>1</v>
      </c>
      <c r="J41" s="1">
        <v>0</v>
      </c>
      <c r="K41" s="1">
        <v>21</v>
      </c>
      <c r="L41" s="1">
        <v>1</v>
      </c>
      <c r="M41" s="1">
        <v>0</v>
      </c>
      <c r="N41" s="1">
        <v>0</v>
      </c>
      <c r="O41" s="1">
        <v>2</v>
      </c>
      <c r="P41" s="1">
        <v>0</v>
      </c>
      <c r="Q41" s="1">
        <v>0</v>
      </c>
      <c r="R41" s="1">
        <v>0</v>
      </c>
      <c r="S41" s="1">
        <v>2</v>
      </c>
      <c r="T41" s="1">
        <v>6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43</v>
      </c>
    </row>
    <row r="42" spans="1:26" hidden="1" x14ac:dyDescent="0.2">
      <c r="A42" s="5" t="s">
        <v>101</v>
      </c>
      <c r="B42" s="1">
        <v>2</v>
      </c>
      <c r="C42" s="1">
        <v>0</v>
      </c>
      <c r="D42" s="1">
        <v>0</v>
      </c>
      <c r="E42" s="1">
        <v>1</v>
      </c>
      <c r="F42" s="1">
        <v>1</v>
      </c>
      <c r="G42" s="1">
        <v>1</v>
      </c>
      <c r="H42" s="1">
        <v>1</v>
      </c>
      <c r="I42" s="1">
        <v>1</v>
      </c>
      <c r="J42" s="1">
        <v>5</v>
      </c>
      <c r="K42" s="1">
        <v>8</v>
      </c>
      <c r="L42" s="1">
        <v>1</v>
      </c>
      <c r="M42" s="1">
        <v>0</v>
      </c>
      <c r="N42" s="1">
        <v>0</v>
      </c>
      <c r="O42" s="1">
        <v>2</v>
      </c>
      <c r="P42" s="1">
        <v>0</v>
      </c>
      <c r="Q42" s="1">
        <v>0</v>
      </c>
      <c r="R42" s="1">
        <v>0</v>
      </c>
      <c r="S42" s="1">
        <v>2</v>
      </c>
      <c r="T42" s="1">
        <v>3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28</v>
      </c>
    </row>
    <row r="43" spans="1:26" hidden="1" x14ac:dyDescent="0.2">
      <c r="A43" s="5" t="s">
        <v>102</v>
      </c>
      <c r="B43" s="1">
        <v>3</v>
      </c>
      <c r="C43" s="1">
        <v>0</v>
      </c>
      <c r="D43" s="1">
        <v>1</v>
      </c>
      <c r="E43" s="1">
        <v>1</v>
      </c>
      <c r="F43" s="1">
        <v>1</v>
      </c>
      <c r="G43" s="1">
        <v>1</v>
      </c>
      <c r="H43" s="1">
        <v>1</v>
      </c>
      <c r="I43" s="1">
        <v>1</v>
      </c>
      <c r="J43" s="1">
        <v>1</v>
      </c>
      <c r="K43" s="1">
        <v>14</v>
      </c>
      <c r="L43" s="1">
        <v>1</v>
      </c>
      <c r="M43" s="1">
        <v>0</v>
      </c>
      <c r="N43" s="1">
        <v>0</v>
      </c>
      <c r="O43" s="1">
        <v>2</v>
      </c>
      <c r="P43" s="1">
        <v>0</v>
      </c>
      <c r="Q43" s="1">
        <v>0</v>
      </c>
      <c r="R43" s="1">
        <v>0</v>
      </c>
      <c r="S43" s="1">
        <v>2</v>
      </c>
      <c r="T43" s="1">
        <v>5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34</v>
      </c>
    </row>
    <row r="44" spans="1:26" hidden="1" x14ac:dyDescent="0.2">
      <c r="A44" s="5" t="s">
        <v>103</v>
      </c>
      <c r="B44" s="1">
        <v>5</v>
      </c>
      <c r="C44" s="1">
        <v>0</v>
      </c>
      <c r="D44" s="1">
        <v>2</v>
      </c>
      <c r="E44" s="1">
        <v>1</v>
      </c>
      <c r="F44" s="1">
        <v>2</v>
      </c>
      <c r="G44" s="1">
        <v>1</v>
      </c>
      <c r="H44" s="1">
        <v>1</v>
      </c>
      <c r="I44" s="1">
        <v>2</v>
      </c>
      <c r="J44" s="1">
        <v>0</v>
      </c>
      <c r="K44" s="1">
        <v>30</v>
      </c>
      <c r="L44" s="1">
        <v>3</v>
      </c>
      <c r="M44" s="1">
        <v>0</v>
      </c>
      <c r="N44" s="1">
        <v>0</v>
      </c>
      <c r="O44" s="1">
        <v>2</v>
      </c>
      <c r="P44" s="1">
        <v>0</v>
      </c>
      <c r="Q44" s="1">
        <v>0</v>
      </c>
      <c r="R44" s="1">
        <v>1</v>
      </c>
      <c r="S44" s="1">
        <v>2</v>
      </c>
      <c r="T44" s="1">
        <v>9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61</v>
      </c>
    </row>
    <row r="45" spans="1:26" hidden="1" x14ac:dyDescent="0.2">
      <c r="A45" s="5" t="s">
        <v>104</v>
      </c>
      <c r="B45" s="1">
        <v>5</v>
      </c>
      <c r="C45" s="1">
        <v>0</v>
      </c>
      <c r="D45" s="1">
        <v>2</v>
      </c>
      <c r="E45" s="1">
        <v>1</v>
      </c>
      <c r="F45" s="1">
        <v>2</v>
      </c>
      <c r="G45" s="1">
        <v>1</v>
      </c>
      <c r="H45" s="1">
        <v>1</v>
      </c>
      <c r="I45" s="1">
        <v>2</v>
      </c>
      <c r="J45" s="1">
        <v>0</v>
      </c>
      <c r="K45" s="1">
        <v>30</v>
      </c>
      <c r="L45" s="1">
        <v>2</v>
      </c>
      <c r="M45" s="1">
        <v>0</v>
      </c>
      <c r="N45" s="1">
        <v>0</v>
      </c>
      <c r="O45" s="1">
        <v>1</v>
      </c>
      <c r="P45" s="1">
        <v>1</v>
      </c>
      <c r="Q45" s="1">
        <v>0</v>
      </c>
      <c r="R45" s="1">
        <v>0</v>
      </c>
      <c r="S45" s="1">
        <v>2</v>
      </c>
      <c r="T45" s="1">
        <v>8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58</v>
      </c>
    </row>
    <row r="46" spans="1:26" hidden="1" x14ac:dyDescent="0.2">
      <c r="A46" s="5" t="s">
        <v>105</v>
      </c>
      <c r="B46" s="1">
        <v>2</v>
      </c>
      <c r="C46" s="1">
        <v>0</v>
      </c>
      <c r="D46" s="1">
        <v>0</v>
      </c>
      <c r="E46" s="1">
        <v>1</v>
      </c>
      <c r="F46" s="1">
        <v>0</v>
      </c>
      <c r="G46" s="1">
        <v>1</v>
      </c>
      <c r="H46" s="1">
        <v>0</v>
      </c>
      <c r="I46" s="1">
        <v>1</v>
      </c>
      <c r="J46" s="1">
        <v>0</v>
      </c>
      <c r="K46" s="1">
        <v>8</v>
      </c>
      <c r="L46" s="1">
        <v>1</v>
      </c>
      <c r="M46" s="1">
        <v>0</v>
      </c>
      <c r="N46" s="1">
        <v>0</v>
      </c>
      <c r="O46" s="1">
        <v>2</v>
      </c>
      <c r="P46" s="1">
        <v>0</v>
      </c>
      <c r="Q46" s="1">
        <v>0</v>
      </c>
      <c r="R46" s="1">
        <v>1</v>
      </c>
      <c r="S46" s="1">
        <v>1</v>
      </c>
      <c r="T46" s="1">
        <v>3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21</v>
      </c>
    </row>
    <row r="47" spans="1:26" hidden="1" x14ac:dyDescent="0.2">
      <c r="A47" s="5" t="s">
        <v>106</v>
      </c>
      <c r="B47" s="1">
        <v>2</v>
      </c>
      <c r="C47" s="1">
        <v>0</v>
      </c>
      <c r="D47" s="1">
        <v>0</v>
      </c>
      <c r="E47" s="1">
        <v>1</v>
      </c>
      <c r="F47" s="1">
        <v>1</v>
      </c>
      <c r="G47" s="1">
        <v>1</v>
      </c>
      <c r="H47" s="1">
        <v>1</v>
      </c>
      <c r="I47" s="1">
        <v>1</v>
      </c>
      <c r="J47" s="1">
        <v>0</v>
      </c>
      <c r="K47" s="1">
        <v>10</v>
      </c>
      <c r="L47" s="1">
        <v>1</v>
      </c>
      <c r="M47" s="1">
        <v>0</v>
      </c>
      <c r="N47" s="1">
        <v>0</v>
      </c>
      <c r="O47" s="1">
        <v>2</v>
      </c>
      <c r="P47" s="1">
        <v>0</v>
      </c>
      <c r="Q47" s="1">
        <v>0</v>
      </c>
      <c r="R47" s="1">
        <v>0</v>
      </c>
      <c r="S47" s="1">
        <v>2</v>
      </c>
      <c r="T47" s="1">
        <v>3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25</v>
      </c>
    </row>
    <row r="48" spans="1:26" hidden="1" x14ac:dyDescent="0.2">
      <c r="A48" s="5" t="s">
        <v>107</v>
      </c>
      <c r="B48" s="1">
        <v>4</v>
      </c>
      <c r="C48" s="1">
        <v>0</v>
      </c>
      <c r="D48" s="1">
        <v>1</v>
      </c>
      <c r="E48" s="1">
        <v>1</v>
      </c>
      <c r="F48" s="1">
        <v>2</v>
      </c>
      <c r="G48" s="1">
        <v>1</v>
      </c>
      <c r="H48" s="1">
        <v>1</v>
      </c>
      <c r="I48" s="1">
        <v>2</v>
      </c>
      <c r="J48" s="1">
        <v>1</v>
      </c>
      <c r="K48" s="1">
        <v>22</v>
      </c>
      <c r="L48" s="1">
        <v>3</v>
      </c>
      <c r="M48" s="1">
        <v>0</v>
      </c>
      <c r="N48" s="1">
        <v>0</v>
      </c>
      <c r="O48" s="1">
        <v>2</v>
      </c>
      <c r="P48" s="1">
        <v>0</v>
      </c>
      <c r="Q48" s="1">
        <v>0</v>
      </c>
      <c r="R48" s="1">
        <v>1</v>
      </c>
      <c r="S48" s="1">
        <v>1</v>
      </c>
      <c r="T48" s="1">
        <v>8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50</v>
      </c>
    </row>
    <row r="49" spans="1:26" hidden="1" x14ac:dyDescent="0.2">
      <c r="A49" s="5" t="s">
        <v>108</v>
      </c>
      <c r="B49" s="1">
        <v>3</v>
      </c>
      <c r="C49" s="1">
        <v>0</v>
      </c>
      <c r="D49" s="1">
        <v>1</v>
      </c>
      <c r="E49" s="1">
        <v>1</v>
      </c>
      <c r="F49" s="1">
        <v>1</v>
      </c>
      <c r="G49" s="1">
        <v>1</v>
      </c>
      <c r="H49" s="1">
        <v>1</v>
      </c>
      <c r="I49" s="1">
        <v>1</v>
      </c>
      <c r="J49" s="1">
        <v>0</v>
      </c>
      <c r="K49" s="1">
        <v>16</v>
      </c>
      <c r="L49" s="1">
        <v>1</v>
      </c>
      <c r="M49" s="1">
        <v>0</v>
      </c>
      <c r="N49" s="1">
        <v>0</v>
      </c>
      <c r="O49" s="1">
        <v>2</v>
      </c>
      <c r="P49" s="1">
        <v>0</v>
      </c>
      <c r="Q49" s="1">
        <v>0</v>
      </c>
      <c r="R49" s="1">
        <v>0</v>
      </c>
      <c r="S49" s="1">
        <v>2</v>
      </c>
      <c r="T49" s="1">
        <v>5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35</v>
      </c>
    </row>
    <row r="50" spans="1:26" hidden="1" x14ac:dyDescent="0.2">
      <c r="A50" s="5" t="s">
        <v>109</v>
      </c>
      <c r="B50" s="1">
        <v>5</v>
      </c>
      <c r="C50" s="1">
        <v>0</v>
      </c>
      <c r="D50" s="1">
        <v>2</v>
      </c>
      <c r="E50" s="1">
        <v>1</v>
      </c>
      <c r="F50" s="1">
        <v>2</v>
      </c>
      <c r="G50" s="1">
        <v>1</v>
      </c>
      <c r="H50" s="1">
        <v>1</v>
      </c>
      <c r="I50" s="1">
        <v>2</v>
      </c>
      <c r="J50" s="1">
        <v>0</v>
      </c>
      <c r="K50" s="1">
        <v>25</v>
      </c>
      <c r="L50" s="1">
        <v>2</v>
      </c>
      <c r="M50" s="1">
        <v>0</v>
      </c>
      <c r="N50" s="1">
        <v>0</v>
      </c>
      <c r="O50" s="1">
        <v>2</v>
      </c>
      <c r="P50" s="1">
        <v>0</v>
      </c>
      <c r="Q50" s="1">
        <v>0</v>
      </c>
      <c r="R50" s="1">
        <v>0</v>
      </c>
      <c r="S50" s="1">
        <v>2</v>
      </c>
      <c r="T50" s="1">
        <v>8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53</v>
      </c>
    </row>
    <row r="51" spans="1:26" hidden="1" x14ac:dyDescent="0.2">
      <c r="A51" s="5" t="s">
        <v>110</v>
      </c>
      <c r="B51" s="1">
        <v>4</v>
      </c>
      <c r="C51" s="1">
        <v>0</v>
      </c>
      <c r="D51" s="1">
        <v>1</v>
      </c>
      <c r="E51" s="1">
        <v>1</v>
      </c>
      <c r="F51" s="1">
        <v>2</v>
      </c>
      <c r="G51" s="1">
        <v>1</v>
      </c>
      <c r="H51" s="1">
        <v>1</v>
      </c>
      <c r="I51" s="1">
        <v>2</v>
      </c>
      <c r="J51" s="1">
        <v>0</v>
      </c>
      <c r="K51" s="1">
        <v>25</v>
      </c>
      <c r="L51" s="1">
        <v>1</v>
      </c>
      <c r="M51" s="1">
        <v>0</v>
      </c>
      <c r="N51" s="1">
        <v>0</v>
      </c>
      <c r="O51" s="1">
        <v>2</v>
      </c>
      <c r="P51" s="1">
        <v>0</v>
      </c>
      <c r="Q51" s="1">
        <v>0</v>
      </c>
      <c r="R51" s="1">
        <v>0</v>
      </c>
      <c r="S51" s="1">
        <v>2</v>
      </c>
      <c r="T51" s="1">
        <v>7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>
        <v>49</v>
      </c>
    </row>
    <row r="52" spans="1:26" hidden="1" x14ac:dyDescent="0.2">
      <c r="A52" s="5" t="s">
        <v>111</v>
      </c>
      <c r="B52" s="1">
        <v>2</v>
      </c>
      <c r="C52" s="1">
        <v>0</v>
      </c>
      <c r="D52" s="1">
        <v>0</v>
      </c>
      <c r="E52" s="1">
        <v>1</v>
      </c>
      <c r="F52" s="1">
        <v>1</v>
      </c>
      <c r="G52" s="1">
        <v>1</v>
      </c>
      <c r="H52" s="1">
        <v>1</v>
      </c>
      <c r="I52" s="1">
        <v>1</v>
      </c>
      <c r="J52" s="1">
        <v>0</v>
      </c>
      <c r="K52" s="1">
        <v>12</v>
      </c>
      <c r="L52" s="1">
        <v>1</v>
      </c>
      <c r="M52" s="1">
        <v>0</v>
      </c>
      <c r="N52" s="1">
        <v>0</v>
      </c>
      <c r="O52" s="1">
        <v>2</v>
      </c>
      <c r="P52" s="1">
        <v>0</v>
      </c>
      <c r="Q52" s="1">
        <v>0</v>
      </c>
      <c r="R52" s="1">
        <v>0</v>
      </c>
      <c r="S52" s="1">
        <v>1</v>
      </c>
      <c r="T52" s="1">
        <v>4</v>
      </c>
      <c r="U52" s="1">
        <v>0</v>
      </c>
      <c r="V52" s="1">
        <v>0</v>
      </c>
      <c r="W52" s="1">
        <v>1</v>
      </c>
      <c r="X52" s="1">
        <v>0</v>
      </c>
      <c r="Y52" s="1">
        <v>0</v>
      </c>
      <c r="Z52" s="1">
        <v>28</v>
      </c>
    </row>
    <row r="53" spans="1:26" hidden="1" x14ac:dyDescent="0.2">
      <c r="A53" s="5" t="s">
        <v>113</v>
      </c>
      <c r="B53" s="1">
        <v>4</v>
      </c>
      <c r="C53" s="1">
        <v>0</v>
      </c>
      <c r="D53" s="1">
        <v>1</v>
      </c>
      <c r="E53" s="1">
        <v>1</v>
      </c>
      <c r="F53" s="1">
        <v>2</v>
      </c>
      <c r="G53" s="1">
        <v>1</v>
      </c>
      <c r="H53" s="1">
        <v>1</v>
      </c>
      <c r="I53" s="1">
        <v>2</v>
      </c>
      <c r="J53" s="1">
        <v>1</v>
      </c>
      <c r="K53" s="1">
        <v>21</v>
      </c>
      <c r="L53" s="1">
        <v>2</v>
      </c>
      <c r="M53" s="1">
        <v>0</v>
      </c>
      <c r="N53" s="1">
        <v>0</v>
      </c>
      <c r="O53" s="1">
        <v>2</v>
      </c>
      <c r="P53" s="1">
        <v>0</v>
      </c>
      <c r="Q53" s="1">
        <v>0</v>
      </c>
      <c r="R53" s="1">
        <v>0</v>
      </c>
      <c r="S53" s="1">
        <v>2</v>
      </c>
      <c r="T53" s="1">
        <v>6</v>
      </c>
      <c r="U53" s="1">
        <v>0</v>
      </c>
      <c r="V53" s="1">
        <v>0</v>
      </c>
      <c r="W53" s="1">
        <v>0</v>
      </c>
      <c r="X53" s="1">
        <v>0</v>
      </c>
      <c r="Y53" s="1">
        <v>0</v>
      </c>
      <c r="Z53" s="1">
        <v>46</v>
      </c>
    </row>
    <row r="54" spans="1:26" hidden="1" x14ac:dyDescent="0.2">
      <c r="A54" s="5" t="s">
        <v>114</v>
      </c>
      <c r="B54" s="1">
        <v>2</v>
      </c>
      <c r="C54" s="1">
        <v>0</v>
      </c>
      <c r="D54" s="1">
        <v>0</v>
      </c>
      <c r="E54" s="1">
        <v>1</v>
      </c>
      <c r="F54" s="1">
        <v>1</v>
      </c>
      <c r="G54" s="1">
        <v>1</v>
      </c>
      <c r="H54" s="1">
        <v>1</v>
      </c>
      <c r="I54" s="1">
        <v>1</v>
      </c>
      <c r="J54" s="1">
        <v>0</v>
      </c>
      <c r="K54" s="1">
        <v>12</v>
      </c>
      <c r="L54" s="1">
        <v>2</v>
      </c>
      <c r="M54" s="1">
        <v>0</v>
      </c>
      <c r="N54" s="1">
        <v>0</v>
      </c>
      <c r="O54" s="1">
        <v>2</v>
      </c>
      <c r="P54" s="1">
        <v>0</v>
      </c>
      <c r="Q54" s="1">
        <v>0</v>
      </c>
      <c r="R54" s="1">
        <v>0</v>
      </c>
      <c r="S54" s="1">
        <v>2</v>
      </c>
      <c r="T54" s="1">
        <v>4</v>
      </c>
      <c r="U54" s="1">
        <v>0</v>
      </c>
      <c r="V54" s="1">
        <v>0</v>
      </c>
      <c r="W54" s="1">
        <v>0</v>
      </c>
      <c r="X54" s="1">
        <v>0</v>
      </c>
      <c r="Y54" s="1">
        <v>0</v>
      </c>
      <c r="Z54" s="1">
        <v>29</v>
      </c>
    </row>
    <row r="55" spans="1:26" hidden="1" x14ac:dyDescent="0.2">
      <c r="A55" s="5" t="s">
        <v>115</v>
      </c>
      <c r="B55" s="1">
        <v>2</v>
      </c>
      <c r="C55" s="1">
        <v>0</v>
      </c>
      <c r="D55" s="1">
        <v>0</v>
      </c>
      <c r="E55" s="1">
        <v>1</v>
      </c>
      <c r="F55" s="1">
        <v>1</v>
      </c>
      <c r="G55" s="1">
        <v>1</v>
      </c>
      <c r="H55" s="1">
        <v>1</v>
      </c>
      <c r="I55" s="1">
        <v>1</v>
      </c>
      <c r="J55" s="1">
        <v>0</v>
      </c>
      <c r="K55" s="1">
        <v>14</v>
      </c>
      <c r="L55" s="1">
        <v>1</v>
      </c>
      <c r="M55" s="1">
        <v>0</v>
      </c>
      <c r="N55" s="1">
        <v>0</v>
      </c>
      <c r="O55" s="1">
        <v>2</v>
      </c>
      <c r="P55" s="1">
        <v>0</v>
      </c>
      <c r="Q55" s="1">
        <v>0</v>
      </c>
      <c r="R55" s="1">
        <v>0</v>
      </c>
      <c r="S55" s="1">
        <v>2</v>
      </c>
      <c r="T55" s="1">
        <v>4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1">
        <v>30</v>
      </c>
    </row>
    <row r="56" spans="1:26" hidden="1" x14ac:dyDescent="0.2">
      <c r="A56" s="5" t="s">
        <v>116</v>
      </c>
      <c r="B56" s="1">
        <v>2</v>
      </c>
      <c r="C56" s="1">
        <v>1</v>
      </c>
      <c r="D56" s="1">
        <v>1</v>
      </c>
      <c r="E56" s="1">
        <v>1</v>
      </c>
      <c r="F56" s="1">
        <v>1</v>
      </c>
      <c r="G56" s="1">
        <v>1</v>
      </c>
      <c r="H56" s="1">
        <v>1</v>
      </c>
      <c r="I56" s="1">
        <v>1</v>
      </c>
      <c r="J56" s="1">
        <v>0</v>
      </c>
      <c r="K56" s="1">
        <v>19</v>
      </c>
      <c r="L56" s="1">
        <v>2</v>
      </c>
      <c r="M56" s="1">
        <v>0</v>
      </c>
      <c r="N56" s="1">
        <v>0</v>
      </c>
      <c r="O56" s="1">
        <v>2</v>
      </c>
      <c r="P56" s="1">
        <v>0</v>
      </c>
      <c r="Q56" s="1">
        <v>0</v>
      </c>
      <c r="R56" s="1">
        <v>0</v>
      </c>
      <c r="S56" s="1">
        <v>2</v>
      </c>
      <c r="T56" s="1">
        <v>5</v>
      </c>
      <c r="U56" s="1">
        <v>0</v>
      </c>
      <c r="V56" s="1">
        <v>0</v>
      </c>
      <c r="W56" s="1">
        <v>0</v>
      </c>
      <c r="X56" s="1">
        <v>0</v>
      </c>
      <c r="Y56" s="1">
        <v>0</v>
      </c>
      <c r="Z56" s="1">
        <v>39</v>
      </c>
    </row>
    <row r="57" spans="1:26" hidden="1" x14ac:dyDescent="0.2">
      <c r="A57" s="5" t="s">
        <v>117</v>
      </c>
      <c r="B57" s="1">
        <v>4</v>
      </c>
      <c r="C57" s="1">
        <v>0</v>
      </c>
      <c r="D57" s="1">
        <v>1</v>
      </c>
      <c r="E57" s="1">
        <v>1</v>
      </c>
      <c r="F57" s="1">
        <v>2</v>
      </c>
      <c r="G57" s="1">
        <v>1</v>
      </c>
      <c r="H57" s="1">
        <v>1</v>
      </c>
      <c r="I57" s="1">
        <v>2</v>
      </c>
      <c r="J57" s="1">
        <v>0</v>
      </c>
      <c r="K57" s="1">
        <v>25</v>
      </c>
      <c r="L57" s="1">
        <v>3</v>
      </c>
      <c r="M57" s="1">
        <v>0</v>
      </c>
      <c r="N57" s="1">
        <v>0</v>
      </c>
      <c r="O57" s="1">
        <v>2</v>
      </c>
      <c r="P57" s="1">
        <v>0</v>
      </c>
      <c r="Q57" s="1">
        <v>0</v>
      </c>
      <c r="R57" s="1">
        <v>0</v>
      </c>
      <c r="S57" s="1">
        <v>2</v>
      </c>
      <c r="T57" s="1">
        <v>8</v>
      </c>
      <c r="U57" s="1">
        <v>0</v>
      </c>
      <c r="V57" s="1">
        <v>0</v>
      </c>
      <c r="W57" s="1">
        <v>0</v>
      </c>
      <c r="X57" s="1">
        <v>0</v>
      </c>
      <c r="Y57" s="1">
        <v>0</v>
      </c>
      <c r="Z57" s="1">
        <v>52</v>
      </c>
    </row>
    <row r="58" spans="1:26" hidden="1" x14ac:dyDescent="0.2">
      <c r="A58" s="5" t="s">
        <v>118</v>
      </c>
      <c r="B58" s="1">
        <v>2</v>
      </c>
      <c r="C58" s="1">
        <v>0</v>
      </c>
      <c r="D58" s="1">
        <v>0</v>
      </c>
      <c r="E58" s="1">
        <v>1</v>
      </c>
      <c r="F58" s="1">
        <v>1</v>
      </c>
      <c r="G58" s="1">
        <v>1</v>
      </c>
      <c r="H58" s="1">
        <v>0</v>
      </c>
      <c r="I58" s="1">
        <v>1</v>
      </c>
      <c r="J58" s="1">
        <v>8</v>
      </c>
      <c r="K58" s="1">
        <v>9</v>
      </c>
      <c r="L58" s="1">
        <v>1</v>
      </c>
      <c r="M58" s="1">
        <v>0</v>
      </c>
      <c r="N58" s="1">
        <v>0</v>
      </c>
      <c r="O58" s="1">
        <v>2</v>
      </c>
      <c r="P58" s="1">
        <v>0</v>
      </c>
      <c r="Q58" s="1">
        <v>0</v>
      </c>
      <c r="R58" s="1">
        <v>0</v>
      </c>
      <c r="S58" s="1">
        <v>2</v>
      </c>
      <c r="T58" s="1">
        <v>4</v>
      </c>
      <c r="U58" s="1">
        <v>0</v>
      </c>
      <c r="V58" s="1">
        <v>0</v>
      </c>
      <c r="W58" s="1">
        <v>0</v>
      </c>
      <c r="X58" s="1">
        <v>0</v>
      </c>
      <c r="Y58" s="1">
        <v>0</v>
      </c>
      <c r="Z58" s="1">
        <v>32</v>
      </c>
    </row>
    <row r="59" spans="1:26" hidden="1" x14ac:dyDescent="0.2">
      <c r="A59" s="5" t="s">
        <v>119</v>
      </c>
      <c r="B59" s="1">
        <v>2</v>
      </c>
      <c r="C59" s="1">
        <v>0</v>
      </c>
      <c r="D59" s="1">
        <v>0</v>
      </c>
      <c r="E59" s="1">
        <v>1</v>
      </c>
      <c r="F59" s="1">
        <v>1</v>
      </c>
      <c r="G59" s="1">
        <v>1</v>
      </c>
      <c r="H59" s="1">
        <v>1</v>
      </c>
      <c r="I59" s="1">
        <v>1</v>
      </c>
      <c r="J59" s="1">
        <v>0</v>
      </c>
      <c r="K59" s="1">
        <v>12</v>
      </c>
      <c r="L59" s="1">
        <v>1</v>
      </c>
      <c r="M59" s="1">
        <v>0</v>
      </c>
      <c r="N59" s="1">
        <v>0</v>
      </c>
      <c r="O59" s="1">
        <v>2</v>
      </c>
      <c r="P59" s="1">
        <v>0</v>
      </c>
      <c r="Q59" s="1">
        <v>0</v>
      </c>
      <c r="R59" s="1">
        <v>0</v>
      </c>
      <c r="S59" s="1">
        <v>2</v>
      </c>
      <c r="T59" s="1">
        <v>4</v>
      </c>
      <c r="U59" s="1">
        <v>0</v>
      </c>
      <c r="V59" s="1">
        <v>0</v>
      </c>
      <c r="W59" s="1">
        <v>0</v>
      </c>
      <c r="X59" s="1">
        <v>0</v>
      </c>
      <c r="Y59" s="1">
        <v>0</v>
      </c>
      <c r="Z59" s="1">
        <v>28</v>
      </c>
    </row>
    <row r="60" spans="1:26" hidden="1" x14ac:dyDescent="0.2">
      <c r="A60" s="5" t="s">
        <v>112</v>
      </c>
      <c r="B60" s="1">
        <v>2</v>
      </c>
      <c r="C60" s="1">
        <v>0</v>
      </c>
      <c r="D60" s="1">
        <v>0</v>
      </c>
      <c r="E60" s="1">
        <v>1</v>
      </c>
      <c r="F60" s="1">
        <v>1</v>
      </c>
      <c r="G60" s="1">
        <v>1</v>
      </c>
      <c r="H60" s="1">
        <v>1</v>
      </c>
      <c r="I60" s="1">
        <v>1</v>
      </c>
      <c r="J60" s="1">
        <v>0</v>
      </c>
      <c r="K60" s="1">
        <v>11</v>
      </c>
      <c r="L60" s="1">
        <v>1</v>
      </c>
      <c r="M60" s="1">
        <v>0</v>
      </c>
      <c r="N60" s="1">
        <v>0</v>
      </c>
      <c r="O60" s="1">
        <v>2</v>
      </c>
      <c r="P60" s="1">
        <v>0</v>
      </c>
      <c r="Q60" s="1">
        <v>0</v>
      </c>
      <c r="R60" s="1">
        <v>0</v>
      </c>
      <c r="S60" s="1">
        <v>2</v>
      </c>
      <c r="T60" s="1">
        <v>3</v>
      </c>
      <c r="U60" s="1">
        <v>0</v>
      </c>
      <c r="V60" s="1">
        <v>0</v>
      </c>
      <c r="W60" s="1">
        <v>0</v>
      </c>
      <c r="X60" s="1">
        <v>0</v>
      </c>
      <c r="Y60" s="1">
        <v>0</v>
      </c>
      <c r="Z60" s="1">
        <v>26</v>
      </c>
    </row>
    <row r="61" spans="1:26" hidden="1" x14ac:dyDescent="0.2">
      <c r="A61" s="5" t="s">
        <v>139</v>
      </c>
      <c r="B61" s="1">
        <v>5</v>
      </c>
      <c r="C61" s="1">
        <v>0</v>
      </c>
      <c r="D61" s="1">
        <v>2</v>
      </c>
      <c r="E61" s="1">
        <v>1</v>
      </c>
      <c r="F61" s="1">
        <v>2</v>
      </c>
      <c r="G61" s="1">
        <v>1</v>
      </c>
      <c r="H61" s="1">
        <v>1</v>
      </c>
      <c r="I61" s="1">
        <v>2</v>
      </c>
      <c r="J61" s="1">
        <v>0</v>
      </c>
      <c r="K61" s="1">
        <v>32</v>
      </c>
      <c r="L61" s="1">
        <v>2</v>
      </c>
      <c r="M61" s="1">
        <v>0</v>
      </c>
      <c r="N61" s="1">
        <v>0</v>
      </c>
      <c r="O61" s="1">
        <v>2</v>
      </c>
      <c r="P61" s="1">
        <v>0</v>
      </c>
      <c r="Q61" s="1">
        <v>0</v>
      </c>
      <c r="R61" s="1">
        <v>0</v>
      </c>
      <c r="S61" s="1">
        <v>3</v>
      </c>
      <c r="T61" s="1">
        <v>9</v>
      </c>
      <c r="U61" s="1">
        <v>0</v>
      </c>
      <c r="V61" s="1">
        <v>0</v>
      </c>
      <c r="W61" s="1">
        <v>0</v>
      </c>
      <c r="X61" s="1">
        <v>0</v>
      </c>
      <c r="Y61" s="1">
        <v>0</v>
      </c>
      <c r="Z61" s="1">
        <v>62</v>
      </c>
    </row>
    <row r="62" spans="1:26" hidden="1" x14ac:dyDescent="0.2">
      <c r="A62" s="5" t="s">
        <v>140</v>
      </c>
      <c r="B62" s="1">
        <v>4</v>
      </c>
      <c r="C62" s="1">
        <v>0</v>
      </c>
      <c r="D62" s="1">
        <v>1</v>
      </c>
      <c r="E62" s="1">
        <v>1</v>
      </c>
      <c r="F62" s="1">
        <v>2</v>
      </c>
      <c r="G62" s="1">
        <v>1</v>
      </c>
      <c r="H62" s="1">
        <v>1</v>
      </c>
      <c r="I62" s="1">
        <v>2</v>
      </c>
      <c r="J62" s="1">
        <v>0</v>
      </c>
      <c r="K62" s="1">
        <v>25</v>
      </c>
      <c r="L62" s="1">
        <v>1</v>
      </c>
      <c r="M62" s="1">
        <v>0</v>
      </c>
      <c r="N62" s="1">
        <v>0</v>
      </c>
      <c r="O62" s="1">
        <v>2</v>
      </c>
      <c r="P62" s="1">
        <v>0</v>
      </c>
      <c r="Q62" s="1">
        <v>0</v>
      </c>
      <c r="R62" s="1">
        <v>0</v>
      </c>
      <c r="S62" s="1">
        <v>2</v>
      </c>
      <c r="T62" s="1">
        <v>8</v>
      </c>
      <c r="U62" s="1">
        <v>0</v>
      </c>
      <c r="V62" s="1">
        <v>0</v>
      </c>
      <c r="W62" s="1">
        <v>0</v>
      </c>
      <c r="X62" s="1">
        <v>0</v>
      </c>
      <c r="Y62" s="1">
        <v>0</v>
      </c>
      <c r="Z62" s="1">
        <v>50</v>
      </c>
    </row>
    <row r="63" spans="1:26" hidden="1" x14ac:dyDescent="0.2">
      <c r="A63" s="5" t="s">
        <v>141</v>
      </c>
      <c r="B63" s="1">
        <v>3</v>
      </c>
      <c r="C63" s="1">
        <v>0</v>
      </c>
      <c r="D63" s="1">
        <v>1</v>
      </c>
      <c r="E63" s="1">
        <v>1</v>
      </c>
      <c r="F63" s="1">
        <v>1</v>
      </c>
      <c r="G63" s="1">
        <v>1</v>
      </c>
      <c r="H63" s="1">
        <v>1</v>
      </c>
      <c r="I63" s="1">
        <v>1</v>
      </c>
      <c r="J63" s="1">
        <v>0</v>
      </c>
      <c r="K63" s="1">
        <v>17</v>
      </c>
      <c r="L63" s="1">
        <v>1</v>
      </c>
      <c r="M63" s="1">
        <v>0</v>
      </c>
      <c r="N63" s="1">
        <v>0</v>
      </c>
      <c r="O63" s="1">
        <v>2</v>
      </c>
      <c r="P63" s="1">
        <v>0</v>
      </c>
      <c r="Q63" s="1">
        <v>0</v>
      </c>
      <c r="R63" s="1">
        <v>0</v>
      </c>
      <c r="S63" s="1">
        <v>2</v>
      </c>
      <c r="T63" s="1">
        <v>5</v>
      </c>
      <c r="U63" s="1">
        <v>0</v>
      </c>
      <c r="V63" s="1">
        <v>0</v>
      </c>
      <c r="W63" s="1">
        <v>0</v>
      </c>
      <c r="X63" s="1">
        <v>0</v>
      </c>
      <c r="Y63" s="1">
        <v>0</v>
      </c>
      <c r="Z63" s="1">
        <v>36</v>
      </c>
    </row>
    <row r="64" spans="1:26" hidden="1" x14ac:dyDescent="0.2">
      <c r="A64" s="5" t="s">
        <v>142</v>
      </c>
      <c r="B64" s="1">
        <v>2</v>
      </c>
      <c r="C64" s="1">
        <v>0</v>
      </c>
      <c r="D64" s="1">
        <v>0</v>
      </c>
      <c r="E64" s="1">
        <v>1</v>
      </c>
      <c r="F64" s="1">
        <v>1</v>
      </c>
      <c r="G64" s="1">
        <v>1</v>
      </c>
      <c r="H64" s="1">
        <v>1</v>
      </c>
      <c r="I64" s="1">
        <v>1</v>
      </c>
      <c r="J64" s="1">
        <v>0</v>
      </c>
      <c r="K64" s="1">
        <v>13</v>
      </c>
      <c r="L64" s="1">
        <v>1</v>
      </c>
      <c r="M64" s="1">
        <v>0</v>
      </c>
      <c r="N64" s="1">
        <v>0</v>
      </c>
      <c r="O64" s="1">
        <v>2</v>
      </c>
      <c r="P64" s="1">
        <v>0</v>
      </c>
      <c r="Q64" s="1">
        <v>0</v>
      </c>
      <c r="R64" s="1">
        <v>0</v>
      </c>
      <c r="S64" s="1">
        <v>2</v>
      </c>
      <c r="T64" s="1">
        <v>4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29</v>
      </c>
    </row>
    <row r="65" spans="1:26" hidden="1" x14ac:dyDescent="0.2">
      <c r="A65" s="5" t="s">
        <v>143</v>
      </c>
      <c r="B65" s="1">
        <v>3</v>
      </c>
      <c r="C65" s="1">
        <v>0</v>
      </c>
      <c r="D65" s="1">
        <v>1</v>
      </c>
      <c r="E65" s="1">
        <v>1</v>
      </c>
      <c r="F65" s="1">
        <v>1</v>
      </c>
      <c r="G65" s="1">
        <v>1</v>
      </c>
      <c r="H65" s="1">
        <v>1</v>
      </c>
      <c r="I65" s="1">
        <v>1</v>
      </c>
      <c r="J65" s="1">
        <v>0</v>
      </c>
      <c r="K65" s="1">
        <v>19</v>
      </c>
      <c r="L65" s="1">
        <v>1</v>
      </c>
      <c r="M65" s="1">
        <v>0</v>
      </c>
      <c r="N65" s="1">
        <v>0</v>
      </c>
      <c r="O65" s="1">
        <v>2</v>
      </c>
      <c r="P65" s="1">
        <v>0</v>
      </c>
      <c r="Q65" s="1">
        <v>0</v>
      </c>
      <c r="R65" s="1">
        <v>0</v>
      </c>
      <c r="S65" s="1">
        <v>2</v>
      </c>
      <c r="T65" s="1">
        <v>6</v>
      </c>
      <c r="U65" s="1">
        <v>0</v>
      </c>
      <c r="V65" s="1">
        <v>0</v>
      </c>
      <c r="W65" s="1">
        <v>0</v>
      </c>
      <c r="X65" s="1">
        <v>0</v>
      </c>
      <c r="Y65" s="1">
        <v>0</v>
      </c>
      <c r="Z65" s="1">
        <v>39</v>
      </c>
    </row>
    <row r="66" spans="1:26" hidden="1" x14ac:dyDescent="0.2">
      <c r="A66" s="5" t="s">
        <v>144</v>
      </c>
      <c r="B66" s="1">
        <v>2</v>
      </c>
      <c r="C66" s="1">
        <v>0</v>
      </c>
      <c r="D66" s="1">
        <v>0</v>
      </c>
      <c r="E66" s="1">
        <v>1</v>
      </c>
      <c r="F66" s="1">
        <v>0</v>
      </c>
      <c r="G66" s="1">
        <v>1</v>
      </c>
      <c r="H66" s="1">
        <v>1</v>
      </c>
      <c r="I66" s="1">
        <v>1</v>
      </c>
      <c r="J66" s="1">
        <v>0</v>
      </c>
      <c r="K66" s="1">
        <v>8</v>
      </c>
      <c r="L66" s="1">
        <v>1</v>
      </c>
      <c r="M66" s="1">
        <v>0</v>
      </c>
      <c r="N66" s="1">
        <v>0</v>
      </c>
      <c r="O66" s="1">
        <v>2</v>
      </c>
      <c r="P66" s="1">
        <v>0</v>
      </c>
      <c r="Q66" s="1">
        <v>0</v>
      </c>
      <c r="R66" s="1">
        <v>0</v>
      </c>
      <c r="S66" s="1">
        <v>2</v>
      </c>
      <c r="T66" s="1">
        <v>2</v>
      </c>
      <c r="U66" s="1">
        <v>0</v>
      </c>
      <c r="V66" s="1">
        <v>0</v>
      </c>
      <c r="W66" s="1">
        <v>0</v>
      </c>
      <c r="X66" s="1">
        <v>0</v>
      </c>
      <c r="Y66" s="1">
        <v>0</v>
      </c>
      <c r="Z66" s="1">
        <v>21</v>
      </c>
    </row>
    <row r="67" spans="1:26" hidden="1" x14ac:dyDescent="0.2">
      <c r="A67" s="5" t="s">
        <v>145</v>
      </c>
      <c r="B67" s="1">
        <v>3</v>
      </c>
      <c r="C67" s="1">
        <v>0</v>
      </c>
      <c r="D67" s="1">
        <v>1</v>
      </c>
      <c r="E67" s="1">
        <v>1</v>
      </c>
      <c r="F67" s="1">
        <v>1</v>
      </c>
      <c r="G67" s="1">
        <v>1</v>
      </c>
      <c r="H67" s="1">
        <v>1</v>
      </c>
      <c r="I67" s="1">
        <v>1</v>
      </c>
      <c r="J67" s="1">
        <v>0</v>
      </c>
      <c r="K67" s="1">
        <v>15</v>
      </c>
      <c r="L67" s="1">
        <v>1</v>
      </c>
      <c r="M67" s="1">
        <v>0</v>
      </c>
      <c r="N67" s="1">
        <v>0</v>
      </c>
      <c r="O67" s="1">
        <v>2</v>
      </c>
      <c r="P67" s="1">
        <v>0</v>
      </c>
      <c r="Q67" s="1">
        <v>0</v>
      </c>
      <c r="R67" s="1">
        <v>1</v>
      </c>
      <c r="S67" s="1">
        <v>1</v>
      </c>
      <c r="T67" s="1">
        <v>4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>
        <v>33</v>
      </c>
    </row>
    <row r="68" spans="1:26" hidden="1" x14ac:dyDescent="0.2">
      <c r="A68" s="5" t="s">
        <v>146</v>
      </c>
      <c r="B68" s="1">
        <v>2</v>
      </c>
      <c r="C68" s="1">
        <v>0</v>
      </c>
      <c r="D68" s="1">
        <v>0</v>
      </c>
      <c r="E68" s="1">
        <v>1</v>
      </c>
      <c r="F68" s="1">
        <v>1</v>
      </c>
      <c r="G68" s="1">
        <v>1</v>
      </c>
      <c r="H68" s="1">
        <v>1</v>
      </c>
      <c r="I68" s="1">
        <v>1</v>
      </c>
      <c r="J68" s="1">
        <v>0</v>
      </c>
      <c r="K68" s="1">
        <v>14</v>
      </c>
      <c r="L68" s="1">
        <v>1</v>
      </c>
      <c r="M68" s="1">
        <v>0</v>
      </c>
      <c r="N68" s="1">
        <v>0</v>
      </c>
      <c r="O68" s="1">
        <v>2</v>
      </c>
      <c r="P68" s="1">
        <v>0</v>
      </c>
      <c r="Q68" s="1">
        <v>0</v>
      </c>
      <c r="R68" s="1">
        <v>0</v>
      </c>
      <c r="S68" s="1">
        <v>2</v>
      </c>
      <c r="T68" s="1">
        <v>4</v>
      </c>
      <c r="U68" s="1">
        <v>0</v>
      </c>
      <c r="V68" s="1">
        <v>0</v>
      </c>
      <c r="W68" s="1">
        <v>0</v>
      </c>
      <c r="X68" s="1">
        <v>0</v>
      </c>
      <c r="Y68" s="1">
        <v>0</v>
      </c>
      <c r="Z68" s="1">
        <v>30</v>
      </c>
    </row>
    <row r="69" spans="1:26" hidden="1" x14ac:dyDescent="0.2">
      <c r="A69" s="5" t="s">
        <v>147</v>
      </c>
      <c r="B69" s="1">
        <v>2</v>
      </c>
      <c r="C69" s="1">
        <v>0</v>
      </c>
      <c r="D69" s="1">
        <v>0</v>
      </c>
      <c r="E69" s="1">
        <v>1</v>
      </c>
      <c r="F69" s="1">
        <v>0</v>
      </c>
      <c r="G69" s="1">
        <v>1</v>
      </c>
      <c r="H69" s="1">
        <v>1</v>
      </c>
      <c r="I69" s="1">
        <v>1</v>
      </c>
      <c r="J69" s="1">
        <v>0</v>
      </c>
      <c r="K69" s="1">
        <v>7</v>
      </c>
      <c r="L69" s="1">
        <v>1</v>
      </c>
      <c r="M69" s="1">
        <v>0</v>
      </c>
      <c r="N69" s="1">
        <v>0</v>
      </c>
      <c r="O69" s="1">
        <v>2</v>
      </c>
      <c r="P69" s="1">
        <v>0</v>
      </c>
      <c r="Q69" s="1">
        <v>0</v>
      </c>
      <c r="R69" s="1">
        <v>0</v>
      </c>
      <c r="S69" s="1">
        <v>2</v>
      </c>
      <c r="T69" s="1">
        <v>2</v>
      </c>
      <c r="U69" s="1">
        <v>0</v>
      </c>
      <c r="V69" s="1">
        <v>0</v>
      </c>
      <c r="W69" s="1">
        <v>0</v>
      </c>
      <c r="X69" s="1">
        <v>0</v>
      </c>
      <c r="Y69" s="1">
        <v>0</v>
      </c>
      <c r="Z69" s="1">
        <v>20</v>
      </c>
    </row>
    <row r="70" spans="1:26" hidden="1" x14ac:dyDescent="0.2">
      <c r="A70" s="5" t="s">
        <v>148</v>
      </c>
      <c r="B70" s="1">
        <v>2</v>
      </c>
      <c r="C70" s="1">
        <v>0</v>
      </c>
      <c r="D70" s="1">
        <v>0</v>
      </c>
      <c r="E70" s="1">
        <v>1</v>
      </c>
      <c r="F70" s="1">
        <v>1</v>
      </c>
      <c r="G70" s="1">
        <v>1</v>
      </c>
      <c r="H70" s="1">
        <v>1</v>
      </c>
      <c r="I70" s="1">
        <v>1</v>
      </c>
      <c r="J70" s="1">
        <v>0</v>
      </c>
      <c r="K70" s="1">
        <v>12</v>
      </c>
      <c r="L70" s="1">
        <v>1</v>
      </c>
      <c r="M70" s="1">
        <v>0</v>
      </c>
      <c r="N70" s="1">
        <v>0</v>
      </c>
      <c r="O70" s="1">
        <v>2</v>
      </c>
      <c r="P70" s="1">
        <v>0</v>
      </c>
      <c r="Q70" s="1">
        <v>0</v>
      </c>
      <c r="R70" s="1">
        <v>0</v>
      </c>
      <c r="S70" s="1">
        <v>2</v>
      </c>
      <c r="T70" s="1">
        <v>4</v>
      </c>
      <c r="U70" s="1">
        <v>0</v>
      </c>
      <c r="V70" s="1">
        <v>0</v>
      </c>
      <c r="W70" s="1">
        <v>0</v>
      </c>
      <c r="X70" s="1">
        <v>0</v>
      </c>
      <c r="Y70" s="1">
        <v>0</v>
      </c>
      <c r="Z70" s="1">
        <v>28</v>
      </c>
    </row>
    <row r="71" spans="1:26" hidden="1" x14ac:dyDescent="0.2">
      <c r="A71" s="5" t="s">
        <v>149</v>
      </c>
      <c r="B71" s="1">
        <v>2</v>
      </c>
      <c r="C71" s="1">
        <v>0</v>
      </c>
      <c r="D71" s="1">
        <v>0</v>
      </c>
      <c r="E71" s="1">
        <v>1</v>
      </c>
      <c r="F71" s="1">
        <v>1</v>
      </c>
      <c r="G71" s="1">
        <v>1</v>
      </c>
      <c r="H71" s="1">
        <v>1</v>
      </c>
      <c r="I71" s="1">
        <v>1</v>
      </c>
      <c r="J71" s="1">
        <v>0</v>
      </c>
      <c r="K71" s="1">
        <v>15</v>
      </c>
      <c r="L71" s="1">
        <v>1</v>
      </c>
      <c r="M71" s="1">
        <v>0</v>
      </c>
      <c r="N71" s="1">
        <v>0</v>
      </c>
      <c r="O71" s="1">
        <v>2</v>
      </c>
      <c r="P71" s="1">
        <v>0</v>
      </c>
      <c r="Q71" s="1">
        <v>0</v>
      </c>
      <c r="R71" s="1">
        <v>0</v>
      </c>
      <c r="S71" s="1">
        <v>2</v>
      </c>
      <c r="T71" s="1">
        <v>4</v>
      </c>
      <c r="U71" s="1">
        <v>0</v>
      </c>
      <c r="V71" s="1">
        <v>0</v>
      </c>
      <c r="W71" s="1">
        <v>0</v>
      </c>
      <c r="X71" s="1">
        <v>0</v>
      </c>
      <c r="Y71" s="1">
        <v>0</v>
      </c>
      <c r="Z71" s="1">
        <v>31</v>
      </c>
    </row>
    <row r="72" spans="1:26" hidden="1" x14ac:dyDescent="0.2">
      <c r="A72" s="5" t="s">
        <v>150</v>
      </c>
      <c r="B72" s="1">
        <v>4</v>
      </c>
      <c r="C72" s="1">
        <v>0</v>
      </c>
      <c r="D72" s="1">
        <v>1</v>
      </c>
      <c r="E72" s="1">
        <v>1</v>
      </c>
      <c r="F72" s="1">
        <v>2</v>
      </c>
      <c r="G72" s="1">
        <v>1</v>
      </c>
      <c r="H72" s="1">
        <v>1</v>
      </c>
      <c r="I72" s="1">
        <v>2</v>
      </c>
      <c r="J72" s="1">
        <v>0</v>
      </c>
      <c r="K72" s="1">
        <v>24</v>
      </c>
      <c r="L72" s="1">
        <v>1</v>
      </c>
      <c r="M72" s="1">
        <v>0</v>
      </c>
      <c r="N72" s="1">
        <v>0</v>
      </c>
      <c r="O72" s="1">
        <v>2</v>
      </c>
      <c r="P72" s="1">
        <v>0</v>
      </c>
      <c r="Q72" s="1">
        <v>0</v>
      </c>
      <c r="R72" s="1">
        <v>0</v>
      </c>
      <c r="S72" s="1">
        <v>2</v>
      </c>
      <c r="T72" s="1">
        <v>7</v>
      </c>
      <c r="U72" s="1">
        <v>0</v>
      </c>
      <c r="V72" s="1">
        <v>0</v>
      </c>
      <c r="W72" s="1">
        <v>1</v>
      </c>
      <c r="X72" s="1">
        <v>0</v>
      </c>
      <c r="Y72" s="1">
        <v>0</v>
      </c>
      <c r="Z72" s="1">
        <v>49</v>
      </c>
    </row>
    <row r="73" spans="1:26" hidden="1" x14ac:dyDescent="0.2">
      <c r="A73" s="5" t="s">
        <v>151</v>
      </c>
      <c r="B73" s="1">
        <v>3</v>
      </c>
      <c r="C73" s="1">
        <v>0</v>
      </c>
      <c r="D73" s="1">
        <v>1</v>
      </c>
      <c r="E73" s="1">
        <v>1</v>
      </c>
      <c r="F73" s="1">
        <v>2</v>
      </c>
      <c r="G73" s="1">
        <v>1</v>
      </c>
      <c r="H73" s="1">
        <v>1</v>
      </c>
      <c r="I73" s="1">
        <v>1</v>
      </c>
      <c r="J73" s="1">
        <v>0</v>
      </c>
      <c r="K73" s="1">
        <v>20</v>
      </c>
      <c r="L73" s="1">
        <v>1</v>
      </c>
      <c r="M73" s="1">
        <v>0</v>
      </c>
      <c r="N73" s="1">
        <v>0</v>
      </c>
      <c r="O73" s="1">
        <v>2</v>
      </c>
      <c r="P73" s="1">
        <v>0</v>
      </c>
      <c r="Q73" s="1">
        <v>0</v>
      </c>
      <c r="R73" s="1">
        <v>0</v>
      </c>
      <c r="S73" s="1">
        <v>2</v>
      </c>
      <c r="T73" s="1">
        <v>6</v>
      </c>
      <c r="U73" s="1">
        <v>0</v>
      </c>
      <c r="V73" s="1">
        <v>0</v>
      </c>
      <c r="W73" s="1">
        <v>0</v>
      </c>
      <c r="X73" s="1">
        <v>0</v>
      </c>
      <c r="Y73" s="1">
        <v>0</v>
      </c>
      <c r="Z73" s="1">
        <v>41</v>
      </c>
    </row>
    <row r="74" spans="1:26" hidden="1" x14ac:dyDescent="0.2">
      <c r="A74" s="5" t="s">
        <v>152</v>
      </c>
      <c r="B74" s="1">
        <v>4</v>
      </c>
      <c r="C74" s="1">
        <v>0</v>
      </c>
      <c r="D74" s="1">
        <v>1</v>
      </c>
      <c r="E74" s="1">
        <v>1</v>
      </c>
      <c r="F74" s="1">
        <v>2</v>
      </c>
      <c r="G74" s="1">
        <v>1</v>
      </c>
      <c r="H74" s="1">
        <v>1</v>
      </c>
      <c r="I74" s="1">
        <v>2</v>
      </c>
      <c r="J74" s="1">
        <v>0</v>
      </c>
      <c r="K74" s="1">
        <v>25</v>
      </c>
      <c r="L74" s="1">
        <v>1</v>
      </c>
      <c r="M74" s="1">
        <v>0</v>
      </c>
      <c r="N74" s="1">
        <v>0</v>
      </c>
      <c r="O74" s="1">
        <v>2</v>
      </c>
      <c r="P74" s="1">
        <v>0</v>
      </c>
      <c r="Q74" s="1">
        <v>0</v>
      </c>
      <c r="R74" s="1">
        <v>1</v>
      </c>
      <c r="S74" s="1">
        <v>1</v>
      </c>
      <c r="T74" s="1">
        <v>8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50</v>
      </c>
    </row>
    <row r="75" spans="1:26" hidden="1" x14ac:dyDescent="0.2">
      <c r="A75" s="5" t="s">
        <v>153</v>
      </c>
      <c r="B75" s="1">
        <v>3</v>
      </c>
      <c r="C75" s="1">
        <v>0</v>
      </c>
      <c r="D75" s="1">
        <v>1</v>
      </c>
      <c r="E75" s="1">
        <v>1</v>
      </c>
      <c r="F75" s="1">
        <v>2</v>
      </c>
      <c r="G75" s="1">
        <v>1</v>
      </c>
      <c r="H75" s="1">
        <v>1</v>
      </c>
      <c r="I75" s="1">
        <v>2</v>
      </c>
      <c r="J75" s="1">
        <v>0</v>
      </c>
      <c r="K75" s="1">
        <v>20</v>
      </c>
      <c r="L75" s="1">
        <v>1</v>
      </c>
      <c r="M75" s="1">
        <v>0</v>
      </c>
      <c r="N75" s="1">
        <v>0</v>
      </c>
      <c r="O75" s="1">
        <v>2</v>
      </c>
      <c r="P75" s="1">
        <v>0</v>
      </c>
      <c r="Q75" s="1">
        <v>0</v>
      </c>
      <c r="R75" s="1">
        <v>1</v>
      </c>
      <c r="S75" s="1">
        <v>1</v>
      </c>
      <c r="T75" s="1">
        <v>6</v>
      </c>
      <c r="U75" s="1">
        <v>0</v>
      </c>
      <c r="V75" s="1">
        <v>0</v>
      </c>
      <c r="W75" s="1">
        <v>0</v>
      </c>
      <c r="X75" s="1">
        <v>0</v>
      </c>
      <c r="Y75" s="1">
        <v>0</v>
      </c>
      <c r="Z75" s="1">
        <v>42</v>
      </c>
    </row>
    <row r="76" spans="1:26" hidden="1" x14ac:dyDescent="0.2">
      <c r="A76" s="5" t="s">
        <v>154</v>
      </c>
      <c r="B76" s="1">
        <v>3</v>
      </c>
      <c r="C76" s="1">
        <v>0</v>
      </c>
      <c r="D76" s="1">
        <v>1</v>
      </c>
      <c r="E76" s="1">
        <v>1</v>
      </c>
      <c r="F76" s="1">
        <v>1</v>
      </c>
      <c r="G76" s="1">
        <v>1</v>
      </c>
      <c r="H76" s="1">
        <v>1</v>
      </c>
      <c r="I76" s="1">
        <v>1</v>
      </c>
      <c r="J76" s="1">
        <v>0</v>
      </c>
      <c r="K76" s="1">
        <v>18</v>
      </c>
      <c r="L76" s="1">
        <v>1</v>
      </c>
      <c r="M76" s="1">
        <v>0</v>
      </c>
      <c r="N76" s="1">
        <v>0</v>
      </c>
      <c r="O76" s="1">
        <v>2</v>
      </c>
      <c r="P76" s="1">
        <v>0</v>
      </c>
      <c r="Q76" s="1">
        <v>0</v>
      </c>
      <c r="R76" s="1">
        <v>0</v>
      </c>
      <c r="S76" s="1">
        <v>2</v>
      </c>
      <c r="T76" s="1">
        <v>5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  <c r="Z76" s="1">
        <v>37</v>
      </c>
    </row>
    <row r="77" spans="1:26" hidden="1" x14ac:dyDescent="0.2">
      <c r="A77" s="5" t="s">
        <v>155</v>
      </c>
      <c r="B77" s="1">
        <v>2</v>
      </c>
      <c r="C77" s="1">
        <v>0</v>
      </c>
      <c r="D77" s="1">
        <v>0</v>
      </c>
      <c r="E77" s="1">
        <v>1</v>
      </c>
      <c r="F77" s="1">
        <v>1</v>
      </c>
      <c r="G77" s="1">
        <v>1</v>
      </c>
      <c r="H77" s="1">
        <v>1</v>
      </c>
      <c r="I77" s="1">
        <v>1</v>
      </c>
      <c r="J77" s="1">
        <v>0</v>
      </c>
      <c r="K77" s="1">
        <v>15</v>
      </c>
      <c r="L77" s="1">
        <v>1</v>
      </c>
      <c r="M77" s="1">
        <v>0</v>
      </c>
      <c r="N77" s="1">
        <v>0</v>
      </c>
      <c r="O77" s="1">
        <v>2</v>
      </c>
      <c r="P77" s="1">
        <v>0</v>
      </c>
      <c r="Q77" s="1">
        <v>0</v>
      </c>
      <c r="R77" s="1">
        <v>0</v>
      </c>
      <c r="S77" s="1">
        <v>2</v>
      </c>
      <c r="T77" s="1">
        <v>4</v>
      </c>
      <c r="U77" s="1">
        <v>0</v>
      </c>
      <c r="V77" s="1">
        <v>0</v>
      </c>
      <c r="W77" s="1">
        <v>0</v>
      </c>
      <c r="X77" s="1">
        <v>0</v>
      </c>
      <c r="Y77" s="1">
        <v>0</v>
      </c>
      <c r="Z77" s="1">
        <v>31</v>
      </c>
    </row>
    <row r="78" spans="1:26" hidden="1" x14ac:dyDescent="0.2">
      <c r="A78" s="5" t="s">
        <v>156</v>
      </c>
      <c r="B78" s="1">
        <v>4</v>
      </c>
      <c r="C78" s="1">
        <v>0</v>
      </c>
      <c r="D78" s="1">
        <v>2</v>
      </c>
      <c r="E78" s="1">
        <v>1</v>
      </c>
      <c r="F78" s="1">
        <v>2</v>
      </c>
      <c r="G78" s="1">
        <v>1</v>
      </c>
      <c r="H78" s="1">
        <v>1</v>
      </c>
      <c r="I78" s="1">
        <v>2</v>
      </c>
      <c r="J78" s="1">
        <v>0</v>
      </c>
      <c r="K78" s="1">
        <v>26</v>
      </c>
      <c r="L78" s="1">
        <v>1</v>
      </c>
      <c r="M78" s="1">
        <v>0</v>
      </c>
      <c r="N78" s="1">
        <v>0</v>
      </c>
      <c r="O78" s="1">
        <v>2</v>
      </c>
      <c r="P78" s="1">
        <v>0</v>
      </c>
      <c r="Q78" s="1">
        <v>0</v>
      </c>
      <c r="R78" s="1">
        <v>0</v>
      </c>
      <c r="S78" s="1">
        <v>2</v>
      </c>
      <c r="T78" s="1">
        <v>8</v>
      </c>
      <c r="U78" s="1">
        <v>0</v>
      </c>
      <c r="V78" s="1">
        <v>0</v>
      </c>
      <c r="W78" s="1">
        <v>0</v>
      </c>
      <c r="X78" s="1">
        <v>0</v>
      </c>
      <c r="Y78" s="1">
        <v>0</v>
      </c>
      <c r="Z78" s="1">
        <v>52</v>
      </c>
    </row>
    <row r="79" spans="1:26" hidden="1" x14ac:dyDescent="0.2">
      <c r="A79" s="5" t="s">
        <v>157</v>
      </c>
      <c r="B79" s="1">
        <v>4</v>
      </c>
      <c r="C79" s="1">
        <v>0</v>
      </c>
      <c r="D79" s="1">
        <v>1</v>
      </c>
      <c r="E79" s="1">
        <v>1</v>
      </c>
      <c r="F79" s="1">
        <v>2</v>
      </c>
      <c r="G79" s="1">
        <v>1</v>
      </c>
      <c r="H79" s="1">
        <v>1</v>
      </c>
      <c r="I79" s="1">
        <v>2</v>
      </c>
      <c r="J79" s="1">
        <v>0</v>
      </c>
      <c r="K79" s="1">
        <v>25</v>
      </c>
      <c r="L79" s="1">
        <v>1</v>
      </c>
      <c r="M79" s="1">
        <v>0</v>
      </c>
      <c r="N79" s="1">
        <v>0</v>
      </c>
      <c r="O79" s="1">
        <v>2</v>
      </c>
      <c r="P79" s="1">
        <v>0</v>
      </c>
      <c r="Q79" s="1">
        <v>0</v>
      </c>
      <c r="R79" s="1">
        <v>1</v>
      </c>
      <c r="S79" s="1">
        <v>1</v>
      </c>
      <c r="T79" s="1">
        <v>7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s="1">
        <v>49</v>
      </c>
    </row>
    <row r="80" spans="1:26" hidden="1" x14ac:dyDescent="0.2">
      <c r="A80" s="5" t="s">
        <v>158</v>
      </c>
      <c r="B80" s="1">
        <v>5</v>
      </c>
      <c r="C80" s="1">
        <v>0</v>
      </c>
      <c r="D80" s="1">
        <v>2</v>
      </c>
      <c r="E80" s="1">
        <v>1</v>
      </c>
      <c r="F80" s="1">
        <v>2</v>
      </c>
      <c r="G80" s="1">
        <v>1</v>
      </c>
      <c r="H80" s="1">
        <v>1</v>
      </c>
      <c r="I80" s="1">
        <v>2</v>
      </c>
      <c r="J80" s="1">
        <v>0</v>
      </c>
      <c r="K80" s="1">
        <v>30</v>
      </c>
      <c r="L80" s="1">
        <v>3</v>
      </c>
      <c r="M80" s="1">
        <v>0</v>
      </c>
      <c r="N80" s="1">
        <v>0</v>
      </c>
      <c r="O80" s="1">
        <v>2</v>
      </c>
      <c r="P80" s="1">
        <v>0</v>
      </c>
      <c r="Q80" s="1">
        <v>0</v>
      </c>
      <c r="R80" s="1">
        <v>0</v>
      </c>
      <c r="S80" s="1">
        <v>2</v>
      </c>
      <c r="T80" s="1">
        <v>9</v>
      </c>
      <c r="U80" s="1">
        <v>0</v>
      </c>
      <c r="V80" s="1">
        <v>0</v>
      </c>
      <c r="W80" s="1">
        <v>1</v>
      </c>
      <c r="X80" s="1">
        <v>0</v>
      </c>
      <c r="Y80" s="1">
        <v>0</v>
      </c>
      <c r="Z80" s="1">
        <v>61</v>
      </c>
    </row>
    <row r="81" spans="1:28" hidden="1" x14ac:dyDescent="0.2">
      <c r="A81" s="5" t="s">
        <v>160</v>
      </c>
      <c r="B81" s="1">
        <v>4</v>
      </c>
      <c r="C81" s="1">
        <v>0</v>
      </c>
      <c r="D81" s="1">
        <v>1</v>
      </c>
      <c r="E81" s="1">
        <v>1</v>
      </c>
      <c r="F81" s="1">
        <v>2</v>
      </c>
      <c r="G81" s="1">
        <v>1</v>
      </c>
      <c r="H81" s="1">
        <v>1</v>
      </c>
      <c r="I81" s="1">
        <v>2</v>
      </c>
      <c r="J81" s="1">
        <v>0</v>
      </c>
      <c r="K81" s="1">
        <v>26</v>
      </c>
      <c r="L81" s="1">
        <v>3</v>
      </c>
      <c r="M81" s="1">
        <v>0</v>
      </c>
      <c r="N81" s="1">
        <v>0</v>
      </c>
      <c r="O81" s="1">
        <v>2</v>
      </c>
      <c r="P81" s="1">
        <v>0</v>
      </c>
      <c r="Q81" s="1">
        <v>0</v>
      </c>
      <c r="R81" s="1">
        <v>1</v>
      </c>
      <c r="S81" s="1">
        <v>1</v>
      </c>
      <c r="T81" s="1">
        <v>8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53</v>
      </c>
    </row>
    <row r="82" spans="1:28" hidden="1" x14ac:dyDescent="0.2">
      <c r="A82" s="5" t="s">
        <v>162</v>
      </c>
      <c r="B82" s="1">
        <v>4</v>
      </c>
      <c r="C82" s="1">
        <v>0</v>
      </c>
      <c r="D82" s="1">
        <v>1</v>
      </c>
      <c r="E82" s="1">
        <v>1</v>
      </c>
      <c r="F82" s="1">
        <v>2</v>
      </c>
      <c r="G82" s="1">
        <v>1</v>
      </c>
      <c r="H82" s="1">
        <v>1</v>
      </c>
      <c r="I82" s="1">
        <v>2</v>
      </c>
      <c r="J82" s="1">
        <v>0</v>
      </c>
      <c r="K82" s="1">
        <v>24</v>
      </c>
      <c r="L82" s="1">
        <v>3</v>
      </c>
      <c r="M82" s="1">
        <v>0</v>
      </c>
      <c r="N82" s="1">
        <v>0</v>
      </c>
      <c r="O82" s="1">
        <v>2</v>
      </c>
      <c r="P82" s="1">
        <v>0</v>
      </c>
      <c r="Q82" s="1">
        <v>0</v>
      </c>
      <c r="R82" s="1">
        <v>0</v>
      </c>
      <c r="S82" s="1">
        <v>2</v>
      </c>
      <c r="T82" s="1">
        <v>7</v>
      </c>
      <c r="U82" s="1">
        <v>0</v>
      </c>
      <c r="V82" s="1">
        <v>0</v>
      </c>
      <c r="W82" s="1">
        <v>0</v>
      </c>
      <c r="X82" s="1">
        <v>0</v>
      </c>
      <c r="Y82" s="1">
        <v>0</v>
      </c>
      <c r="Z82" s="1">
        <v>50</v>
      </c>
    </row>
    <row r="83" spans="1:28" hidden="1" x14ac:dyDescent="0.2">
      <c r="A83" s="5" t="s">
        <v>163</v>
      </c>
      <c r="B83" s="1">
        <v>2</v>
      </c>
      <c r="C83" s="1">
        <v>0</v>
      </c>
      <c r="D83" s="1">
        <v>0</v>
      </c>
      <c r="E83" s="1">
        <v>1</v>
      </c>
      <c r="F83" s="1">
        <v>1</v>
      </c>
      <c r="G83" s="1">
        <v>1</v>
      </c>
      <c r="H83" s="1">
        <v>1</v>
      </c>
      <c r="I83" s="1">
        <v>1</v>
      </c>
      <c r="J83" s="1">
        <v>0</v>
      </c>
      <c r="K83" s="1">
        <v>11</v>
      </c>
      <c r="L83" s="1">
        <v>1</v>
      </c>
      <c r="M83" s="1">
        <v>0</v>
      </c>
      <c r="N83" s="1">
        <v>0</v>
      </c>
      <c r="O83" s="1">
        <v>2</v>
      </c>
      <c r="P83" s="1">
        <v>0</v>
      </c>
      <c r="Q83" s="1">
        <v>0</v>
      </c>
      <c r="R83" s="1">
        <v>2</v>
      </c>
      <c r="S83" s="1">
        <v>0</v>
      </c>
      <c r="T83" s="1">
        <v>3</v>
      </c>
      <c r="U83" s="1">
        <v>0</v>
      </c>
      <c r="V83" s="1">
        <v>0</v>
      </c>
      <c r="W83" s="1">
        <v>0</v>
      </c>
      <c r="X83" s="1">
        <v>0</v>
      </c>
      <c r="Y83" s="1">
        <v>0</v>
      </c>
      <c r="Z83" s="1">
        <v>26</v>
      </c>
    </row>
    <row r="84" spans="1:28" hidden="1" x14ac:dyDescent="0.2">
      <c r="A84" s="5" t="s">
        <v>165</v>
      </c>
      <c r="B84" s="1">
        <v>2</v>
      </c>
      <c r="C84" s="1">
        <v>0</v>
      </c>
      <c r="D84" s="1">
        <v>0</v>
      </c>
      <c r="E84" s="1">
        <v>1</v>
      </c>
      <c r="F84" s="1">
        <v>1</v>
      </c>
      <c r="G84" s="1">
        <v>1</v>
      </c>
      <c r="H84" s="1">
        <v>1</v>
      </c>
      <c r="I84" s="1">
        <v>1</v>
      </c>
      <c r="J84" s="1">
        <v>0</v>
      </c>
      <c r="K84" s="1">
        <v>10</v>
      </c>
      <c r="L84" s="1">
        <v>1</v>
      </c>
      <c r="M84" s="1">
        <v>0</v>
      </c>
      <c r="N84" s="1">
        <v>0</v>
      </c>
      <c r="O84" s="1">
        <v>2</v>
      </c>
      <c r="P84" s="1">
        <v>0</v>
      </c>
      <c r="Q84" s="1">
        <v>0</v>
      </c>
      <c r="R84" s="1">
        <v>0</v>
      </c>
      <c r="S84" s="1">
        <v>2</v>
      </c>
      <c r="T84" s="1">
        <v>3</v>
      </c>
      <c r="U84" s="1">
        <v>0</v>
      </c>
      <c r="V84" s="1">
        <v>0</v>
      </c>
      <c r="W84" s="1">
        <v>0</v>
      </c>
      <c r="X84" s="1">
        <v>0</v>
      </c>
      <c r="Y84" s="1">
        <v>0</v>
      </c>
      <c r="Z84" s="1">
        <v>25</v>
      </c>
    </row>
    <row r="85" spans="1:28" s="3" customFormat="1" hidden="1" x14ac:dyDescent="0.2">
      <c r="A85" s="5" t="s">
        <v>168</v>
      </c>
      <c r="B85" s="1">
        <v>2</v>
      </c>
      <c r="C85" s="1">
        <v>0</v>
      </c>
      <c r="D85" s="1">
        <v>0</v>
      </c>
      <c r="E85" s="1">
        <v>1</v>
      </c>
      <c r="F85" s="1">
        <v>1</v>
      </c>
      <c r="G85" s="1">
        <v>1</v>
      </c>
      <c r="H85" s="1">
        <v>1</v>
      </c>
      <c r="I85" s="1">
        <v>1</v>
      </c>
      <c r="J85" s="1">
        <v>0</v>
      </c>
      <c r="K85" s="1">
        <v>10</v>
      </c>
      <c r="L85" s="1">
        <v>1</v>
      </c>
      <c r="M85" s="1">
        <v>0</v>
      </c>
      <c r="N85" s="1">
        <v>0</v>
      </c>
      <c r="O85" s="1">
        <v>2</v>
      </c>
      <c r="P85" s="1">
        <v>0</v>
      </c>
      <c r="Q85" s="1">
        <v>0</v>
      </c>
      <c r="R85" s="1">
        <v>0</v>
      </c>
      <c r="S85" s="1">
        <v>2</v>
      </c>
      <c r="T85" s="1">
        <v>3</v>
      </c>
      <c r="U85" s="1">
        <v>0</v>
      </c>
      <c r="V85" s="1">
        <v>0</v>
      </c>
      <c r="W85" s="1">
        <v>0</v>
      </c>
      <c r="X85" s="1">
        <v>0</v>
      </c>
      <c r="Y85" s="1">
        <v>0</v>
      </c>
      <c r="Z85" s="1">
        <v>25</v>
      </c>
      <c r="AA85"/>
      <c r="AB85"/>
    </row>
    <row r="86" spans="1:28" hidden="1" x14ac:dyDescent="0.2">
      <c r="A86" s="5" t="s">
        <v>172</v>
      </c>
      <c r="B86" s="1">
        <v>4</v>
      </c>
      <c r="C86" s="1">
        <v>0</v>
      </c>
      <c r="D86" s="1">
        <v>1</v>
      </c>
      <c r="E86" s="1">
        <v>1</v>
      </c>
      <c r="F86" s="1">
        <v>2</v>
      </c>
      <c r="G86" s="1">
        <v>1</v>
      </c>
      <c r="H86" s="1">
        <v>1</v>
      </c>
      <c r="I86" s="1">
        <v>1</v>
      </c>
      <c r="J86" s="1">
        <v>0</v>
      </c>
      <c r="K86" s="1">
        <v>23</v>
      </c>
      <c r="L86" s="1">
        <v>2</v>
      </c>
      <c r="M86" s="1">
        <v>0</v>
      </c>
      <c r="N86" s="1">
        <v>0</v>
      </c>
      <c r="O86" s="1">
        <v>2</v>
      </c>
      <c r="P86" s="1">
        <v>0</v>
      </c>
      <c r="Q86" s="1">
        <v>0</v>
      </c>
      <c r="R86" s="1">
        <v>0</v>
      </c>
      <c r="S86" s="1">
        <v>2</v>
      </c>
      <c r="T86" s="1">
        <v>7</v>
      </c>
      <c r="U86" s="1">
        <v>0</v>
      </c>
      <c r="V86" s="1">
        <v>0</v>
      </c>
      <c r="W86" s="1">
        <v>0</v>
      </c>
      <c r="X86" s="1">
        <v>0</v>
      </c>
      <c r="Y86" s="1">
        <v>0</v>
      </c>
      <c r="Z86" s="1">
        <v>47</v>
      </c>
    </row>
    <row r="87" spans="1:28" hidden="1" x14ac:dyDescent="0.2">
      <c r="A87" s="5" t="s">
        <v>174</v>
      </c>
      <c r="B87" s="1">
        <v>0</v>
      </c>
      <c r="C87" s="1">
        <v>0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0</v>
      </c>
      <c r="P87" s="1">
        <v>0</v>
      </c>
      <c r="Q87" s="1">
        <v>0</v>
      </c>
      <c r="R87" s="1">
        <v>0</v>
      </c>
      <c r="S87" s="1">
        <v>0</v>
      </c>
      <c r="T87" s="1">
        <v>0</v>
      </c>
      <c r="U87" s="1">
        <v>0</v>
      </c>
      <c r="V87" s="1">
        <v>0</v>
      </c>
      <c r="W87" s="1">
        <v>0</v>
      </c>
      <c r="X87" s="1">
        <v>0</v>
      </c>
      <c r="Y87" s="1">
        <v>0</v>
      </c>
      <c r="Z87" s="1">
        <v>0</v>
      </c>
    </row>
    <row r="88" spans="1:28" hidden="1" x14ac:dyDescent="0.2">
      <c r="A88" s="5" t="s">
        <v>173</v>
      </c>
      <c r="B88" s="1">
        <v>3</v>
      </c>
      <c r="C88" s="1">
        <v>0</v>
      </c>
      <c r="D88" s="1">
        <v>1</v>
      </c>
      <c r="E88" s="1">
        <v>1</v>
      </c>
      <c r="F88" s="1">
        <v>2</v>
      </c>
      <c r="G88" s="1">
        <v>1</v>
      </c>
      <c r="H88" s="1">
        <v>1</v>
      </c>
      <c r="I88" s="1">
        <v>1</v>
      </c>
      <c r="J88" s="1">
        <v>0</v>
      </c>
      <c r="K88" s="1">
        <v>20</v>
      </c>
      <c r="L88" s="1">
        <v>1</v>
      </c>
      <c r="M88" s="1">
        <v>0</v>
      </c>
      <c r="N88" s="1">
        <v>0</v>
      </c>
      <c r="O88" s="1">
        <v>2</v>
      </c>
      <c r="P88" s="1">
        <v>0</v>
      </c>
      <c r="Q88" s="1">
        <v>0</v>
      </c>
      <c r="R88" s="1">
        <v>0</v>
      </c>
      <c r="S88" s="1">
        <v>2</v>
      </c>
      <c r="T88" s="1">
        <v>6</v>
      </c>
      <c r="U88" s="1">
        <v>0</v>
      </c>
      <c r="V88" s="1">
        <v>0</v>
      </c>
      <c r="W88" s="1">
        <v>0</v>
      </c>
      <c r="X88" s="1">
        <v>0</v>
      </c>
      <c r="Y88" s="1">
        <v>0</v>
      </c>
      <c r="Z88" s="1">
        <v>41</v>
      </c>
    </row>
    <row r="89" spans="1:28" hidden="1" x14ac:dyDescent="0.2">
      <c r="A89" s="5" t="s">
        <v>169</v>
      </c>
      <c r="B89" s="1">
        <v>2</v>
      </c>
      <c r="C89" s="1">
        <v>0</v>
      </c>
      <c r="D89" s="1">
        <v>0</v>
      </c>
      <c r="E89" s="1">
        <v>1</v>
      </c>
      <c r="F89" s="1">
        <v>0</v>
      </c>
      <c r="G89" s="1">
        <v>1</v>
      </c>
      <c r="H89" s="1">
        <v>1</v>
      </c>
      <c r="I89" s="1">
        <v>1</v>
      </c>
      <c r="J89" s="1">
        <v>0</v>
      </c>
      <c r="K89" s="1">
        <v>7</v>
      </c>
      <c r="L89" s="1">
        <v>1</v>
      </c>
      <c r="M89" s="1">
        <v>0</v>
      </c>
      <c r="N89" s="1">
        <v>0</v>
      </c>
      <c r="O89" s="1">
        <v>2</v>
      </c>
      <c r="P89" s="1">
        <v>0</v>
      </c>
      <c r="Q89" s="1">
        <v>0</v>
      </c>
      <c r="R89" s="1">
        <v>0</v>
      </c>
      <c r="S89" s="1">
        <v>2</v>
      </c>
      <c r="T89" s="1">
        <v>2</v>
      </c>
      <c r="U89" s="1">
        <v>0</v>
      </c>
      <c r="V89" s="1">
        <v>0</v>
      </c>
      <c r="W89" s="1">
        <v>0</v>
      </c>
      <c r="X89" s="1">
        <v>0</v>
      </c>
      <c r="Y89" s="1">
        <v>0</v>
      </c>
      <c r="Z89" s="1">
        <v>20</v>
      </c>
    </row>
    <row r="90" spans="1:28" hidden="1" x14ac:dyDescent="0.2">
      <c r="A90" s="5" t="s">
        <v>159</v>
      </c>
      <c r="B90" s="1">
        <v>3</v>
      </c>
      <c r="C90" s="1">
        <v>0</v>
      </c>
      <c r="D90" s="1">
        <v>1</v>
      </c>
      <c r="E90" s="1">
        <v>1</v>
      </c>
      <c r="F90" s="1">
        <v>2</v>
      </c>
      <c r="G90" s="1">
        <v>1</v>
      </c>
      <c r="H90" s="1">
        <v>1</v>
      </c>
      <c r="I90" s="1">
        <v>1</v>
      </c>
      <c r="J90" s="1">
        <v>0</v>
      </c>
      <c r="K90" s="1">
        <v>20</v>
      </c>
      <c r="L90" s="1">
        <v>1</v>
      </c>
      <c r="M90" s="1">
        <v>0</v>
      </c>
      <c r="N90" s="1">
        <v>0</v>
      </c>
      <c r="O90" s="1">
        <v>2</v>
      </c>
      <c r="P90" s="1">
        <v>0</v>
      </c>
      <c r="Q90" s="1">
        <v>0</v>
      </c>
      <c r="R90" s="1">
        <v>0</v>
      </c>
      <c r="S90" s="1">
        <v>2</v>
      </c>
      <c r="T90" s="1">
        <v>6</v>
      </c>
      <c r="U90" s="1">
        <v>0</v>
      </c>
      <c r="V90" s="1">
        <v>0</v>
      </c>
      <c r="W90" s="1">
        <v>0</v>
      </c>
      <c r="X90" s="1">
        <v>0</v>
      </c>
      <c r="Y90" s="1">
        <v>0</v>
      </c>
      <c r="Z90" s="1">
        <v>41</v>
      </c>
    </row>
    <row r="91" spans="1:28" hidden="1" x14ac:dyDescent="0.2">
      <c r="A91" s="5" t="s">
        <v>164</v>
      </c>
      <c r="B91" s="1">
        <v>3</v>
      </c>
      <c r="C91" s="1">
        <v>0</v>
      </c>
      <c r="D91" s="1">
        <v>1</v>
      </c>
      <c r="E91" s="1">
        <v>1</v>
      </c>
      <c r="F91" s="1">
        <v>2</v>
      </c>
      <c r="G91" s="1">
        <v>1</v>
      </c>
      <c r="H91" s="1">
        <v>1</v>
      </c>
      <c r="I91" s="1">
        <v>1</v>
      </c>
      <c r="J91" s="1">
        <v>0</v>
      </c>
      <c r="K91" s="1">
        <v>20</v>
      </c>
      <c r="L91" s="1">
        <v>1</v>
      </c>
      <c r="M91" s="1">
        <v>0</v>
      </c>
      <c r="N91" s="1">
        <v>0</v>
      </c>
      <c r="O91" s="1">
        <v>2</v>
      </c>
      <c r="P91" s="1">
        <v>0</v>
      </c>
      <c r="Q91" s="1">
        <v>0</v>
      </c>
      <c r="R91" s="1">
        <v>0</v>
      </c>
      <c r="S91" s="1">
        <v>2</v>
      </c>
      <c r="T91" s="1">
        <v>6</v>
      </c>
      <c r="U91" s="1">
        <v>0</v>
      </c>
      <c r="V91" s="1">
        <v>0</v>
      </c>
      <c r="W91" s="1">
        <v>0</v>
      </c>
      <c r="X91" s="1">
        <v>0</v>
      </c>
      <c r="Y91" s="1">
        <v>0</v>
      </c>
      <c r="Z91" s="1">
        <v>41</v>
      </c>
    </row>
    <row r="92" spans="1:28" hidden="1" x14ac:dyDescent="0.2">
      <c r="A92" s="5" t="s">
        <v>166</v>
      </c>
      <c r="B92" s="1">
        <v>3</v>
      </c>
      <c r="C92" s="1">
        <v>0</v>
      </c>
      <c r="D92" s="1">
        <v>1</v>
      </c>
      <c r="E92" s="1">
        <v>1</v>
      </c>
      <c r="F92" s="1">
        <v>1</v>
      </c>
      <c r="G92" s="1">
        <v>1</v>
      </c>
      <c r="H92" s="1">
        <v>1</v>
      </c>
      <c r="I92" s="1">
        <v>1</v>
      </c>
      <c r="J92" s="1">
        <v>0</v>
      </c>
      <c r="K92" s="1">
        <v>17</v>
      </c>
      <c r="L92" s="1">
        <v>1</v>
      </c>
      <c r="M92" s="1">
        <v>0</v>
      </c>
      <c r="N92" s="1">
        <v>0</v>
      </c>
      <c r="O92" s="1">
        <v>2</v>
      </c>
      <c r="P92" s="1">
        <v>0</v>
      </c>
      <c r="Q92" s="1">
        <v>0</v>
      </c>
      <c r="R92" s="1">
        <v>0</v>
      </c>
      <c r="S92" s="1">
        <v>2</v>
      </c>
      <c r="T92" s="1">
        <v>5</v>
      </c>
      <c r="U92" s="1">
        <v>0</v>
      </c>
      <c r="V92" s="1">
        <v>0</v>
      </c>
      <c r="W92" s="1">
        <v>0</v>
      </c>
      <c r="X92" s="1">
        <v>0</v>
      </c>
      <c r="Y92" s="1">
        <v>0</v>
      </c>
      <c r="Z92" s="1">
        <v>36</v>
      </c>
    </row>
    <row r="93" spans="1:28" hidden="1" x14ac:dyDescent="0.2">
      <c r="A93" s="5" t="s">
        <v>167</v>
      </c>
      <c r="B93" s="1">
        <v>4</v>
      </c>
      <c r="C93" s="1">
        <v>0</v>
      </c>
      <c r="D93" s="1">
        <v>1</v>
      </c>
      <c r="E93" s="1">
        <v>1</v>
      </c>
      <c r="F93" s="1">
        <v>2</v>
      </c>
      <c r="G93" s="1">
        <v>1</v>
      </c>
      <c r="H93" s="1">
        <v>1</v>
      </c>
      <c r="I93" s="1">
        <v>2</v>
      </c>
      <c r="J93" s="1">
        <v>0</v>
      </c>
      <c r="K93" s="1">
        <v>24</v>
      </c>
      <c r="L93" s="1">
        <v>1</v>
      </c>
      <c r="M93" s="1">
        <v>0</v>
      </c>
      <c r="N93" s="1">
        <v>0</v>
      </c>
      <c r="O93" s="1">
        <v>2</v>
      </c>
      <c r="P93" s="1">
        <v>0</v>
      </c>
      <c r="Q93" s="1">
        <v>0</v>
      </c>
      <c r="R93" s="1">
        <v>1</v>
      </c>
      <c r="S93" s="1">
        <v>1</v>
      </c>
      <c r="T93" s="1">
        <v>7</v>
      </c>
      <c r="U93" s="1">
        <v>0</v>
      </c>
      <c r="V93" s="1">
        <v>0</v>
      </c>
      <c r="W93" s="1">
        <v>0</v>
      </c>
      <c r="X93" s="1">
        <v>0</v>
      </c>
      <c r="Y93" s="1">
        <v>0</v>
      </c>
      <c r="Z93" s="1">
        <v>48</v>
      </c>
    </row>
    <row r="94" spans="1:28" hidden="1" x14ac:dyDescent="0.2">
      <c r="A94" s="5" t="s">
        <v>171</v>
      </c>
      <c r="B94" s="1">
        <v>2</v>
      </c>
      <c r="C94" s="1">
        <v>0</v>
      </c>
      <c r="D94" s="1">
        <v>0</v>
      </c>
      <c r="E94" s="1">
        <v>1</v>
      </c>
      <c r="F94" s="1">
        <v>0</v>
      </c>
      <c r="G94" s="1">
        <v>1</v>
      </c>
      <c r="H94" s="1">
        <v>1</v>
      </c>
      <c r="I94" s="1">
        <v>1</v>
      </c>
      <c r="J94" s="1">
        <v>0</v>
      </c>
      <c r="K94" s="1">
        <v>8</v>
      </c>
      <c r="L94" s="1">
        <v>1</v>
      </c>
      <c r="M94" s="1">
        <v>0</v>
      </c>
      <c r="N94" s="1">
        <v>0</v>
      </c>
      <c r="O94" s="1">
        <v>2</v>
      </c>
      <c r="P94" s="1">
        <v>0</v>
      </c>
      <c r="Q94" s="1">
        <v>0</v>
      </c>
      <c r="R94" s="1">
        <v>0</v>
      </c>
      <c r="S94" s="1">
        <v>2</v>
      </c>
      <c r="T94" s="1">
        <v>2</v>
      </c>
      <c r="U94" s="1">
        <v>0</v>
      </c>
      <c r="V94" s="1">
        <v>0</v>
      </c>
      <c r="W94" s="1">
        <v>0</v>
      </c>
      <c r="X94" s="1">
        <v>0</v>
      </c>
      <c r="Y94" s="1">
        <v>0</v>
      </c>
      <c r="Z94" s="1">
        <v>21</v>
      </c>
    </row>
    <row r="95" spans="1:28" hidden="1" x14ac:dyDescent="0.2">
      <c r="A95" s="5" t="s">
        <v>161</v>
      </c>
      <c r="B95" s="1">
        <v>4</v>
      </c>
      <c r="C95" s="1">
        <v>0</v>
      </c>
      <c r="D95" s="1">
        <v>1</v>
      </c>
      <c r="E95" s="1">
        <v>1</v>
      </c>
      <c r="F95" s="1">
        <v>2</v>
      </c>
      <c r="G95" s="1">
        <v>1</v>
      </c>
      <c r="H95" s="1">
        <v>1</v>
      </c>
      <c r="I95" s="1">
        <v>1</v>
      </c>
      <c r="J95" s="1">
        <v>0</v>
      </c>
      <c r="K95" s="1">
        <v>21</v>
      </c>
      <c r="L95" s="1">
        <v>1</v>
      </c>
      <c r="M95" s="1">
        <v>0</v>
      </c>
      <c r="N95" s="1">
        <v>0</v>
      </c>
      <c r="O95" s="1">
        <v>2</v>
      </c>
      <c r="P95" s="1">
        <v>0</v>
      </c>
      <c r="Q95" s="1">
        <v>0</v>
      </c>
      <c r="R95" s="1">
        <v>0</v>
      </c>
      <c r="S95" s="1">
        <v>2</v>
      </c>
      <c r="T95" s="1">
        <v>6</v>
      </c>
      <c r="U95" s="1">
        <v>0</v>
      </c>
      <c r="V95" s="1">
        <v>0</v>
      </c>
      <c r="W95" s="1">
        <v>0</v>
      </c>
      <c r="X95" s="1">
        <v>0</v>
      </c>
      <c r="Y95" s="1">
        <v>0</v>
      </c>
      <c r="Z95" s="1">
        <v>43</v>
      </c>
    </row>
    <row r="96" spans="1:28" hidden="1" x14ac:dyDescent="0.2">
      <c r="A96" s="5" t="s">
        <v>170</v>
      </c>
      <c r="B96" s="1">
        <v>4</v>
      </c>
      <c r="C96" s="1">
        <v>0</v>
      </c>
      <c r="D96" s="1">
        <v>1</v>
      </c>
      <c r="E96" s="1">
        <v>1</v>
      </c>
      <c r="F96" s="1">
        <v>2</v>
      </c>
      <c r="G96" s="1">
        <v>1</v>
      </c>
      <c r="H96" s="1">
        <v>1</v>
      </c>
      <c r="I96" s="1">
        <v>1</v>
      </c>
      <c r="J96" s="1">
        <v>0</v>
      </c>
      <c r="K96" s="1">
        <v>22</v>
      </c>
      <c r="L96" s="1">
        <v>2</v>
      </c>
      <c r="M96" s="1">
        <v>0</v>
      </c>
      <c r="N96" s="1">
        <v>0</v>
      </c>
      <c r="O96" s="1">
        <v>2</v>
      </c>
      <c r="P96" s="1">
        <v>0</v>
      </c>
      <c r="Q96" s="1">
        <v>0</v>
      </c>
      <c r="R96" s="1">
        <v>0</v>
      </c>
      <c r="S96" s="1">
        <v>2</v>
      </c>
      <c r="T96" s="1">
        <v>7</v>
      </c>
      <c r="U96" s="1">
        <v>0</v>
      </c>
      <c r="V96" s="1">
        <v>0</v>
      </c>
      <c r="W96" s="1">
        <v>0</v>
      </c>
      <c r="X96" s="1">
        <v>0</v>
      </c>
      <c r="Y96" s="1">
        <v>0</v>
      </c>
      <c r="Z96" s="1">
        <v>46</v>
      </c>
    </row>
    <row r="97" spans="1:26" hidden="1" x14ac:dyDescent="0.2">
      <c r="A97" s="1" t="s">
        <v>180</v>
      </c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idden="1" x14ac:dyDescent="0.2">
      <c r="A98" s="1" t="s">
        <v>179</v>
      </c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idden="1" x14ac:dyDescent="0.2">
      <c r="A99" s="5" t="s">
        <v>124</v>
      </c>
      <c r="B99" s="1">
        <v>2</v>
      </c>
      <c r="C99" s="1">
        <v>0</v>
      </c>
      <c r="D99" s="1">
        <v>0</v>
      </c>
      <c r="E99" s="1">
        <v>1</v>
      </c>
      <c r="F99" s="1">
        <v>1</v>
      </c>
      <c r="G99" s="1">
        <v>1</v>
      </c>
      <c r="H99" s="1">
        <v>1</v>
      </c>
      <c r="I99" s="1">
        <v>1</v>
      </c>
      <c r="J99" s="1">
        <v>0</v>
      </c>
      <c r="K99" s="1">
        <v>13</v>
      </c>
      <c r="L99" s="1">
        <v>1</v>
      </c>
      <c r="M99" s="1">
        <v>0</v>
      </c>
      <c r="N99" s="1">
        <v>0</v>
      </c>
      <c r="O99" s="1">
        <v>2</v>
      </c>
      <c r="P99" s="1">
        <v>0</v>
      </c>
      <c r="Q99" s="1">
        <v>0</v>
      </c>
      <c r="R99" s="1">
        <v>0</v>
      </c>
      <c r="S99" s="1">
        <v>2</v>
      </c>
      <c r="T99" s="1">
        <v>4</v>
      </c>
      <c r="U99" s="1">
        <v>0</v>
      </c>
      <c r="V99" s="1">
        <v>0</v>
      </c>
      <c r="W99" s="1">
        <v>0</v>
      </c>
      <c r="X99" s="1">
        <v>0</v>
      </c>
      <c r="Y99" s="1">
        <v>0</v>
      </c>
      <c r="Z99" s="1">
        <v>29</v>
      </c>
    </row>
    <row r="100" spans="1:26" hidden="1" x14ac:dyDescent="0.2">
      <c r="A100" s="5" t="s">
        <v>125</v>
      </c>
      <c r="B100" s="1">
        <v>2</v>
      </c>
      <c r="C100" s="1">
        <v>0</v>
      </c>
      <c r="D100" s="1">
        <v>0</v>
      </c>
      <c r="E100" s="1">
        <v>1</v>
      </c>
      <c r="F100" s="1">
        <v>1</v>
      </c>
      <c r="G100" s="1">
        <v>1</v>
      </c>
      <c r="H100" s="1">
        <v>1</v>
      </c>
      <c r="I100" s="1">
        <v>1</v>
      </c>
      <c r="J100" s="1">
        <v>0</v>
      </c>
      <c r="K100" s="1">
        <v>10</v>
      </c>
      <c r="L100" s="1">
        <v>1</v>
      </c>
      <c r="M100" s="1">
        <v>0</v>
      </c>
      <c r="N100" s="1">
        <v>0</v>
      </c>
      <c r="O100" s="1">
        <v>2</v>
      </c>
      <c r="P100" s="1">
        <v>0</v>
      </c>
      <c r="Q100" s="1">
        <v>0</v>
      </c>
      <c r="R100" s="1">
        <v>0</v>
      </c>
      <c r="S100" s="1">
        <v>2</v>
      </c>
      <c r="T100" s="1">
        <v>3</v>
      </c>
      <c r="U100" s="1">
        <v>0</v>
      </c>
      <c r="V100" s="1">
        <v>0</v>
      </c>
      <c r="W100" s="1">
        <v>0</v>
      </c>
      <c r="X100" s="1">
        <v>1</v>
      </c>
      <c r="Y100" s="1">
        <v>0</v>
      </c>
      <c r="Z100" s="1">
        <v>26</v>
      </c>
    </row>
    <row r="101" spans="1:26" hidden="1" x14ac:dyDescent="0.2">
      <c r="A101" s="5" t="s">
        <v>126</v>
      </c>
      <c r="B101" s="1">
        <v>2</v>
      </c>
      <c r="C101" s="1">
        <v>0</v>
      </c>
      <c r="D101" s="1">
        <v>0</v>
      </c>
      <c r="E101" s="1">
        <v>1</v>
      </c>
      <c r="F101" s="1">
        <v>0</v>
      </c>
      <c r="G101" s="1">
        <v>1</v>
      </c>
      <c r="H101" s="1">
        <v>1</v>
      </c>
      <c r="I101" s="1">
        <v>1</v>
      </c>
      <c r="J101" s="1">
        <v>0</v>
      </c>
      <c r="K101" s="1">
        <v>9</v>
      </c>
      <c r="L101" s="1">
        <v>1</v>
      </c>
      <c r="M101" s="1">
        <v>0</v>
      </c>
      <c r="N101" s="1">
        <v>0</v>
      </c>
      <c r="O101" s="1">
        <v>2</v>
      </c>
      <c r="P101" s="1">
        <v>0</v>
      </c>
      <c r="Q101" s="1">
        <v>0</v>
      </c>
      <c r="R101" s="1">
        <v>0</v>
      </c>
      <c r="S101" s="1">
        <v>2</v>
      </c>
      <c r="T101" s="1">
        <v>3</v>
      </c>
      <c r="U101" s="1">
        <v>0</v>
      </c>
      <c r="V101" s="1">
        <v>0</v>
      </c>
      <c r="W101" s="1">
        <v>0</v>
      </c>
      <c r="X101" s="1">
        <v>0</v>
      </c>
      <c r="Y101" s="1">
        <v>0</v>
      </c>
      <c r="Z101" s="1">
        <v>23</v>
      </c>
    </row>
    <row r="102" spans="1:26" hidden="1" x14ac:dyDescent="0.2">
      <c r="A102" s="5" t="s">
        <v>127</v>
      </c>
      <c r="B102" s="1">
        <v>3</v>
      </c>
      <c r="C102" s="1">
        <v>0</v>
      </c>
      <c r="D102" s="1">
        <v>1</v>
      </c>
      <c r="E102" s="1">
        <v>1</v>
      </c>
      <c r="F102" s="1">
        <v>1</v>
      </c>
      <c r="G102" s="1">
        <v>1</v>
      </c>
      <c r="H102" s="1">
        <v>1</v>
      </c>
      <c r="I102" s="1">
        <v>1</v>
      </c>
      <c r="J102" s="1">
        <v>0</v>
      </c>
      <c r="K102" s="1">
        <v>16</v>
      </c>
      <c r="L102" s="1">
        <v>3</v>
      </c>
      <c r="M102" s="1">
        <v>0</v>
      </c>
      <c r="N102" s="1">
        <v>0</v>
      </c>
      <c r="O102" s="1">
        <v>2</v>
      </c>
      <c r="P102" s="1">
        <v>0</v>
      </c>
      <c r="Q102" s="1">
        <v>0</v>
      </c>
      <c r="R102" s="1">
        <v>0</v>
      </c>
      <c r="S102" s="1">
        <v>2</v>
      </c>
      <c r="T102" s="1">
        <v>5</v>
      </c>
      <c r="U102" s="1">
        <v>0</v>
      </c>
      <c r="V102" s="1">
        <v>0</v>
      </c>
      <c r="W102" s="1">
        <v>0</v>
      </c>
      <c r="X102" s="1">
        <v>0</v>
      </c>
      <c r="Y102" s="1">
        <v>0</v>
      </c>
      <c r="Z102" s="1">
        <v>37</v>
      </c>
    </row>
    <row r="103" spans="1:26" x14ac:dyDescent="0.2">
      <c r="A103" s="5" t="s">
        <v>128</v>
      </c>
      <c r="B103" s="1">
        <v>3</v>
      </c>
      <c r="C103" s="1">
        <v>0</v>
      </c>
      <c r="D103" s="1">
        <v>1</v>
      </c>
      <c r="E103" s="1">
        <v>1</v>
      </c>
      <c r="F103" s="1">
        <v>1</v>
      </c>
      <c r="G103" s="1">
        <v>1</v>
      </c>
      <c r="H103" s="1">
        <v>1</v>
      </c>
      <c r="I103" s="1">
        <v>1</v>
      </c>
      <c r="J103" s="1">
        <v>0</v>
      </c>
      <c r="K103" s="1">
        <v>16</v>
      </c>
      <c r="L103" s="1">
        <v>2</v>
      </c>
      <c r="M103" s="1">
        <v>0</v>
      </c>
      <c r="N103" s="1">
        <v>0</v>
      </c>
      <c r="O103" s="1">
        <v>2</v>
      </c>
      <c r="P103" s="1">
        <v>0</v>
      </c>
      <c r="Q103" s="1">
        <v>0</v>
      </c>
      <c r="R103" s="1">
        <v>1</v>
      </c>
      <c r="S103" s="1">
        <v>1</v>
      </c>
      <c r="T103" s="1">
        <v>5</v>
      </c>
      <c r="U103" s="1">
        <v>0</v>
      </c>
      <c r="V103" s="1">
        <v>0</v>
      </c>
      <c r="W103" s="1">
        <v>0</v>
      </c>
      <c r="X103" s="1">
        <v>0</v>
      </c>
      <c r="Y103" s="1">
        <v>0</v>
      </c>
      <c r="Z103" s="1">
        <v>36</v>
      </c>
    </row>
    <row r="104" spans="1:26" hidden="1" x14ac:dyDescent="0.2">
      <c r="A104" s="5" t="s">
        <v>130</v>
      </c>
      <c r="B104" s="1">
        <v>2</v>
      </c>
      <c r="C104" s="1">
        <v>0</v>
      </c>
      <c r="D104" s="1">
        <v>0</v>
      </c>
      <c r="E104" s="1">
        <v>1</v>
      </c>
      <c r="F104" s="1">
        <v>1</v>
      </c>
      <c r="G104" s="1">
        <v>1</v>
      </c>
      <c r="H104" s="1">
        <v>1</v>
      </c>
      <c r="I104" s="1">
        <v>1</v>
      </c>
      <c r="J104" s="1">
        <v>0</v>
      </c>
      <c r="K104" s="1">
        <v>13</v>
      </c>
      <c r="L104" s="1">
        <v>1</v>
      </c>
      <c r="M104" s="1">
        <v>0</v>
      </c>
      <c r="N104" s="1">
        <v>0</v>
      </c>
      <c r="O104" s="1">
        <v>2</v>
      </c>
      <c r="P104" s="1">
        <v>0</v>
      </c>
      <c r="Q104" s="1">
        <v>0</v>
      </c>
      <c r="R104" s="1">
        <v>0</v>
      </c>
      <c r="S104" s="1">
        <v>2</v>
      </c>
      <c r="T104" s="1">
        <v>4</v>
      </c>
      <c r="U104" s="1">
        <v>0</v>
      </c>
      <c r="V104" s="1">
        <v>0</v>
      </c>
      <c r="W104" s="1">
        <v>0</v>
      </c>
      <c r="X104" s="1">
        <v>0</v>
      </c>
      <c r="Y104" s="1">
        <v>0</v>
      </c>
      <c r="Z104" s="1">
        <v>29</v>
      </c>
    </row>
    <row r="105" spans="1:26" hidden="1" x14ac:dyDescent="0.2">
      <c r="A105" s="5" t="s">
        <v>131</v>
      </c>
      <c r="B105" s="1">
        <v>2</v>
      </c>
      <c r="C105" s="1">
        <v>0</v>
      </c>
      <c r="D105" s="1">
        <v>0</v>
      </c>
      <c r="E105" s="1">
        <v>1</v>
      </c>
      <c r="F105" s="1">
        <v>1</v>
      </c>
      <c r="G105" s="1">
        <v>1</v>
      </c>
      <c r="H105" s="1">
        <v>1</v>
      </c>
      <c r="I105" s="1">
        <v>1</v>
      </c>
      <c r="J105" s="1">
        <v>0</v>
      </c>
      <c r="K105" s="1">
        <v>14</v>
      </c>
      <c r="L105" s="1">
        <v>1</v>
      </c>
      <c r="M105" s="1">
        <v>0</v>
      </c>
      <c r="N105" s="1">
        <v>0</v>
      </c>
      <c r="O105" s="1">
        <v>2</v>
      </c>
      <c r="P105" s="1">
        <v>0</v>
      </c>
      <c r="Q105" s="1">
        <v>0</v>
      </c>
      <c r="R105" s="1">
        <v>0</v>
      </c>
      <c r="S105" s="1">
        <v>2</v>
      </c>
      <c r="T105" s="1">
        <v>4</v>
      </c>
      <c r="U105" s="1">
        <v>0</v>
      </c>
      <c r="V105" s="1">
        <v>0</v>
      </c>
      <c r="W105" s="1">
        <v>0</v>
      </c>
      <c r="X105" s="1">
        <v>0</v>
      </c>
      <c r="Y105" s="1">
        <v>0</v>
      </c>
      <c r="Z105" s="1">
        <v>30</v>
      </c>
    </row>
    <row r="106" spans="1:26" hidden="1" x14ac:dyDescent="0.2">
      <c r="A106" s="5" t="s">
        <v>132</v>
      </c>
      <c r="B106" s="1">
        <v>5</v>
      </c>
      <c r="C106" s="1">
        <v>0</v>
      </c>
      <c r="D106" s="1">
        <v>2</v>
      </c>
      <c r="E106" s="1">
        <v>1</v>
      </c>
      <c r="F106" s="1">
        <v>2</v>
      </c>
      <c r="G106" s="1">
        <v>1</v>
      </c>
      <c r="H106" s="1">
        <v>1</v>
      </c>
      <c r="I106" s="1">
        <v>2</v>
      </c>
      <c r="J106" s="1">
        <v>0</v>
      </c>
      <c r="K106" s="1">
        <v>30</v>
      </c>
      <c r="L106" s="1">
        <v>3</v>
      </c>
      <c r="M106" s="1">
        <v>0</v>
      </c>
      <c r="N106" s="1">
        <v>0</v>
      </c>
      <c r="O106" s="1">
        <v>2</v>
      </c>
      <c r="P106" s="1">
        <v>0</v>
      </c>
      <c r="Q106" s="1">
        <v>0</v>
      </c>
      <c r="R106" s="1">
        <v>0</v>
      </c>
      <c r="S106" s="1">
        <v>3</v>
      </c>
      <c r="T106" s="1">
        <v>9</v>
      </c>
      <c r="U106" s="1">
        <v>0</v>
      </c>
      <c r="V106" s="1">
        <v>0</v>
      </c>
      <c r="W106" s="1">
        <v>0</v>
      </c>
      <c r="X106" s="1">
        <v>0</v>
      </c>
      <c r="Y106" s="1">
        <v>0</v>
      </c>
      <c r="Z106" s="1">
        <v>61</v>
      </c>
    </row>
    <row r="107" spans="1:26" hidden="1" x14ac:dyDescent="0.2">
      <c r="A107" s="5" t="s">
        <v>133</v>
      </c>
      <c r="B107" s="1">
        <v>4</v>
      </c>
      <c r="C107" s="1">
        <v>0</v>
      </c>
      <c r="D107" s="1">
        <v>1</v>
      </c>
      <c r="E107" s="1">
        <v>1</v>
      </c>
      <c r="F107" s="1">
        <v>2</v>
      </c>
      <c r="G107" s="1">
        <v>1</v>
      </c>
      <c r="H107" s="1">
        <v>1</v>
      </c>
      <c r="I107" s="1">
        <v>1</v>
      </c>
      <c r="J107" s="1">
        <v>0</v>
      </c>
      <c r="K107" s="1">
        <v>23</v>
      </c>
      <c r="L107" s="1">
        <v>1</v>
      </c>
      <c r="M107" s="1">
        <v>0</v>
      </c>
      <c r="N107" s="1">
        <v>0</v>
      </c>
      <c r="O107" s="1">
        <v>2</v>
      </c>
      <c r="P107" s="1">
        <v>0</v>
      </c>
      <c r="Q107" s="1">
        <v>0</v>
      </c>
      <c r="R107" s="1">
        <v>1</v>
      </c>
      <c r="S107" s="1">
        <v>1</v>
      </c>
      <c r="T107" s="1">
        <v>7</v>
      </c>
      <c r="U107" s="1">
        <v>0</v>
      </c>
      <c r="V107" s="1">
        <v>0</v>
      </c>
      <c r="W107" s="1">
        <v>0</v>
      </c>
      <c r="X107" s="1">
        <v>0</v>
      </c>
      <c r="Y107" s="1">
        <v>0</v>
      </c>
      <c r="Z107" s="1">
        <v>46</v>
      </c>
    </row>
    <row r="108" spans="1:26" hidden="1" x14ac:dyDescent="0.2">
      <c r="A108" s="5" t="s">
        <v>134</v>
      </c>
      <c r="B108" s="1">
        <v>4</v>
      </c>
      <c r="C108" s="1">
        <v>0</v>
      </c>
      <c r="D108" s="1">
        <v>1</v>
      </c>
      <c r="E108" s="1">
        <v>1</v>
      </c>
      <c r="F108" s="1">
        <v>2</v>
      </c>
      <c r="G108" s="1">
        <v>1</v>
      </c>
      <c r="H108" s="1">
        <v>1</v>
      </c>
      <c r="I108" s="1">
        <v>2</v>
      </c>
      <c r="J108" s="1">
        <v>0</v>
      </c>
      <c r="K108" s="1">
        <v>24</v>
      </c>
      <c r="L108" s="1">
        <v>2</v>
      </c>
      <c r="M108" s="1">
        <v>0</v>
      </c>
      <c r="N108" s="1">
        <v>0</v>
      </c>
      <c r="O108" s="1">
        <v>2</v>
      </c>
      <c r="P108" s="1">
        <v>0</v>
      </c>
      <c r="Q108" s="1">
        <v>0</v>
      </c>
      <c r="R108" s="1">
        <v>0</v>
      </c>
      <c r="S108" s="1">
        <v>2</v>
      </c>
      <c r="T108" s="1">
        <v>7</v>
      </c>
      <c r="U108" s="1">
        <v>0</v>
      </c>
      <c r="V108" s="1">
        <v>0</v>
      </c>
      <c r="W108" s="1">
        <v>0</v>
      </c>
      <c r="X108" s="1">
        <v>0</v>
      </c>
      <c r="Y108" s="1">
        <v>0</v>
      </c>
      <c r="Z108" s="1">
        <v>49</v>
      </c>
    </row>
    <row r="109" spans="1:26" hidden="1" x14ac:dyDescent="0.2">
      <c r="A109" s="5" t="s">
        <v>135</v>
      </c>
      <c r="B109" s="1">
        <v>5</v>
      </c>
      <c r="C109" s="1">
        <v>0</v>
      </c>
      <c r="D109" s="1">
        <v>2</v>
      </c>
      <c r="E109" s="1">
        <v>1</v>
      </c>
      <c r="F109" s="1">
        <v>2</v>
      </c>
      <c r="G109" s="1">
        <v>1</v>
      </c>
      <c r="H109" s="1">
        <v>1</v>
      </c>
      <c r="I109" s="1">
        <v>2</v>
      </c>
      <c r="J109" s="1">
        <v>0</v>
      </c>
      <c r="K109" s="1">
        <v>32</v>
      </c>
      <c r="L109" s="1">
        <v>3</v>
      </c>
      <c r="M109" s="1">
        <v>0</v>
      </c>
      <c r="N109" s="1">
        <v>0</v>
      </c>
      <c r="O109" s="1">
        <v>2</v>
      </c>
      <c r="P109" s="1">
        <v>0</v>
      </c>
      <c r="Q109" s="1">
        <v>0</v>
      </c>
      <c r="R109" s="1">
        <v>0</v>
      </c>
      <c r="S109" s="1">
        <v>3</v>
      </c>
      <c r="T109" s="1">
        <v>9</v>
      </c>
      <c r="U109" s="1">
        <v>0</v>
      </c>
      <c r="V109" s="1">
        <v>0</v>
      </c>
      <c r="W109" s="1">
        <v>0</v>
      </c>
      <c r="X109" s="1">
        <v>0</v>
      </c>
      <c r="Y109" s="1">
        <v>0</v>
      </c>
      <c r="Z109" s="1">
        <v>63</v>
      </c>
    </row>
    <row r="110" spans="1:26" hidden="1" x14ac:dyDescent="0.2">
      <c r="A110" s="5" t="s">
        <v>136</v>
      </c>
      <c r="B110" s="1">
        <v>2</v>
      </c>
      <c r="C110" s="1">
        <v>0</v>
      </c>
      <c r="D110" s="1">
        <v>0</v>
      </c>
      <c r="E110" s="1">
        <v>1</v>
      </c>
      <c r="F110" s="1">
        <v>0</v>
      </c>
      <c r="G110" s="1">
        <v>1</v>
      </c>
      <c r="H110" s="1">
        <v>1</v>
      </c>
      <c r="I110" s="1">
        <v>1</v>
      </c>
      <c r="J110" s="1">
        <v>0</v>
      </c>
      <c r="K110" s="1">
        <v>9</v>
      </c>
      <c r="L110" s="1">
        <v>1</v>
      </c>
      <c r="M110" s="1">
        <v>0</v>
      </c>
      <c r="N110" s="1">
        <v>0</v>
      </c>
      <c r="O110" s="1">
        <v>2</v>
      </c>
      <c r="P110" s="1">
        <v>0</v>
      </c>
      <c r="Q110" s="1">
        <v>0</v>
      </c>
      <c r="R110" s="1">
        <v>0</v>
      </c>
      <c r="S110" s="1">
        <v>2</v>
      </c>
      <c r="T110" s="1">
        <v>3</v>
      </c>
      <c r="U110" s="1">
        <v>0</v>
      </c>
      <c r="V110" s="1">
        <v>0</v>
      </c>
      <c r="W110" s="1">
        <v>0</v>
      </c>
      <c r="X110" s="1">
        <v>0</v>
      </c>
      <c r="Y110" s="1">
        <v>0</v>
      </c>
      <c r="Z110" s="1">
        <v>23</v>
      </c>
    </row>
    <row r="111" spans="1:26" hidden="1" x14ac:dyDescent="0.2">
      <c r="A111" s="5" t="s">
        <v>137</v>
      </c>
      <c r="B111" s="1">
        <v>3</v>
      </c>
      <c r="C111" s="1">
        <v>0</v>
      </c>
      <c r="D111" s="1">
        <v>1</v>
      </c>
      <c r="E111" s="1">
        <v>1</v>
      </c>
      <c r="F111" s="1">
        <v>1</v>
      </c>
      <c r="G111" s="1">
        <v>1</v>
      </c>
      <c r="H111" s="1">
        <v>1</v>
      </c>
      <c r="I111" s="1">
        <v>1</v>
      </c>
      <c r="J111" s="1">
        <v>0</v>
      </c>
      <c r="K111" s="1">
        <v>15</v>
      </c>
      <c r="L111" s="1">
        <v>2</v>
      </c>
      <c r="M111" s="1">
        <v>0</v>
      </c>
      <c r="N111" s="1">
        <v>0</v>
      </c>
      <c r="O111" s="1">
        <v>2</v>
      </c>
      <c r="P111" s="1">
        <v>0</v>
      </c>
      <c r="Q111" s="1">
        <v>0</v>
      </c>
      <c r="R111" s="1">
        <v>0</v>
      </c>
      <c r="S111" s="1">
        <v>2</v>
      </c>
      <c r="T111" s="1">
        <v>5</v>
      </c>
      <c r="U111" s="1">
        <v>0</v>
      </c>
      <c r="V111" s="1">
        <v>0</v>
      </c>
      <c r="W111" s="1">
        <v>0</v>
      </c>
      <c r="X111" s="1">
        <v>0</v>
      </c>
      <c r="Y111" s="1">
        <v>0</v>
      </c>
      <c r="Z111" s="1">
        <v>35</v>
      </c>
    </row>
    <row r="112" spans="1:26" hidden="1" x14ac:dyDescent="0.2">
      <c r="A112" s="5" t="s">
        <v>138</v>
      </c>
      <c r="B112" s="1">
        <v>3</v>
      </c>
      <c r="C112" s="1">
        <v>0</v>
      </c>
      <c r="D112" s="1">
        <v>1</v>
      </c>
      <c r="E112" s="1">
        <v>1</v>
      </c>
      <c r="F112" s="1">
        <v>2</v>
      </c>
      <c r="G112" s="1">
        <v>1</v>
      </c>
      <c r="H112" s="1">
        <v>1</v>
      </c>
      <c r="I112" s="1">
        <v>1</v>
      </c>
      <c r="J112" s="1">
        <v>0</v>
      </c>
      <c r="K112" s="1">
        <v>20</v>
      </c>
      <c r="L112" s="1">
        <v>2</v>
      </c>
      <c r="M112" s="1">
        <v>0</v>
      </c>
      <c r="N112" s="1">
        <v>0</v>
      </c>
      <c r="O112" s="1">
        <v>2</v>
      </c>
      <c r="P112" s="1">
        <v>0</v>
      </c>
      <c r="Q112" s="1">
        <v>0</v>
      </c>
      <c r="R112" s="1">
        <v>0</v>
      </c>
      <c r="S112" s="1">
        <v>2</v>
      </c>
      <c r="T112" s="1">
        <v>6</v>
      </c>
      <c r="U112" s="1">
        <v>0</v>
      </c>
      <c r="V112" s="1">
        <v>0</v>
      </c>
      <c r="W112" s="1">
        <v>0</v>
      </c>
      <c r="X112" s="1">
        <v>0</v>
      </c>
      <c r="Y112" s="1">
        <v>0</v>
      </c>
      <c r="Z112" s="1">
        <v>42</v>
      </c>
    </row>
    <row r="113" spans="1:26" hidden="1" x14ac:dyDescent="0.2">
      <c r="A113" s="4" t="s">
        <v>129</v>
      </c>
      <c r="B113" s="1">
        <v>3</v>
      </c>
      <c r="C113" s="1">
        <v>0</v>
      </c>
      <c r="D113" s="1">
        <v>1</v>
      </c>
      <c r="E113" s="1">
        <v>1</v>
      </c>
      <c r="F113" s="1">
        <v>1</v>
      </c>
      <c r="G113" s="1">
        <v>1</v>
      </c>
      <c r="H113" s="1">
        <v>1</v>
      </c>
      <c r="I113" s="1">
        <v>1</v>
      </c>
      <c r="J113" s="1">
        <v>0</v>
      </c>
      <c r="K113" s="1">
        <v>17</v>
      </c>
      <c r="L113" s="1">
        <v>2</v>
      </c>
      <c r="M113" s="1">
        <v>0</v>
      </c>
      <c r="N113" s="1">
        <v>0</v>
      </c>
      <c r="O113" s="1">
        <v>2</v>
      </c>
      <c r="P113" s="1">
        <v>0</v>
      </c>
      <c r="Q113" s="1">
        <v>0</v>
      </c>
      <c r="R113" s="1">
        <v>0</v>
      </c>
      <c r="S113" s="1">
        <v>2</v>
      </c>
      <c r="T113" s="1">
        <v>5</v>
      </c>
      <c r="U113" s="1">
        <v>0</v>
      </c>
      <c r="V113" s="1">
        <v>0</v>
      </c>
      <c r="W113" s="1">
        <v>0</v>
      </c>
      <c r="X113" s="1">
        <v>0</v>
      </c>
      <c r="Y113" s="1">
        <v>0</v>
      </c>
      <c r="Z113" s="1">
        <v>37</v>
      </c>
    </row>
    <row r="114" spans="1:26" hidden="1" x14ac:dyDescent="0.2">
      <c r="A114" s="5" t="s">
        <v>123</v>
      </c>
      <c r="B114" s="1">
        <v>2</v>
      </c>
      <c r="C114" s="1">
        <v>0</v>
      </c>
      <c r="D114" s="1">
        <v>0</v>
      </c>
      <c r="E114" s="1">
        <v>1</v>
      </c>
      <c r="F114" s="1">
        <v>0</v>
      </c>
      <c r="G114" s="1">
        <v>1</v>
      </c>
      <c r="H114" s="1">
        <v>1</v>
      </c>
      <c r="I114" s="1">
        <v>1</v>
      </c>
      <c r="J114" s="1">
        <v>0</v>
      </c>
      <c r="K114" s="1">
        <v>7</v>
      </c>
      <c r="L114" s="1">
        <v>1</v>
      </c>
      <c r="M114" s="1">
        <v>0</v>
      </c>
      <c r="N114" s="1">
        <v>0</v>
      </c>
      <c r="O114" s="1">
        <v>2</v>
      </c>
      <c r="P114" s="1">
        <v>0</v>
      </c>
      <c r="Q114" s="1">
        <v>0</v>
      </c>
      <c r="R114" s="1">
        <v>0</v>
      </c>
      <c r="S114" s="1">
        <v>2</v>
      </c>
      <c r="T114" s="1">
        <v>2</v>
      </c>
      <c r="U114" s="1">
        <v>0</v>
      </c>
      <c r="V114" s="1">
        <v>0</v>
      </c>
      <c r="W114" s="1">
        <v>0</v>
      </c>
      <c r="X114" s="1">
        <v>0</v>
      </c>
      <c r="Y114" s="1">
        <v>0</v>
      </c>
      <c r="Z114" s="1">
        <v>20</v>
      </c>
    </row>
    <row r="115" spans="1:26" hidden="1" x14ac:dyDescent="0.2">
      <c r="A115" s="5" t="s">
        <v>122</v>
      </c>
      <c r="B115" s="1">
        <v>2</v>
      </c>
      <c r="C115" s="1">
        <v>0</v>
      </c>
      <c r="D115" s="1">
        <v>0</v>
      </c>
      <c r="E115" s="1">
        <v>1</v>
      </c>
      <c r="F115" s="1">
        <v>0</v>
      </c>
      <c r="G115" s="1">
        <v>1</v>
      </c>
      <c r="H115" s="1">
        <v>1</v>
      </c>
      <c r="I115" s="1">
        <v>1</v>
      </c>
      <c r="J115" s="1">
        <v>0</v>
      </c>
      <c r="K115" s="1">
        <v>7</v>
      </c>
      <c r="L115" s="1">
        <v>1</v>
      </c>
      <c r="M115" s="1">
        <v>0</v>
      </c>
      <c r="N115" s="1">
        <v>0</v>
      </c>
      <c r="O115" s="1">
        <v>2</v>
      </c>
      <c r="P115" s="1">
        <v>0</v>
      </c>
      <c r="Q115" s="1">
        <v>0</v>
      </c>
      <c r="R115" s="1">
        <v>1</v>
      </c>
      <c r="S115" s="1">
        <v>1</v>
      </c>
      <c r="T115" s="1">
        <v>2</v>
      </c>
      <c r="U115" s="1">
        <v>0</v>
      </c>
      <c r="V115" s="1">
        <v>0</v>
      </c>
      <c r="W115" s="1">
        <v>0</v>
      </c>
      <c r="X115" s="1">
        <v>0</v>
      </c>
      <c r="Y115" s="1">
        <v>0</v>
      </c>
      <c r="Z115" s="1">
        <v>20</v>
      </c>
    </row>
    <row r="116" spans="1:26" hidden="1" x14ac:dyDescent="0.2">
      <c r="A116" s="5" t="s">
        <v>39</v>
      </c>
      <c r="B116" s="1">
        <v>4</v>
      </c>
      <c r="C116" s="1">
        <v>0</v>
      </c>
      <c r="D116" s="1">
        <v>1</v>
      </c>
      <c r="E116" s="1">
        <v>1</v>
      </c>
      <c r="F116" s="1">
        <v>2</v>
      </c>
      <c r="G116" s="1">
        <v>1</v>
      </c>
      <c r="H116" s="1">
        <v>1</v>
      </c>
      <c r="I116" s="1">
        <v>1</v>
      </c>
      <c r="J116" s="1">
        <v>0</v>
      </c>
      <c r="K116" s="1">
        <v>21</v>
      </c>
      <c r="L116" s="1">
        <v>1</v>
      </c>
      <c r="M116" s="1">
        <v>0</v>
      </c>
      <c r="N116" s="1">
        <v>0</v>
      </c>
      <c r="O116" s="1">
        <v>2</v>
      </c>
      <c r="P116" s="1">
        <v>0</v>
      </c>
      <c r="Q116" s="1">
        <v>0</v>
      </c>
      <c r="R116" s="1">
        <v>0</v>
      </c>
      <c r="S116" s="1">
        <v>2</v>
      </c>
      <c r="T116" s="1">
        <v>6</v>
      </c>
      <c r="U116" s="1">
        <v>0</v>
      </c>
      <c r="V116" s="1">
        <v>0</v>
      </c>
      <c r="W116" s="1">
        <v>0</v>
      </c>
      <c r="X116" s="1">
        <v>0</v>
      </c>
      <c r="Y116" s="1">
        <v>0</v>
      </c>
      <c r="Z116" s="1">
        <v>43</v>
      </c>
    </row>
    <row r="117" spans="1:26" hidden="1" x14ac:dyDescent="0.2">
      <c r="A117" s="5" t="s">
        <v>40</v>
      </c>
      <c r="B117" s="1">
        <v>2</v>
      </c>
      <c r="C117" s="1">
        <v>0</v>
      </c>
      <c r="D117" s="1">
        <v>0</v>
      </c>
      <c r="E117" s="1">
        <v>1</v>
      </c>
      <c r="F117" s="1">
        <v>1</v>
      </c>
      <c r="G117" s="1">
        <v>1</v>
      </c>
      <c r="H117" s="1">
        <v>0</v>
      </c>
      <c r="I117" s="1">
        <v>1</v>
      </c>
      <c r="J117" s="1">
        <v>0</v>
      </c>
      <c r="K117" s="1">
        <v>11</v>
      </c>
      <c r="L117" s="1">
        <v>1</v>
      </c>
      <c r="M117" s="1">
        <v>0</v>
      </c>
      <c r="N117" s="1">
        <v>0</v>
      </c>
      <c r="O117" s="1">
        <v>2</v>
      </c>
      <c r="P117" s="1">
        <v>0</v>
      </c>
      <c r="Q117" s="1">
        <v>0</v>
      </c>
      <c r="R117" s="1">
        <v>0</v>
      </c>
      <c r="S117" s="1">
        <v>2</v>
      </c>
      <c r="T117" s="1">
        <v>3</v>
      </c>
      <c r="U117" s="1">
        <v>0</v>
      </c>
      <c r="V117" s="1">
        <v>0</v>
      </c>
      <c r="W117" s="1">
        <v>0</v>
      </c>
      <c r="X117" s="1">
        <v>0</v>
      </c>
      <c r="Y117" s="1">
        <v>0</v>
      </c>
      <c r="Z117" s="1">
        <v>25</v>
      </c>
    </row>
    <row r="118" spans="1:26" hidden="1" x14ac:dyDescent="0.2">
      <c r="A118" s="5" t="s">
        <v>41</v>
      </c>
      <c r="B118" s="1">
        <v>2</v>
      </c>
      <c r="C118" s="1">
        <v>0</v>
      </c>
      <c r="D118" s="1">
        <v>0</v>
      </c>
      <c r="E118" s="1">
        <v>1</v>
      </c>
      <c r="F118" s="1">
        <v>1</v>
      </c>
      <c r="G118" s="1">
        <v>1</v>
      </c>
      <c r="H118" s="1">
        <v>1</v>
      </c>
      <c r="I118" s="1">
        <v>1</v>
      </c>
      <c r="J118" s="1">
        <v>0</v>
      </c>
      <c r="K118" s="1">
        <v>17</v>
      </c>
      <c r="L118" s="1">
        <v>1</v>
      </c>
      <c r="M118" s="1">
        <v>0</v>
      </c>
      <c r="N118" s="1">
        <v>0</v>
      </c>
      <c r="O118" s="1">
        <v>2</v>
      </c>
      <c r="P118" s="1">
        <v>0</v>
      </c>
      <c r="Q118" s="1">
        <v>0</v>
      </c>
      <c r="R118" s="1">
        <v>1</v>
      </c>
      <c r="S118" s="1">
        <v>1</v>
      </c>
      <c r="T118" s="1">
        <v>4</v>
      </c>
      <c r="U118" s="1">
        <v>0</v>
      </c>
      <c r="V118" s="1">
        <v>0</v>
      </c>
      <c r="W118" s="1">
        <v>0</v>
      </c>
      <c r="X118" s="1">
        <v>0</v>
      </c>
      <c r="Y118" s="1">
        <v>0</v>
      </c>
      <c r="Z118" s="1">
        <v>33</v>
      </c>
    </row>
    <row r="119" spans="1:26" hidden="1" x14ac:dyDescent="0.2">
      <c r="A119" s="5" t="s">
        <v>42</v>
      </c>
      <c r="B119" s="1">
        <v>4</v>
      </c>
      <c r="C119" s="1">
        <v>0</v>
      </c>
      <c r="D119" s="1">
        <v>1</v>
      </c>
      <c r="E119" s="1">
        <v>1</v>
      </c>
      <c r="F119" s="1">
        <v>2</v>
      </c>
      <c r="G119" s="1">
        <v>1</v>
      </c>
      <c r="H119" s="1">
        <v>1</v>
      </c>
      <c r="I119" s="1">
        <v>2</v>
      </c>
      <c r="J119" s="1">
        <v>0</v>
      </c>
      <c r="K119" s="1">
        <v>23</v>
      </c>
      <c r="L119" s="1">
        <v>3</v>
      </c>
      <c r="M119" s="1">
        <v>0</v>
      </c>
      <c r="N119" s="1">
        <v>0</v>
      </c>
      <c r="O119" s="1">
        <v>2</v>
      </c>
      <c r="P119" s="1">
        <v>0</v>
      </c>
      <c r="Q119" s="1">
        <v>0</v>
      </c>
      <c r="R119" s="1">
        <v>0</v>
      </c>
      <c r="S119" s="1">
        <v>1</v>
      </c>
      <c r="T119" s="1">
        <v>7</v>
      </c>
      <c r="U119" s="1">
        <v>0</v>
      </c>
      <c r="V119" s="1">
        <v>0</v>
      </c>
      <c r="W119" s="1">
        <v>1</v>
      </c>
      <c r="X119" s="1">
        <v>0</v>
      </c>
      <c r="Y119" s="1">
        <v>0</v>
      </c>
      <c r="Z119" s="1">
        <v>49</v>
      </c>
    </row>
    <row r="120" spans="1:26" hidden="1" x14ac:dyDescent="0.2">
      <c r="A120" s="5" t="s">
        <v>43</v>
      </c>
      <c r="B120" s="1">
        <v>2</v>
      </c>
      <c r="C120" s="1">
        <v>0</v>
      </c>
      <c r="D120" s="1">
        <v>0</v>
      </c>
      <c r="E120" s="1">
        <v>1</v>
      </c>
      <c r="F120" s="1">
        <v>1</v>
      </c>
      <c r="G120" s="1">
        <v>1</v>
      </c>
      <c r="H120" s="1">
        <v>1</v>
      </c>
      <c r="I120" s="1">
        <v>1</v>
      </c>
      <c r="J120" s="1">
        <v>0</v>
      </c>
      <c r="K120" s="1">
        <v>13</v>
      </c>
      <c r="L120" s="1">
        <v>1</v>
      </c>
      <c r="M120" s="1">
        <v>0</v>
      </c>
      <c r="N120" s="1">
        <v>0</v>
      </c>
      <c r="O120" s="1">
        <v>2</v>
      </c>
      <c r="P120" s="1">
        <v>0</v>
      </c>
      <c r="Q120" s="1">
        <v>0</v>
      </c>
      <c r="R120" s="1">
        <v>0</v>
      </c>
      <c r="S120" s="1">
        <v>2</v>
      </c>
      <c r="T120" s="1">
        <v>4</v>
      </c>
      <c r="U120" s="1">
        <v>0</v>
      </c>
      <c r="V120" s="1">
        <v>0</v>
      </c>
      <c r="W120" s="1">
        <v>0</v>
      </c>
      <c r="X120" s="1">
        <v>0</v>
      </c>
      <c r="Y120" s="1">
        <v>0</v>
      </c>
      <c r="Z120" s="1">
        <v>29</v>
      </c>
    </row>
    <row r="121" spans="1:26" hidden="1" x14ac:dyDescent="0.2">
      <c r="A121" s="5" t="s">
        <v>44</v>
      </c>
      <c r="B121" s="1">
        <v>3</v>
      </c>
      <c r="C121" s="1">
        <v>0</v>
      </c>
      <c r="D121" s="1">
        <v>1</v>
      </c>
      <c r="E121" s="1">
        <v>1</v>
      </c>
      <c r="F121" s="1">
        <v>1</v>
      </c>
      <c r="G121" s="1">
        <v>1</v>
      </c>
      <c r="H121" s="1">
        <v>1</v>
      </c>
      <c r="I121" s="1">
        <v>1</v>
      </c>
      <c r="J121" s="1">
        <v>0</v>
      </c>
      <c r="K121" s="1">
        <v>18</v>
      </c>
      <c r="L121" s="1">
        <v>1</v>
      </c>
      <c r="M121" s="1">
        <v>0</v>
      </c>
      <c r="N121" s="1">
        <v>0</v>
      </c>
      <c r="O121" s="1">
        <v>2</v>
      </c>
      <c r="P121" s="1">
        <v>0</v>
      </c>
      <c r="Q121" s="1">
        <v>0</v>
      </c>
      <c r="R121" s="1">
        <v>0</v>
      </c>
      <c r="S121" s="1">
        <v>2</v>
      </c>
      <c r="T121" s="1">
        <v>5</v>
      </c>
      <c r="U121" s="1">
        <v>0</v>
      </c>
      <c r="V121" s="1">
        <v>0</v>
      </c>
      <c r="W121" s="1">
        <v>0</v>
      </c>
      <c r="X121" s="1">
        <v>0</v>
      </c>
      <c r="Y121" s="1">
        <v>0</v>
      </c>
      <c r="Z121" s="1">
        <v>37</v>
      </c>
    </row>
    <row r="122" spans="1:26" hidden="1" x14ac:dyDescent="0.2">
      <c r="A122" s="5" t="s">
        <v>45</v>
      </c>
      <c r="B122" s="1">
        <v>2</v>
      </c>
      <c r="C122" s="1">
        <v>0</v>
      </c>
      <c r="D122" s="1">
        <v>0</v>
      </c>
      <c r="E122" s="1">
        <v>1</v>
      </c>
      <c r="F122" s="1">
        <v>0</v>
      </c>
      <c r="G122" s="1">
        <v>1</v>
      </c>
      <c r="H122" s="1">
        <v>1</v>
      </c>
      <c r="I122" s="1">
        <v>1</v>
      </c>
      <c r="J122" s="1">
        <v>0</v>
      </c>
      <c r="K122" s="1">
        <v>10</v>
      </c>
      <c r="L122" s="1">
        <v>1</v>
      </c>
      <c r="M122" s="1">
        <v>0</v>
      </c>
      <c r="N122" s="1">
        <v>0</v>
      </c>
      <c r="O122" s="1">
        <v>2</v>
      </c>
      <c r="P122" s="1">
        <v>0</v>
      </c>
      <c r="Q122" s="1">
        <v>0</v>
      </c>
      <c r="R122" s="1">
        <v>0</v>
      </c>
      <c r="S122" s="1">
        <v>2</v>
      </c>
      <c r="T122" s="1">
        <v>3</v>
      </c>
      <c r="U122" s="1">
        <v>0</v>
      </c>
      <c r="V122" s="1">
        <v>0</v>
      </c>
      <c r="W122" s="1">
        <v>0</v>
      </c>
      <c r="X122" s="1">
        <v>0</v>
      </c>
      <c r="Y122" s="1">
        <v>0</v>
      </c>
      <c r="Z122" s="1">
        <v>24</v>
      </c>
    </row>
    <row r="123" spans="1:26" hidden="1" x14ac:dyDescent="0.2">
      <c r="A123" s="5" t="s">
        <v>46</v>
      </c>
      <c r="B123" s="1">
        <v>4</v>
      </c>
      <c r="C123" s="1">
        <v>0</v>
      </c>
      <c r="D123" s="1">
        <v>1</v>
      </c>
      <c r="E123" s="1">
        <v>1</v>
      </c>
      <c r="F123" s="1">
        <v>2</v>
      </c>
      <c r="G123" s="1">
        <v>1</v>
      </c>
      <c r="H123" s="1">
        <v>1</v>
      </c>
      <c r="I123" s="1">
        <v>1</v>
      </c>
      <c r="J123" s="1">
        <v>0</v>
      </c>
      <c r="K123" s="1">
        <v>20</v>
      </c>
      <c r="L123" s="1">
        <v>2</v>
      </c>
      <c r="M123" s="1">
        <v>0</v>
      </c>
      <c r="N123" s="1">
        <v>0</v>
      </c>
      <c r="O123" s="1">
        <v>2</v>
      </c>
      <c r="P123" s="1">
        <v>0</v>
      </c>
      <c r="Q123" s="1">
        <v>0</v>
      </c>
      <c r="R123" s="1">
        <v>0</v>
      </c>
      <c r="S123" s="1">
        <v>2</v>
      </c>
      <c r="T123" s="1">
        <v>7</v>
      </c>
      <c r="U123" s="1">
        <v>0</v>
      </c>
      <c r="V123" s="1">
        <v>0</v>
      </c>
      <c r="W123" s="1">
        <v>0</v>
      </c>
      <c r="X123" s="1">
        <v>0</v>
      </c>
      <c r="Y123" s="1">
        <v>0</v>
      </c>
      <c r="Z123" s="1">
        <v>44</v>
      </c>
    </row>
    <row r="124" spans="1:26" hidden="1" x14ac:dyDescent="0.2">
      <c r="A124" s="5" t="s">
        <v>47</v>
      </c>
      <c r="B124" s="1">
        <v>3</v>
      </c>
      <c r="C124" s="1">
        <v>0</v>
      </c>
      <c r="D124" s="1">
        <v>1</v>
      </c>
      <c r="E124" s="1">
        <v>1</v>
      </c>
      <c r="F124" s="1">
        <v>2</v>
      </c>
      <c r="G124" s="1">
        <v>1</v>
      </c>
      <c r="H124" s="1">
        <v>1</v>
      </c>
      <c r="I124" s="1">
        <v>1</v>
      </c>
      <c r="J124" s="1">
        <v>0</v>
      </c>
      <c r="K124" s="1">
        <v>20</v>
      </c>
      <c r="L124" s="1">
        <v>1</v>
      </c>
      <c r="M124" s="1">
        <v>0</v>
      </c>
      <c r="N124" s="1">
        <v>0</v>
      </c>
      <c r="O124" s="1">
        <v>2</v>
      </c>
      <c r="P124" s="1">
        <v>0</v>
      </c>
      <c r="Q124" s="1">
        <v>0</v>
      </c>
      <c r="R124" s="1">
        <v>0</v>
      </c>
      <c r="S124" s="1">
        <v>1</v>
      </c>
      <c r="T124" s="1">
        <v>6</v>
      </c>
      <c r="U124" s="1">
        <v>0</v>
      </c>
      <c r="V124" s="1">
        <v>0</v>
      </c>
      <c r="W124" s="1">
        <v>1</v>
      </c>
      <c r="X124" s="1">
        <v>0</v>
      </c>
      <c r="Y124" s="1">
        <v>0</v>
      </c>
      <c r="Z124" s="1">
        <v>41</v>
      </c>
    </row>
    <row r="125" spans="1:26" hidden="1" x14ac:dyDescent="0.2">
      <c r="A125" s="5" t="s">
        <v>48</v>
      </c>
      <c r="B125" s="1">
        <v>2</v>
      </c>
      <c r="C125" s="1">
        <v>0</v>
      </c>
      <c r="D125" s="1">
        <v>0</v>
      </c>
      <c r="E125" s="1">
        <v>1</v>
      </c>
      <c r="F125" s="1">
        <v>0</v>
      </c>
      <c r="G125" s="1">
        <v>1</v>
      </c>
      <c r="H125" s="1">
        <v>1</v>
      </c>
      <c r="I125" s="1">
        <v>1</v>
      </c>
      <c r="J125" s="1">
        <v>0</v>
      </c>
      <c r="K125" s="1">
        <v>11</v>
      </c>
      <c r="L125" s="1">
        <v>1</v>
      </c>
      <c r="M125" s="1">
        <v>0</v>
      </c>
      <c r="N125" s="1">
        <v>0</v>
      </c>
      <c r="O125" s="1">
        <v>2</v>
      </c>
      <c r="P125" s="1">
        <v>0</v>
      </c>
      <c r="Q125" s="1">
        <v>0</v>
      </c>
      <c r="R125" s="1">
        <v>1</v>
      </c>
      <c r="S125" s="1">
        <v>1</v>
      </c>
      <c r="T125" s="1">
        <v>3</v>
      </c>
      <c r="U125" s="1">
        <v>0</v>
      </c>
      <c r="V125" s="1">
        <v>0</v>
      </c>
      <c r="W125" s="1">
        <v>0</v>
      </c>
      <c r="X125" s="1">
        <v>0</v>
      </c>
      <c r="Y125" s="1">
        <v>0</v>
      </c>
      <c r="Z125" s="1">
        <v>25</v>
      </c>
    </row>
    <row r="126" spans="1:26" hidden="1" x14ac:dyDescent="0.2">
      <c r="A126" s="5" t="s">
        <v>49</v>
      </c>
      <c r="B126" s="1">
        <v>3</v>
      </c>
      <c r="C126" s="1">
        <v>0</v>
      </c>
      <c r="D126" s="1">
        <v>1</v>
      </c>
      <c r="E126" s="1">
        <v>1</v>
      </c>
      <c r="F126" s="1">
        <v>1</v>
      </c>
      <c r="G126" s="1">
        <v>1</v>
      </c>
      <c r="H126" s="1">
        <v>1</v>
      </c>
      <c r="I126" s="1">
        <v>1</v>
      </c>
      <c r="J126" s="1">
        <v>0</v>
      </c>
      <c r="K126" s="1">
        <v>17</v>
      </c>
      <c r="L126" s="1">
        <v>2</v>
      </c>
      <c r="M126" s="1">
        <v>0</v>
      </c>
      <c r="N126" s="1">
        <v>0</v>
      </c>
      <c r="O126" s="1">
        <v>2</v>
      </c>
      <c r="P126" s="1">
        <v>0</v>
      </c>
      <c r="Q126" s="1">
        <v>0</v>
      </c>
      <c r="R126" s="1">
        <v>0</v>
      </c>
      <c r="S126" s="1">
        <v>2</v>
      </c>
      <c r="T126" s="1">
        <v>5</v>
      </c>
      <c r="U126" s="1">
        <v>0</v>
      </c>
      <c r="V126" s="1">
        <v>0</v>
      </c>
      <c r="W126" s="1">
        <v>0</v>
      </c>
      <c r="X126" s="1">
        <v>0</v>
      </c>
      <c r="Y126" s="1">
        <v>0</v>
      </c>
      <c r="Z126" s="1">
        <v>37</v>
      </c>
    </row>
    <row r="127" spans="1:26" hidden="1" x14ac:dyDescent="0.2">
      <c r="A127" s="5" t="s">
        <v>50</v>
      </c>
      <c r="B127" s="1">
        <v>3</v>
      </c>
      <c r="C127" s="1">
        <v>0</v>
      </c>
      <c r="D127" s="1">
        <v>1</v>
      </c>
      <c r="E127" s="1">
        <v>1</v>
      </c>
      <c r="F127" s="1">
        <v>1</v>
      </c>
      <c r="G127" s="1">
        <v>1</v>
      </c>
      <c r="H127" s="1">
        <v>1</v>
      </c>
      <c r="I127" s="1">
        <v>1</v>
      </c>
      <c r="J127" s="1">
        <v>0</v>
      </c>
      <c r="K127" s="1">
        <v>17</v>
      </c>
      <c r="L127" s="1">
        <v>1</v>
      </c>
      <c r="M127" s="1">
        <v>0</v>
      </c>
      <c r="N127" s="1">
        <v>0</v>
      </c>
      <c r="O127" s="1">
        <v>2</v>
      </c>
      <c r="P127" s="1">
        <v>0</v>
      </c>
      <c r="Q127" s="1">
        <v>0</v>
      </c>
      <c r="R127" s="1">
        <v>1</v>
      </c>
      <c r="S127" s="1">
        <v>1</v>
      </c>
      <c r="T127" s="1">
        <v>5</v>
      </c>
      <c r="U127" s="1">
        <v>0</v>
      </c>
      <c r="V127" s="1">
        <v>0</v>
      </c>
      <c r="W127" s="1">
        <v>0</v>
      </c>
      <c r="X127" s="1">
        <v>0</v>
      </c>
      <c r="Y127" s="1">
        <v>0</v>
      </c>
      <c r="Z127" s="1">
        <v>36</v>
      </c>
    </row>
    <row r="128" spans="1:26" hidden="1" x14ac:dyDescent="0.2">
      <c r="A128" s="5" t="s">
        <v>51</v>
      </c>
      <c r="B128" s="1">
        <v>5</v>
      </c>
      <c r="C128" s="1">
        <v>0</v>
      </c>
      <c r="D128" s="1">
        <v>2</v>
      </c>
      <c r="E128" s="1">
        <v>1</v>
      </c>
      <c r="F128" s="1">
        <v>2</v>
      </c>
      <c r="G128" s="1">
        <v>1</v>
      </c>
      <c r="H128" s="1">
        <v>1</v>
      </c>
      <c r="I128" s="1">
        <v>2</v>
      </c>
      <c r="J128" s="1">
        <v>0</v>
      </c>
      <c r="K128" s="1">
        <v>26</v>
      </c>
      <c r="L128" s="1">
        <v>2</v>
      </c>
      <c r="M128" s="1">
        <v>0</v>
      </c>
      <c r="N128" s="1">
        <v>0</v>
      </c>
      <c r="O128" s="1">
        <v>2</v>
      </c>
      <c r="P128" s="1">
        <v>0</v>
      </c>
      <c r="Q128" s="1">
        <v>0</v>
      </c>
      <c r="R128" s="1">
        <v>0</v>
      </c>
      <c r="S128" s="1">
        <v>2</v>
      </c>
      <c r="T128" s="1">
        <v>7</v>
      </c>
      <c r="U128" s="1">
        <v>0</v>
      </c>
      <c r="V128" s="1">
        <v>0</v>
      </c>
      <c r="W128" s="1">
        <v>0</v>
      </c>
      <c r="X128" s="1">
        <v>0</v>
      </c>
      <c r="Y128" s="1">
        <v>0</v>
      </c>
      <c r="Z128" s="1">
        <v>53</v>
      </c>
    </row>
    <row r="129" spans="1:26" x14ac:dyDescent="0.2">
      <c r="A129" s="5" t="s">
        <v>52</v>
      </c>
      <c r="B129" s="1">
        <v>3</v>
      </c>
      <c r="C129" s="1">
        <v>0</v>
      </c>
      <c r="D129" s="1">
        <v>1</v>
      </c>
      <c r="E129" s="1">
        <v>1</v>
      </c>
      <c r="F129" s="1">
        <v>1</v>
      </c>
      <c r="G129" s="1">
        <v>1</v>
      </c>
      <c r="H129" s="1">
        <v>1</v>
      </c>
      <c r="I129" s="1">
        <v>1</v>
      </c>
      <c r="J129" s="1">
        <v>0</v>
      </c>
      <c r="K129" s="1">
        <v>20</v>
      </c>
      <c r="L129" s="1">
        <v>1</v>
      </c>
      <c r="M129" s="1">
        <v>0</v>
      </c>
      <c r="N129" s="1">
        <v>0</v>
      </c>
      <c r="O129" s="1">
        <v>2</v>
      </c>
      <c r="P129" s="1">
        <v>0</v>
      </c>
      <c r="Q129" s="1">
        <v>0</v>
      </c>
      <c r="R129" s="1">
        <v>0</v>
      </c>
      <c r="S129" s="1">
        <v>2</v>
      </c>
      <c r="T129" s="1">
        <v>5</v>
      </c>
      <c r="U129" s="1">
        <v>0</v>
      </c>
      <c r="V129" s="1">
        <v>0</v>
      </c>
      <c r="W129" s="1">
        <v>0</v>
      </c>
      <c r="X129" s="1">
        <v>0</v>
      </c>
      <c r="Y129" s="1">
        <v>0</v>
      </c>
      <c r="Z129" s="1">
        <v>39</v>
      </c>
    </row>
    <row r="130" spans="1:26" hidden="1" x14ac:dyDescent="0.2">
      <c r="A130" s="5" t="s">
        <v>53</v>
      </c>
      <c r="B130" s="1">
        <v>2</v>
      </c>
      <c r="C130" s="1">
        <v>0</v>
      </c>
      <c r="D130" s="1">
        <v>0</v>
      </c>
      <c r="E130" s="1">
        <v>1</v>
      </c>
      <c r="F130" s="1">
        <v>1</v>
      </c>
      <c r="G130" s="1">
        <v>1</v>
      </c>
      <c r="H130" s="1">
        <v>1</v>
      </c>
      <c r="I130" s="1">
        <v>1</v>
      </c>
      <c r="J130" s="1">
        <v>0</v>
      </c>
      <c r="K130" s="1">
        <v>13</v>
      </c>
      <c r="L130" s="1">
        <v>1</v>
      </c>
      <c r="M130" s="1">
        <v>0</v>
      </c>
      <c r="N130" s="1">
        <v>0</v>
      </c>
      <c r="O130" s="1">
        <v>2</v>
      </c>
      <c r="P130" s="1">
        <v>0</v>
      </c>
      <c r="Q130" s="1">
        <v>0</v>
      </c>
      <c r="R130" s="1">
        <v>0</v>
      </c>
      <c r="S130" s="1">
        <v>2</v>
      </c>
      <c r="T130" s="1">
        <v>4</v>
      </c>
      <c r="U130" s="1">
        <v>0</v>
      </c>
      <c r="V130" s="1">
        <v>0</v>
      </c>
      <c r="W130" s="1">
        <v>0</v>
      </c>
      <c r="X130" s="1">
        <v>0</v>
      </c>
      <c r="Y130" s="1">
        <v>0</v>
      </c>
      <c r="Z130" s="1">
        <v>29</v>
      </c>
    </row>
    <row r="131" spans="1:26" hidden="1" x14ac:dyDescent="0.2">
      <c r="A131" s="5" t="s">
        <v>54</v>
      </c>
      <c r="B131" s="1">
        <v>4</v>
      </c>
      <c r="C131" s="1">
        <v>0</v>
      </c>
      <c r="D131" s="1">
        <v>1</v>
      </c>
      <c r="E131" s="1">
        <v>1</v>
      </c>
      <c r="F131" s="1">
        <v>2</v>
      </c>
      <c r="G131" s="1">
        <v>1</v>
      </c>
      <c r="H131" s="1">
        <v>1</v>
      </c>
      <c r="I131" s="1">
        <v>2</v>
      </c>
      <c r="J131" s="1">
        <v>0</v>
      </c>
      <c r="K131" s="1">
        <v>24</v>
      </c>
      <c r="L131" s="1">
        <v>2</v>
      </c>
      <c r="M131" s="1">
        <v>0</v>
      </c>
      <c r="N131" s="1">
        <v>0</v>
      </c>
      <c r="O131" s="1">
        <v>2</v>
      </c>
      <c r="P131" s="1">
        <v>0</v>
      </c>
      <c r="Q131" s="1">
        <v>0</v>
      </c>
      <c r="R131" s="1">
        <v>0</v>
      </c>
      <c r="S131" s="1">
        <v>2</v>
      </c>
      <c r="T131" s="1">
        <v>7</v>
      </c>
      <c r="U131" s="1">
        <v>0</v>
      </c>
      <c r="V131" s="1">
        <v>0</v>
      </c>
      <c r="W131" s="1">
        <v>0</v>
      </c>
      <c r="X131" s="1">
        <v>0</v>
      </c>
      <c r="Y131" s="1">
        <v>0</v>
      </c>
      <c r="Z131" s="1">
        <v>49</v>
      </c>
    </row>
    <row r="132" spans="1:26" hidden="1" x14ac:dyDescent="0.2">
      <c r="A132" s="5" t="s">
        <v>55</v>
      </c>
      <c r="B132" s="1">
        <v>2</v>
      </c>
      <c r="C132" s="1">
        <v>0</v>
      </c>
      <c r="D132" s="1">
        <v>0</v>
      </c>
      <c r="E132" s="1">
        <v>1</v>
      </c>
      <c r="F132" s="1">
        <v>0</v>
      </c>
      <c r="G132" s="1">
        <v>1</v>
      </c>
      <c r="H132" s="1">
        <v>0</v>
      </c>
      <c r="I132" s="1">
        <v>1</v>
      </c>
      <c r="J132" s="1">
        <v>0</v>
      </c>
      <c r="K132" s="1">
        <v>10</v>
      </c>
      <c r="L132" s="1">
        <v>1</v>
      </c>
      <c r="M132" s="1">
        <v>0</v>
      </c>
      <c r="N132" s="1">
        <v>0</v>
      </c>
      <c r="O132" s="1">
        <v>1</v>
      </c>
      <c r="P132" s="1">
        <v>1</v>
      </c>
      <c r="Q132" s="1">
        <v>0</v>
      </c>
      <c r="R132" s="1">
        <v>0</v>
      </c>
      <c r="S132" s="1">
        <v>2</v>
      </c>
      <c r="T132" s="1">
        <v>2</v>
      </c>
      <c r="U132" s="1">
        <v>0</v>
      </c>
      <c r="V132" s="1">
        <v>0</v>
      </c>
      <c r="W132" s="1">
        <v>0</v>
      </c>
      <c r="X132" s="1">
        <v>0</v>
      </c>
      <c r="Y132" s="1">
        <v>0</v>
      </c>
      <c r="Z132" s="1">
        <v>22</v>
      </c>
    </row>
    <row r="133" spans="1:26" hidden="1" x14ac:dyDescent="0.2">
      <c r="A133" s="5" t="s">
        <v>56</v>
      </c>
      <c r="B133" s="1">
        <v>3</v>
      </c>
      <c r="C133" s="1">
        <v>0</v>
      </c>
      <c r="D133" s="1">
        <v>1</v>
      </c>
      <c r="E133" s="1">
        <v>1</v>
      </c>
      <c r="F133" s="1">
        <v>2</v>
      </c>
      <c r="G133" s="1">
        <v>1</v>
      </c>
      <c r="H133" s="1">
        <v>1</v>
      </c>
      <c r="I133" s="1">
        <v>1</v>
      </c>
      <c r="J133" s="1">
        <v>0</v>
      </c>
      <c r="K133" s="1">
        <v>20</v>
      </c>
      <c r="L133" s="1">
        <v>1</v>
      </c>
      <c r="M133" s="1">
        <v>0</v>
      </c>
      <c r="N133" s="1">
        <v>0</v>
      </c>
      <c r="O133" s="1">
        <v>2</v>
      </c>
      <c r="P133" s="1">
        <v>0</v>
      </c>
      <c r="Q133" s="1">
        <v>0</v>
      </c>
      <c r="R133" s="1">
        <v>0</v>
      </c>
      <c r="S133" s="1">
        <v>1</v>
      </c>
      <c r="T133" s="1">
        <v>6</v>
      </c>
      <c r="U133" s="1">
        <v>0</v>
      </c>
      <c r="V133" s="1">
        <v>0</v>
      </c>
      <c r="W133" s="1">
        <v>1</v>
      </c>
      <c r="X133" s="1">
        <v>0</v>
      </c>
      <c r="Y133" s="1">
        <v>0</v>
      </c>
      <c r="Z133" s="1">
        <v>41</v>
      </c>
    </row>
    <row r="134" spans="1:26" hidden="1" x14ac:dyDescent="0.2">
      <c r="A134" s="5" t="s">
        <v>57</v>
      </c>
      <c r="B134" s="1">
        <v>2</v>
      </c>
      <c r="C134" s="1">
        <v>0</v>
      </c>
      <c r="D134" s="1">
        <v>1</v>
      </c>
      <c r="E134" s="1">
        <v>1</v>
      </c>
      <c r="F134" s="1">
        <v>2</v>
      </c>
      <c r="G134" s="1">
        <v>1</v>
      </c>
      <c r="H134" s="1">
        <v>1</v>
      </c>
      <c r="I134" s="1">
        <v>1</v>
      </c>
      <c r="J134" s="1">
        <v>3</v>
      </c>
      <c r="K134" s="1">
        <v>13</v>
      </c>
      <c r="L134" s="1">
        <v>1</v>
      </c>
      <c r="M134" s="1">
        <v>0</v>
      </c>
      <c r="N134" s="1">
        <v>0</v>
      </c>
      <c r="O134" s="1">
        <v>2</v>
      </c>
      <c r="P134" s="1">
        <v>0</v>
      </c>
      <c r="Q134" s="1">
        <v>0</v>
      </c>
      <c r="R134" s="1">
        <v>0</v>
      </c>
      <c r="S134" s="1">
        <v>2</v>
      </c>
      <c r="T134" s="1">
        <v>5</v>
      </c>
      <c r="U134" s="1">
        <v>0</v>
      </c>
      <c r="V134" s="1">
        <v>0</v>
      </c>
      <c r="W134" s="1">
        <v>0</v>
      </c>
      <c r="X134" s="1">
        <v>0</v>
      </c>
      <c r="Y134" s="1">
        <v>0</v>
      </c>
      <c r="Z134" s="1">
        <v>35</v>
      </c>
    </row>
    <row r="135" spans="1:26" hidden="1" x14ac:dyDescent="0.2">
      <c r="A135" s="5" t="s">
        <v>58</v>
      </c>
      <c r="B135" s="1">
        <v>2</v>
      </c>
      <c r="C135" s="1">
        <v>0</v>
      </c>
      <c r="D135" s="1">
        <v>0</v>
      </c>
      <c r="E135" s="1">
        <v>1</v>
      </c>
      <c r="F135" s="1">
        <v>0</v>
      </c>
      <c r="G135" s="1">
        <v>1</v>
      </c>
      <c r="H135" s="1">
        <v>1</v>
      </c>
      <c r="I135" s="1">
        <v>1</v>
      </c>
      <c r="J135" s="1">
        <v>0</v>
      </c>
      <c r="K135" s="1">
        <v>9</v>
      </c>
      <c r="L135" s="1">
        <v>1</v>
      </c>
      <c r="M135" s="1">
        <v>0</v>
      </c>
      <c r="N135" s="1">
        <v>0</v>
      </c>
      <c r="O135" s="1">
        <v>2</v>
      </c>
      <c r="P135" s="1">
        <v>0</v>
      </c>
      <c r="Q135" s="1">
        <v>0</v>
      </c>
      <c r="R135" s="1">
        <v>0</v>
      </c>
      <c r="S135" s="1">
        <v>2</v>
      </c>
      <c r="T135" s="1">
        <v>3</v>
      </c>
      <c r="U135" s="1">
        <v>0</v>
      </c>
      <c r="V135" s="1">
        <v>0</v>
      </c>
      <c r="W135" s="1">
        <v>0</v>
      </c>
      <c r="X135" s="1">
        <v>0</v>
      </c>
      <c r="Y135" s="1">
        <v>0</v>
      </c>
      <c r="Z135" s="1">
        <v>23</v>
      </c>
    </row>
    <row r="136" spans="1:26" hidden="1" x14ac:dyDescent="0.2">
      <c r="A136" s="5" t="s">
        <v>59</v>
      </c>
      <c r="B136" s="1">
        <v>4</v>
      </c>
      <c r="C136" s="1">
        <v>0</v>
      </c>
      <c r="D136" s="1">
        <v>1</v>
      </c>
      <c r="E136" s="1">
        <v>1</v>
      </c>
      <c r="F136" s="1">
        <v>2</v>
      </c>
      <c r="G136" s="1">
        <v>1</v>
      </c>
      <c r="H136" s="1">
        <v>1</v>
      </c>
      <c r="I136" s="1">
        <v>1</v>
      </c>
      <c r="J136" s="1">
        <v>0</v>
      </c>
      <c r="K136" s="1">
        <v>21</v>
      </c>
      <c r="L136" s="1">
        <v>3</v>
      </c>
      <c r="M136" s="1">
        <v>0</v>
      </c>
      <c r="N136" s="1">
        <v>0</v>
      </c>
      <c r="O136" s="1">
        <v>2</v>
      </c>
      <c r="P136" s="1">
        <v>0</v>
      </c>
      <c r="Q136" s="1">
        <v>0</v>
      </c>
      <c r="R136" s="1">
        <v>0</v>
      </c>
      <c r="S136" s="1">
        <v>2</v>
      </c>
      <c r="T136" s="1">
        <v>6</v>
      </c>
      <c r="U136" s="1">
        <v>0</v>
      </c>
      <c r="V136" s="1">
        <v>0</v>
      </c>
      <c r="W136" s="1">
        <v>0</v>
      </c>
      <c r="X136" s="1">
        <v>0</v>
      </c>
      <c r="Y136" s="1">
        <v>0</v>
      </c>
      <c r="Z136" s="1">
        <v>45</v>
      </c>
    </row>
    <row r="137" spans="1:26" hidden="1" x14ac:dyDescent="0.2">
      <c r="A137" s="5" t="s">
        <v>60</v>
      </c>
      <c r="B137" s="1">
        <v>4</v>
      </c>
      <c r="C137" s="1">
        <v>0</v>
      </c>
      <c r="D137" s="1">
        <v>1</v>
      </c>
      <c r="E137" s="1">
        <v>1</v>
      </c>
      <c r="F137" s="1">
        <v>2</v>
      </c>
      <c r="G137" s="1">
        <v>1</v>
      </c>
      <c r="H137" s="1">
        <v>1</v>
      </c>
      <c r="I137" s="1">
        <v>1</v>
      </c>
      <c r="J137" s="1">
        <v>1</v>
      </c>
      <c r="K137" s="1">
        <v>19</v>
      </c>
      <c r="L137" s="1">
        <v>1</v>
      </c>
      <c r="M137" s="1">
        <v>0</v>
      </c>
      <c r="N137" s="1">
        <v>0</v>
      </c>
      <c r="O137" s="1">
        <v>2</v>
      </c>
      <c r="P137" s="1">
        <v>0</v>
      </c>
      <c r="Q137" s="1">
        <v>0</v>
      </c>
      <c r="R137" s="1">
        <v>0</v>
      </c>
      <c r="S137" s="1">
        <v>2</v>
      </c>
      <c r="T137" s="1">
        <v>6</v>
      </c>
      <c r="U137" s="1">
        <v>0</v>
      </c>
      <c r="V137" s="1">
        <v>0</v>
      </c>
      <c r="W137" s="1">
        <v>0</v>
      </c>
      <c r="X137" s="1">
        <v>0</v>
      </c>
      <c r="Y137" s="1">
        <v>0</v>
      </c>
      <c r="Z137" s="1">
        <v>42</v>
      </c>
    </row>
    <row r="138" spans="1:26" hidden="1" x14ac:dyDescent="0.2">
      <c r="A138" s="5" t="s">
        <v>61</v>
      </c>
      <c r="B138" s="1">
        <v>4</v>
      </c>
      <c r="C138" s="1">
        <v>0</v>
      </c>
      <c r="D138" s="1">
        <v>1</v>
      </c>
      <c r="E138" s="1">
        <v>1</v>
      </c>
      <c r="F138" s="1">
        <v>2</v>
      </c>
      <c r="G138" s="1">
        <v>1</v>
      </c>
      <c r="H138" s="1">
        <v>1</v>
      </c>
      <c r="I138" s="1">
        <v>1</v>
      </c>
      <c r="J138" s="1">
        <v>0</v>
      </c>
      <c r="K138" s="1">
        <v>20</v>
      </c>
      <c r="L138" s="1">
        <v>1</v>
      </c>
      <c r="M138" s="1">
        <v>0</v>
      </c>
      <c r="N138" s="1">
        <v>0</v>
      </c>
      <c r="O138" s="1">
        <v>2</v>
      </c>
      <c r="P138" s="1">
        <v>0</v>
      </c>
      <c r="Q138" s="1">
        <v>0</v>
      </c>
      <c r="R138" s="1">
        <v>0</v>
      </c>
      <c r="S138" s="1">
        <v>2</v>
      </c>
      <c r="T138" s="1">
        <v>6</v>
      </c>
      <c r="U138" s="1">
        <v>0</v>
      </c>
      <c r="V138" s="1">
        <v>0</v>
      </c>
      <c r="W138" s="1">
        <v>0</v>
      </c>
      <c r="X138" s="1">
        <v>0</v>
      </c>
      <c r="Y138" s="1">
        <v>0</v>
      </c>
      <c r="Z138" s="1">
        <v>42</v>
      </c>
    </row>
    <row r="139" spans="1:26" hidden="1" x14ac:dyDescent="0.2">
      <c r="A139" s="5" t="s">
        <v>62</v>
      </c>
      <c r="B139" s="1">
        <v>2</v>
      </c>
      <c r="C139" s="1">
        <v>1</v>
      </c>
      <c r="D139" s="1">
        <v>1</v>
      </c>
      <c r="E139" s="1">
        <v>1</v>
      </c>
      <c r="F139" s="1">
        <v>2</v>
      </c>
      <c r="G139" s="1">
        <v>1</v>
      </c>
      <c r="H139" s="1">
        <v>1</v>
      </c>
      <c r="I139" s="1">
        <v>1</v>
      </c>
      <c r="J139" s="1">
        <v>0</v>
      </c>
      <c r="K139" s="1">
        <v>12</v>
      </c>
      <c r="L139" s="1">
        <v>1</v>
      </c>
      <c r="M139" s="1">
        <v>0</v>
      </c>
      <c r="N139" s="1">
        <v>0</v>
      </c>
      <c r="O139" s="1">
        <v>2</v>
      </c>
      <c r="P139" s="1">
        <v>0</v>
      </c>
      <c r="Q139" s="1">
        <v>0</v>
      </c>
      <c r="R139" s="1">
        <v>0</v>
      </c>
      <c r="S139" s="1">
        <v>2</v>
      </c>
      <c r="T139" s="1">
        <v>4</v>
      </c>
      <c r="U139" s="1">
        <v>0</v>
      </c>
      <c r="V139" s="1">
        <v>0</v>
      </c>
      <c r="W139" s="1">
        <v>0</v>
      </c>
      <c r="X139" s="1">
        <v>0</v>
      </c>
      <c r="Y139" s="1">
        <v>0</v>
      </c>
      <c r="Z139" s="1">
        <v>31</v>
      </c>
    </row>
    <row r="140" spans="1:26" hidden="1" x14ac:dyDescent="0.2">
      <c r="A140" s="5" t="s">
        <v>63</v>
      </c>
      <c r="B140" s="1">
        <v>3</v>
      </c>
      <c r="C140" s="1">
        <v>0</v>
      </c>
      <c r="D140" s="1">
        <v>1</v>
      </c>
      <c r="E140" s="1">
        <v>1</v>
      </c>
      <c r="F140" s="1">
        <v>1</v>
      </c>
      <c r="G140" s="1">
        <v>1</v>
      </c>
      <c r="H140" s="1">
        <v>1</v>
      </c>
      <c r="I140" s="1">
        <v>1</v>
      </c>
      <c r="J140" s="1">
        <v>0</v>
      </c>
      <c r="K140" s="1">
        <v>16</v>
      </c>
      <c r="L140" s="1">
        <v>1</v>
      </c>
      <c r="M140" s="1">
        <v>0</v>
      </c>
      <c r="N140" s="1">
        <v>0</v>
      </c>
      <c r="O140" s="1">
        <v>1</v>
      </c>
      <c r="P140" s="1">
        <v>1</v>
      </c>
      <c r="Q140" s="1">
        <v>0</v>
      </c>
      <c r="R140" s="1">
        <v>0</v>
      </c>
      <c r="S140" s="1">
        <v>2</v>
      </c>
      <c r="T140" s="1">
        <v>5</v>
      </c>
      <c r="U140" s="1">
        <v>0</v>
      </c>
      <c r="V140" s="1">
        <v>0</v>
      </c>
      <c r="W140" s="1">
        <v>0</v>
      </c>
      <c r="X140" s="1">
        <v>0</v>
      </c>
      <c r="Y140" s="1">
        <v>0</v>
      </c>
      <c r="Z140" s="1">
        <v>35</v>
      </c>
    </row>
    <row r="141" spans="1:26" hidden="1" x14ac:dyDescent="0.2">
      <c r="A141" s="5" t="s">
        <v>64</v>
      </c>
      <c r="B141" s="1">
        <v>6</v>
      </c>
      <c r="C141" s="1">
        <v>0</v>
      </c>
      <c r="D141" s="1">
        <v>2</v>
      </c>
      <c r="E141" s="1">
        <v>1</v>
      </c>
      <c r="F141" s="1">
        <v>2</v>
      </c>
      <c r="G141" s="1">
        <v>1</v>
      </c>
      <c r="H141" s="1">
        <v>1</v>
      </c>
      <c r="I141" s="1">
        <v>2</v>
      </c>
      <c r="J141" s="1">
        <v>0</v>
      </c>
      <c r="K141" s="1">
        <v>30</v>
      </c>
      <c r="L141" s="1">
        <v>3</v>
      </c>
      <c r="M141" s="1">
        <v>0</v>
      </c>
      <c r="N141" s="1">
        <v>0</v>
      </c>
      <c r="O141" s="1">
        <v>2</v>
      </c>
      <c r="P141" s="1">
        <v>0</v>
      </c>
      <c r="Q141" s="1">
        <v>0</v>
      </c>
      <c r="R141" s="1">
        <v>1</v>
      </c>
      <c r="S141" s="1">
        <v>2</v>
      </c>
      <c r="T141" s="1">
        <v>9</v>
      </c>
      <c r="U141" s="1">
        <v>0</v>
      </c>
      <c r="V141" s="1">
        <v>0</v>
      </c>
      <c r="W141" s="1">
        <v>0</v>
      </c>
      <c r="X141" s="1">
        <v>0</v>
      </c>
      <c r="Y141" s="1">
        <v>0</v>
      </c>
      <c r="Z141" s="1">
        <v>62</v>
      </c>
    </row>
    <row r="142" spans="1:26" hidden="1" x14ac:dyDescent="0.2">
      <c r="A142" s="5" t="s">
        <v>65</v>
      </c>
      <c r="B142" s="1">
        <v>2</v>
      </c>
      <c r="C142" s="1">
        <v>0</v>
      </c>
      <c r="D142" s="1">
        <v>0</v>
      </c>
      <c r="E142" s="1">
        <v>1</v>
      </c>
      <c r="F142" s="1">
        <v>0</v>
      </c>
      <c r="G142" s="1">
        <v>1</v>
      </c>
      <c r="H142" s="1">
        <v>1</v>
      </c>
      <c r="I142" s="1">
        <v>1</v>
      </c>
      <c r="J142" s="1">
        <v>0</v>
      </c>
      <c r="K142" s="1">
        <v>9</v>
      </c>
      <c r="L142" s="1">
        <v>1</v>
      </c>
      <c r="M142" s="1">
        <v>0</v>
      </c>
      <c r="N142" s="1">
        <v>0</v>
      </c>
      <c r="O142" s="1">
        <v>2</v>
      </c>
      <c r="P142" s="1">
        <v>0</v>
      </c>
      <c r="Q142" s="1">
        <v>0</v>
      </c>
      <c r="R142" s="1">
        <v>0</v>
      </c>
      <c r="S142" s="1">
        <v>2</v>
      </c>
      <c r="T142" s="1">
        <v>3</v>
      </c>
      <c r="U142" s="1">
        <v>0</v>
      </c>
      <c r="V142" s="1">
        <v>0</v>
      </c>
      <c r="W142" s="1">
        <v>0</v>
      </c>
      <c r="X142" s="1">
        <v>0</v>
      </c>
      <c r="Y142" s="1">
        <v>0</v>
      </c>
      <c r="Z142" s="1">
        <v>23</v>
      </c>
    </row>
    <row r="143" spans="1:26" hidden="1" x14ac:dyDescent="0.2">
      <c r="A143" s="5" t="s">
        <v>66</v>
      </c>
      <c r="B143" s="1">
        <v>3</v>
      </c>
      <c r="C143" s="1">
        <v>1</v>
      </c>
      <c r="D143" s="1">
        <v>1</v>
      </c>
      <c r="E143" s="1">
        <v>1</v>
      </c>
      <c r="F143" s="1">
        <v>2</v>
      </c>
      <c r="G143" s="1">
        <v>1</v>
      </c>
      <c r="H143" s="1">
        <v>1</v>
      </c>
      <c r="I143" s="1">
        <v>1</v>
      </c>
      <c r="J143" s="1">
        <v>0</v>
      </c>
      <c r="K143" s="1">
        <v>21</v>
      </c>
      <c r="L143" s="1">
        <v>2</v>
      </c>
      <c r="M143" s="1">
        <v>0</v>
      </c>
      <c r="N143" s="1">
        <v>0</v>
      </c>
      <c r="O143" s="1">
        <v>2</v>
      </c>
      <c r="P143" s="1">
        <v>0</v>
      </c>
      <c r="Q143" s="1">
        <v>0</v>
      </c>
      <c r="R143" s="1">
        <v>1</v>
      </c>
      <c r="S143" s="1">
        <v>1</v>
      </c>
      <c r="T143" s="1">
        <v>6</v>
      </c>
      <c r="U143" s="1">
        <v>0</v>
      </c>
      <c r="V143" s="1">
        <v>0</v>
      </c>
      <c r="W143" s="1">
        <v>0</v>
      </c>
      <c r="X143" s="1">
        <v>0</v>
      </c>
      <c r="Y143" s="1">
        <v>0</v>
      </c>
      <c r="Z143" s="1">
        <v>44</v>
      </c>
    </row>
    <row r="144" spans="1:26" hidden="1" x14ac:dyDescent="0.2">
      <c r="A144" s="5" t="s">
        <v>67</v>
      </c>
      <c r="B144" s="1">
        <v>4</v>
      </c>
      <c r="C144" s="1">
        <v>0</v>
      </c>
      <c r="D144" s="1">
        <v>1</v>
      </c>
      <c r="E144" s="1">
        <v>1</v>
      </c>
      <c r="F144" s="1">
        <v>2</v>
      </c>
      <c r="G144" s="1">
        <v>1</v>
      </c>
      <c r="H144" s="1">
        <v>1</v>
      </c>
      <c r="I144" s="1">
        <v>1</v>
      </c>
      <c r="J144" s="1">
        <v>0</v>
      </c>
      <c r="K144" s="1">
        <v>22</v>
      </c>
      <c r="L144" s="1">
        <v>1</v>
      </c>
      <c r="M144" s="1">
        <v>0</v>
      </c>
      <c r="N144" s="1">
        <v>0</v>
      </c>
      <c r="O144" s="1">
        <v>2</v>
      </c>
      <c r="P144" s="1">
        <v>0</v>
      </c>
      <c r="Q144" s="1">
        <v>0</v>
      </c>
      <c r="R144" s="1">
        <v>0</v>
      </c>
      <c r="S144" s="1">
        <v>2</v>
      </c>
      <c r="T144" s="1">
        <v>7</v>
      </c>
      <c r="U144" s="1">
        <v>0</v>
      </c>
      <c r="V144" s="1">
        <v>0</v>
      </c>
      <c r="W144" s="1">
        <v>0</v>
      </c>
      <c r="X144" s="1">
        <v>0</v>
      </c>
      <c r="Y144" s="1">
        <v>0</v>
      </c>
      <c r="Z144" s="1">
        <v>45</v>
      </c>
    </row>
    <row r="145" spans="1:26" hidden="1" x14ac:dyDescent="0.2">
      <c r="A145" s="5" t="s">
        <v>68</v>
      </c>
      <c r="B145" s="1">
        <v>3</v>
      </c>
      <c r="C145" s="1">
        <v>0</v>
      </c>
      <c r="D145" s="1">
        <v>1</v>
      </c>
      <c r="E145" s="1">
        <v>1</v>
      </c>
      <c r="F145" s="1">
        <v>1</v>
      </c>
      <c r="G145" s="1">
        <v>1</v>
      </c>
      <c r="H145" s="1">
        <v>1</v>
      </c>
      <c r="I145" s="1">
        <v>1</v>
      </c>
      <c r="J145" s="1">
        <v>0</v>
      </c>
      <c r="K145" s="1">
        <v>18</v>
      </c>
      <c r="L145" s="1">
        <v>1</v>
      </c>
      <c r="M145" s="1">
        <v>0</v>
      </c>
      <c r="N145" s="1">
        <v>0</v>
      </c>
      <c r="O145" s="1">
        <v>2</v>
      </c>
      <c r="P145" s="1">
        <v>0</v>
      </c>
      <c r="Q145" s="1">
        <v>0</v>
      </c>
      <c r="R145" s="1">
        <v>0</v>
      </c>
      <c r="S145" s="1">
        <v>2</v>
      </c>
      <c r="T145" s="1">
        <v>5</v>
      </c>
      <c r="U145" s="1">
        <v>0</v>
      </c>
      <c r="V145" s="1">
        <v>0</v>
      </c>
      <c r="W145" s="1">
        <v>0</v>
      </c>
      <c r="X145" s="1">
        <v>0</v>
      </c>
      <c r="Y145" s="1">
        <v>0</v>
      </c>
      <c r="Z145" s="1">
        <v>37</v>
      </c>
    </row>
    <row r="146" spans="1:26" hidden="1" x14ac:dyDescent="0.2">
      <c r="A146" s="5" t="s">
        <v>69</v>
      </c>
      <c r="B146" s="1">
        <v>4</v>
      </c>
      <c r="C146" s="1">
        <v>0</v>
      </c>
      <c r="D146" s="1">
        <v>1</v>
      </c>
      <c r="E146" s="1">
        <v>1</v>
      </c>
      <c r="F146" s="1">
        <v>2</v>
      </c>
      <c r="G146" s="1">
        <v>1</v>
      </c>
      <c r="H146" s="1">
        <v>1</v>
      </c>
      <c r="I146" s="1">
        <v>2</v>
      </c>
      <c r="J146" s="1">
        <v>0</v>
      </c>
      <c r="K146" s="1">
        <v>24</v>
      </c>
      <c r="L146" s="1">
        <v>1</v>
      </c>
      <c r="M146" s="1">
        <v>0</v>
      </c>
      <c r="N146" s="1">
        <v>0</v>
      </c>
      <c r="O146" s="1">
        <v>2</v>
      </c>
      <c r="P146" s="1">
        <v>0</v>
      </c>
      <c r="Q146" s="1">
        <v>0</v>
      </c>
      <c r="R146" s="1">
        <v>1</v>
      </c>
      <c r="S146" s="1">
        <v>0</v>
      </c>
      <c r="T146" s="1">
        <v>7</v>
      </c>
      <c r="U146" s="1">
        <v>0</v>
      </c>
      <c r="V146" s="1">
        <v>0</v>
      </c>
      <c r="W146" s="1">
        <v>1</v>
      </c>
      <c r="X146" s="1">
        <v>0</v>
      </c>
      <c r="Y146" s="1">
        <v>0</v>
      </c>
      <c r="Z146" s="1">
        <v>48</v>
      </c>
    </row>
    <row r="147" spans="1:26" hidden="1" x14ac:dyDescent="0.2">
      <c r="A147" s="5" t="s">
        <v>70</v>
      </c>
      <c r="B147" s="1">
        <v>4</v>
      </c>
      <c r="C147" s="1">
        <v>0</v>
      </c>
      <c r="D147" s="1">
        <v>1</v>
      </c>
      <c r="E147" s="1">
        <v>1</v>
      </c>
      <c r="F147" s="1">
        <v>2</v>
      </c>
      <c r="G147" s="1">
        <v>1</v>
      </c>
      <c r="H147" s="1">
        <v>1</v>
      </c>
      <c r="I147" s="1">
        <v>2</v>
      </c>
      <c r="J147" s="1">
        <v>0</v>
      </c>
      <c r="K147" s="1">
        <v>24</v>
      </c>
      <c r="L147" s="1">
        <v>2</v>
      </c>
      <c r="M147" s="1">
        <v>0</v>
      </c>
      <c r="N147" s="1">
        <v>0</v>
      </c>
      <c r="O147" s="1">
        <v>2</v>
      </c>
      <c r="P147" s="1">
        <v>0</v>
      </c>
      <c r="Q147" s="1">
        <v>0</v>
      </c>
      <c r="R147" s="1">
        <v>0</v>
      </c>
      <c r="S147" s="1">
        <v>2</v>
      </c>
      <c r="T147" s="1">
        <v>7</v>
      </c>
      <c r="U147" s="1">
        <v>0</v>
      </c>
      <c r="V147" s="1">
        <v>0</v>
      </c>
      <c r="W147" s="1">
        <v>0</v>
      </c>
      <c r="X147" s="1">
        <v>0</v>
      </c>
      <c r="Y147" s="1">
        <v>0</v>
      </c>
      <c r="Z147" s="1">
        <v>49</v>
      </c>
    </row>
    <row r="148" spans="1:26" hidden="1" x14ac:dyDescent="0.2">
      <c r="A148" s="5" t="s">
        <v>71</v>
      </c>
      <c r="B148" s="1">
        <v>3</v>
      </c>
      <c r="C148" s="1">
        <v>0</v>
      </c>
      <c r="D148" s="1">
        <v>1</v>
      </c>
      <c r="E148" s="1">
        <v>1</v>
      </c>
      <c r="F148" s="1">
        <v>1</v>
      </c>
      <c r="G148" s="1">
        <v>1</v>
      </c>
      <c r="H148" s="1">
        <v>1</v>
      </c>
      <c r="I148" s="1">
        <v>1</v>
      </c>
      <c r="J148" s="1">
        <v>0</v>
      </c>
      <c r="K148" s="1">
        <v>15</v>
      </c>
      <c r="L148" s="1">
        <v>1</v>
      </c>
      <c r="M148" s="1">
        <v>0</v>
      </c>
      <c r="N148" s="1">
        <v>0</v>
      </c>
      <c r="O148" s="1">
        <v>2</v>
      </c>
      <c r="P148" s="1">
        <v>0</v>
      </c>
      <c r="Q148" s="1">
        <v>0</v>
      </c>
      <c r="R148" s="1">
        <v>0</v>
      </c>
      <c r="S148" s="1">
        <v>2</v>
      </c>
      <c r="T148" s="1">
        <v>4</v>
      </c>
      <c r="U148" s="1">
        <v>0</v>
      </c>
      <c r="V148" s="1">
        <v>0</v>
      </c>
      <c r="W148" s="1">
        <v>0</v>
      </c>
      <c r="X148" s="1">
        <v>0</v>
      </c>
      <c r="Y148" s="1">
        <v>0</v>
      </c>
      <c r="Z148" s="1">
        <v>33</v>
      </c>
    </row>
  </sheetData>
  <autoFilter ref="A9:AB148" xr:uid="{00000000-0009-0000-0000-000007000000}">
    <filterColumn colId="0">
      <filters>
        <filter val="BAISLEY PARK CONSOLIDATED"/>
        <filter val="ISAACS CONSOLIDATED"/>
        <filter val="KINGSBOROUGH CONSOLIDATED"/>
        <filter val="LA GUARDIA CONSOLIDATED"/>
        <filter val="RANGEL"/>
      </filters>
    </filterColumn>
  </autoFilter>
  <dataValidations count="1">
    <dataValidation type="list" allowBlank="1" showInputMessage="1" sqref="F1:K1 B1:C1" xr:uid="{00000000-0002-0000-0700-000000000000}">
      <formula1>"..."</formula1>
    </dataValidation>
  </dataValidations>
  <pageMargins left="0.7" right="0.7" top="0.75" bottom="0.75" header="0.3" footer="0.3"/>
  <pageSetup orientation="portrait" r:id="rId1"/>
  <customProperties>
    <customPr name="CellIDs" r:id="rId2"/>
    <customPr name="ConnName" r:id="rId3"/>
    <customPr name="ConnPOV" r:id="rId4"/>
    <customPr name="HyperionPOVXML" r:id="rId5"/>
    <customPr name="HyperionXML" r:id="rId6"/>
    <customPr name="NameConnectionMap" r:id="rId7"/>
    <customPr name="POVPosition" r:id="rId8"/>
    <customPr name="SheetHasParityContent" r:id="rId9"/>
    <customPr name="SheetOptions" r:id="rId10"/>
    <customPr name="ShowPOV" r:id="rId11"/>
  </customPropertie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filterMode="1"/>
  <dimension ref="A1:AB148"/>
  <sheetViews>
    <sheetView zoomScale="66" zoomScaleNormal="66" workbookViewId="0">
      <selection activeCell="K88" sqref="K88"/>
    </sheetView>
  </sheetViews>
  <sheetFormatPr baseColWidth="10" defaultColWidth="8.83203125" defaultRowHeight="15" x14ac:dyDescent="0.2"/>
  <cols>
    <col min="1" max="1" width="59" bestFit="1" customWidth="1"/>
    <col min="2" max="2" width="19.5" bestFit="1" customWidth="1"/>
    <col min="3" max="3" width="30" bestFit="1" customWidth="1"/>
    <col min="4" max="4" width="29.1640625" bestFit="1" customWidth="1"/>
    <col min="5" max="5" width="19.1640625" bestFit="1" customWidth="1"/>
    <col min="6" max="6" width="46.6640625" bestFit="1" customWidth="1"/>
    <col min="7" max="7" width="36.6640625" bestFit="1" customWidth="1"/>
    <col min="8" max="8" width="38.83203125" bestFit="1" customWidth="1"/>
    <col min="9" max="9" width="35.1640625" bestFit="1" customWidth="1"/>
    <col min="10" max="10" width="16.83203125" bestFit="1" customWidth="1"/>
    <col min="11" max="17" width="16" bestFit="1" customWidth="1"/>
    <col min="18" max="18" width="19.5" bestFit="1" customWidth="1"/>
    <col min="19" max="19" width="14.6640625" bestFit="1" customWidth="1"/>
    <col min="20" max="20" width="22.33203125" bestFit="1" customWidth="1"/>
    <col min="21" max="21" width="23.33203125" bestFit="1" customWidth="1"/>
    <col min="22" max="22" width="25.83203125" bestFit="1" customWidth="1"/>
    <col min="23" max="23" width="15.5" bestFit="1" customWidth="1"/>
    <col min="24" max="24" width="14.6640625" bestFit="1" customWidth="1"/>
    <col min="25" max="25" width="16" bestFit="1" customWidth="1"/>
    <col min="26" max="26" width="14.6640625" bestFit="1" customWidth="1"/>
    <col min="27" max="27" width="8.5" bestFit="1" customWidth="1"/>
    <col min="28" max="28" width="5.83203125" bestFit="1" customWidth="1"/>
    <col min="29" max="29" width="6.1640625" bestFit="1" customWidth="1"/>
    <col min="30" max="30" width="5.83203125" bestFit="1" customWidth="1"/>
  </cols>
  <sheetData>
    <row r="1" spans="1:27" x14ac:dyDescent="0.2">
      <c r="A1" s="1"/>
      <c r="B1" s="4" t="s">
        <v>369</v>
      </c>
      <c r="C1" s="5" t="s">
        <v>0</v>
      </c>
      <c r="D1" s="1"/>
      <c r="E1" s="1"/>
      <c r="F1" s="5" t="s">
        <v>1</v>
      </c>
      <c r="G1" s="5" t="s">
        <v>2</v>
      </c>
      <c r="H1" s="5" t="s">
        <v>3</v>
      </c>
      <c r="I1" s="5" t="s">
        <v>4</v>
      </c>
      <c r="J1" s="5" t="s">
        <v>5</v>
      </c>
      <c r="K1" s="5" t="s">
        <v>6</v>
      </c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x14ac:dyDescent="0.2">
      <c r="A2" s="1"/>
      <c r="B2" s="5" t="s">
        <v>176</v>
      </c>
      <c r="C2" s="5" t="s">
        <v>176</v>
      </c>
      <c r="D2" s="5" t="s">
        <v>176</v>
      </c>
      <c r="E2" s="5" t="s">
        <v>176</v>
      </c>
      <c r="F2" s="5" t="s">
        <v>176</v>
      </c>
      <c r="G2" s="5" t="s">
        <v>176</v>
      </c>
      <c r="H2" s="5" t="s">
        <v>176</v>
      </c>
      <c r="I2" s="5" t="s">
        <v>176</v>
      </c>
      <c r="J2" s="5" t="s">
        <v>176</v>
      </c>
      <c r="K2" s="5" t="s">
        <v>176</v>
      </c>
      <c r="L2" s="5" t="s">
        <v>176</v>
      </c>
      <c r="M2" s="5" t="s">
        <v>176</v>
      </c>
      <c r="N2" s="5" t="s">
        <v>176</v>
      </c>
      <c r="O2" s="5" t="s">
        <v>176</v>
      </c>
      <c r="P2" s="5" t="s">
        <v>176</v>
      </c>
      <c r="Q2" s="5" t="s">
        <v>176</v>
      </c>
      <c r="R2" s="5" t="s">
        <v>176</v>
      </c>
      <c r="S2" s="5" t="s">
        <v>176</v>
      </c>
      <c r="T2" s="5" t="s">
        <v>176</v>
      </c>
      <c r="U2" s="5" t="s">
        <v>176</v>
      </c>
      <c r="V2" s="5" t="s">
        <v>176</v>
      </c>
      <c r="W2" s="5" t="s">
        <v>176</v>
      </c>
      <c r="X2" s="5" t="s">
        <v>176</v>
      </c>
      <c r="Y2" s="5" t="s">
        <v>176</v>
      </c>
      <c r="Z2" s="5" t="s">
        <v>176</v>
      </c>
    </row>
    <row r="3" spans="1:27" x14ac:dyDescent="0.2">
      <c r="A3" s="1"/>
      <c r="B3" s="5" t="s">
        <v>177</v>
      </c>
      <c r="C3" s="5" t="s">
        <v>177</v>
      </c>
      <c r="D3" s="5" t="s">
        <v>177</v>
      </c>
      <c r="E3" s="5" t="s">
        <v>177</v>
      </c>
      <c r="F3" s="5" t="s">
        <v>177</v>
      </c>
      <c r="G3" s="5" t="s">
        <v>177</v>
      </c>
      <c r="H3" s="5" t="s">
        <v>177</v>
      </c>
      <c r="I3" s="5" t="s">
        <v>177</v>
      </c>
      <c r="J3" s="5" t="s">
        <v>177</v>
      </c>
      <c r="K3" s="5" t="s">
        <v>177</v>
      </c>
      <c r="L3" s="5" t="s">
        <v>177</v>
      </c>
      <c r="M3" s="5" t="s">
        <v>177</v>
      </c>
      <c r="N3" s="5" t="s">
        <v>177</v>
      </c>
      <c r="O3" s="5" t="s">
        <v>177</v>
      </c>
      <c r="P3" s="5" t="s">
        <v>177</v>
      </c>
      <c r="Q3" s="5" t="s">
        <v>177</v>
      </c>
      <c r="R3" s="5" t="s">
        <v>177</v>
      </c>
      <c r="S3" s="5" t="s">
        <v>177</v>
      </c>
      <c r="T3" s="5" t="s">
        <v>177</v>
      </c>
      <c r="U3" s="5" t="s">
        <v>177</v>
      </c>
      <c r="V3" s="5" t="s">
        <v>177</v>
      </c>
      <c r="W3" s="5" t="s">
        <v>177</v>
      </c>
      <c r="X3" s="5" t="s">
        <v>177</v>
      </c>
      <c r="Y3" s="5" t="s">
        <v>177</v>
      </c>
      <c r="Z3" s="5" t="s">
        <v>177</v>
      </c>
    </row>
    <row r="4" spans="1:27" x14ac:dyDescent="0.2">
      <c r="A4" s="1"/>
      <c r="B4" s="5" t="s">
        <v>7</v>
      </c>
      <c r="C4" s="5" t="s">
        <v>7</v>
      </c>
      <c r="D4" s="5" t="s">
        <v>7</v>
      </c>
      <c r="E4" s="5" t="s">
        <v>7</v>
      </c>
      <c r="F4" s="5" t="s">
        <v>7</v>
      </c>
      <c r="G4" s="5" t="s">
        <v>7</v>
      </c>
      <c r="H4" s="5" t="s">
        <v>7</v>
      </c>
      <c r="I4" s="5" t="s">
        <v>7</v>
      </c>
      <c r="J4" s="5" t="s">
        <v>7</v>
      </c>
      <c r="K4" s="5" t="s">
        <v>7</v>
      </c>
      <c r="L4" s="5" t="s">
        <v>7</v>
      </c>
      <c r="M4" s="5" t="s">
        <v>7</v>
      </c>
      <c r="N4" s="5" t="s">
        <v>7</v>
      </c>
      <c r="O4" s="5" t="s">
        <v>7</v>
      </c>
      <c r="P4" s="5" t="s">
        <v>7</v>
      </c>
      <c r="Q4" s="5" t="s">
        <v>7</v>
      </c>
      <c r="R4" s="5" t="s">
        <v>7</v>
      </c>
      <c r="S4" s="5" t="s">
        <v>7</v>
      </c>
      <c r="T4" s="5" t="s">
        <v>7</v>
      </c>
      <c r="U4" s="5" t="s">
        <v>7</v>
      </c>
      <c r="V4" s="5" t="s">
        <v>7</v>
      </c>
      <c r="W4" s="5" t="s">
        <v>7</v>
      </c>
      <c r="X4" s="5" t="s">
        <v>7</v>
      </c>
      <c r="Y4" s="5" t="s">
        <v>7</v>
      </c>
      <c r="Z4" s="5" t="s">
        <v>7</v>
      </c>
    </row>
    <row r="5" spans="1:27" x14ac:dyDescent="0.2">
      <c r="A5" s="1"/>
      <c r="B5" s="5" t="s">
        <v>8</v>
      </c>
      <c r="C5" s="5" t="s">
        <v>8</v>
      </c>
      <c r="D5" s="5" t="s">
        <v>8</v>
      </c>
      <c r="E5" s="5" t="s">
        <v>8</v>
      </c>
      <c r="F5" s="5" t="s">
        <v>8</v>
      </c>
      <c r="G5" s="5" t="s">
        <v>8</v>
      </c>
      <c r="H5" s="5" t="s">
        <v>8</v>
      </c>
      <c r="I5" s="5" t="s">
        <v>8</v>
      </c>
      <c r="J5" s="5" t="s">
        <v>8</v>
      </c>
      <c r="K5" s="5" t="s">
        <v>8</v>
      </c>
      <c r="L5" s="5" t="s">
        <v>8</v>
      </c>
      <c r="M5" s="5" t="s">
        <v>8</v>
      </c>
      <c r="N5" s="5" t="s">
        <v>8</v>
      </c>
      <c r="O5" s="5" t="s">
        <v>8</v>
      </c>
      <c r="P5" s="5" t="s">
        <v>8</v>
      </c>
      <c r="Q5" s="5" t="s">
        <v>8</v>
      </c>
      <c r="R5" s="5" t="s">
        <v>8</v>
      </c>
      <c r="S5" s="5" t="s">
        <v>8</v>
      </c>
      <c r="T5" s="5" t="s">
        <v>8</v>
      </c>
      <c r="U5" s="5" t="s">
        <v>8</v>
      </c>
      <c r="V5" s="5" t="s">
        <v>8</v>
      </c>
      <c r="W5" s="5" t="s">
        <v>8</v>
      </c>
      <c r="X5" s="5" t="s">
        <v>8</v>
      </c>
      <c r="Y5" s="5" t="s">
        <v>8</v>
      </c>
      <c r="Z5" s="5" t="s">
        <v>8</v>
      </c>
    </row>
    <row r="6" spans="1:27" x14ac:dyDescent="0.2">
      <c r="A6" s="1"/>
      <c r="B6" s="5" t="s">
        <v>9</v>
      </c>
      <c r="C6" s="5" t="s">
        <v>9</v>
      </c>
      <c r="D6" s="5" t="s">
        <v>9</v>
      </c>
      <c r="E6" s="5" t="s">
        <v>9</v>
      </c>
      <c r="F6" s="5" t="s">
        <v>9</v>
      </c>
      <c r="G6" s="5" t="s">
        <v>9</v>
      </c>
      <c r="H6" s="5" t="s">
        <v>9</v>
      </c>
      <c r="I6" s="5" t="s">
        <v>9</v>
      </c>
      <c r="J6" s="5" t="s">
        <v>9</v>
      </c>
      <c r="K6" s="5" t="s">
        <v>9</v>
      </c>
      <c r="L6" s="5" t="s">
        <v>9</v>
      </c>
      <c r="M6" s="5" t="s">
        <v>9</v>
      </c>
      <c r="N6" s="5" t="s">
        <v>9</v>
      </c>
      <c r="O6" s="5" t="s">
        <v>9</v>
      </c>
      <c r="P6" s="5" t="s">
        <v>9</v>
      </c>
      <c r="Q6" s="5" t="s">
        <v>9</v>
      </c>
      <c r="R6" s="5" t="s">
        <v>9</v>
      </c>
      <c r="S6" s="5" t="s">
        <v>9</v>
      </c>
      <c r="T6" s="5" t="s">
        <v>9</v>
      </c>
      <c r="U6" s="5" t="s">
        <v>9</v>
      </c>
      <c r="V6" s="5" t="s">
        <v>9</v>
      </c>
      <c r="W6" s="5" t="s">
        <v>9</v>
      </c>
      <c r="X6" s="5" t="s">
        <v>9</v>
      </c>
      <c r="Y6" s="5" t="s">
        <v>9</v>
      </c>
      <c r="Z6" s="5" t="s">
        <v>9</v>
      </c>
    </row>
    <row r="7" spans="1:27" x14ac:dyDescent="0.2">
      <c r="A7" s="1"/>
      <c r="B7" s="5" t="s">
        <v>10</v>
      </c>
      <c r="C7" s="5" t="s">
        <v>10</v>
      </c>
      <c r="D7" s="5" t="s">
        <v>10</v>
      </c>
      <c r="E7" s="5" t="s">
        <v>10</v>
      </c>
      <c r="F7" s="5" t="s">
        <v>10</v>
      </c>
      <c r="G7" s="5" t="s">
        <v>10</v>
      </c>
      <c r="H7" s="5" t="s">
        <v>10</v>
      </c>
      <c r="I7" s="5" t="s">
        <v>10</v>
      </c>
      <c r="J7" s="5" t="s">
        <v>10</v>
      </c>
      <c r="K7" s="5" t="s">
        <v>10</v>
      </c>
      <c r="L7" s="5" t="s">
        <v>10</v>
      </c>
      <c r="M7" s="5" t="s">
        <v>10</v>
      </c>
      <c r="N7" s="5" t="s">
        <v>10</v>
      </c>
      <c r="O7" s="5" t="s">
        <v>10</v>
      </c>
      <c r="P7" s="5" t="s">
        <v>10</v>
      </c>
      <c r="Q7" s="5" t="s">
        <v>10</v>
      </c>
      <c r="R7" s="5" t="s">
        <v>10</v>
      </c>
      <c r="S7" s="5" t="s">
        <v>10</v>
      </c>
      <c r="T7" s="5" t="s">
        <v>10</v>
      </c>
      <c r="U7" s="5" t="s">
        <v>10</v>
      </c>
      <c r="V7" s="5" t="s">
        <v>10</v>
      </c>
      <c r="W7" s="5" t="s">
        <v>10</v>
      </c>
      <c r="X7" s="5" t="s">
        <v>10</v>
      </c>
      <c r="Y7" s="5" t="s">
        <v>10</v>
      </c>
      <c r="Z7" s="5" t="s">
        <v>10</v>
      </c>
    </row>
    <row r="8" spans="1:27" x14ac:dyDescent="0.2">
      <c r="A8" s="1"/>
      <c r="B8" s="5" t="s">
        <v>11</v>
      </c>
      <c r="C8" s="5" t="s">
        <v>11</v>
      </c>
      <c r="D8" s="5" t="s">
        <v>11</v>
      </c>
      <c r="E8" s="5" t="s">
        <v>11</v>
      </c>
      <c r="F8" s="5" t="s">
        <v>11</v>
      </c>
      <c r="G8" s="5" t="s">
        <v>11</v>
      </c>
      <c r="H8" s="5" t="s">
        <v>11</v>
      </c>
      <c r="I8" s="5" t="s">
        <v>11</v>
      </c>
      <c r="J8" s="5" t="s">
        <v>11</v>
      </c>
      <c r="K8" s="5" t="s">
        <v>11</v>
      </c>
      <c r="L8" s="5" t="s">
        <v>11</v>
      </c>
      <c r="M8" s="5" t="s">
        <v>11</v>
      </c>
      <c r="N8" s="5" t="s">
        <v>11</v>
      </c>
      <c r="O8" s="5" t="s">
        <v>11</v>
      </c>
      <c r="P8" s="5" t="s">
        <v>11</v>
      </c>
      <c r="Q8" s="5" t="s">
        <v>11</v>
      </c>
      <c r="R8" s="5" t="s">
        <v>11</v>
      </c>
      <c r="S8" s="5" t="s">
        <v>11</v>
      </c>
      <c r="T8" s="5" t="s">
        <v>11</v>
      </c>
      <c r="U8" s="5" t="s">
        <v>11</v>
      </c>
      <c r="V8" s="5" t="s">
        <v>11</v>
      </c>
      <c r="W8" s="5" t="s">
        <v>11</v>
      </c>
      <c r="X8" s="5" t="s">
        <v>11</v>
      </c>
      <c r="Y8" s="5" t="s">
        <v>11</v>
      </c>
      <c r="Z8" s="5" t="s">
        <v>11</v>
      </c>
    </row>
    <row r="9" spans="1:27" x14ac:dyDescent="0.2">
      <c r="A9" s="1"/>
      <c r="B9" s="5" t="s">
        <v>12</v>
      </c>
      <c r="C9" s="5" t="s">
        <v>13</v>
      </c>
      <c r="D9" s="5" t="s">
        <v>14</v>
      </c>
      <c r="E9" s="5" t="s">
        <v>15</v>
      </c>
      <c r="F9" s="5" t="s">
        <v>16</v>
      </c>
      <c r="G9" s="5" t="s">
        <v>17</v>
      </c>
      <c r="H9" s="5" t="s">
        <v>18</v>
      </c>
      <c r="I9" s="5" t="s">
        <v>19</v>
      </c>
      <c r="J9" s="5" t="s">
        <v>20</v>
      </c>
      <c r="K9" s="5" t="s">
        <v>21</v>
      </c>
      <c r="L9" s="5" t="s">
        <v>21</v>
      </c>
      <c r="M9" s="5" t="s">
        <v>21</v>
      </c>
      <c r="N9" s="5" t="s">
        <v>21</v>
      </c>
      <c r="O9" s="5" t="s">
        <v>21</v>
      </c>
      <c r="P9" s="5" t="s">
        <v>21</v>
      </c>
      <c r="Q9" s="5" t="s">
        <v>21</v>
      </c>
      <c r="R9" s="5" t="s">
        <v>22</v>
      </c>
      <c r="S9" s="5" t="s">
        <v>23</v>
      </c>
      <c r="T9" s="5" t="s">
        <v>24</v>
      </c>
      <c r="U9" s="5" t="s">
        <v>25</v>
      </c>
      <c r="V9" s="5" t="s">
        <v>26</v>
      </c>
      <c r="W9" s="5" t="s">
        <v>27</v>
      </c>
      <c r="X9" s="5" t="s">
        <v>28</v>
      </c>
      <c r="Y9" s="5" t="s">
        <v>21</v>
      </c>
      <c r="Z9" s="5" t="s">
        <v>29</v>
      </c>
    </row>
    <row r="10" spans="1:27" hidden="1" x14ac:dyDescent="0.2">
      <c r="A10" s="1"/>
      <c r="B10" s="5" t="s">
        <v>30</v>
      </c>
      <c r="C10" s="5" t="s">
        <v>30</v>
      </c>
      <c r="D10" s="5" t="s">
        <v>30</v>
      </c>
      <c r="E10" s="5" t="s">
        <v>30</v>
      </c>
      <c r="F10" s="5" t="s">
        <v>30</v>
      </c>
      <c r="G10" s="5" t="s">
        <v>30</v>
      </c>
      <c r="H10" s="5" t="s">
        <v>30</v>
      </c>
      <c r="I10" s="5" t="s">
        <v>30</v>
      </c>
      <c r="J10" s="5" t="s">
        <v>30</v>
      </c>
      <c r="K10" s="4" t="s">
        <v>31</v>
      </c>
      <c r="L10" s="4" t="s">
        <v>32</v>
      </c>
      <c r="M10" s="4" t="s">
        <v>34</v>
      </c>
      <c r="N10" s="4" t="s">
        <v>35</v>
      </c>
      <c r="O10" s="4" t="s">
        <v>33</v>
      </c>
      <c r="P10" s="4" t="s">
        <v>36</v>
      </c>
      <c r="Q10" s="4" t="s">
        <v>37</v>
      </c>
      <c r="R10" s="5" t="s">
        <v>30</v>
      </c>
      <c r="S10" s="5" t="s">
        <v>30</v>
      </c>
      <c r="T10" s="5" t="s">
        <v>30</v>
      </c>
      <c r="U10" s="5" t="s">
        <v>30</v>
      </c>
      <c r="V10" s="5" t="s">
        <v>30</v>
      </c>
      <c r="W10" s="5" t="s">
        <v>30</v>
      </c>
      <c r="X10" s="5" t="s">
        <v>30</v>
      </c>
      <c r="Y10" s="4" t="s">
        <v>38</v>
      </c>
      <c r="Z10" s="5" t="s">
        <v>30</v>
      </c>
    </row>
    <row r="11" spans="1:27" hidden="1" x14ac:dyDescent="0.2">
      <c r="A11" s="5" t="s">
        <v>72</v>
      </c>
      <c r="B11" s="1">
        <v>6</v>
      </c>
      <c r="C11" s="1">
        <v>0</v>
      </c>
      <c r="D11" s="1">
        <v>2</v>
      </c>
      <c r="E11" s="1">
        <v>1</v>
      </c>
      <c r="F11" s="1">
        <v>2</v>
      </c>
      <c r="G11" s="1">
        <v>1</v>
      </c>
      <c r="H11" s="1">
        <v>1</v>
      </c>
      <c r="I11" s="1">
        <v>2</v>
      </c>
      <c r="J11" s="1">
        <v>0</v>
      </c>
      <c r="K11" s="1">
        <v>35</v>
      </c>
      <c r="L11" s="1">
        <v>2</v>
      </c>
      <c r="M11" s="1">
        <v>0</v>
      </c>
      <c r="N11" s="1">
        <v>0</v>
      </c>
      <c r="O11" s="1">
        <v>2</v>
      </c>
      <c r="P11" s="1">
        <v>0</v>
      </c>
      <c r="Q11" s="1">
        <v>0</v>
      </c>
      <c r="R11" s="1">
        <v>0</v>
      </c>
      <c r="S11" s="1">
        <v>3</v>
      </c>
      <c r="T11" s="1">
        <v>10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67</v>
      </c>
    </row>
    <row r="12" spans="1:27" hidden="1" x14ac:dyDescent="0.2">
      <c r="A12" s="5" t="s">
        <v>73</v>
      </c>
      <c r="B12" s="1">
        <v>3</v>
      </c>
      <c r="C12" s="1">
        <v>0</v>
      </c>
      <c r="D12" s="1">
        <v>1</v>
      </c>
      <c r="E12" s="1">
        <v>1</v>
      </c>
      <c r="F12" s="1">
        <v>1</v>
      </c>
      <c r="G12" s="1">
        <v>1</v>
      </c>
      <c r="H12" s="1">
        <v>1</v>
      </c>
      <c r="I12" s="1">
        <v>1</v>
      </c>
      <c r="J12" s="1">
        <v>0</v>
      </c>
      <c r="K12" s="1">
        <v>18</v>
      </c>
      <c r="L12" s="1">
        <v>1</v>
      </c>
      <c r="M12" s="1">
        <v>0</v>
      </c>
      <c r="N12" s="1">
        <v>0</v>
      </c>
      <c r="O12" s="1">
        <v>1</v>
      </c>
      <c r="P12" s="1">
        <v>1</v>
      </c>
      <c r="Q12" s="1">
        <v>0</v>
      </c>
      <c r="R12" s="1">
        <v>0</v>
      </c>
      <c r="S12" s="1">
        <v>2</v>
      </c>
      <c r="T12" s="1">
        <v>5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37</v>
      </c>
    </row>
    <row r="13" spans="1:27" hidden="1" x14ac:dyDescent="0.2">
      <c r="A13" s="5" t="s">
        <v>74</v>
      </c>
      <c r="B13" s="1">
        <v>2</v>
      </c>
      <c r="C13" s="1">
        <v>0</v>
      </c>
      <c r="D13" s="1">
        <v>0</v>
      </c>
      <c r="E13" s="1">
        <v>1</v>
      </c>
      <c r="F13" s="1">
        <v>1</v>
      </c>
      <c r="G13" s="1">
        <v>1</v>
      </c>
      <c r="H13" s="1">
        <v>1</v>
      </c>
      <c r="I13" s="1">
        <v>1</v>
      </c>
      <c r="J13" s="1">
        <v>0</v>
      </c>
      <c r="K13" s="1">
        <v>11</v>
      </c>
      <c r="L13" s="1">
        <v>1</v>
      </c>
      <c r="M13" s="1">
        <v>0</v>
      </c>
      <c r="N13" s="1">
        <v>0</v>
      </c>
      <c r="O13" s="1">
        <v>2</v>
      </c>
      <c r="P13" s="1">
        <v>0</v>
      </c>
      <c r="Q13" s="1">
        <v>0</v>
      </c>
      <c r="R13" s="1">
        <v>0</v>
      </c>
      <c r="S13" s="1">
        <v>2</v>
      </c>
      <c r="T13" s="1">
        <v>4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27</v>
      </c>
    </row>
    <row r="14" spans="1:27" hidden="1" x14ac:dyDescent="0.2">
      <c r="A14" s="5" t="s">
        <v>75</v>
      </c>
      <c r="B14" s="1">
        <v>6</v>
      </c>
      <c r="C14" s="1">
        <v>0</v>
      </c>
      <c r="D14" s="1">
        <v>2</v>
      </c>
      <c r="E14" s="1">
        <v>1</v>
      </c>
      <c r="F14" s="1">
        <v>2</v>
      </c>
      <c r="G14" s="1">
        <v>1</v>
      </c>
      <c r="H14" s="1">
        <v>1</v>
      </c>
      <c r="I14" s="1">
        <v>2</v>
      </c>
      <c r="J14" s="1">
        <v>0</v>
      </c>
      <c r="K14" s="1">
        <v>34</v>
      </c>
      <c r="L14" s="1">
        <v>2</v>
      </c>
      <c r="M14" s="1">
        <v>0</v>
      </c>
      <c r="N14" s="1">
        <v>0</v>
      </c>
      <c r="O14" s="1">
        <v>2</v>
      </c>
      <c r="P14" s="1">
        <v>0</v>
      </c>
      <c r="Q14" s="1">
        <v>0</v>
      </c>
      <c r="R14" s="1">
        <v>0</v>
      </c>
      <c r="S14" s="1">
        <v>3</v>
      </c>
      <c r="T14" s="1">
        <v>10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66</v>
      </c>
    </row>
    <row r="15" spans="1:27" hidden="1" x14ac:dyDescent="0.2">
      <c r="A15" s="5" t="s">
        <v>76</v>
      </c>
      <c r="B15" s="1">
        <v>3</v>
      </c>
      <c r="C15" s="1">
        <v>0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  <c r="J15" s="1">
        <v>0</v>
      </c>
      <c r="K15" s="1">
        <v>16</v>
      </c>
      <c r="L15" s="1">
        <v>2</v>
      </c>
      <c r="M15" s="1">
        <v>0</v>
      </c>
      <c r="N15" s="1">
        <v>0</v>
      </c>
      <c r="O15" s="1">
        <v>2</v>
      </c>
      <c r="P15" s="1">
        <v>0</v>
      </c>
      <c r="Q15" s="1">
        <v>0</v>
      </c>
      <c r="R15" s="1">
        <v>0</v>
      </c>
      <c r="S15" s="1">
        <v>2</v>
      </c>
      <c r="T15" s="1">
        <v>6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37</v>
      </c>
    </row>
    <row r="16" spans="1:27" hidden="1" x14ac:dyDescent="0.2">
      <c r="A16" s="5" t="s">
        <v>77</v>
      </c>
      <c r="B16" s="1">
        <v>2</v>
      </c>
      <c r="C16" s="1">
        <v>0</v>
      </c>
      <c r="D16" s="1">
        <v>0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1">
        <v>0</v>
      </c>
      <c r="K16" s="1">
        <v>10</v>
      </c>
      <c r="L16" s="1">
        <v>1</v>
      </c>
      <c r="M16" s="1">
        <v>0</v>
      </c>
      <c r="N16" s="1">
        <v>0</v>
      </c>
      <c r="O16" s="1">
        <v>2</v>
      </c>
      <c r="P16" s="1">
        <v>0</v>
      </c>
      <c r="Q16" s="1">
        <v>0</v>
      </c>
      <c r="R16" s="1">
        <v>0</v>
      </c>
      <c r="S16" s="1">
        <v>2</v>
      </c>
      <c r="T16" s="1">
        <v>3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25</v>
      </c>
    </row>
    <row r="17" spans="1:28" hidden="1" x14ac:dyDescent="0.2">
      <c r="A17" s="5" t="s">
        <v>78</v>
      </c>
      <c r="B17" s="1">
        <v>4</v>
      </c>
      <c r="C17" s="1">
        <v>0</v>
      </c>
      <c r="D17" s="1">
        <v>1</v>
      </c>
      <c r="E17" s="1">
        <v>1</v>
      </c>
      <c r="F17" s="1">
        <v>2</v>
      </c>
      <c r="G17" s="1">
        <v>1</v>
      </c>
      <c r="H17" s="1">
        <v>1</v>
      </c>
      <c r="I17" s="1">
        <v>2</v>
      </c>
      <c r="J17" s="1">
        <v>0</v>
      </c>
      <c r="K17" s="1">
        <v>22</v>
      </c>
      <c r="L17" s="1">
        <v>1</v>
      </c>
      <c r="M17" s="1">
        <v>0</v>
      </c>
      <c r="N17" s="1">
        <v>0</v>
      </c>
      <c r="O17" s="1">
        <v>2</v>
      </c>
      <c r="P17" s="1">
        <v>0</v>
      </c>
      <c r="Q17" s="1">
        <v>0</v>
      </c>
      <c r="R17" s="1">
        <v>0</v>
      </c>
      <c r="S17" s="1">
        <v>2</v>
      </c>
      <c r="T17" s="1">
        <v>7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46</v>
      </c>
    </row>
    <row r="18" spans="1:28" hidden="1" x14ac:dyDescent="0.2">
      <c r="A18" s="5" t="s">
        <v>79</v>
      </c>
      <c r="B18" s="1">
        <v>5</v>
      </c>
      <c r="C18" s="1">
        <v>0</v>
      </c>
      <c r="D18" s="1">
        <v>2</v>
      </c>
      <c r="E18" s="1">
        <v>1</v>
      </c>
      <c r="F18" s="1">
        <v>2</v>
      </c>
      <c r="G18" s="1">
        <v>1</v>
      </c>
      <c r="H18" s="1">
        <v>1</v>
      </c>
      <c r="I18" s="1">
        <v>2</v>
      </c>
      <c r="J18" s="1">
        <v>0</v>
      </c>
      <c r="K18" s="1">
        <v>26</v>
      </c>
      <c r="L18" s="1">
        <v>1</v>
      </c>
      <c r="M18" s="1">
        <v>0</v>
      </c>
      <c r="N18" s="1">
        <v>0</v>
      </c>
      <c r="O18" s="1">
        <v>2</v>
      </c>
      <c r="P18" s="1">
        <v>0</v>
      </c>
      <c r="Q18" s="1">
        <v>0</v>
      </c>
      <c r="R18" s="1">
        <v>0</v>
      </c>
      <c r="S18" s="1">
        <v>2</v>
      </c>
      <c r="T18" s="1">
        <v>8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53</v>
      </c>
    </row>
    <row r="19" spans="1:28" hidden="1" x14ac:dyDescent="0.2">
      <c r="A19" s="5" t="s">
        <v>80</v>
      </c>
      <c r="B19" s="1">
        <v>3</v>
      </c>
      <c r="C19" s="1">
        <v>0</v>
      </c>
      <c r="D19" s="1">
        <v>1</v>
      </c>
      <c r="E19" s="1">
        <v>1</v>
      </c>
      <c r="F19" s="1">
        <v>2</v>
      </c>
      <c r="G19" s="1">
        <v>1</v>
      </c>
      <c r="H19" s="1">
        <v>1</v>
      </c>
      <c r="I19" s="1">
        <v>1</v>
      </c>
      <c r="J19" s="1">
        <v>0</v>
      </c>
      <c r="K19" s="1">
        <v>18</v>
      </c>
      <c r="L19" s="1">
        <v>2</v>
      </c>
      <c r="M19" s="1">
        <v>0</v>
      </c>
      <c r="N19" s="1">
        <v>0</v>
      </c>
      <c r="O19" s="1">
        <v>2</v>
      </c>
      <c r="P19" s="1">
        <v>0</v>
      </c>
      <c r="Q19" s="1">
        <v>0</v>
      </c>
      <c r="R19" s="1">
        <v>0</v>
      </c>
      <c r="S19" s="1">
        <v>2</v>
      </c>
      <c r="T19" s="1">
        <v>5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39</v>
      </c>
    </row>
    <row r="20" spans="1:28" x14ac:dyDescent="0.2">
      <c r="A20" s="5" t="s">
        <v>81</v>
      </c>
      <c r="B20" s="1">
        <v>3</v>
      </c>
      <c r="C20" s="1">
        <v>0</v>
      </c>
      <c r="D20" s="1">
        <v>1</v>
      </c>
      <c r="E20" s="1">
        <v>1</v>
      </c>
      <c r="F20" s="1">
        <v>1</v>
      </c>
      <c r="G20" s="1">
        <v>1</v>
      </c>
      <c r="H20" s="1">
        <v>1</v>
      </c>
      <c r="I20" s="1">
        <v>1</v>
      </c>
      <c r="J20" s="1">
        <v>0</v>
      </c>
      <c r="K20" s="1">
        <v>19</v>
      </c>
      <c r="L20" s="1">
        <v>1</v>
      </c>
      <c r="M20" s="1">
        <v>0</v>
      </c>
      <c r="N20" s="1">
        <v>0</v>
      </c>
      <c r="O20" s="1">
        <v>2</v>
      </c>
      <c r="P20" s="1">
        <v>0</v>
      </c>
      <c r="Q20" s="1">
        <v>0</v>
      </c>
      <c r="R20" s="1">
        <v>0</v>
      </c>
      <c r="S20" s="1">
        <v>2</v>
      </c>
      <c r="T20" s="1">
        <v>6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39</v>
      </c>
    </row>
    <row r="21" spans="1:28" s="3" customFormat="1" hidden="1" x14ac:dyDescent="0.2">
      <c r="A21" s="5" t="s">
        <v>82</v>
      </c>
      <c r="B21" s="1">
        <v>2</v>
      </c>
      <c r="C21" s="1">
        <v>0</v>
      </c>
      <c r="D21" s="1">
        <v>0</v>
      </c>
      <c r="E21" s="1">
        <v>1</v>
      </c>
      <c r="F21" s="1">
        <v>1</v>
      </c>
      <c r="G21" s="1">
        <v>1</v>
      </c>
      <c r="H21" s="1">
        <v>1</v>
      </c>
      <c r="I21" s="1">
        <v>1</v>
      </c>
      <c r="J21" s="1">
        <v>0</v>
      </c>
      <c r="K21" s="1">
        <v>10</v>
      </c>
      <c r="L21" s="1">
        <v>1</v>
      </c>
      <c r="M21" s="1">
        <v>0</v>
      </c>
      <c r="N21" s="1">
        <v>0</v>
      </c>
      <c r="O21" s="1">
        <v>2</v>
      </c>
      <c r="P21" s="1">
        <v>0</v>
      </c>
      <c r="Q21" s="1">
        <v>0</v>
      </c>
      <c r="R21" s="1">
        <v>0</v>
      </c>
      <c r="S21" s="1">
        <v>2</v>
      </c>
      <c r="T21" s="1">
        <v>3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25</v>
      </c>
      <c r="AA21"/>
      <c r="AB21"/>
    </row>
    <row r="22" spans="1:28" hidden="1" x14ac:dyDescent="0.2">
      <c r="A22" s="5" t="s">
        <v>83</v>
      </c>
      <c r="B22" s="1">
        <v>3</v>
      </c>
      <c r="C22" s="1">
        <v>0</v>
      </c>
      <c r="D22" s="1">
        <v>1</v>
      </c>
      <c r="E22" s="1">
        <v>1</v>
      </c>
      <c r="F22" s="1">
        <v>1</v>
      </c>
      <c r="G22" s="1">
        <v>1</v>
      </c>
      <c r="H22" s="1">
        <v>1</v>
      </c>
      <c r="I22" s="1">
        <v>1</v>
      </c>
      <c r="J22" s="1">
        <v>0</v>
      </c>
      <c r="K22" s="1">
        <v>19</v>
      </c>
      <c r="L22" s="1">
        <v>1</v>
      </c>
      <c r="M22" s="1">
        <v>0</v>
      </c>
      <c r="N22" s="1">
        <v>0</v>
      </c>
      <c r="O22" s="1">
        <v>2</v>
      </c>
      <c r="P22" s="1">
        <v>0</v>
      </c>
      <c r="Q22" s="1">
        <v>0</v>
      </c>
      <c r="R22" s="1">
        <v>0</v>
      </c>
      <c r="S22" s="1">
        <v>2</v>
      </c>
      <c r="T22" s="1">
        <v>5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38</v>
      </c>
    </row>
    <row r="23" spans="1:28" x14ac:dyDescent="0.2">
      <c r="A23" s="5" t="s">
        <v>84</v>
      </c>
      <c r="B23" s="1">
        <v>4</v>
      </c>
      <c r="C23" s="1">
        <v>0</v>
      </c>
      <c r="D23" s="1">
        <v>1</v>
      </c>
      <c r="E23" s="1">
        <v>1</v>
      </c>
      <c r="F23" s="1">
        <v>1</v>
      </c>
      <c r="G23" s="1">
        <v>1</v>
      </c>
      <c r="H23" s="1">
        <v>1</v>
      </c>
      <c r="I23" s="1">
        <v>1</v>
      </c>
      <c r="J23" s="1">
        <v>0</v>
      </c>
      <c r="K23" s="1">
        <v>21</v>
      </c>
      <c r="L23" s="1">
        <v>1</v>
      </c>
      <c r="M23" s="1">
        <v>0</v>
      </c>
      <c r="N23" s="1">
        <v>0</v>
      </c>
      <c r="O23" s="1">
        <v>2</v>
      </c>
      <c r="P23" s="1">
        <v>0</v>
      </c>
      <c r="Q23" s="1">
        <v>0</v>
      </c>
      <c r="R23" s="1">
        <v>0</v>
      </c>
      <c r="S23" s="1">
        <v>2</v>
      </c>
      <c r="T23" s="1">
        <v>6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42</v>
      </c>
    </row>
    <row r="24" spans="1:28" hidden="1" x14ac:dyDescent="0.2">
      <c r="A24" s="5" t="s">
        <v>85</v>
      </c>
      <c r="B24" s="1">
        <v>2</v>
      </c>
      <c r="C24" s="1">
        <v>0</v>
      </c>
      <c r="D24" s="1">
        <v>0</v>
      </c>
      <c r="E24" s="1">
        <v>1</v>
      </c>
      <c r="F24" s="1">
        <v>0</v>
      </c>
      <c r="G24" s="1">
        <v>1</v>
      </c>
      <c r="H24" s="1">
        <v>1</v>
      </c>
      <c r="I24" s="1">
        <v>1</v>
      </c>
      <c r="J24" s="1">
        <v>0</v>
      </c>
      <c r="K24" s="1">
        <v>9</v>
      </c>
      <c r="L24" s="1">
        <v>1</v>
      </c>
      <c r="M24" s="1">
        <v>0</v>
      </c>
      <c r="N24" s="1">
        <v>0</v>
      </c>
      <c r="O24" s="1">
        <v>2</v>
      </c>
      <c r="P24" s="1">
        <v>0</v>
      </c>
      <c r="Q24" s="1">
        <v>0</v>
      </c>
      <c r="R24" s="1">
        <v>0</v>
      </c>
      <c r="S24" s="1">
        <v>2</v>
      </c>
      <c r="T24" s="1">
        <v>3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23</v>
      </c>
    </row>
    <row r="25" spans="1:28" hidden="1" x14ac:dyDescent="0.2">
      <c r="A25" s="5" t="s">
        <v>86</v>
      </c>
      <c r="B25" s="1">
        <v>2</v>
      </c>
      <c r="C25" s="1">
        <v>0</v>
      </c>
      <c r="D25" s="1">
        <v>0</v>
      </c>
      <c r="E25" s="1">
        <v>1</v>
      </c>
      <c r="F25" s="1">
        <v>1</v>
      </c>
      <c r="G25" s="1">
        <v>1</v>
      </c>
      <c r="H25" s="1">
        <v>1</v>
      </c>
      <c r="I25" s="1">
        <v>1</v>
      </c>
      <c r="J25" s="1">
        <v>0</v>
      </c>
      <c r="K25" s="1">
        <v>13</v>
      </c>
      <c r="L25" s="1">
        <v>1</v>
      </c>
      <c r="M25" s="1">
        <v>0</v>
      </c>
      <c r="N25" s="1">
        <v>0</v>
      </c>
      <c r="O25" s="1">
        <v>2</v>
      </c>
      <c r="P25" s="1">
        <v>0</v>
      </c>
      <c r="Q25" s="1">
        <v>0</v>
      </c>
      <c r="R25" s="1">
        <v>0</v>
      </c>
      <c r="S25" s="1">
        <v>2</v>
      </c>
      <c r="T25" s="1">
        <v>4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29</v>
      </c>
    </row>
    <row r="26" spans="1:28" hidden="1" x14ac:dyDescent="0.2">
      <c r="A26" s="5" t="s">
        <v>87</v>
      </c>
      <c r="B26" s="1">
        <v>4</v>
      </c>
      <c r="C26" s="1">
        <v>0</v>
      </c>
      <c r="D26" s="1">
        <v>1</v>
      </c>
      <c r="E26" s="1">
        <v>1</v>
      </c>
      <c r="F26" s="1">
        <v>2</v>
      </c>
      <c r="G26" s="1">
        <v>1</v>
      </c>
      <c r="H26" s="1">
        <v>1</v>
      </c>
      <c r="I26" s="1">
        <v>2</v>
      </c>
      <c r="J26" s="1">
        <v>0</v>
      </c>
      <c r="K26" s="1">
        <v>23</v>
      </c>
      <c r="L26" s="1">
        <v>1</v>
      </c>
      <c r="M26" s="1">
        <v>0</v>
      </c>
      <c r="N26" s="1">
        <v>0</v>
      </c>
      <c r="O26" s="1">
        <v>2</v>
      </c>
      <c r="P26" s="1">
        <v>0</v>
      </c>
      <c r="Q26" s="1">
        <v>0</v>
      </c>
      <c r="R26" s="1">
        <v>2</v>
      </c>
      <c r="S26" s="1">
        <v>0</v>
      </c>
      <c r="T26" s="1">
        <v>7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47</v>
      </c>
    </row>
    <row r="27" spans="1:28" x14ac:dyDescent="0.2">
      <c r="A27" s="5" t="s">
        <v>88</v>
      </c>
      <c r="B27" s="1">
        <v>2</v>
      </c>
      <c r="C27" s="1">
        <v>0</v>
      </c>
      <c r="D27" s="1">
        <v>1</v>
      </c>
      <c r="E27" s="1">
        <v>1</v>
      </c>
      <c r="F27" s="1">
        <v>1</v>
      </c>
      <c r="G27" s="1">
        <v>1</v>
      </c>
      <c r="H27" s="1">
        <v>1</v>
      </c>
      <c r="I27" s="1">
        <v>1</v>
      </c>
      <c r="J27" s="1">
        <v>0</v>
      </c>
      <c r="K27" s="1">
        <v>14</v>
      </c>
      <c r="L27" s="1">
        <v>1</v>
      </c>
      <c r="M27" s="1">
        <v>0</v>
      </c>
      <c r="N27" s="1">
        <v>0</v>
      </c>
      <c r="O27" s="1">
        <v>2</v>
      </c>
      <c r="P27" s="1">
        <v>0</v>
      </c>
      <c r="Q27" s="1">
        <v>0</v>
      </c>
      <c r="R27" s="1">
        <v>0</v>
      </c>
      <c r="S27" s="1">
        <v>2</v>
      </c>
      <c r="T27" s="1">
        <v>4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31</v>
      </c>
    </row>
    <row r="28" spans="1:28" hidden="1" x14ac:dyDescent="0.2">
      <c r="A28" s="5" t="s">
        <v>89</v>
      </c>
      <c r="B28" s="1">
        <v>4</v>
      </c>
      <c r="C28" s="1">
        <v>0</v>
      </c>
      <c r="D28" s="1">
        <v>1</v>
      </c>
      <c r="E28" s="1">
        <v>1</v>
      </c>
      <c r="F28" s="1">
        <v>2</v>
      </c>
      <c r="G28" s="1">
        <v>1</v>
      </c>
      <c r="H28" s="1">
        <v>1</v>
      </c>
      <c r="I28" s="1">
        <v>2</v>
      </c>
      <c r="J28" s="1">
        <v>0</v>
      </c>
      <c r="K28" s="1">
        <v>25</v>
      </c>
      <c r="L28" s="1">
        <v>1</v>
      </c>
      <c r="M28" s="1">
        <v>0</v>
      </c>
      <c r="N28" s="1">
        <v>0</v>
      </c>
      <c r="O28" s="1">
        <v>2</v>
      </c>
      <c r="P28" s="1">
        <v>0</v>
      </c>
      <c r="Q28" s="1">
        <v>0</v>
      </c>
      <c r="R28" s="1">
        <v>0</v>
      </c>
      <c r="S28" s="1">
        <v>2</v>
      </c>
      <c r="T28" s="1">
        <v>8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50</v>
      </c>
    </row>
    <row r="29" spans="1:28" hidden="1" x14ac:dyDescent="0.2">
      <c r="A29" s="5" t="s">
        <v>90</v>
      </c>
      <c r="B29" s="1">
        <v>5</v>
      </c>
      <c r="C29" s="1">
        <v>0</v>
      </c>
      <c r="D29" s="1">
        <v>2</v>
      </c>
      <c r="E29" s="1">
        <v>1</v>
      </c>
      <c r="F29" s="1">
        <v>2</v>
      </c>
      <c r="G29" s="1">
        <v>1</v>
      </c>
      <c r="H29" s="1">
        <v>1</v>
      </c>
      <c r="I29" s="1">
        <v>2</v>
      </c>
      <c r="J29" s="1">
        <v>0</v>
      </c>
      <c r="K29" s="1">
        <v>28</v>
      </c>
      <c r="L29" s="1">
        <v>2</v>
      </c>
      <c r="M29" s="1">
        <v>0</v>
      </c>
      <c r="N29" s="1">
        <v>0</v>
      </c>
      <c r="O29" s="1">
        <v>2</v>
      </c>
      <c r="P29" s="1">
        <v>0</v>
      </c>
      <c r="Q29" s="1">
        <v>0</v>
      </c>
      <c r="R29" s="1">
        <v>1</v>
      </c>
      <c r="S29" s="1">
        <v>1</v>
      </c>
      <c r="T29" s="1">
        <v>9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57</v>
      </c>
    </row>
    <row r="30" spans="1:28" hidden="1" x14ac:dyDescent="0.2">
      <c r="A30" s="5" t="s">
        <v>91</v>
      </c>
      <c r="B30" s="1">
        <v>4</v>
      </c>
      <c r="C30" s="1">
        <v>0</v>
      </c>
      <c r="D30" s="1">
        <v>1</v>
      </c>
      <c r="E30" s="1">
        <v>1</v>
      </c>
      <c r="F30" s="1">
        <v>2</v>
      </c>
      <c r="G30" s="1">
        <v>1</v>
      </c>
      <c r="H30" s="1">
        <v>1</v>
      </c>
      <c r="I30" s="1">
        <v>1</v>
      </c>
      <c r="J30" s="1">
        <v>0</v>
      </c>
      <c r="K30" s="1">
        <v>22</v>
      </c>
      <c r="L30" s="1">
        <v>1</v>
      </c>
      <c r="M30" s="1">
        <v>0</v>
      </c>
      <c r="N30" s="1">
        <v>0</v>
      </c>
      <c r="O30" s="1">
        <v>1</v>
      </c>
      <c r="P30" s="1">
        <v>1</v>
      </c>
      <c r="Q30" s="1">
        <v>0</v>
      </c>
      <c r="R30" s="1">
        <v>0</v>
      </c>
      <c r="S30" s="1">
        <v>2</v>
      </c>
      <c r="T30" s="1">
        <v>8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46</v>
      </c>
    </row>
    <row r="31" spans="1:28" hidden="1" x14ac:dyDescent="0.2">
      <c r="A31" s="5" t="s">
        <v>92</v>
      </c>
      <c r="B31" s="1">
        <v>4</v>
      </c>
      <c r="C31" s="1">
        <v>0</v>
      </c>
      <c r="D31" s="1">
        <v>1</v>
      </c>
      <c r="E31" s="1">
        <v>1</v>
      </c>
      <c r="F31" s="1">
        <v>2</v>
      </c>
      <c r="G31" s="1">
        <v>1</v>
      </c>
      <c r="H31" s="1">
        <v>1</v>
      </c>
      <c r="I31" s="1">
        <v>1</v>
      </c>
      <c r="J31" s="1">
        <v>0</v>
      </c>
      <c r="K31" s="1">
        <v>26</v>
      </c>
      <c r="L31" s="1">
        <v>1</v>
      </c>
      <c r="M31" s="1">
        <v>0</v>
      </c>
      <c r="N31" s="1">
        <v>0</v>
      </c>
      <c r="O31" s="1">
        <v>0</v>
      </c>
      <c r="P31" s="1">
        <v>2</v>
      </c>
      <c r="Q31" s="1">
        <v>0</v>
      </c>
      <c r="R31" s="1">
        <v>0</v>
      </c>
      <c r="S31" s="1">
        <v>2</v>
      </c>
      <c r="T31" s="1">
        <v>7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49</v>
      </c>
    </row>
    <row r="32" spans="1:28" hidden="1" x14ac:dyDescent="0.2">
      <c r="A32" s="5" t="s">
        <v>93</v>
      </c>
      <c r="B32" s="1">
        <v>5</v>
      </c>
      <c r="C32" s="1">
        <v>0</v>
      </c>
      <c r="D32" s="1">
        <v>2</v>
      </c>
      <c r="E32" s="1">
        <v>1</v>
      </c>
      <c r="F32" s="1">
        <v>2</v>
      </c>
      <c r="G32" s="1">
        <v>1</v>
      </c>
      <c r="H32" s="1">
        <v>1</v>
      </c>
      <c r="I32" s="1">
        <v>2</v>
      </c>
      <c r="J32" s="1">
        <v>0</v>
      </c>
      <c r="K32" s="1">
        <v>27</v>
      </c>
      <c r="L32" s="1">
        <v>1</v>
      </c>
      <c r="M32" s="1">
        <v>0</v>
      </c>
      <c r="N32" s="1">
        <v>0</v>
      </c>
      <c r="O32" s="1">
        <v>2</v>
      </c>
      <c r="P32" s="1">
        <v>0</v>
      </c>
      <c r="Q32" s="1">
        <v>0</v>
      </c>
      <c r="R32" s="1">
        <v>0</v>
      </c>
      <c r="S32" s="1">
        <v>2</v>
      </c>
      <c r="T32" s="1">
        <v>7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53</v>
      </c>
    </row>
    <row r="33" spans="1:26" hidden="1" x14ac:dyDescent="0.2">
      <c r="A33" s="5" t="s">
        <v>94</v>
      </c>
      <c r="B33" s="1">
        <v>5</v>
      </c>
      <c r="C33" s="1">
        <v>0</v>
      </c>
      <c r="D33" s="1">
        <v>2</v>
      </c>
      <c r="E33" s="1">
        <v>1</v>
      </c>
      <c r="F33" s="1">
        <v>2</v>
      </c>
      <c r="G33" s="1">
        <v>1</v>
      </c>
      <c r="H33" s="1">
        <v>1</v>
      </c>
      <c r="I33" s="1">
        <v>2</v>
      </c>
      <c r="J33" s="1">
        <v>0</v>
      </c>
      <c r="K33" s="1">
        <v>29</v>
      </c>
      <c r="L33" s="1">
        <v>2</v>
      </c>
      <c r="M33" s="1">
        <v>0</v>
      </c>
      <c r="N33" s="1">
        <v>0</v>
      </c>
      <c r="O33" s="1">
        <v>2</v>
      </c>
      <c r="P33" s="1">
        <v>0</v>
      </c>
      <c r="Q33" s="1">
        <v>0</v>
      </c>
      <c r="R33" s="1">
        <v>0</v>
      </c>
      <c r="S33" s="1">
        <v>2</v>
      </c>
      <c r="T33" s="1">
        <v>8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57</v>
      </c>
    </row>
    <row r="34" spans="1:26" hidden="1" x14ac:dyDescent="0.2">
      <c r="A34" s="5" t="s">
        <v>95</v>
      </c>
      <c r="B34" s="1">
        <v>4</v>
      </c>
      <c r="C34" s="1">
        <v>0</v>
      </c>
      <c r="D34" s="1">
        <v>1</v>
      </c>
      <c r="E34" s="1">
        <v>1</v>
      </c>
      <c r="F34" s="1">
        <v>2</v>
      </c>
      <c r="G34" s="1">
        <v>1</v>
      </c>
      <c r="H34" s="1">
        <v>1</v>
      </c>
      <c r="I34" s="1">
        <v>1</v>
      </c>
      <c r="J34" s="1">
        <v>0</v>
      </c>
      <c r="K34" s="1">
        <v>21</v>
      </c>
      <c r="L34" s="1">
        <v>1</v>
      </c>
      <c r="M34" s="1">
        <v>0</v>
      </c>
      <c r="N34" s="1">
        <v>0</v>
      </c>
      <c r="O34" s="1">
        <v>2</v>
      </c>
      <c r="P34" s="1">
        <v>0</v>
      </c>
      <c r="Q34" s="1">
        <v>0</v>
      </c>
      <c r="R34" s="1">
        <v>0</v>
      </c>
      <c r="S34" s="1">
        <v>2</v>
      </c>
      <c r="T34" s="1">
        <v>7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44</v>
      </c>
    </row>
    <row r="35" spans="1:26" hidden="1" x14ac:dyDescent="0.2">
      <c r="A35" s="5" t="s">
        <v>96</v>
      </c>
      <c r="B35" s="1">
        <v>4</v>
      </c>
      <c r="C35" s="1">
        <v>0</v>
      </c>
      <c r="D35" s="1">
        <v>1</v>
      </c>
      <c r="E35" s="1">
        <v>1</v>
      </c>
      <c r="F35" s="1">
        <v>2</v>
      </c>
      <c r="G35" s="1">
        <v>1</v>
      </c>
      <c r="H35" s="1">
        <v>1</v>
      </c>
      <c r="I35" s="1">
        <v>1</v>
      </c>
      <c r="J35" s="1">
        <v>0</v>
      </c>
      <c r="K35" s="1">
        <v>21</v>
      </c>
      <c r="L35" s="1">
        <v>1</v>
      </c>
      <c r="M35" s="1">
        <v>0</v>
      </c>
      <c r="N35" s="1">
        <v>0</v>
      </c>
      <c r="O35" s="1">
        <v>2</v>
      </c>
      <c r="P35" s="1">
        <v>0</v>
      </c>
      <c r="Q35" s="1">
        <v>0</v>
      </c>
      <c r="R35" s="1">
        <v>0</v>
      </c>
      <c r="S35" s="1">
        <v>2</v>
      </c>
      <c r="T35" s="1">
        <v>7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44</v>
      </c>
    </row>
    <row r="36" spans="1:26" hidden="1" x14ac:dyDescent="0.2">
      <c r="A36" s="5" t="s">
        <v>97</v>
      </c>
      <c r="B36" s="1">
        <v>2</v>
      </c>
      <c r="C36" s="1">
        <v>0</v>
      </c>
      <c r="D36" s="1">
        <v>0</v>
      </c>
      <c r="E36" s="1">
        <v>1</v>
      </c>
      <c r="F36" s="1">
        <v>1</v>
      </c>
      <c r="G36" s="1">
        <v>1</v>
      </c>
      <c r="H36" s="1">
        <v>1</v>
      </c>
      <c r="I36" s="1">
        <v>1</v>
      </c>
      <c r="J36" s="1">
        <v>0</v>
      </c>
      <c r="K36" s="1">
        <v>13</v>
      </c>
      <c r="L36" s="1">
        <v>1</v>
      </c>
      <c r="M36" s="1">
        <v>0</v>
      </c>
      <c r="N36" s="1">
        <v>0</v>
      </c>
      <c r="O36" s="1">
        <v>2</v>
      </c>
      <c r="P36" s="1">
        <v>0</v>
      </c>
      <c r="Q36" s="1">
        <v>0</v>
      </c>
      <c r="R36" s="1">
        <v>1</v>
      </c>
      <c r="S36" s="1">
        <v>1</v>
      </c>
      <c r="T36" s="1">
        <v>5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30</v>
      </c>
    </row>
    <row r="37" spans="1:26" hidden="1" x14ac:dyDescent="0.2">
      <c r="A37" s="5" t="s">
        <v>121</v>
      </c>
      <c r="B37" s="1">
        <v>2</v>
      </c>
      <c r="C37" s="1">
        <v>0</v>
      </c>
      <c r="D37" s="1">
        <v>0</v>
      </c>
      <c r="E37" s="1">
        <v>1</v>
      </c>
      <c r="F37" s="1">
        <v>0</v>
      </c>
      <c r="G37" s="1">
        <v>1</v>
      </c>
      <c r="H37" s="1">
        <v>1</v>
      </c>
      <c r="I37" s="1">
        <v>1</v>
      </c>
      <c r="J37" s="1">
        <v>0</v>
      </c>
      <c r="K37" s="1">
        <v>8</v>
      </c>
      <c r="L37" s="1">
        <v>1</v>
      </c>
      <c r="M37" s="1">
        <v>0</v>
      </c>
      <c r="N37" s="1">
        <v>0</v>
      </c>
      <c r="O37" s="1">
        <v>2</v>
      </c>
      <c r="P37" s="1">
        <v>0</v>
      </c>
      <c r="Q37" s="1">
        <v>0</v>
      </c>
      <c r="R37" s="1">
        <v>0</v>
      </c>
      <c r="S37" s="1">
        <v>2</v>
      </c>
      <c r="T37" s="1">
        <v>4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23</v>
      </c>
    </row>
    <row r="38" spans="1:26" hidden="1" x14ac:dyDescent="0.2">
      <c r="A38" s="5" t="s">
        <v>120</v>
      </c>
      <c r="B38" s="1">
        <v>2</v>
      </c>
      <c r="C38" s="1">
        <v>0</v>
      </c>
      <c r="D38" s="1">
        <v>0</v>
      </c>
      <c r="E38" s="1">
        <v>1</v>
      </c>
      <c r="F38" s="1">
        <v>1</v>
      </c>
      <c r="G38" s="1">
        <v>1</v>
      </c>
      <c r="H38" s="1">
        <v>1</v>
      </c>
      <c r="I38" s="1">
        <v>1</v>
      </c>
      <c r="J38" s="1">
        <v>0</v>
      </c>
      <c r="K38" s="1">
        <v>13</v>
      </c>
      <c r="L38" s="1">
        <v>2</v>
      </c>
      <c r="M38" s="1">
        <v>0</v>
      </c>
      <c r="N38" s="1">
        <v>0</v>
      </c>
      <c r="O38" s="1">
        <v>2</v>
      </c>
      <c r="P38" s="1">
        <v>0</v>
      </c>
      <c r="Q38" s="1">
        <v>0</v>
      </c>
      <c r="R38" s="1">
        <v>0</v>
      </c>
      <c r="S38" s="1">
        <v>2</v>
      </c>
      <c r="T38" s="1">
        <v>5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31</v>
      </c>
    </row>
    <row r="39" spans="1:26" hidden="1" x14ac:dyDescent="0.2">
      <c r="A39" s="5" t="s">
        <v>98</v>
      </c>
      <c r="B39" s="1">
        <v>2</v>
      </c>
      <c r="C39" s="1">
        <v>0</v>
      </c>
      <c r="D39" s="1">
        <v>0</v>
      </c>
      <c r="E39" s="1">
        <v>1</v>
      </c>
      <c r="F39" s="1">
        <v>1</v>
      </c>
      <c r="G39" s="1">
        <v>1</v>
      </c>
      <c r="H39" s="1">
        <v>1</v>
      </c>
      <c r="I39" s="1">
        <v>1</v>
      </c>
      <c r="J39" s="1">
        <v>0</v>
      </c>
      <c r="K39" s="1">
        <v>13</v>
      </c>
      <c r="L39" s="1">
        <v>1</v>
      </c>
      <c r="M39" s="1">
        <v>0</v>
      </c>
      <c r="N39" s="1">
        <v>0</v>
      </c>
      <c r="O39" s="1">
        <v>1</v>
      </c>
      <c r="P39" s="1">
        <v>1</v>
      </c>
      <c r="Q39" s="1">
        <v>0</v>
      </c>
      <c r="R39" s="1">
        <v>1</v>
      </c>
      <c r="S39" s="1">
        <v>1</v>
      </c>
      <c r="T39" s="1">
        <v>4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29</v>
      </c>
    </row>
    <row r="40" spans="1:26" hidden="1" x14ac:dyDescent="0.2">
      <c r="A40" s="5" t="s">
        <v>99</v>
      </c>
      <c r="B40" s="1">
        <v>4</v>
      </c>
      <c r="C40" s="1">
        <v>0</v>
      </c>
      <c r="D40" s="1">
        <v>1</v>
      </c>
      <c r="E40" s="1">
        <v>1</v>
      </c>
      <c r="F40" s="1">
        <v>2</v>
      </c>
      <c r="G40" s="1">
        <v>1</v>
      </c>
      <c r="H40" s="1">
        <v>1</v>
      </c>
      <c r="I40" s="1">
        <v>2</v>
      </c>
      <c r="J40" s="1">
        <v>2</v>
      </c>
      <c r="K40" s="1">
        <v>21</v>
      </c>
      <c r="L40" s="1">
        <v>1</v>
      </c>
      <c r="M40" s="1">
        <v>0</v>
      </c>
      <c r="N40" s="1">
        <v>0</v>
      </c>
      <c r="O40" s="1">
        <v>2</v>
      </c>
      <c r="P40" s="1">
        <v>0</v>
      </c>
      <c r="Q40" s="1">
        <v>0</v>
      </c>
      <c r="R40" s="1">
        <v>0</v>
      </c>
      <c r="S40" s="1">
        <v>2</v>
      </c>
      <c r="T40" s="1">
        <v>6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46</v>
      </c>
    </row>
    <row r="41" spans="1:26" hidden="1" x14ac:dyDescent="0.2">
      <c r="A41" s="5" t="s">
        <v>100</v>
      </c>
      <c r="B41" s="1">
        <v>4</v>
      </c>
      <c r="C41" s="1">
        <v>0</v>
      </c>
      <c r="D41" s="1">
        <v>1</v>
      </c>
      <c r="E41" s="1">
        <v>1</v>
      </c>
      <c r="F41" s="1">
        <v>2</v>
      </c>
      <c r="G41" s="1">
        <v>1</v>
      </c>
      <c r="H41" s="1">
        <v>1</v>
      </c>
      <c r="I41" s="1">
        <v>1</v>
      </c>
      <c r="J41" s="1">
        <v>0</v>
      </c>
      <c r="K41" s="1">
        <v>21</v>
      </c>
      <c r="L41" s="1">
        <v>1</v>
      </c>
      <c r="M41" s="1">
        <v>0</v>
      </c>
      <c r="N41" s="1">
        <v>0</v>
      </c>
      <c r="O41" s="1">
        <v>2</v>
      </c>
      <c r="P41" s="1">
        <v>0</v>
      </c>
      <c r="Q41" s="1">
        <v>0</v>
      </c>
      <c r="R41" s="1">
        <v>0</v>
      </c>
      <c r="S41" s="1">
        <v>2</v>
      </c>
      <c r="T41" s="1">
        <v>6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43</v>
      </c>
    </row>
    <row r="42" spans="1:26" hidden="1" x14ac:dyDescent="0.2">
      <c r="A42" s="5" t="s">
        <v>101</v>
      </c>
      <c r="B42" s="1">
        <v>2</v>
      </c>
      <c r="C42" s="1">
        <v>0</v>
      </c>
      <c r="D42" s="1">
        <v>0</v>
      </c>
      <c r="E42" s="1">
        <v>1</v>
      </c>
      <c r="F42" s="1">
        <v>1</v>
      </c>
      <c r="G42" s="1">
        <v>1</v>
      </c>
      <c r="H42" s="1">
        <v>1</v>
      </c>
      <c r="I42" s="1">
        <v>1</v>
      </c>
      <c r="J42" s="1">
        <v>5</v>
      </c>
      <c r="K42" s="1">
        <v>8</v>
      </c>
      <c r="L42" s="1">
        <v>1</v>
      </c>
      <c r="M42" s="1">
        <v>0</v>
      </c>
      <c r="N42" s="1">
        <v>0</v>
      </c>
      <c r="O42" s="1">
        <v>2</v>
      </c>
      <c r="P42" s="1">
        <v>0</v>
      </c>
      <c r="Q42" s="1">
        <v>0</v>
      </c>
      <c r="R42" s="1">
        <v>0</v>
      </c>
      <c r="S42" s="1">
        <v>2</v>
      </c>
      <c r="T42" s="1">
        <v>3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28</v>
      </c>
    </row>
    <row r="43" spans="1:26" hidden="1" x14ac:dyDescent="0.2">
      <c r="A43" s="5" t="s">
        <v>102</v>
      </c>
      <c r="B43" s="1">
        <v>3</v>
      </c>
      <c r="C43" s="1">
        <v>0</v>
      </c>
      <c r="D43" s="1">
        <v>1</v>
      </c>
      <c r="E43" s="1">
        <v>1</v>
      </c>
      <c r="F43" s="1">
        <v>1</v>
      </c>
      <c r="G43" s="1">
        <v>1</v>
      </c>
      <c r="H43" s="1">
        <v>1</v>
      </c>
      <c r="I43" s="1">
        <v>1</v>
      </c>
      <c r="J43" s="1">
        <v>1</v>
      </c>
      <c r="K43" s="1">
        <v>14</v>
      </c>
      <c r="L43" s="1">
        <v>1</v>
      </c>
      <c r="M43" s="1">
        <v>0</v>
      </c>
      <c r="N43" s="1">
        <v>0</v>
      </c>
      <c r="O43" s="1">
        <v>2</v>
      </c>
      <c r="P43" s="1">
        <v>0</v>
      </c>
      <c r="Q43" s="1">
        <v>0</v>
      </c>
      <c r="R43" s="1">
        <v>0</v>
      </c>
      <c r="S43" s="1">
        <v>2</v>
      </c>
      <c r="T43" s="1">
        <v>5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34</v>
      </c>
    </row>
    <row r="44" spans="1:26" hidden="1" x14ac:dyDescent="0.2">
      <c r="A44" s="5" t="s">
        <v>103</v>
      </c>
      <c r="B44" s="1">
        <v>5</v>
      </c>
      <c r="C44" s="1">
        <v>0</v>
      </c>
      <c r="D44" s="1">
        <v>2</v>
      </c>
      <c r="E44" s="1">
        <v>1</v>
      </c>
      <c r="F44" s="1">
        <v>2</v>
      </c>
      <c r="G44" s="1">
        <v>1</v>
      </c>
      <c r="H44" s="1">
        <v>1</v>
      </c>
      <c r="I44" s="1">
        <v>2</v>
      </c>
      <c r="J44" s="1">
        <v>0</v>
      </c>
      <c r="K44" s="1">
        <v>30</v>
      </c>
      <c r="L44" s="1">
        <v>3</v>
      </c>
      <c r="M44" s="1">
        <v>0</v>
      </c>
      <c r="N44" s="1">
        <v>0</v>
      </c>
      <c r="O44" s="1">
        <v>2</v>
      </c>
      <c r="P44" s="1">
        <v>0</v>
      </c>
      <c r="Q44" s="1">
        <v>0</v>
      </c>
      <c r="R44" s="1">
        <v>1</v>
      </c>
      <c r="S44" s="1">
        <v>2</v>
      </c>
      <c r="T44" s="1">
        <v>9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61</v>
      </c>
    </row>
    <row r="45" spans="1:26" hidden="1" x14ac:dyDescent="0.2">
      <c r="A45" s="5" t="s">
        <v>104</v>
      </c>
      <c r="B45" s="1">
        <v>5</v>
      </c>
      <c r="C45" s="1">
        <v>0</v>
      </c>
      <c r="D45" s="1">
        <v>2</v>
      </c>
      <c r="E45" s="1">
        <v>1</v>
      </c>
      <c r="F45" s="1">
        <v>2</v>
      </c>
      <c r="G45" s="1">
        <v>1</v>
      </c>
      <c r="H45" s="1">
        <v>1</v>
      </c>
      <c r="I45" s="1">
        <v>2</v>
      </c>
      <c r="J45" s="1">
        <v>0</v>
      </c>
      <c r="K45" s="1">
        <v>30</v>
      </c>
      <c r="L45" s="1">
        <v>2</v>
      </c>
      <c r="M45" s="1">
        <v>0</v>
      </c>
      <c r="N45" s="1">
        <v>0</v>
      </c>
      <c r="O45" s="1">
        <v>1</v>
      </c>
      <c r="P45" s="1">
        <v>1</v>
      </c>
      <c r="Q45" s="1">
        <v>0</v>
      </c>
      <c r="R45" s="1">
        <v>0</v>
      </c>
      <c r="S45" s="1">
        <v>2</v>
      </c>
      <c r="T45" s="1">
        <v>8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58</v>
      </c>
    </row>
    <row r="46" spans="1:26" hidden="1" x14ac:dyDescent="0.2">
      <c r="A46" s="5" t="s">
        <v>105</v>
      </c>
      <c r="B46" s="1">
        <v>2</v>
      </c>
      <c r="C46" s="1">
        <v>0</v>
      </c>
      <c r="D46" s="1">
        <v>0</v>
      </c>
      <c r="E46" s="1">
        <v>1</v>
      </c>
      <c r="F46" s="1">
        <v>0</v>
      </c>
      <c r="G46" s="1">
        <v>1</v>
      </c>
      <c r="H46" s="1">
        <v>0</v>
      </c>
      <c r="I46" s="1">
        <v>1</v>
      </c>
      <c r="J46" s="1">
        <v>0</v>
      </c>
      <c r="K46" s="1">
        <v>8</v>
      </c>
      <c r="L46" s="1">
        <v>1</v>
      </c>
      <c r="M46" s="1">
        <v>0</v>
      </c>
      <c r="N46" s="1">
        <v>0</v>
      </c>
      <c r="O46" s="1">
        <v>2</v>
      </c>
      <c r="P46" s="1">
        <v>0</v>
      </c>
      <c r="Q46" s="1">
        <v>0</v>
      </c>
      <c r="R46" s="1">
        <v>1</v>
      </c>
      <c r="S46" s="1">
        <v>1</v>
      </c>
      <c r="T46" s="1">
        <v>3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21</v>
      </c>
    </row>
    <row r="47" spans="1:26" hidden="1" x14ac:dyDescent="0.2">
      <c r="A47" s="5" t="s">
        <v>106</v>
      </c>
      <c r="B47" s="1">
        <v>2</v>
      </c>
      <c r="C47" s="1">
        <v>0</v>
      </c>
      <c r="D47" s="1">
        <v>0</v>
      </c>
      <c r="E47" s="1">
        <v>1</v>
      </c>
      <c r="F47" s="1">
        <v>1</v>
      </c>
      <c r="G47" s="1">
        <v>1</v>
      </c>
      <c r="H47" s="1">
        <v>1</v>
      </c>
      <c r="I47" s="1">
        <v>1</v>
      </c>
      <c r="J47" s="1">
        <v>0</v>
      </c>
      <c r="K47" s="1">
        <v>10</v>
      </c>
      <c r="L47" s="1">
        <v>1</v>
      </c>
      <c r="M47" s="1">
        <v>0</v>
      </c>
      <c r="N47" s="1">
        <v>0</v>
      </c>
      <c r="O47" s="1">
        <v>2</v>
      </c>
      <c r="P47" s="1">
        <v>0</v>
      </c>
      <c r="Q47" s="1">
        <v>0</v>
      </c>
      <c r="R47" s="1">
        <v>0</v>
      </c>
      <c r="S47" s="1">
        <v>2</v>
      </c>
      <c r="T47" s="1">
        <v>3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25</v>
      </c>
    </row>
    <row r="48" spans="1:26" hidden="1" x14ac:dyDescent="0.2">
      <c r="A48" s="5" t="s">
        <v>107</v>
      </c>
      <c r="B48" s="1">
        <v>4</v>
      </c>
      <c r="C48" s="1">
        <v>0</v>
      </c>
      <c r="D48" s="1">
        <v>1</v>
      </c>
      <c r="E48" s="1">
        <v>1</v>
      </c>
      <c r="F48" s="1">
        <v>2</v>
      </c>
      <c r="G48" s="1">
        <v>1</v>
      </c>
      <c r="H48" s="1">
        <v>1</v>
      </c>
      <c r="I48" s="1">
        <v>2</v>
      </c>
      <c r="J48" s="1">
        <v>1</v>
      </c>
      <c r="K48" s="1">
        <v>22</v>
      </c>
      <c r="L48" s="1">
        <v>3</v>
      </c>
      <c r="M48" s="1">
        <v>0</v>
      </c>
      <c r="N48" s="1">
        <v>0</v>
      </c>
      <c r="O48" s="1">
        <v>2</v>
      </c>
      <c r="P48" s="1">
        <v>0</v>
      </c>
      <c r="Q48" s="1">
        <v>0</v>
      </c>
      <c r="R48" s="1">
        <v>1</v>
      </c>
      <c r="S48" s="1">
        <v>1</v>
      </c>
      <c r="T48" s="1">
        <v>8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50</v>
      </c>
    </row>
    <row r="49" spans="1:26" hidden="1" x14ac:dyDescent="0.2">
      <c r="A49" s="5" t="s">
        <v>108</v>
      </c>
      <c r="B49" s="1">
        <v>3</v>
      </c>
      <c r="C49" s="1">
        <v>0</v>
      </c>
      <c r="D49" s="1">
        <v>1</v>
      </c>
      <c r="E49" s="1">
        <v>1</v>
      </c>
      <c r="F49" s="1">
        <v>1</v>
      </c>
      <c r="G49" s="1">
        <v>1</v>
      </c>
      <c r="H49" s="1">
        <v>1</v>
      </c>
      <c r="I49" s="1">
        <v>1</v>
      </c>
      <c r="J49" s="1">
        <v>0</v>
      </c>
      <c r="K49" s="1">
        <v>16</v>
      </c>
      <c r="L49" s="1">
        <v>1</v>
      </c>
      <c r="M49" s="1">
        <v>0</v>
      </c>
      <c r="N49" s="1">
        <v>0</v>
      </c>
      <c r="O49" s="1">
        <v>2</v>
      </c>
      <c r="P49" s="1">
        <v>0</v>
      </c>
      <c r="Q49" s="1">
        <v>0</v>
      </c>
      <c r="R49" s="1">
        <v>0</v>
      </c>
      <c r="S49" s="1">
        <v>2</v>
      </c>
      <c r="T49" s="1">
        <v>5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35</v>
      </c>
    </row>
    <row r="50" spans="1:26" hidden="1" x14ac:dyDescent="0.2">
      <c r="A50" s="5" t="s">
        <v>109</v>
      </c>
      <c r="B50" s="1">
        <v>5</v>
      </c>
      <c r="C50" s="1">
        <v>0</v>
      </c>
      <c r="D50" s="1">
        <v>2</v>
      </c>
      <c r="E50" s="1">
        <v>1</v>
      </c>
      <c r="F50" s="1">
        <v>2</v>
      </c>
      <c r="G50" s="1">
        <v>1</v>
      </c>
      <c r="H50" s="1">
        <v>1</v>
      </c>
      <c r="I50" s="1">
        <v>2</v>
      </c>
      <c r="J50" s="1">
        <v>0</v>
      </c>
      <c r="K50" s="1">
        <v>25</v>
      </c>
      <c r="L50" s="1">
        <v>2</v>
      </c>
      <c r="M50" s="1">
        <v>0</v>
      </c>
      <c r="N50" s="1">
        <v>0</v>
      </c>
      <c r="O50" s="1">
        <v>2</v>
      </c>
      <c r="P50" s="1">
        <v>0</v>
      </c>
      <c r="Q50" s="1">
        <v>0</v>
      </c>
      <c r="R50" s="1">
        <v>0</v>
      </c>
      <c r="S50" s="1">
        <v>2</v>
      </c>
      <c r="T50" s="1">
        <v>8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53</v>
      </c>
    </row>
    <row r="51" spans="1:26" hidden="1" x14ac:dyDescent="0.2">
      <c r="A51" s="5" t="s">
        <v>110</v>
      </c>
      <c r="B51" s="1">
        <v>4</v>
      </c>
      <c r="C51" s="1">
        <v>0</v>
      </c>
      <c r="D51" s="1">
        <v>1</v>
      </c>
      <c r="E51" s="1">
        <v>1</v>
      </c>
      <c r="F51" s="1">
        <v>2</v>
      </c>
      <c r="G51" s="1">
        <v>1</v>
      </c>
      <c r="H51" s="1">
        <v>1</v>
      </c>
      <c r="I51" s="1">
        <v>2</v>
      </c>
      <c r="J51" s="1">
        <v>0</v>
      </c>
      <c r="K51" s="1">
        <v>25</v>
      </c>
      <c r="L51" s="1">
        <v>1</v>
      </c>
      <c r="M51" s="1">
        <v>0</v>
      </c>
      <c r="N51" s="1">
        <v>0</v>
      </c>
      <c r="O51" s="1">
        <v>2</v>
      </c>
      <c r="P51" s="1">
        <v>0</v>
      </c>
      <c r="Q51" s="1">
        <v>0</v>
      </c>
      <c r="R51" s="1">
        <v>0</v>
      </c>
      <c r="S51" s="1">
        <v>2</v>
      </c>
      <c r="T51" s="1">
        <v>7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>
        <v>49</v>
      </c>
    </row>
    <row r="52" spans="1:26" hidden="1" x14ac:dyDescent="0.2">
      <c r="A52" s="5" t="s">
        <v>111</v>
      </c>
      <c r="B52" s="1">
        <v>2</v>
      </c>
      <c r="C52" s="1">
        <v>0</v>
      </c>
      <c r="D52" s="1">
        <v>0</v>
      </c>
      <c r="E52" s="1">
        <v>1</v>
      </c>
      <c r="F52" s="1">
        <v>1</v>
      </c>
      <c r="G52" s="1">
        <v>1</v>
      </c>
      <c r="H52" s="1">
        <v>1</v>
      </c>
      <c r="I52" s="1">
        <v>1</v>
      </c>
      <c r="J52" s="1">
        <v>0</v>
      </c>
      <c r="K52" s="1">
        <v>12</v>
      </c>
      <c r="L52" s="1">
        <v>1</v>
      </c>
      <c r="M52" s="1">
        <v>0</v>
      </c>
      <c r="N52" s="1">
        <v>0</v>
      </c>
      <c r="O52" s="1">
        <v>2</v>
      </c>
      <c r="P52" s="1">
        <v>0</v>
      </c>
      <c r="Q52" s="1">
        <v>0</v>
      </c>
      <c r="R52" s="1">
        <v>0</v>
      </c>
      <c r="S52" s="1">
        <v>1</v>
      </c>
      <c r="T52" s="1">
        <v>4</v>
      </c>
      <c r="U52" s="1">
        <v>0</v>
      </c>
      <c r="V52" s="1">
        <v>0</v>
      </c>
      <c r="W52" s="1">
        <v>1</v>
      </c>
      <c r="X52" s="1">
        <v>0</v>
      </c>
      <c r="Y52" s="1">
        <v>0</v>
      </c>
      <c r="Z52" s="1">
        <v>28</v>
      </c>
    </row>
    <row r="53" spans="1:26" hidden="1" x14ac:dyDescent="0.2">
      <c r="A53" s="5" t="s">
        <v>113</v>
      </c>
      <c r="B53" s="1">
        <v>4</v>
      </c>
      <c r="C53" s="1">
        <v>0</v>
      </c>
      <c r="D53" s="1">
        <v>1</v>
      </c>
      <c r="E53" s="1">
        <v>1</v>
      </c>
      <c r="F53" s="1">
        <v>2</v>
      </c>
      <c r="G53" s="1">
        <v>1</v>
      </c>
      <c r="H53" s="1">
        <v>1</v>
      </c>
      <c r="I53" s="1">
        <v>2</v>
      </c>
      <c r="J53" s="1">
        <v>1</v>
      </c>
      <c r="K53" s="1">
        <v>21</v>
      </c>
      <c r="L53" s="1">
        <v>2</v>
      </c>
      <c r="M53" s="1">
        <v>0</v>
      </c>
      <c r="N53" s="1">
        <v>0</v>
      </c>
      <c r="O53" s="1">
        <v>2</v>
      </c>
      <c r="P53" s="1">
        <v>0</v>
      </c>
      <c r="Q53" s="1">
        <v>0</v>
      </c>
      <c r="R53" s="1">
        <v>0</v>
      </c>
      <c r="S53" s="1">
        <v>2</v>
      </c>
      <c r="T53" s="1">
        <v>6</v>
      </c>
      <c r="U53" s="1">
        <v>0</v>
      </c>
      <c r="V53" s="1">
        <v>0</v>
      </c>
      <c r="W53" s="1">
        <v>0</v>
      </c>
      <c r="X53" s="1">
        <v>0</v>
      </c>
      <c r="Y53" s="1">
        <v>0</v>
      </c>
      <c r="Z53" s="1">
        <v>46</v>
      </c>
    </row>
    <row r="54" spans="1:26" hidden="1" x14ac:dyDescent="0.2">
      <c r="A54" s="5" t="s">
        <v>114</v>
      </c>
      <c r="B54" s="1">
        <v>2</v>
      </c>
      <c r="C54" s="1">
        <v>0</v>
      </c>
      <c r="D54" s="1">
        <v>0</v>
      </c>
      <c r="E54" s="1">
        <v>1</v>
      </c>
      <c r="F54" s="1">
        <v>1</v>
      </c>
      <c r="G54" s="1">
        <v>1</v>
      </c>
      <c r="H54" s="1">
        <v>1</v>
      </c>
      <c r="I54" s="1">
        <v>1</v>
      </c>
      <c r="J54" s="1">
        <v>0</v>
      </c>
      <c r="K54" s="1">
        <v>12</v>
      </c>
      <c r="L54" s="1">
        <v>2</v>
      </c>
      <c r="M54" s="1">
        <v>0</v>
      </c>
      <c r="N54" s="1">
        <v>0</v>
      </c>
      <c r="O54" s="1">
        <v>2</v>
      </c>
      <c r="P54" s="1">
        <v>0</v>
      </c>
      <c r="Q54" s="1">
        <v>0</v>
      </c>
      <c r="R54" s="1">
        <v>0</v>
      </c>
      <c r="S54" s="1">
        <v>2</v>
      </c>
      <c r="T54" s="1">
        <v>4</v>
      </c>
      <c r="U54" s="1">
        <v>0</v>
      </c>
      <c r="V54" s="1">
        <v>0</v>
      </c>
      <c r="W54" s="1">
        <v>0</v>
      </c>
      <c r="X54" s="1">
        <v>0</v>
      </c>
      <c r="Y54" s="1">
        <v>0</v>
      </c>
      <c r="Z54" s="1">
        <v>29</v>
      </c>
    </row>
    <row r="55" spans="1:26" hidden="1" x14ac:dyDescent="0.2">
      <c r="A55" s="5" t="s">
        <v>115</v>
      </c>
      <c r="B55" s="1">
        <v>2</v>
      </c>
      <c r="C55" s="1">
        <v>0</v>
      </c>
      <c r="D55" s="1">
        <v>0</v>
      </c>
      <c r="E55" s="1">
        <v>1</v>
      </c>
      <c r="F55" s="1">
        <v>1</v>
      </c>
      <c r="G55" s="1">
        <v>1</v>
      </c>
      <c r="H55" s="1">
        <v>1</v>
      </c>
      <c r="I55" s="1">
        <v>1</v>
      </c>
      <c r="J55" s="1">
        <v>0</v>
      </c>
      <c r="K55" s="1">
        <v>14</v>
      </c>
      <c r="L55" s="1">
        <v>1</v>
      </c>
      <c r="M55" s="1">
        <v>0</v>
      </c>
      <c r="N55" s="1">
        <v>0</v>
      </c>
      <c r="O55" s="1">
        <v>2</v>
      </c>
      <c r="P55" s="1">
        <v>0</v>
      </c>
      <c r="Q55" s="1">
        <v>0</v>
      </c>
      <c r="R55" s="1">
        <v>0</v>
      </c>
      <c r="S55" s="1">
        <v>2</v>
      </c>
      <c r="T55" s="1">
        <v>4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1">
        <v>30</v>
      </c>
    </row>
    <row r="56" spans="1:26" hidden="1" x14ac:dyDescent="0.2">
      <c r="A56" s="5" t="s">
        <v>116</v>
      </c>
      <c r="B56" s="1">
        <v>2</v>
      </c>
      <c r="C56" s="1">
        <v>1</v>
      </c>
      <c r="D56" s="1">
        <v>1</v>
      </c>
      <c r="E56" s="1">
        <v>1</v>
      </c>
      <c r="F56" s="1">
        <v>1</v>
      </c>
      <c r="G56" s="1">
        <v>1</v>
      </c>
      <c r="H56" s="1">
        <v>1</v>
      </c>
      <c r="I56" s="1">
        <v>1</v>
      </c>
      <c r="J56" s="1">
        <v>0</v>
      </c>
      <c r="K56" s="1">
        <v>19</v>
      </c>
      <c r="L56" s="1">
        <v>2</v>
      </c>
      <c r="M56" s="1">
        <v>0</v>
      </c>
      <c r="N56" s="1">
        <v>0</v>
      </c>
      <c r="O56" s="1">
        <v>2</v>
      </c>
      <c r="P56" s="1">
        <v>0</v>
      </c>
      <c r="Q56" s="1">
        <v>0</v>
      </c>
      <c r="R56" s="1">
        <v>0</v>
      </c>
      <c r="S56" s="1">
        <v>2</v>
      </c>
      <c r="T56" s="1">
        <v>5</v>
      </c>
      <c r="U56" s="1">
        <v>0</v>
      </c>
      <c r="V56" s="1">
        <v>0</v>
      </c>
      <c r="W56" s="1">
        <v>0</v>
      </c>
      <c r="X56" s="1">
        <v>0</v>
      </c>
      <c r="Y56" s="1">
        <v>0</v>
      </c>
      <c r="Z56" s="1">
        <v>39</v>
      </c>
    </row>
    <row r="57" spans="1:26" hidden="1" x14ac:dyDescent="0.2">
      <c r="A57" s="5" t="s">
        <v>117</v>
      </c>
      <c r="B57" s="1">
        <v>4</v>
      </c>
      <c r="C57" s="1">
        <v>0</v>
      </c>
      <c r="D57" s="1">
        <v>1</v>
      </c>
      <c r="E57" s="1">
        <v>1</v>
      </c>
      <c r="F57" s="1">
        <v>2</v>
      </c>
      <c r="G57" s="1">
        <v>1</v>
      </c>
      <c r="H57" s="1">
        <v>1</v>
      </c>
      <c r="I57" s="1">
        <v>2</v>
      </c>
      <c r="J57" s="1">
        <v>0</v>
      </c>
      <c r="K57" s="1">
        <v>25</v>
      </c>
      <c r="L57" s="1">
        <v>3</v>
      </c>
      <c r="M57" s="1">
        <v>0</v>
      </c>
      <c r="N57" s="1">
        <v>0</v>
      </c>
      <c r="O57" s="1">
        <v>2</v>
      </c>
      <c r="P57" s="1">
        <v>0</v>
      </c>
      <c r="Q57" s="1">
        <v>0</v>
      </c>
      <c r="R57" s="1">
        <v>0</v>
      </c>
      <c r="S57" s="1">
        <v>2</v>
      </c>
      <c r="T57" s="1">
        <v>8</v>
      </c>
      <c r="U57" s="1">
        <v>0</v>
      </c>
      <c r="V57" s="1">
        <v>0</v>
      </c>
      <c r="W57" s="1">
        <v>0</v>
      </c>
      <c r="X57" s="1">
        <v>0</v>
      </c>
      <c r="Y57" s="1">
        <v>0</v>
      </c>
      <c r="Z57" s="1">
        <v>52</v>
      </c>
    </row>
    <row r="58" spans="1:26" hidden="1" x14ac:dyDescent="0.2">
      <c r="A58" s="5" t="s">
        <v>118</v>
      </c>
      <c r="B58" s="1">
        <v>2</v>
      </c>
      <c r="C58" s="1">
        <v>0</v>
      </c>
      <c r="D58" s="1">
        <v>0</v>
      </c>
      <c r="E58" s="1">
        <v>1</v>
      </c>
      <c r="F58" s="1">
        <v>1</v>
      </c>
      <c r="G58" s="1">
        <v>1</v>
      </c>
      <c r="H58" s="1">
        <v>0</v>
      </c>
      <c r="I58" s="1">
        <v>1</v>
      </c>
      <c r="J58" s="1">
        <v>8</v>
      </c>
      <c r="K58" s="1">
        <v>9</v>
      </c>
      <c r="L58" s="1">
        <v>1</v>
      </c>
      <c r="M58" s="1">
        <v>0</v>
      </c>
      <c r="N58" s="1">
        <v>0</v>
      </c>
      <c r="O58" s="1">
        <v>2</v>
      </c>
      <c r="P58" s="1">
        <v>0</v>
      </c>
      <c r="Q58" s="1">
        <v>0</v>
      </c>
      <c r="R58" s="1">
        <v>0</v>
      </c>
      <c r="S58" s="1">
        <v>2</v>
      </c>
      <c r="T58" s="1">
        <v>4</v>
      </c>
      <c r="U58" s="1">
        <v>0</v>
      </c>
      <c r="V58" s="1">
        <v>0</v>
      </c>
      <c r="W58" s="1">
        <v>0</v>
      </c>
      <c r="X58" s="1">
        <v>0</v>
      </c>
      <c r="Y58" s="1">
        <v>0</v>
      </c>
      <c r="Z58" s="1">
        <v>32</v>
      </c>
    </row>
    <row r="59" spans="1:26" hidden="1" x14ac:dyDescent="0.2">
      <c r="A59" s="5" t="s">
        <v>119</v>
      </c>
      <c r="B59" s="1">
        <v>2</v>
      </c>
      <c r="C59" s="1">
        <v>0</v>
      </c>
      <c r="D59" s="1">
        <v>0</v>
      </c>
      <c r="E59" s="1">
        <v>1</v>
      </c>
      <c r="F59" s="1">
        <v>1</v>
      </c>
      <c r="G59" s="1">
        <v>1</v>
      </c>
      <c r="H59" s="1">
        <v>1</v>
      </c>
      <c r="I59" s="1">
        <v>1</v>
      </c>
      <c r="J59" s="1">
        <v>0</v>
      </c>
      <c r="K59" s="1">
        <v>12</v>
      </c>
      <c r="L59" s="1">
        <v>1</v>
      </c>
      <c r="M59" s="1">
        <v>0</v>
      </c>
      <c r="N59" s="1">
        <v>0</v>
      </c>
      <c r="O59" s="1">
        <v>2</v>
      </c>
      <c r="P59" s="1">
        <v>0</v>
      </c>
      <c r="Q59" s="1">
        <v>0</v>
      </c>
      <c r="R59" s="1">
        <v>0</v>
      </c>
      <c r="S59" s="1">
        <v>2</v>
      </c>
      <c r="T59" s="1">
        <v>4</v>
      </c>
      <c r="U59" s="1">
        <v>0</v>
      </c>
      <c r="V59" s="1">
        <v>0</v>
      </c>
      <c r="W59" s="1">
        <v>0</v>
      </c>
      <c r="X59" s="1">
        <v>0</v>
      </c>
      <c r="Y59" s="1">
        <v>0</v>
      </c>
      <c r="Z59" s="1">
        <v>28</v>
      </c>
    </row>
    <row r="60" spans="1:26" hidden="1" x14ac:dyDescent="0.2">
      <c r="A60" s="5" t="s">
        <v>112</v>
      </c>
      <c r="B60" s="1">
        <v>2</v>
      </c>
      <c r="C60" s="1">
        <v>0</v>
      </c>
      <c r="D60" s="1">
        <v>0</v>
      </c>
      <c r="E60" s="1">
        <v>1</v>
      </c>
      <c r="F60" s="1">
        <v>1</v>
      </c>
      <c r="G60" s="1">
        <v>1</v>
      </c>
      <c r="H60" s="1">
        <v>1</v>
      </c>
      <c r="I60" s="1">
        <v>1</v>
      </c>
      <c r="J60" s="1">
        <v>0</v>
      </c>
      <c r="K60" s="1">
        <v>11</v>
      </c>
      <c r="L60" s="1">
        <v>1</v>
      </c>
      <c r="M60" s="1">
        <v>0</v>
      </c>
      <c r="N60" s="1">
        <v>0</v>
      </c>
      <c r="O60" s="1">
        <v>2</v>
      </c>
      <c r="P60" s="1">
        <v>0</v>
      </c>
      <c r="Q60" s="1">
        <v>0</v>
      </c>
      <c r="R60" s="1">
        <v>0</v>
      </c>
      <c r="S60" s="1">
        <v>2</v>
      </c>
      <c r="T60" s="1">
        <v>3</v>
      </c>
      <c r="U60" s="1">
        <v>0</v>
      </c>
      <c r="V60" s="1">
        <v>0</v>
      </c>
      <c r="W60" s="1">
        <v>0</v>
      </c>
      <c r="X60" s="1">
        <v>0</v>
      </c>
      <c r="Y60" s="1">
        <v>0</v>
      </c>
      <c r="Z60" s="1">
        <v>26</v>
      </c>
    </row>
    <row r="61" spans="1:26" hidden="1" x14ac:dyDescent="0.2">
      <c r="A61" s="5" t="s">
        <v>139</v>
      </c>
      <c r="B61" s="1">
        <v>5</v>
      </c>
      <c r="C61" s="1">
        <v>0</v>
      </c>
      <c r="D61" s="1">
        <v>2</v>
      </c>
      <c r="E61" s="1">
        <v>1</v>
      </c>
      <c r="F61" s="1">
        <v>2</v>
      </c>
      <c r="G61" s="1">
        <v>1</v>
      </c>
      <c r="H61" s="1">
        <v>1</v>
      </c>
      <c r="I61" s="1">
        <v>2</v>
      </c>
      <c r="J61" s="1">
        <v>0</v>
      </c>
      <c r="K61" s="1">
        <v>35</v>
      </c>
      <c r="L61" s="1">
        <v>2</v>
      </c>
      <c r="M61" s="1">
        <v>0</v>
      </c>
      <c r="N61" s="1">
        <v>0</v>
      </c>
      <c r="O61" s="1">
        <v>2</v>
      </c>
      <c r="P61" s="1">
        <v>0</v>
      </c>
      <c r="Q61" s="1">
        <v>0</v>
      </c>
      <c r="R61" s="1">
        <v>0</v>
      </c>
      <c r="S61" s="1">
        <v>3</v>
      </c>
      <c r="T61" s="1">
        <v>10</v>
      </c>
      <c r="U61" s="1">
        <v>0</v>
      </c>
      <c r="V61" s="1">
        <v>0</v>
      </c>
      <c r="W61" s="1">
        <v>0</v>
      </c>
      <c r="X61" s="1">
        <v>0</v>
      </c>
      <c r="Y61" s="1">
        <v>0</v>
      </c>
      <c r="Z61" s="1">
        <v>66</v>
      </c>
    </row>
    <row r="62" spans="1:26" hidden="1" x14ac:dyDescent="0.2">
      <c r="A62" s="5" t="s">
        <v>140</v>
      </c>
      <c r="B62" s="1">
        <v>4</v>
      </c>
      <c r="C62" s="1">
        <v>0</v>
      </c>
      <c r="D62" s="1">
        <v>1</v>
      </c>
      <c r="E62" s="1">
        <v>1</v>
      </c>
      <c r="F62" s="1">
        <v>2</v>
      </c>
      <c r="G62" s="1">
        <v>1</v>
      </c>
      <c r="H62" s="1">
        <v>1</v>
      </c>
      <c r="I62" s="1">
        <v>1</v>
      </c>
      <c r="J62" s="1">
        <v>0</v>
      </c>
      <c r="K62" s="1">
        <v>30</v>
      </c>
      <c r="L62" s="1">
        <v>1</v>
      </c>
      <c r="M62" s="1">
        <v>0</v>
      </c>
      <c r="N62" s="1">
        <v>0</v>
      </c>
      <c r="O62" s="1">
        <v>2</v>
      </c>
      <c r="P62" s="1">
        <v>0</v>
      </c>
      <c r="Q62" s="1">
        <v>0</v>
      </c>
      <c r="R62" s="1">
        <v>0</v>
      </c>
      <c r="S62" s="1">
        <v>2</v>
      </c>
      <c r="T62" s="1">
        <v>10</v>
      </c>
      <c r="U62" s="1">
        <v>0</v>
      </c>
      <c r="V62" s="1">
        <v>0</v>
      </c>
      <c r="W62" s="1">
        <v>0</v>
      </c>
      <c r="X62" s="1">
        <v>0</v>
      </c>
      <c r="Y62" s="1">
        <v>0</v>
      </c>
      <c r="Z62" s="1">
        <v>56</v>
      </c>
    </row>
    <row r="63" spans="1:26" hidden="1" x14ac:dyDescent="0.2">
      <c r="A63" s="5" t="s">
        <v>141</v>
      </c>
      <c r="B63" s="1">
        <v>3</v>
      </c>
      <c r="C63" s="1">
        <v>0</v>
      </c>
      <c r="D63" s="1">
        <v>1</v>
      </c>
      <c r="E63" s="1">
        <v>1</v>
      </c>
      <c r="F63" s="1">
        <v>1</v>
      </c>
      <c r="G63" s="1">
        <v>1</v>
      </c>
      <c r="H63" s="1">
        <v>1</v>
      </c>
      <c r="I63" s="1">
        <v>1</v>
      </c>
      <c r="J63" s="1">
        <v>0</v>
      </c>
      <c r="K63" s="1">
        <v>20</v>
      </c>
      <c r="L63" s="1">
        <v>1</v>
      </c>
      <c r="M63" s="1">
        <v>0</v>
      </c>
      <c r="N63" s="1">
        <v>0</v>
      </c>
      <c r="O63" s="1">
        <v>2</v>
      </c>
      <c r="P63" s="1">
        <v>0</v>
      </c>
      <c r="Q63" s="1">
        <v>0</v>
      </c>
      <c r="R63" s="1">
        <v>0</v>
      </c>
      <c r="S63" s="1">
        <v>2</v>
      </c>
      <c r="T63" s="1">
        <v>6</v>
      </c>
      <c r="U63" s="1">
        <v>0</v>
      </c>
      <c r="V63" s="1">
        <v>0</v>
      </c>
      <c r="W63" s="1">
        <v>0</v>
      </c>
      <c r="X63" s="1">
        <v>0</v>
      </c>
      <c r="Y63" s="1">
        <v>0</v>
      </c>
      <c r="Z63" s="1">
        <v>40</v>
      </c>
    </row>
    <row r="64" spans="1:26" hidden="1" x14ac:dyDescent="0.2">
      <c r="A64" s="5" t="s">
        <v>142</v>
      </c>
      <c r="B64" s="1">
        <v>2</v>
      </c>
      <c r="C64" s="1">
        <v>0</v>
      </c>
      <c r="D64" s="1">
        <v>0</v>
      </c>
      <c r="E64" s="1">
        <v>1</v>
      </c>
      <c r="F64" s="1">
        <v>1</v>
      </c>
      <c r="G64" s="1">
        <v>1</v>
      </c>
      <c r="H64" s="1">
        <v>1</v>
      </c>
      <c r="I64" s="1">
        <v>1</v>
      </c>
      <c r="J64" s="1">
        <v>0</v>
      </c>
      <c r="K64" s="1">
        <v>10</v>
      </c>
      <c r="L64" s="1">
        <v>1</v>
      </c>
      <c r="M64" s="1">
        <v>0</v>
      </c>
      <c r="N64" s="1">
        <v>0</v>
      </c>
      <c r="O64" s="1">
        <v>2</v>
      </c>
      <c r="P64" s="1">
        <v>0</v>
      </c>
      <c r="Q64" s="1">
        <v>0</v>
      </c>
      <c r="R64" s="1">
        <v>0</v>
      </c>
      <c r="S64" s="1">
        <v>2</v>
      </c>
      <c r="T64" s="1">
        <v>4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26</v>
      </c>
    </row>
    <row r="65" spans="1:26" hidden="1" x14ac:dyDescent="0.2">
      <c r="A65" s="5" t="s">
        <v>143</v>
      </c>
      <c r="B65" s="1">
        <v>3</v>
      </c>
      <c r="C65" s="1">
        <v>0</v>
      </c>
      <c r="D65" s="1">
        <v>1</v>
      </c>
      <c r="E65" s="1">
        <v>1</v>
      </c>
      <c r="F65" s="1">
        <v>2</v>
      </c>
      <c r="G65" s="1">
        <v>1</v>
      </c>
      <c r="H65" s="1">
        <v>0</v>
      </c>
      <c r="I65" s="1">
        <v>1</v>
      </c>
      <c r="J65" s="1">
        <v>0</v>
      </c>
      <c r="K65" s="1">
        <v>18</v>
      </c>
      <c r="L65" s="1">
        <v>1</v>
      </c>
      <c r="M65" s="1">
        <v>0</v>
      </c>
      <c r="N65" s="1">
        <v>0</v>
      </c>
      <c r="O65" s="1">
        <v>2</v>
      </c>
      <c r="P65" s="1">
        <v>0</v>
      </c>
      <c r="Q65" s="1">
        <v>0</v>
      </c>
      <c r="R65" s="1">
        <v>0</v>
      </c>
      <c r="S65" s="1">
        <v>2</v>
      </c>
      <c r="T65" s="1">
        <v>7</v>
      </c>
      <c r="U65" s="1">
        <v>0</v>
      </c>
      <c r="V65" s="1">
        <v>0</v>
      </c>
      <c r="W65" s="1">
        <v>0</v>
      </c>
      <c r="X65" s="1">
        <v>0</v>
      </c>
      <c r="Y65" s="1">
        <v>0</v>
      </c>
      <c r="Z65" s="1">
        <v>39</v>
      </c>
    </row>
    <row r="66" spans="1:26" hidden="1" x14ac:dyDescent="0.2">
      <c r="A66" s="5" t="s">
        <v>144</v>
      </c>
      <c r="B66" s="1">
        <v>2</v>
      </c>
      <c r="C66" s="1">
        <v>0</v>
      </c>
      <c r="D66" s="1">
        <v>0</v>
      </c>
      <c r="E66" s="1">
        <v>1</v>
      </c>
      <c r="F66" s="1">
        <v>1</v>
      </c>
      <c r="G66" s="1">
        <v>1</v>
      </c>
      <c r="H66" s="1">
        <v>0</v>
      </c>
      <c r="I66" s="1">
        <v>0</v>
      </c>
      <c r="J66" s="1">
        <v>0</v>
      </c>
      <c r="K66" s="1">
        <v>6</v>
      </c>
      <c r="L66" s="1">
        <v>1</v>
      </c>
      <c r="M66" s="1">
        <v>0</v>
      </c>
      <c r="N66" s="1">
        <v>0</v>
      </c>
      <c r="O66" s="1">
        <v>2</v>
      </c>
      <c r="P66" s="1">
        <v>0</v>
      </c>
      <c r="Q66" s="1">
        <v>0</v>
      </c>
      <c r="R66" s="1">
        <v>0</v>
      </c>
      <c r="S66" s="1">
        <v>2</v>
      </c>
      <c r="T66" s="1">
        <v>3</v>
      </c>
      <c r="U66" s="1">
        <v>0</v>
      </c>
      <c r="V66" s="1">
        <v>0</v>
      </c>
      <c r="W66" s="1">
        <v>0</v>
      </c>
      <c r="X66" s="1">
        <v>0</v>
      </c>
      <c r="Y66" s="1">
        <v>0</v>
      </c>
      <c r="Z66" s="1">
        <v>19</v>
      </c>
    </row>
    <row r="67" spans="1:26" hidden="1" x14ac:dyDescent="0.2">
      <c r="A67" s="5" t="s">
        <v>145</v>
      </c>
      <c r="B67" s="1">
        <v>3</v>
      </c>
      <c r="C67" s="1">
        <v>0</v>
      </c>
      <c r="D67" s="1">
        <v>1</v>
      </c>
      <c r="E67" s="1">
        <v>1</v>
      </c>
      <c r="F67" s="1">
        <v>2</v>
      </c>
      <c r="G67" s="1">
        <v>1</v>
      </c>
      <c r="H67" s="1">
        <v>0</v>
      </c>
      <c r="I67" s="1">
        <v>2</v>
      </c>
      <c r="J67" s="1">
        <v>0</v>
      </c>
      <c r="K67" s="1">
        <v>25</v>
      </c>
      <c r="L67" s="1">
        <v>1</v>
      </c>
      <c r="M67" s="1">
        <v>0</v>
      </c>
      <c r="N67" s="1">
        <v>0</v>
      </c>
      <c r="O67" s="1">
        <v>2</v>
      </c>
      <c r="P67" s="1">
        <v>0</v>
      </c>
      <c r="Q67" s="1">
        <v>0</v>
      </c>
      <c r="R67" s="1">
        <v>1</v>
      </c>
      <c r="S67" s="1">
        <v>1</v>
      </c>
      <c r="T67" s="1">
        <v>5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>
        <v>45</v>
      </c>
    </row>
    <row r="68" spans="1:26" hidden="1" x14ac:dyDescent="0.2">
      <c r="A68" s="5" t="s">
        <v>146</v>
      </c>
      <c r="B68" s="1">
        <v>2</v>
      </c>
      <c r="C68" s="1">
        <v>0</v>
      </c>
      <c r="D68" s="1">
        <v>0</v>
      </c>
      <c r="E68" s="1">
        <v>1</v>
      </c>
      <c r="F68" s="1">
        <v>1</v>
      </c>
      <c r="G68" s="1">
        <v>1</v>
      </c>
      <c r="H68" s="1">
        <v>1</v>
      </c>
      <c r="I68" s="1">
        <v>1</v>
      </c>
      <c r="J68" s="1">
        <v>0</v>
      </c>
      <c r="K68" s="1">
        <v>16</v>
      </c>
      <c r="L68" s="1">
        <v>1</v>
      </c>
      <c r="M68" s="1">
        <v>0</v>
      </c>
      <c r="N68" s="1">
        <v>0</v>
      </c>
      <c r="O68" s="1">
        <v>2</v>
      </c>
      <c r="P68" s="1">
        <v>0</v>
      </c>
      <c r="Q68" s="1">
        <v>0</v>
      </c>
      <c r="R68" s="1">
        <v>0</v>
      </c>
      <c r="S68" s="1">
        <v>2</v>
      </c>
      <c r="T68" s="1">
        <v>4</v>
      </c>
      <c r="U68" s="1">
        <v>0</v>
      </c>
      <c r="V68" s="1">
        <v>0</v>
      </c>
      <c r="W68" s="1">
        <v>0</v>
      </c>
      <c r="X68" s="1">
        <v>0</v>
      </c>
      <c r="Y68" s="1">
        <v>0</v>
      </c>
      <c r="Z68" s="1">
        <v>32</v>
      </c>
    </row>
    <row r="69" spans="1:26" hidden="1" x14ac:dyDescent="0.2">
      <c r="A69" s="5" t="s">
        <v>147</v>
      </c>
      <c r="B69" s="1">
        <v>2</v>
      </c>
      <c r="C69" s="1">
        <v>0</v>
      </c>
      <c r="D69" s="1">
        <v>0</v>
      </c>
      <c r="E69" s="1">
        <v>1</v>
      </c>
      <c r="F69" s="1">
        <v>1</v>
      </c>
      <c r="G69" s="1">
        <v>1</v>
      </c>
      <c r="H69" s="1">
        <v>0</v>
      </c>
      <c r="I69" s="1">
        <v>0</v>
      </c>
      <c r="J69" s="1">
        <v>0</v>
      </c>
      <c r="K69" s="1">
        <v>9</v>
      </c>
      <c r="L69" s="1">
        <v>1</v>
      </c>
      <c r="M69" s="1">
        <v>0</v>
      </c>
      <c r="N69" s="1">
        <v>0</v>
      </c>
      <c r="O69" s="1">
        <v>2</v>
      </c>
      <c r="P69" s="1">
        <v>0</v>
      </c>
      <c r="Q69" s="1">
        <v>0</v>
      </c>
      <c r="R69" s="1">
        <v>0</v>
      </c>
      <c r="S69" s="1">
        <v>2</v>
      </c>
      <c r="T69" s="1">
        <v>2</v>
      </c>
      <c r="U69" s="1">
        <v>0</v>
      </c>
      <c r="V69" s="1">
        <v>0</v>
      </c>
      <c r="W69" s="1">
        <v>0</v>
      </c>
      <c r="X69" s="1">
        <v>0</v>
      </c>
      <c r="Y69" s="1">
        <v>0</v>
      </c>
      <c r="Z69" s="1">
        <v>21</v>
      </c>
    </row>
    <row r="70" spans="1:26" hidden="1" x14ac:dyDescent="0.2">
      <c r="A70" s="5" t="s">
        <v>148</v>
      </c>
      <c r="B70" s="1">
        <v>2</v>
      </c>
      <c r="C70" s="1">
        <v>0</v>
      </c>
      <c r="D70" s="1">
        <v>0</v>
      </c>
      <c r="E70" s="1">
        <v>1</v>
      </c>
      <c r="F70" s="1">
        <v>1</v>
      </c>
      <c r="G70" s="1">
        <v>1</v>
      </c>
      <c r="H70" s="1">
        <v>0</v>
      </c>
      <c r="I70" s="1">
        <v>1</v>
      </c>
      <c r="J70" s="1">
        <v>0</v>
      </c>
      <c r="K70" s="1">
        <v>16</v>
      </c>
      <c r="L70" s="1">
        <v>1</v>
      </c>
      <c r="M70" s="1">
        <v>0</v>
      </c>
      <c r="N70" s="1">
        <v>0</v>
      </c>
      <c r="O70" s="1">
        <v>2</v>
      </c>
      <c r="P70" s="1">
        <v>0</v>
      </c>
      <c r="Q70" s="1">
        <v>0</v>
      </c>
      <c r="R70" s="1">
        <v>0</v>
      </c>
      <c r="S70" s="1">
        <v>2</v>
      </c>
      <c r="T70" s="1">
        <v>7</v>
      </c>
      <c r="U70" s="1">
        <v>0</v>
      </c>
      <c r="V70" s="1">
        <v>0</v>
      </c>
      <c r="W70" s="1">
        <v>0</v>
      </c>
      <c r="X70" s="1">
        <v>0</v>
      </c>
      <c r="Y70" s="1">
        <v>0</v>
      </c>
      <c r="Z70" s="1">
        <v>34</v>
      </c>
    </row>
    <row r="71" spans="1:26" hidden="1" x14ac:dyDescent="0.2">
      <c r="A71" s="5" t="s">
        <v>149</v>
      </c>
      <c r="B71" s="1">
        <v>2</v>
      </c>
      <c r="C71" s="1">
        <v>0</v>
      </c>
      <c r="D71" s="1">
        <v>1</v>
      </c>
      <c r="E71" s="1">
        <v>1</v>
      </c>
      <c r="F71" s="1">
        <v>1</v>
      </c>
      <c r="G71" s="1">
        <v>1</v>
      </c>
      <c r="H71" s="1">
        <v>1</v>
      </c>
      <c r="I71" s="1">
        <v>1</v>
      </c>
      <c r="J71" s="1">
        <v>0</v>
      </c>
      <c r="K71" s="1">
        <v>16</v>
      </c>
      <c r="L71" s="1">
        <v>1</v>
      </c>
      <c r="M71" s="1">
        <v>0</v>
      </c>
      <c r="N71" s="1">
        <v>0</v>
      </c>
      <c r="O71" s="1">
        <v>2</v>
      </c>
      <c r="P71" s="1">
        <v>0</v>
      </c>
      <c r="Q71" s="1">
        <v>0</v>
      </c>
      <c r="R71" s="1">
        <v>0</v>
      </c>
      <c r="S71" s="1">
        <v>2</v>
      </c>
      <c r="T71" s="1">
        <v>5</v>
      </c>
      <c r="U71" s="1">
        <v>0</v>
      </c>
      <c r="V71" s="1">
        <v>0</v>
      </c>
      <c r="W71" s="1">
        <v>0</v>
      </c>
      <c r="X71" s="1">
        <v>0</v>
      </c>
      <c r="Y71" s="1">
        <v>0</v>
      </c>
      <c r="Z71" s="1">
        <v>34</v>
      </c>
    </row>
    <row r="72" spans="1:26" hidden="1" x14ac:dyDescent="0.2">
      <c r="A72" s="5" t="s">
        <v>150</v>
      </c>
      <c r="B72" s="1">
        <v>4</v>
      </c>
      <c r="C72" s="1">
        <v>0</v>
      </c>
      <c r="D72" s="1">
        <v>1</v>
      </c>
      <c r="E72" s="1">
        <v>1</v>
      </c>
      <c r="F72" s="1">
        <v>2</v>
      </c>
      <c r="G72" s="1">
        <v>1</v>
      </c>
      <c r="H72" s="1">
        <v>1</v>
      </c>
      <c r="I72" s="1">
        <v>2</v>
      </c>
      <c r="J72" s="1">
        <v>0</v>
      </c>
      <c r="K72" s="1">
        <v>27</v>
      </c>
      <c r="L72" s="1">
        <v>1</v>
      </c>
      <c r="M72" s="1">
        <v>0</v>
      </c>
      <c r="N72" s="1">
        <v>0</v>
      </c>
      <c r="O72" s="1">
        <v>2</v>
      </c>
      <c r="P72" s="1">
        <v>0</v>
      </c>
      <c r="Q72" s="1">
        <v>0</v>
      </c>
      <c r="R72" s="1">
        <v>0</v>
      </c>
      <c r="S72" s="1">
        <v>2</v>
      </c>
      <c r="T72" s="1">
        <v>6</v>
      </c>
      <c r="U72" s="1">
        <v>0</v>
      </c>
      <c r="V72" s="1">
        <v>0</v>
      </c>
      <c r="W72" s="1">
        <v>1</v>
      </c>
      <c r="X72" s="1">
        <v>0</v>
      </c>
      <c r="Y72" s="1">
        <v>0</v>
      </c>
      <c r="Z72" s="1">
        <v>51</v>
      </c>
    </row>
    <row r="73" spans="1:26" hidden="1" x14ac:dyDescent="0.2">
      <c r="A73" s="5" t="s">
        <v>151</v>
      </c>
      <c r="B73" s="1">
        <v>3</v>
      </c>
      <c r="C73" s="1">
        <v>0</v>
      </c>
      <c r="D73" s="1">
        <v>1</v>
      </c>
      <c r="E73" s="1">
        <v>1</v>
      </c>
      <c r="F73" s="1">
        <v>1</v>
      </c>
      <c r="G73" s="1">
        <v>1</v>
      </c>
      <c r="H73" s="1">
        <v>1</v>
      </c>
      <c r="I73" s="1">
        <v>2</v>
      </c>
      <c r="J73" s="1">
        <v>0</v>
      </c>
      <c r="K73" s="1">
        <v>19</v>
      </c>
      <c r="L73" s="1">
        <v>1</v>
      </c>
      <c r="M73" s="1">
        <v>0</v>
      </c>
      <c r="N73" s="1">
        <v>0</v>
      </c>
      <c r="O73" s="1">
        <v>2</v>
      </c>
      <c r="P73" s="1">
        <v>0</v>
      </c>
      <c r="Q73" s="1">
        <v>0</v>
      </c>
      <c r="R73" s="1">
        <v>0</v>
      </c>
      <c r="S73" s="1">
        <v>2</v>
      </c>
      <c r="T73" s="1">
        <v>6</v>
      </c>
      <c r="U73" s="1">
        <v>0</v>
      </c>
      <c r="V73" s="1">
        <v>0</v>
      </c>
      <c r="W73" s="1">
        <v>0</v>
      </c>
      <c r="X73" s="1">
        <v>0</v>
      </c>
      <c r="Y73" s="1">
        <v>0</v>
      </c>
      <c r="Z73" s="1">
        <v>40</v>
      </c>
    </row>
    <row r="74" spans="1:26" hidden="1" x14ac:dyDescent="0.2">
      <c r="A74" s="5" t="s">
        <v>152</v>
      </c>
      <c r="B74" s="1">
        <v>5</v>
      </c>
      <c r="C74" s="1">
        <v>0</v>
      </c>
      <c r="D74" s="1">
        <v>2</v>
      </c>
      <c r="E74" s="1">
        <v>1</v>
      </c>
      <c r="F74" s="1">
        <v>2</v>
      </c>
      <c r="G74" s="1">
        <v>1</v>
      </c>
      <c r="H74" s="1">
        <v>1</v>
      </c>
      <c r="I74" s="1">
        <v>2</v>
      </c>
      <c r="J74" s="1">
        <v>1</v>
      </c>
      <c r="K74" s="1">
        <v>23</v>
      </c>
      <c r="L74" s="1">
        <v>1</v>
      </c>
      <c r="M74" s="1">
        <v>0</v>
      </c>
      <c r="N74" s="1">
        <v>0</v>
      </c>
      <c r="O74" s="1">
        <v>2</v>
      </c>
      <c r="P74" s="1">
        <v>0</v>
      </c>
      <c r="Q74" s="1">
        <v>0</v>
      </c>
      <c r="R74" s="1">
        <v>1</v>
      </c>
      <c r="S74" s="1">
        <v>1</v>
      </c>
      <c r="T74" s="1">
        <v>8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51</v>
      </c>
    </row>
    <row r="75" spans="1:26" hidden="1" x14ac:dyDescent="0.2">
      <c r="A75" s="5" t="s">
        <v>153</v>
      </c>
      <c r="B75" s="1">
        <v>4</v>
      </c>
      <c r="C75" s="1">
        <v>0</v>
      </c>
      <c r="D75" s="1">
        <v>1</v>
      </c>
      <c r="E75" s="1">
        <v>1</v>
      </c>
      <c r="F75" s="1">
        <v>2</v>
      </c>
      <c r="G75" s="1">
        <v>1</v>
      </c>
      <c r="H75" s="1">
        <v>1</v>
      </c>
      <c r="I75" s="1">
        <v>2</v>
      </c>
      <c r="J75" s="1">
        <v>1</v>
      </c>
      <c r="K75" s="1">
        <v>20</v>
      </c>
      <c r="L75" s="1">
        <v>1</v>
      </c>
      <c r="M75" s="1">
        <v>0</v>
      </c>
      <c r="N75" s="1">
        <v>0</v>
      </c>
      <c r="O75" s="1">
        <v>2</v>
      </c>
      <c r="P75" s="1">
        <v>0</v>
      </c>
      <c r="Q75" s="1">
        <v>0</v>
      </c>
      <c r="R75" s="1">
        <v>1</v>
      </c>
      <c r="S75" s="1">
        <v>1</v>
      </c>
      <c r="T75" s="1">
        <v>6</v>
      </c>
      <c r="U75" s="1">
        <v>0</v>
      </c>
      <c r="V75" s="1">
        <v>0</v>
      </c>
      <c r="W75" s="1">
        <v>0</v>
      </c>
      <c r="X75" s="1">
        <v>0</v>
      </c>
      <c r="Y75" s="1">
        <v>0</v>
      </c>
      <c r="Z75" s="1">
        <v>44</v>
      </c>
    </row>
    <row r="76" spans="1:26" hidden="1" x14ac:dyDescent="0.2">
      <c r="A76" s="5" t="s">
        <v>154</v>
      </c>
      <c r="B76" s="1">
        <v>3</v>
      </c>
      <c r="C76" s="1">
        <v>0</v>
      </c>
      <c r="D76" s="1">
        <v>1</v>
      </c>
      <c r="E76" s="1">
        <v>1</v>
      </c>
      <c r="F76" s="1">
        <v>1</v>
      </c>
      <c r="G76" s="1">
        <v>1</v>
      </c>
      <c r="H76" s="1">
        <v>1</v>
      </c>
      <c r="I76" s="1">
        <v>1</v>
      </c>
      <c r="J76" s="1">
        <v>0</v>
      </c>
      <c r="K76" s="1">
        <v>18</v>
      </c>
      <c r="L76" s="1">
        <v>1</v>
      </c>
      <c r="M76" s="1">
        <v>0</v>
      </c>
      <c r="N76" s="1">
        <v>0</v>
      </c>
      <c r="O76" s="1">
        <v>2</v>
      </c>
      <c r="P76" s="1">
        <v>0</v>
      </c>
      <c r="Q76" s="1">
        <v>0</v>
      </c>
      <c r="R76" s="1">
        <v>0</v>
      </c>
      <c r="S76" s="1">
        <v>2</v>
      </c>
      <c r="T76" s="1">
        <v>6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  <c r="Z76" s="1">
        <v>38</v>
      </c>
    </row>
    <row r="77" spans="1:26" hidden="1" x14ac:dyDescent="0.2">
      <c r="A77" s="5" t="s">
        <v>155</v>
      </c>
      <c r="B77" s="1">
        <v>2</v>
      </c>
      <c r="C77" s="1">
        <v>0</v>
      </c>
      <c r="D77" s="1">
        <v>1</v>
      </c>
      <c r="E77" s="1">
        <v>1</v>
      </c>
      <c r="F77" s="1">
        <v>1</v>
      </c>
      <c r="G77" s="1">
        <v>1</v>
      </c>
      <c r="H77" s="1">
        <v>1</v>
      </c>
      <c r="I77" s="1">
        <v>1</v>
      </c>
      <c r="J77" s="1">
        <v>0</v>
      </c>
      <c r="K77" s="1">
        <v>20</v>
      </c>
      <c r="L77" s="1">
        <v>1</v>
      </c>
      <c r="M77" s="1">
        <v>0</v>
      </c>
      <c r="N77" s="1">
        <v>0</v>
      </c>
      <c r="O77" s="1">
        <v>2</v>
      </c>
      <c r="P77" s="1">
        <v>0</v>
      </c>
      <c r="Q77" s="1">
        <v>0</v>
      </c>
      <c r="R77" s="1">
        <v>0</v>
      </c>
      <c r="S77" s="1">
        <v>2</v>
      </c>
      <c r="T77" s="1">
        <v>5</v>
      </c>
      <c r="U77" s="1">
        <v>0</v>
      </c>
      <c r="V77" s="1">
        <v>0</v>
      </c>
      <c r="W77" s="1">
        <v>0</v>
      </c>
      <c r="X77" s="1">
        <v>0</v>
      </c>
      <c r="Y77" s="1">
        <v>0</v>
      </c>
      <c r="Z77" s="1">
        <v>38</v>
      </c>
    </row>
    <row r="78" spans="1:26" hidden="1" x14ac:dyDescent="0.2">
      <c r="A78" s="5" t="s">
        <v>156</v>
      </c>
      <c r="B78" s="1">
        <v>4</v>
      </c>
      <c r="C78" s="1">
        <v>0</v>
      </c>
      <c r="D78" s="1">
        <v>2</v>
      </c>
      <c r="E78" s="1">
        <v>1</v>
      </c>
      <c r="F78" s="1">
        <v>2</v>
      </c>
      <c r="G78" s="1">
        <v>1</v>
      </c>
      <c r="H78" s="1">
        <v>1</v>
      </c>
      <c r="I78" s="1">
        <v>2</v>
      </c>
      <c r="J78" s="1">
        <v>0</v>
      </c>
      <c r="K78" s="1">
        <v>26</v>
      </c>
      <c r="L78" s="1">
        <v>1</v>
      </c>
      <c r="M78" s="1">
        <v>0</v>
      </c>
      <c r="N78" s="1">
        <v>0</v>
      </c>
      <c r="O78" s="1">
        <v>2</v>
      </c>
      <c r="P78" s="1">
        <v>0</v>
      </c>
      <c r="Q78" s="1">
        <v>0</v>
      </c>
      <c r="R78" s="1">
        <v>0</v>
      </c>
      <c r="S78" s="1">
        <v>2</v>
      </c>
      <c r="T78" s="1">
        <v>8</v>
      </c>
      <c r="U78" s="1">
        <v>0</v>
      </c>
      <c r="V78" s="1">
        <v>0</v>
      </c>
      <c r="W78" s="1">
        <v>0</v>
      </c>
      <c r="X78" s="1">
        <v>0</v>
      </c>
      <c r="Y78" s="1">
        <v>0</v>
      </c>
      <c r="Z78" s="1">
        <v>52</v>
      </c>
    </row>
    <row r="79" spans="1:26" hidden="1" x14ac:dyDescent="0.2">
      <c r="A79" s="5" t="s">
        <v>157</v>
      </c>
      <c r="B79" s="1">
        <v>4</v>
      </c>
      <c r="C79" s="1">
        <v>0</v>
      </c>
      <c r="D79" s="1">
        <v>1</v>
      </c>
      <c r="E79" s="1">
        <v>1</v>
      </c>
      <c r="F79" s="1">
        <v>2</v>
      </c>
      <c r="G79" s="1">
        <v>1</v>
      </c>
      <c r="H79" s="1">
        <v>1</v>
      </c>
      <c r="I79" s="1">
        <v>1</v>
      </c>
      <c r="J79" s="1">
        <v>0</v>
      </c>
      <c r="K79" s="1">
        <v>16</v>
      </c>
      <c r="L79" s="1">
        <v>1</v>
      </c>
      <c r="M79" s="1">
        <v>0</v>
      </c>
      <c r="N79" s="1">
        <v>0</v>
      </c>
      <c r="O79" s="1">
        <v>2</v>
      </c>
      <c r="P79" s="1">
        <v>0</v>
      </c>
      <c r="Q79" s="1">
        <v>0</v>
      </c>
      <c r="R79" s="1">
        <v>1</v>
      </c>
      <c r="S79" s="1">
        <v>1</v>
      </c>
      <c r="T79" s="1">
        <v>7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s="1">
        <v>39</v>
      </c>
    </row>
    <row r="80" spans="1:26" hidden="1" x14ac:dyDescent="0.2">
      <c r="A80" s="5" t="s">
        <v>158</v>
      </c>
      <c r="B80" s="1">
        <v>5</v>
      </c>
      <c r="C80" s="1">
        <v>0</v>
      </c>
      <c r="D80" s="1">
        <v>2</v>
      </c>
      <c r="E80" s="1">
        <v>1</v>
      </c>
      <c r="F80" s="1">
        <v>2</v>
      </c>
      <c r="G80" s="1">
        <v>1</v>
      </c>
      <c r="H80" s="1">
        <v>1</v>
      </c>
      <c r="I80" s="1">
        <v>2</v>
      </c>
      <c r="J80" s="1">
        <v>0</v>
      </c>
      <c r="K80" s="1">
        <v>26</v>
      </c>
      <c r="L80" s="1">
        <v>3</v>
      </c>
      <c r="M80" s="1">
        <v>0</v>
      </c>
      <c r="N80" s="1">
        <v>0</v>
      </c>
      <c r="O80" s="1">
        <v>2</v>
      </c>
      <c r="P80" s="1">
        <v>0</v>
      </c>
      <c r="Q80" s="1">
        <v>0</v>
      </c>
      <c r="R80" s="1">
        <v>0</v>
      </c>
      <c r="S80" s="1">
        <v>2</v>
      </c>
      <c r="T80" s="1">
        <v>8</v>
      </c>
      <c r="U80" s="1">
        <v>0</v>
      </c>
      <c r="V80" s="1">
        <v>0</v>
      </c>
      <c r="W80" s="1">
        <v>1</v>
      </c>
      <c r="X80" s="1">
        <v>0</v>
      </c>
      <c r="Y80" s="1">
        <v>0</v>
      </c>
      <c r="Z80" s="1">
        <v>56</v>
      </c>
    </row>
    <row r="81" spans="1:28" hidden="1" x14ac:dyDescent="0.2">
      <c r="A81" s="5" t="s">
        <v>160</v>
      </c>
      <c r="B81" s="1">
        <v>4</v>
      </c>
      <c r="C81" s="1">
        <v>0</v>
      </c>
      <c r="D81" s="1">
        <v>1</v>
      </c>
      <c r="E81" s="1">
        <v>1</v>
      </c>
      <c r="F81" s="1">
        <v>2</v>
      </c>
      <c r="G81" s="1">
        <v>1</v>
      </c>
      <c r="H81" s="1">
        <v>1</v>
      </c>
      <c r="I81" s="1">
        <v>1</v>
      </c>
      <c r="J81" s="1">
        <v>0</v>
      </c>
      <c r="K81" s="1">
        <v>18</v>
      </c>
      <c r="L81" s="1">
        <v>3</v>
      </c>
      <c r="M81" s="1">
        <v>0</v>
      </c>
      <c r="N81" s="1">
        <v>0</v>
      </c>
      <c r="O81" s="1">
        <v>2</v>
      </c>
      <c r="P81" s="1">
        <v>0</v>
      </c>
      <c r="Q81" s="1">
        <v>0</v>
      </c>
      <c r="R81" s="1">
        <v>1</v>
      </c>
      <c r="S81" s="1">
        <v>1</v>
      </c>
      <c r="T81" s="1">
        <v>7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43</v>
      </c>
    </row>
    <row r="82" spans="1:28" hidden="1" x14ac:dyDescent="0.2">
      <c r="A82" s="5" t="s">
        <v>162</v>
      </c>
      <c r="B82" s="1">
        <v>4</v>
      </c>
      <c r="C82" s="1">
        <v>0</v>
      </c>
      <c r="D82" s="1">
        <v>1</v>
      </c>
      <c r="E82" s="1">
        <v>1</v>
      </c>
      <c r="F82" s="1">
        <v>2</v>
      </c>
      <c r="G82" s="1">
        <v>1</v>
      </c>
      <c r="H82" s="1">
        <v>1</v>
      </c>
      <c r="I82" s="1">
        <v>1</v>
      </c>
      <c r="J82" s="1">
        <v>0</v>
      </c>
      <c r="K82" s="1">
        <v>18</v>
      </c>
      <c r="L82" s="1">
        <v>3</v>
      </c>
      <c r="M82" s="1">
        <v>0</v>
      </c>
      <c r="N82" s="1">
        <v>0</v>
      </c>
      <c r="O82" s="1">
        <v>2</v>
      </c>
      <c r="P82" s="1">
        <v>0</v>
      </c>
      <c r="Q82" s="1">
        <v>0</v>
      </c>
      <c r="R82" s="1">
        <v>0</v>
      </c>
      <c r="S82" s="1">
        <v>2</v>
      </c>
      <c r="T82" s="1">
        <v>6</v>
      </c>
      <c r="U82" s="1">
        <v>0</v>
      </c>
      <c r="V82" s="1">
        <v>0</v>
      </c>
      <c r="W82" s="1">
        <v>0</v>
      </c>
      <c r="X82" s="1">
        <v>0</v>
      </c>
      <c r="Y82" s="1">
        <v>0</v>
      </c>
      <c r="Z82" s="1">
        <v>42</v>
      </c>
    </row>
    <row r="83" spans="1:28" hidden="1" x14ac:dyDescent="0.2">
      <c r="A83" s="5" t="s">
        <v>163</v>
      </c>
      <c r="B83" s="1">
        <v>2</v>
      </c>
      <c r="C83" s="1">
        <v>0</v>
      </c>
      <c r="D83" s="1">
        <v>0</v>
      </c>
      <c r="E83" s="1">
        <v>1</v>
      </c>
      <c r="F83" s="1">
        <v>0</v>
      </c>
      <c r="G83" s="1">
        <v>1</v>
      </c>
      <c r="H83" s="1">
        <v>0</v>
      </c>
      <c r="I83" s="1">
        <v>1</v>
      </c>
      <c r="J83" s="1">
        <v>0</v>
      </c>
      <c r="K83" s="1">
        <v>11</v>
      </c>
      <c r="L83" s="1">
        <v>1</v>
      </c>
      <c r="M83" s="1">
        <v>0</v>
      </c>
      <c r="N83" s="1">
        <v>0</v>
      </c>
      <c r="O83" s="1">
        <v>2</v>
      </c>
      <c r="P83" s="1">
        <v>0</v>
      </c>
      <c r="Q83" s="1">
        <v>0</v>
      </c>
      <c r="R83" s="1">
        <v>2</v>
      </c>
      <c r="S83" s="1">
        <v>0</v>
      </c>
      <c r="T83" s="1">
        <v>3</v>
      </c>
      <c r="U83" s="1">
        <v>0</v>
      </c>
      <c r="V83" s="1">
        <v>0</v>
      </c>
      <c r="W83" s="1">
        <v>0</v>
      </c>
      <c r="X83" s="1">
        <v>0</v>
      </c>
      <c r="Y83" s="1">
        <v>0</v>
      </c>
      <c r="Z83" s="1">
        <v>24</v>
      </c>
    </row>
    <row r="84" spans="1:28" hidden="1" x14ac:dyDescent="0.2">
      <c r="A84" s="5" t="s">
        <v>165</v>
      </c>
      <c r="B84" s="1">
        <v>2</v>
      </c>
      <c r="C84" s="1">
        <v>0</v>
      </c>
      <c r="D84" s="1">
        <v>0</v>
      </c>
      <c r="E84" s="1">
        <v>1</v>
      </c>
      <c r="F84" s="1">
        <v>1</v>
      </c>
      <c r="G84" s="1">
        <v>1</v>
      </c>
      <c r="H84" s="1">
        <v>1</v>
      </c>
      <c r="I84" s="1">
        <v>1</v>
      </c>
      <c r="J84" s="1">
        <v>0</v>
      </c>
      <c r="K84" s="1">
        <v>12</v>
      </c>
      <c r="L84" s="1">
        <v>1</v>
      </c>
      <c r="M84" s="1">
        <v>0</v>
      </c>
      <c r="N84" s="1">
        <v>0</v>
      </c>
      <c r="O84" s="1">
        <v>2</v>
      </c>
      <c r="P84" s="1">
        <v>0</v>
      </c>
      <c r="Q84" s="1">
        <v>0</v>
      </c>
      <c r="R84" s="1">
        <v>0</v>
      </c>
      <c r="S84" s="1">
        <v>2</v>
      </c>
      <c r="T84" s="1">
        <v>3</v>
      </c>
      <c r="U84" s="1">
        <v>0</v>
      </c>
      <c r="V84" s="1">
        <v>0</v>
      </c>
      <c r="W84" s="1">
        <v>0</v>
      </c>
      <c r="X84" s="1">
        <v>0</v>
      </c>
      <c r="Y84" s="1">
        <v>0</v>
      </c>
      <c r="Z84" s="1">
        <v>27</v>
      </c>
    </row>
    <row r="85" spans="1:28" s="3" customFormat="1" hidden="1" x14ac:dyDescent="0.2">
      <c r="A85" s="5" t="s">
        <v>168</v>
      </c>
      <c r="B85" s="1">
        <v>2</v>
      </c>
      <c r="C85" s="1">
        <v>0</v>
      </c>
      <c r="D85" s="1">
        <v>0</v>
      </c>
      <c r="E85" s="1">
        <v>1</v>
      </c>
      <c r="F85" s="1">
        <v>1</v>
      </c>
      <c r="G85" s="1">
        <v>1</v>
      </c>
      <c r="H85" s="1">
        <v>0</v>
      </c>
      <c r="I85" s="1">
        <v>1</v>
      </c>
      <c r="J85" s="1">
        <v>0</v>
      </c>
      <c r="K85" s="1">
        <v>11</v>
      </c>
      <c r="L85" s="1">
        <v>1</v>
      </c>
      <c r="M85" s="1">
        <v>0</v>
      </c>
      <c r="N85" s="1">
        <v>0</v>
      </c>
      <c r="O85" s="1">
        <v>2</v>
      </c>
      <c r="P85" s="1">
        <v>0</v>
      </c>
      <c r="Q85" s="1">
        <v>0</v>
      </c>
      <c r="R85" s="1">
        <v>0</v>
      </c>
      <c r="S85" s="1">
        <v>2</v>
      </c>
      <c r="T85" s="1">
        <v>3</v>
      </c>
      <c r="U85" s="1">
        <v>0</v>
      </c>
      <c r="V85" s="1">
        <v>0</v>
      </c>
      <c r="W85" s="1">
        <v>0</v>
      </c>
      <c r="X85" s="1">
        <v>0</v>
      </c>
      <c r="Y85" s="1">
        <v>0</v>
      </c>
      <c r="Z85" s="1">
        <v>25</v>
      </c>
      <c r="AA85"/>
      <c r="AB85"/>
    </row>
    <row r="86" spans="1:28" hidden="1" x14ac:dyDescent="0.2">
      <c r="A86" s="5" t="s">
        <v>172</v>
      </c>
      <c r="B86" s="1">
        <v>4</v>
      </c>
      <c r="C86" s="1">
        <v>0</v>
      </c>
      <c r="D86" s="1">
        <v>1</v>
      </c>
      <c r="E86" s="1">
        <v>1</v>
      </c>
      <c r="F86" s="1">
        <v>1</v>
      </c>
      <c r="G86" s="1">
        <v>1</v>
      </c>
      <c r="H86" s="1">
        <v>1</v>
      </c>
      <c r="I86" s="1">
        <v>1</v>
      </c>
      <c r="J86" s="1">
        <v>0</v>
      </c>
      <c r="K86" s="1">
        <v>19</v>
      </c>
      <c r="L86" s="1">
        <v>2</v>
      </c>
      <c r="M86" s="1">
        <v>0</v>
      </c>
      <c r="N86" s="1">
        <v>0</v>
      </c>
      <c r="O86" s="1">
        <v>2</v>
      </c>
      <c r="P86" s="1">
        <v>0</v>
      </c>
      <c r="Q86" s="1">
        <v>0</v>
      </c>
      <c r="R86" s="1">
        <v>0</v>
      </c>
      <c r="S86" s="1">
        <v>2</v>
      </c>
      <c r="T86" s="1">
        <v>5</v>
      </c>
      <c r="U86" s="1">
        <v>0</v>
      </c>
      <c r="V86" s="1">
        <v>0</v>
      </c>
      <c r="W86" s="1">
        <v>0</v>
      </c>
      <c r="X86" s="1">
        <v>0</v>
      </c>
      <c r="Y86" s="1">
        <v>0</v>
      </c>
      <c r="Z86" s="1">
        <v>40</v>
      </c>
    </row>
    <row r="87" spans="1:28" hidden="1" x14ac:dyDescent="0.2">
      <c r="A87" s="5" t="s">
        <v>174</v>
      </c>
      <c r="B87" s="1">
        <v>2</v>
      </c>
      <c r="C87" s="1">
        <v>0</v>
      </c>
      <c r="D87" s="1">
        <v>0</v>
      </c>
      <c r="E87" s="1">
        <v>1</v>
      </c>
      <c r="F87" s="1">
        <v>0</v>
      </c>
      <c r="G87" s="1">
        <v>1</v>
      </c>
      <c r="H87" s="1">
        <v>1</v>
      </c>
      <c r="I87" s="1">
        <v>1</v>
      </c>
      <c r="J87" s="1">
        <v>0</v>
      </c>
      <c r="K87" s="1">
        <v>11</v>
      </c>
      <c r="L87" s="1">
        <v>1</v>
      </c>
      <c r="M87" s="1">
        <v>0</v>
      </c>
      <c r="N87" s="1">
        <v>0</v>
      </c>
      <c r="O87" s="1">
        <v>2</v>
      </c>
      <c r="P87" s="1">
        <v>0</v>
      </c>
      <c r="Q87" s="1">
        <v>0</v>
      </c>
      <c r="R87" s="1">
        <v>1</v>
      </c>
      <c r="S87" s="1">
        <v>1</v>
      </c>
      <c r="T87" s="1">
        <v>4</v>
      </c>
      <c r="U87" s="1">
        <v>0</v>
      </c>
      <c r="V87" s="1">
        <v>0</v>
      </c>
      <c r="W87" s="1">
        <v>0</v>
      </c>
      <c r="X87" s="1">
        <v>0</v>
      </c>
      <c r="Y87" s="1">
        <v>0</v>
      </c>
      <c r="Z87" s="1">
        <v>26</v>
      </c>
    </row>
    <row r="88" spans="1:28" hidden="1" x14ac:dyDescent="0.2">
      <c r="A88" s="5" t="s">
        <v>173</v>
      </c>
      <c r="B88" s="1">
        <v>3</v>
      </c>
      <c r="C88" s="1">
        <v>0</v>
      </c>
      <c r="D88" s="1">
        <v>1</v>
      </c>
      <c r="E88" s="1">
        <v>1</v>
      </c>
      <c r="F88" s="1">
        <v>2</v>
      </c>
      <c r="G88" s="1">
        <v>1</v>
      </c>
      <c r="H88" s="1">
        <v>1</v>
      </c>
      <c r="I88" s="1">
        <v>1</v>
      </c>
      <c r="J88" s="1">
        <v>0</v>
      </c>
      <c r="K88" s="1">
        <v>18</v>
      </c>
      <c r="L88" s="1">
        <v>1</v>
      </c>
      <c r="M88" s="1">
        <v>0</v>
      </c>
      <c r="N88" s="1">
        <v>0</v>
      </c>
      <c r="O88" s="1">
        <v>2</v>
      </c>
      <c r="P88" s="1">
        <v>0</v>
      </c>
      <c r="Q88" s="1">
        <v>0</v>
      </c>
      <c r="R88" s="1">
        <v>0</v>
      </c>
      <c r="S88" s="1">
        <v>2</v>
      </c>
      <c r="T88" s="1">
        <v>8</v>
      </c>
      <c r="U88" s="1">
        <v>0</v>
      </c>
      <c r="V88" s="1">
        <v>0</v>
      </c>
      <c r="W88" s="1">
        <v>0</v>
      </c>
      <c r="X88" s="1">
        <v>0</v>
      </c>
      <c r="Y88" s="1">
        <v>0</v>
      </c>
      <c r="Z88" s="1">
        <v>41</v>
      </c>
    </row>
    <row r="89" spans="1:28" hidden="1" x14ac:dyDescent="0.2">
      <c r="A89" s="5" t="s">
        <v>169</v>
      </c>
      <c r="B89" s="1">
        <v>2</v>
      </c>
      <c r="C89" s="1">
        <v>0</v>
      </c>
      <c r="D89" s="1">
        <v>0</v>
      </c>
      <c r="E89" s="1">
        <v>1</v>
      </c>
      <c r="F89" s="1">
        <v>0</v>
      </c>
      <c r="G89" s="1">
        <v>1</v>
      </c>
      <c r="H89" s="1">
        <v>0</v>
      </c>
      <c r="I89" s="1">
        <v>1</v>
      </c>
      <c r="J89" s="1">
        <v>0</v>
      </c>
      <c r="K89" s="1">
        <v>5</v>
      </c>
      <c r="L89" s="1">
        <v>1</v>
      </c>
      <c r="M89" s="1">
        <v>0</v>
      </c>
      <c r="N89" s="1">
        <v>0</v>
      </c>
      <c r="O89" s="1">
        <v>2</v>
      </c>
      <c r="P89" s="1">
        <v>0</v>
      </c>
      <c r="Q89" s="1">
        <v>0</v>
      </c>
      <c r="R89" s="1">
        <v>0</v>
      </c>
      <c r="S89" s="1">
        <v>2</v>
      </c>
      <c r="T89" s="1">
        <v>3</v>
      </c>
      <c r="U89" s="1">
        <v>0</v>
      </c>
      <c r="V89" s="1">
        <v>0</v>
      </c>
      <c r="W89" s="1">
        <v>0</v>
      </c>
      <c r="X89" s="1">
        <v>0</v>
      </c>
      <c r="Y89" s="1">
        <v>0</v>
      </c>
      <c r="Z89" s="1">
        <v>18</v>
      </c>
    </row>
    <row r="90" spans="1:28" hidden="1" x14ac:dyDescent="0.2">
      <c r="A90" s="5" t="s">
        <v>159</v>
      </c>
      <c r="B90" s="1">
        <v>4</v>
      </c>
      <c r="C90" s="1">
        <v>0</v>
      </c>
      <c r="D90" s="1">
        <v>1</v>
      </c>
      <c r="E90" s="1">
        <v>1</v>
      </c>
      <c r="F90" s="1">
        <v>2</v>
      </c>
      <c r="G90" s="1">
        <v>1</v>
      </c>
      <c r="H90" s="1">
        <v>1</v>
      </c>
      <c r="I90" s="1">
        <v>2</v>
      </c>
      <c r="J90" s="1">
        <v>0</v>
      </c>
      <c r="K90" s="1">
        <v>20</v>
      </c>
      <c r="L90" s="1">
        <v>1</v>
      </c>
      <c r="M90" s="1">
        <v>0</v>
      </c>
      <c r="N90" s="1">
        <v>0</v>
      </c>
      <c r="O90" s="1">
        <v>2</v>
      </c>
      <c r="P90" s="1">
        <v>0</v>
      </c>
      <c r="Q90" s="1">
        <v>0</v>
      </c>
      <c r="R90" s="1">
        <v>0</v>
      </c>
      <c r="S90" s="1">
        <v>2</v>
      </c>
      <c r="T90" s="1">
        <v>7</v>
      </c>
      <c r="U90" s="1">
        <v>0</v>
      </c>
      <c r="V90" s="1">
        <v>0</v>
      </c>
      <c r="W90" s="1">
        <v>0</v>
      </c>
      <c r="X90" s="1">
        <v>0</v>
      </c>
      <c r="Y90" s="1">
        <v>0</v>
      </c>
      <c r="Z90" s="1">
        <v>44</v>
      </c>
    </row>
    <row r="91" spans="1:28" hidden="1" x14ac:dyDescent="0.2">
      <c r="A91" s="5" t="s">
        <v>164</v>
      </c>
      <c r="B91" s="1">
        <v>4</v>
      </c>
      <c r="C91" s="1">
        <v>0</v>
      </c>
      <c r="D91" s="1">
        <v>1</v>
      </c>
      <c r="E91" s="1">
        <v>1</v>
      </c>
      <c r="F91" s="1">
        <v>2</v>
      </c>
      <c r="G91" s="1">
        <v>1</v>
      </c>
      <c r="H91" s="1">
        <v>1</v>
      </c>
      <c r="I91" s="1">
        <v>1</v>
      </c>
      <c r="J91" s="1">
        <v>0</v>
      </c>
      <c r="K91" s="1">
        <v>20</v>
      </c>
      <c r="L91" s="1">
        <v>1</v>
      </c>
      <c r="M91" s="1">
        <v>0</v>
      </c>
      <c r="N91" s="1">
        <v>0</v>
      </c>
      <c r="O91" s="1">
        <v>2</v>
      </c>
      <c r="P91" s="1">
        <v>0</v>
      </c>
      <c r="Q91" s="1">
        <v>0</v>
      </c>
      <c r="R91" s="1">
        <v>0</v>
      </c>
      <c r="S91" s="1">
        <v>2</v>
      </c>
      <c r="T91" s="1">
        <v>5</v>
      </c>
      <c r="U91" s="1">
        <v>0</v>
      </c>
      <c r="V91" s="1">
        <v>0</v>
      </c>
      <c r="W91" s="1">
        <v>0</v>
      </c>
      <c r="X91" s="1">
        <v>0</v>
      </c>
      <c r="Y91" s="1">
        <v>0</v>
      </c>
      <c r="Z91" s="1">
        <v>41</v>
      </c>
    </row>
    <row r="92" spans="1:28" hidden="1" x14ac:dyDescent="0.2">
      <c r="A92" s="5" t="s">
        <v>166</v>
      </c>
      <c r="B92" s="1">
        <v>3</v>
      </c>
      <c r="C92" s="1">
        <v>0</v>
      </c>
      <c r="D92" s="1">
        <v>1</v>
      </c>
      <c r="E92" s="1">
        <v>1</v>
      </c>
      <c r="F92" s="1">
        <v>1</v>
      </c>
      <c r="G92" s="1">
        <v>1</v>
      </c>
      <c r="H92" s="1">
        <v>1</v>
      </c>
      <c r="I92" s="1">
        <v>1</v>
      </c>
      <c r="J92" s="1">
        <v>0</v>
      </c>
      <c r="K92" s="1">
        <v>17</v>
      </c>
      <c r="L92" s="1">
        <v>1</v>
      </c>
      <c r="M92" s="1">
        <v>0</v>
      </c>
      <c r="N92" s="1">
        <v>0</v>
      </c>
      <c r="O92" s="1">
        <v>2</v>
      </c>
      <c r="P92" s="1">
        <v>0</v>
      </c>
      <c r="Q92" s="1">
        <v>0</v>
      </c>
      <c r="R92" s="1">
        <v>0</v>
      </c>
      <c r="S92" s="1">
        <v>2</v>
      </c>
      <c r="T92" s="1">
        <v>5</v>
      </c>
      <c r="U92" s="1">
        <v>0</v>
      </c>
      <c r="V92" s="1">
        <v>0</v>
      </c>
      <c r="W92" s="1">
        <v>0</v>
      </c>
      <c r="X92" s="1">
        <v>0</v>
      </c>
      <c r="Y92" s="1">
        <v>0</v>
      </c>
      <c r="Z92" s="1">
        <v>36</v>
      </c>
    </row>
    <row r="93" spans="1:28" hidden="1" x14ac:dyDescent="0.2">
      <c r="A93" s="5" t="s">
        <v>167</v>
      </c>
      <c r="B93" s="1">
        <v>4</v>
      </c>
      <c r="C93" s="1">
        <v>0</v>
      </c>
      <c r="D93" s="1">
        <v>1</v>
      </c>
      <c r="E93" s="1">
        <v>1</v>
      </c>
      <c r="F93" s="1">
        <v>2</v>
      </c>
      <c r="G93" s="1">
        <v>1</v>
      </c>
      <c r="H93" s="1">
        <v>1</v>
      </c>
      <c r="I93" s="1">
        <v>1</v>
      </c>
      <c r="J93" s="1">
        <v>0</v>
      </c>
      <c r="K93" s="1">
        <v>20</v>
      </c>
      <c r="L93" s="1">
        <v>1</v>
      </c>
      <c r="M93" s="1">
        <v>0</v>
      </c>
      <c r="N93" s="1">
        <v>0</v>
      </c>
      <c r="O93" s="1">
        <v>2</v>
      </c>
      <c r="P93" s="1">
        <v>0</v>
      </c>
      <c r="Q93" s="1">
        <v>0</v>
      </c>
      <c r="R93" s="1">
        <v>1</v>
      </c>
      <c r="S93" s="1">
        <v>1</v>
      </c>
      <c r="T93" s="1">
        <v>7</v>
      </c>
      <c r="U93" s="1">
        <v>0</v>
      </c>
      <c r="V93" s="1">
        <v>0</v>
      </c>
      <c r="W93" s="1">
        <v>0</v>
      </c>
      <c r="X93" s="1">
        <v>0</v>
      </c>
      <c r="Y93" s="1">
        <v>0</v>
      </c>
      <c r="Z93" s="1">
        <v>43</v>
      </c>
    </row>
    <row r="94" spans="1:28" hidden="1" x14ac:dyDescent="0.2">
      <c r="A94" s="5" t="s">
        <v>171</v>
      </c>
      <c r="B94" s="1">
        <v>3</v>
      </c>
      <c r="C94" s="1">
        <v>0</v>
      </c>
      <c r="D94" s="1">
        <v>1</v>
      </c>
      <c r="E94" s="1">
        <v>1</v>
      </c>
      <c r="F94" s="1">
        <v>1</v>
      </c>
      <c r="G94" s="1">
        <v>1</v>
      </c>
      <c r="H94" s="1">
        <v>0</v>
      </c>
      <c r="I94" s="1">
        <v>1</v>
      </c>
      <c r="J94" s="1">
        <v>0</v>
      </c>
      <c r="K94" s="1">
        <v>19</v>
      </c>
      <c r="L94" s="1">
        <v>1</v>
      </c>
      <c r="M94" s="1">
        <v>0</v>
      </c>
      <c r="N94" s="1">
        <v>0</v>
      </c>
      <c r="O94" s="1">
        <v>2</v>
      </c>
      <c r="P94" s="1">
        <v>0</v>
      </c>
      <c r="Q94" s="1">
        <v>0</v>
      </c>
      <c r="R94" s="1">
        <v>0</v>
      </c>
      <c r="S94" s="1">
        <v>2</v>
      </c>
      <c r="T94" s="1">
        <v>5</v>
      </c>
      <c r="U94" s="1">
        <v>0</v>
      </c>
      <c r="V94" s="1">
        <v>0</v>
      </c>
      <c r="W94" s="1">
        <v>0</v>
      </c>
      <c r="X94" s="1">
        <v>0</v>
      </c>
      <c r="Y94" s="1">
        <v>0</v>
      </c>
      <c r="Z94" s="1">
        <v>37</v>
      </c>
    </row>
    <row r="95" spans="1:28" hidden="1" x14ac:dyDescent="0.2">
      <c r="A95" s="5" t="s">
        <v>161</v>
      </c>
      <c r="B95" s="1">
        <v>4</v>
      </c>
      <c r="C95" s="1">
        <v>0</v>
      </c>
      <c r="D95" s="1">
        <v>1</v>
      </c>
      <c r="E95" s="1">
        <v>1</v>
      </c>
      <c r="F95" s="1">
        <v>1</v>
      </c>
      <c r="G95" s="1">
        <v>1</v>
      </c>
      <c r="H95" s="1">
        <v>1</v>
      </c>
      <c r="I95" s="1">
        <v>1</v>
      </c>
      <c r="J95" s="1">
        <v>0</v>
      </c>
      <c r="K95" s="1">
        <v>21</v>
      </c>
      <c r="L95" s="1">
        <v>1</v>
      </c>
      <c r="M95" s="1">
        <v>0</v>
      </c>
      <c r="N95" s="1">
        <v>0</v>
      </c>
      <c r="O95" s="1">
        <v>2</v>
      </c>
      <c r="P95" s="1">
        <v>0</v>
      </c>
      <c r="Q95" s="1">
        <v>0</v>
      </c>
      <c r="R95" s="1">
        <v>0</v>
      </c>
      <c r="S95" s="1">
        <v>2</v>
      </c>
      <c r="T95" s="1">
        <v>6</v>
      </c>
      <c r="U95" s="1">
        <v>0</v>
      </c>
      <c r="V95" s="1">
        <v>0</v>
      </c>
      <c r="W95" s="1">
        <v>0</v>
      </c>
      <c r="X95" s="1">
        <v>0</v>
      </c>
      <c r="Y95" s="1">
        <v>0</v>
      </c>
      <c r="Z95" s="1">
        <v>42</v>
      </c>
    </row>
    <row r="96" spans="1:28" hidden="1" x14ac:dyDescent="0.2">
      <c r="A96" s="5" t="s">
        <v>170</v>
      </c>
      <c r="B96" s="1">
        <v>4</v>
      </c>
      <c r="C96" s="1">
        <v>0</v>
      </c>
      <c r="D96" s="1">
        <v>1</v>
      </c>
      <c r="E96" s="1">
        <v>1</v>
      </c>
      <c r="F96" s="1">
        <v>1</v>
      </c>
      <c r="G96" s="1">
        <v>1</v>
      </c>
      <c r="H96" s="1">
        <v>0</v>
      </c>
      <c r="I96" s="1">
        <v>1</v>
      </c>
      <c r="J96" s="1">
        <v>0</v>
      </c>
      <c r="K96" s="1">
        <v>22</v>
      </c>
      <c r="L96" s="1">
        <v>2</v>
      </c>
      <c r="M96" s="1">
        <v>0</v>
      </c>
      <c r="N96" s="1">
        <v>0</v>
      </c>
      <c r="O96" s="1">
        <v>2</v>
      </c>
      <c r="P96" s="1">
        <v>0</v>
      </c>
      <c r="Q96" s="1">
        <v>0</v>
      </c>
      <c r="R96" s="1">
        <v>0</v>
      </c>
      <c r="S96" s="1">
        <v>2</v>
      </c>
      <c r="T96" s="1">
        <v>8</v>
      </c>
      <c r="U96" s="1">
        <v>0</v>
      </c>
      <c r="V96" s="1">
        <v>0</v>
      </c>
      <c r="W96" s="1">
        <v>0</v>
      </c>
      <c r="X96" s="1">
        <v>0</v>
      </c>
      <c r="Y96" s="1">
        <v>0</v>
      </c>
      <c r="Z96" s="1">
        <v>45</v>
      </c>
    </row>
    <row r="97" spans="1:26" hidden="1" x14ac:dyDescent="0.2">
      <c r="A97" s="1" t="s">
        <v>180</v>
      </c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idden="1" x14ac:dyDescent="0.2">
      <c r="A98" s="1" t="s">
        <v>179</v>
      </c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idden="1" x14ac:dyDescent="0.2">
      <c r="A99" s="5" t="s">
        <v>124</v>
      </c>
      <c r="B99" s="1">
        <v>2</v>
      </c>
      <c r="C99" s="1">
        <v>0</v>
      </c>
      <c r="D99" s="1">
        <v>0</v>
      </c>
      <c r="E99" s="1">
        <v>1</v>
      </c>
      <c r="F99" s="1">
        <v>1</v>
      </c>
      <c r="G99" s="1">
        <v>1</v>
      </c>
      <c r="H99" s="1">
        <v>1</v>
      </c>
      <c r="I99" s="1">
        <v>1</v>
      </c>
      <c r="J99" s="1">
        <v>0</v>
      </c>
      <c r="K99" s="1">
        <v>12</v>
      </c>
      <c r="L99" s="1">
        <v>1</v>
      </c>
      <c r="M99" s="1">
        <v>0</v>
      </c>
      <c r="N99" s="1">
        <v>0</v>
      </c>
      <c r="O99" s="1">
        <v>2</v>
      </c>
      <c r="P99" s="1">
        <v>0</v>
      </c>
      <c r="Q99" s="1">
        <v>0</v>
      </c>
      <c r="R99" s="1">
        <v>0</v>
      </c>
      <c r="S99" s="1">
        <v>2</v>
      </c>
      <c r="T99" s="1">
        <v>3</v>
      </c>
      <c r="U99" s="1">
        <v>0</v>
      </c>
      <c r="V99" s="1">
        <v>0</v>
      </c>
      <c r="W99" s="1">
        <v>0</v>
      </c>
      <c r="X99" s="1">
        <v>0</v>
      </c>
      <c r="Y99" s="1">
        <v>0</v>
      </c>
      <c r="Z99" s="1">
        <v>27</v>
      </c>
    </row>
    <row r="100" spans="1:26" hidden="1" x14ac:dyDescent="0.2">
      <c r="A100" s="5" t="s">
        <v>125</v>
      </c>
      <c r="B100" s="1">
        <v>2</v>
      </c>
      <c r="C100" s="1">
        <v>0</v>
      </c>
      <c r="D100" s="1">
        <v>0</v>
      </c>
      <c r="E100" s="1">
        <v>1</v>
      </c>
      <c r="F100" s="1">
        <v>1</v>
      </c>
      <c r="G100" s="1">
        <v>1</v>
      </c>
      <c r="H100" s="1">
        <v>1</v>
      </c>
      <c r="I100" s="1">
        <v>1</v>
      </c>
      <c r="J100" s="1">
        <v>0</v>
      </c>
      <c r="K100" s="1">
        <v>10</v>
      </c>
      <c r="L100" s="1">
        <v>1</v>
      </c>
      <c r="M100" s="1">
        <v>0</v>
      </c>
      <c r="N100" s="1">
        <v>0</v>
      </c>
      <c r="O100" s="1">
        <v>2</v>
      </c>
      <c r="P100" s="1">
        <v>0</v>
      </c>
      <c r="Q100" s="1">
        <v>0</v>
      </c>
      <c r="R100" s="1">
        <v>0</v>
      </c>
      <c r="S100" s="1">
        <v>2</v>
      </c>
      <c r="T100" s="1">
        <v>3</v>
      </c>
      <c r="U100" s="1">
        <v>0</v>
      </c>
      <c r="V100" s="1">
        <v>0</v>
      </c>
      <c r="W100" s="1">
        <v>0</v>
      </c>
      <c r="X100" s="1">
        <v>1</v>
      </c>
      <c r="Y100" s="1">
        <v>0</v>
      </c>
      <c r="Z100" s="1">
        <v>26</v>
      </c>
    </row>
    <row r="101" spans="1:26" hidden="1" x14ac:dyDescent="0.2">
      <c r="A101" s="5" t="s">
        <v>126</v>
      </c>
      <c r="B101" s="1">
        <v>2</v>
      </c>
      <c r="C101" s="1">
        <v>0</v>
      </c>
      <c r="D101" s="1">
        <v>0</v>
      </c>
      <c r="E101" s="1">
        <v>1</v>
      </c>
      <c r="F101" s="1">
        <v>1</v>
      </c>
      <c r="G101" s="1">
        <v>1</v>
      </c>
      <c r="H101" s="1">
        <v>1</v>
      </c>
      <c r="I101" s="1">
        <v>1</v>
      </c>
      <c r="J101" s="1">
        <v>0</v>
      </c>
      <c r="K101" s="1">
        <v>10</v>
      </c>
      <c r="L101" s="1">
        <v>1</v>
      </c>
      <c r="M101" s="1">
        <v>0</v>
      </c>
      <c r="N101" s="1">
        <v>0</v>
      </c>
      <c r="O101" s="1">
        <v>2</v>
      </c>
      <c r="P101" s="1">
        <v>0</v>
      </c>
      <c r="Q101" s="1">
        <v>0</v>
      </c>
      <c r="R101" s="1">
        <v>0</v>
      </c>
      <c r="S101" s="1">
        <v>2</v>
      </c>
      <c r="T101" s="1">
        <v>3</v>
      </c>
      <c r="U101" s="1">
        <v>0</v>
      </c>
      <c r="V101" s="1">
        <v>0</v>
      </c>
      <c r="W101" s="1">
        <v>0</v>
      </c>
      <c r="X101" s="1">
        <v>0</v>
      </c>
      <c r="Y101" s="1">
        <v>0</v>
      </c>
      <c r="Z101" s="1">
        <v>25</v>
      </c>
    </row>
    <row r="102" spans="1:26" hidden="1" x14ac:dyDescent="0.2">
      <c r="A102" s="5" t="s">
        <v>127</v>
      </c>
      <c r="B102" s="1">
        <v>3</v>
      </c>
      <c r="C102" s="1">
        <v>0</v>
      </c>
      <c r="D102" s="1">
        <v>1</v>
      </c>
      <c r="E102" s="1">
        <v>1</v>
      </c>
      <c r="F102" s="1">
        <v>1</v>
      </c>
      <c r="G102" s="1">
        <v>1</v>
      </c>
      <c r="H102" s="1">
        <v>1</v>
      </c>
      <c r="I102" s="1">
        <v>2</v>
      </c>
      <c r="J102" s="1">
        <v>0</v>
      </c>
      <c r="K102" s="1">
        <v>16</v>
      </c>
      <c r="L102" s="1">
        <v>3</v>
      </c>
      <c r="M102" s="1">
        <v>0</v>
      </c>
      <c r="N102" s="1">
        <v>0</v>
      </c>
      <c r="O102" s="1">
        <v>2</v>
      </c>
      <c r="P102" s="1">
        <v>0</v>
      </c>
      <c r="Q102" s="1">
        <v>0</v>
      </c>
      <c r="R102" s="1">
        <v>0</v>
      </c>
      <c r="S102" s="1">
        <v>2</v>
      </c>
      <c r="T102" s="1">
        <v>5</v>
      </c>
      <c r="U102" s="1">
        <v>0</v>
      </c>
      <c r="V102" s="1">
        <v>0</v>
      </c>
      <c r="W102" s="1">
        <v>0</v>
      </c>
      <c r="X102" s="1">
        <v>0</v>
      </c>
      <c r="Y102" s="1">
        <v>0</v>
      </c>
      <c r="Z102" s="1">
        <v>38</v>
      </c>
    </row>
    <row r="103" spans="1:26" x14ac:dyDescent="0.2">
      <c r="A103" s="5" t="s">
        <v>128</v>
      </c>
      <c r="B103" s="1">
        <v>3</v>
      </c>
      <c r="C103" s="1">
        <v>0</v>
      </c>
      <c r="D103" s="1">
        <v>1</v>
      </c>
      <c r="E103" s="1">
        <v>1</v>
      </c>
      <c r="F103" s="1">
        <v>2</v>
      </c>
      <c r="G103" s="1">
        <v>1</v>
      </c>
      <c r="H103" s="1">
        <v>2</v>
      </c>
      <c r="I103" s="1">
        <v>1</v>
      </c>
      <c r="J103" s="1">
        <v>0</v>
      </c>
      <c r="K103" s="1">
        <v>23</v>
      </c>
      <c r="L103" s="1">
        <v>2</v>
      </c>
      <c r="M103" s="1">
        <v>0</v>
      </c>
      <c r="N103" s="1">
        <v>0</v>
      </c>
      <c r="O103" s="1">
        <v>2</v>
      </c>
      <c r="P103" s="1">
        <v>0</v>
      </c>
      <c r="Q103" s="1">
        <v>0</v>
      </c>
      <c r="R103" s="1">
        <v>1</v>
      </c>
      <c r="S103" s="1">
        <v>1</v>
      </c>
      <c r="T103" s="1">
        <v>7</v>
      </c>
      <c r="U103" s="1">
        <v>0</v>
      </c>
      <c r="V103" s="1">
        <v>0</v>
      </c>
      <c r="W103" s="1">
        <v>0</v>
      </c>
      <c r="X103" s="1">
        <v>0</v>
      </c>
      <c r="Y103" s="1">
        <v>0</v>
      </c>
      <c r="Z103" s="1">
        <v>47</v>
      </c>
    </row>
    <row r="104" spans="1:26" hidden="1" x14ac:dyDescent="0.2">
      <c r="A104" s="5" t="s">
        <v>130</v>
      </c>
      <c r="B104" s="1">
        <v>2</v>
      </c>
      <c r="C104" s="1">
        <v>0</v>
      </c>
      <c r="D104" s="1">
        <v>0</v>
      </c>
      <c r="E104" s="1">
        <v>1</v>
      </c>
      <c r="F104" s="1">
        <v>1</v>
      </c>
      <c r="G104" s="1">
        <v>1</v>
      </c>
      <c r="H104" s="1">
        <v>1</v>
      </c>
      <c r="I104" s="1">
        <v>1</v>
      </c>
      <c r="J104" s="1">
        <v>0</v>
      </c>
      <c r="K104" s="1">
        <v>12</v>
      </c>
      <c r="L104" s="1">
        <v>1</v>
      </c>
      <c r="M104" s="1">
        <v>0</v>
      </c>
      <c r="N104" s="1">
        <v>0</v>
      </c>
      <c r="O104" s="1">
        <v>2</v>
      </c>
      <c r="P104" s="1">
        <v>0</v>
      </c>
      <c r="Q104" s="1">
        <v>0</v>
      </c>
      <c r="R104" s="1">
        <v>0</v>
      </c>
      <c r="S104" s="1">
        <v>2</v>
      </c>
      <c r="T104" s="1">
        <v>4</v>
      </c>
      <c r="U104" s="1">
        <v>0</v>
      </c>
      <c r="V104" s="1">
        <v>0</v>
      </c>
      <c r="W104" s="1">
        <v>0</v>
      </c>
      <c r="X104" s="1">
        <v>0</v>
      </c>
      <c r="Y104" s="1">
        <v>0</v>
      </c>
      <c r="Z104" s="1">
        <v>28</v>
      </c>
    </row>
    <row r="105" spans="1:26" hidden="1" x14ac:dyDescent="0.2">
      <c r="A105" s="5" t="s">
        <v>131</v>
      </c>
      <c r="B105" s="1">
        <v>2</v>
      </c>
      <c r="C105" s="1">
        <v>0</v>
      </c>
      <c r="D105" s="1">
        <v>0</v>
      </c>
      <c r="E105" s="1">
        <v>1</v>
      </c>
      <c r="F105" s="1">
        <v>1</v>
      </c>
      <c r="G105" s="1">
        <v>1</v>
      </c>
      <c r="H105" s="1">
        <v>1</v>
      </c>
      <c r="I105" s="1">
        <v>1</v>
      </c>
      <c r="J105" s="1">
        <v>0</v>
      </c>
      <c r="K105" s="1">
        <v>12</v>
      </c>
      <c r="L105" s="1">
        <v>1</v>
      </c>
      <c r="M105" s="1">
        <v>0</v>
      </c>
      <c r="N105" s="1">
        <v>0</v>
      </c>
      <c r="O105" s="1">
        <v>2</v>
      </c>
      <c r="P105" s="1">
        <v>0</v>
      </c>
      <c r="Q105" s="1">
        <v>0</v>
      </c>
      <c r="R105" s="1">
        <v>0</v>
      </c>
      <c r="S105" s="1">
        <v>2</v>
      </c>
      <c r="T105" s="1">
        <v>4</v>
      </c>
      <c r="U105" s="1">
        <v>0</v>
      </c>
      <c r="V105" s="1">
        <v>0</v>
      </c>
      <c r="W105" s="1">
        <v>0</v>
      </c>
      <c r="X105" s="1">
        <v>0</v>
      </c>
      <c r="Y105" s="1">
        <v>0</v>
      </c>
      <c r="Z105" s="1">
        <v>28</v>
      </c>
    </row>
    <row r="106" spans="1:26" hidden="1" x14ac:dyDescent="0.2">
      <c r="A106" s="5" t="s">
        <v>132</v>
      </c>
      <c r="B106" s="1">
        <v>5</v>
      </c>
      <c r="C106" s="1">
        <v>0</v>
      </c>
      <c r="D106" s="1">
        <v>2</v>
      </c>
      <c r="E106" s="1">
        <v>1</v>
      </c>
      <c r="F106" s="1">
        <v>2</v>
      </c>
      <c r="G106" s="1">
        <v>1</v>
      </c>
      <c r="H106" s="1">
        <v>2</v>
      </c>
      <c r="I106" s="1">
        <v>2</v>
      </c>
      <c r="J106" s="1">
        <v>0</v>
      </c>
      <c r="K106" s="1">
        <v>26</v>
      </c>
      <c r="L106" s="1">
        <v>3</v>
      </c>
      <c r="M106" s="1">
        <v>0</v>
      </c>
      <c r="N106" s="1">
        <v>0</v>
      </c>
      <c r="O106" s="1">
        <v>2</v>
      </c>
      <c r="P106" s="1">
        <v>0</v>
      </c>
      <c r="Q106" s="1">
        <v>0</v>
      </c>
      <c r="R106" s="1">
        <v>0</v>
      </c>
      <c r="S106" s="1">
        <v>3</v>
      </c>
      <c r="T106" s="1">
        <v>9</v>
      </c>
      <c r="U106" s="1">
        <v>0</v>
      </c>
      <c r="V106" s="1">
        <v>0</v>
      </c>
      <c r="W106" s="1">
        <v>0</v>
      </c>
      <c r="X106" s="1">
        <v>0</v>
      </c>
      <c r="Y106" s="1">
        <v>0</v>
      </c>
      <c r="Z106" s="1">
        <v>58</v>
      </c>
    </row>
    <row r="107" spans="1:26" hidden="1" x14ac:dyDescent="0.2">
      <c r="A107" s="5" t="s">
        <v>133</v>
      </c>
      <c r="B107" s="1">
        <v>4</v>
      </c>
      <c r="C107" s="1">
        <v>0</v>
      </c>
      <c r="D107" s="1">
        <v>1</v>
      </c>
      <c r="E107" s="1">
        <v>1</v>
      </c>
      <c r="F107" s="1">
        <v>1</v>
      </c>
      <c r="G107" s="1">
        <v>1</v>
      </c>
      <c r="H107" s="1">
        <v>1</v>
      </c>
      <c r="I107" s="1">
        <v>2</v>
      </c>
      <c r="J107" s="1">
        <v>0</v>
      </c>
      <c r="K107" s="1">
        <v>24</v>
      </c>
      <c r="L107" s="1">
        <v>1</v>
      </c>
      <c r="M107" s="1">
        <v>0</v>
      </c>
      <c r="N107" s="1">
        <v>0</v>
      </c>
      <c r="O107" s="1">
        <v>2</v>
      </c>
      <c r="P107" s="1">
        <v>0</v>
      </c>
      <c r="Q107" s="1">
        <v>0</v>
      </c>
      <c r="R107" s="1">
        <v>1</v>
      </c>
      <c r="S107" s="1">
        <v>1</v>
      </c>
      <c r="T107" s="1">
        <v>7</v>
      </c>
      <c r="U107" s="1">
        <v>0</v>
      </c>
      <c r="V107" s="1">
        <v>0</v>
      </c>
      <c r="W107" s="1">
        <v>0</v>
      </c>
      <c r="X107" s="1">
        <v>0</v>
      </c>
      <c r="Y107" s="1">
        <v>0</v>
      </c>
      <c r="Z107" s="1">
        <v>47</v>
      </c>
    </row>
    <row r="108" spans="1:26" hidden="1" x14ac:dyDescent="0.2">
      <c r="A108" s="5" t="s">
        <v>134</v>
      </c>
      <c r="B108" s="1">
        <v>4</v>
      </c>
      <c r="C108" s="1">
        <v>0</v>
      </c>
      <c r="D108" s="1">
        <v>1</v>
      </c>
      <c r="E108" s="1">
        <v>1</v>
      </c>
      <c r="F108" s="1">
        <v>2</v>
      </c>
      <c r="G108" s="1">
        <v>1</v>
      </c>
      <c r="H108" s="1">
        <v>1</v>
      </c>
      <c r="I108" s="1">
        <v>2</v>
      </c>
      <c r="J108" s="1">
        <v>0</v>
      </c>
      <c r="K108" s="1">
        <v>23</v>
      </c>
      <c r="L108" s="1">
        <v>2</v>
      </c>
      <c r="M108" s="1">
        <v>0</v>
      </c>
      <c r="N108" s="1">
        <v>0</v>
      </c>
      <c r="O108" s="1">
        <v>2</v>
      </c>
      <c r="P108" s="1">
        <v>0</v>
      </c>
      <c r="Q108" s="1">
        <v>0</v>
      </c>
      <c r="R108" s="1">
        <v>0</v>
      </c>
      <c r="S108" s="1">
        <v>2</v>
      </c>
      <c r="T108" s="1">
        <v>7</v>
      </c>
      <c r="U108" s="1">
        <v>0</v>
      </c>
      <c r="V108" s="1">
        <v>0</v>
      </c>
      <c r="W108" s="1">
        <v>0</v>
      </c>
      <c r="X108" s="1">
        <v>0</v>
      </c>
      <c r="Y108" s="1">
        <v>0</v>
      </c>
      <c r="Z108" s="1">
        <v>48</v>
      </c>
    </row>
    <row r="109" spans="1:26" hidden="1" x14ac:dyDescent="0.2">
      <c r="A109" s="5" t="s">
        <v>135</v>
      </c>
      <c r="B109" s="1">
        <v>5</v>
      </c>
      <c r="C109" s="1">
        <v>0</v>
      </c>
      <c r="D109" s="1">
        <v>2</v>
      </c>
      <c r="E109" s="1">
        <v>1</v>
      </c>
      <c r="F109" s="1">
        <v>2</v>
      </c>
      <c r="G109" s="1">
        <v>1</v>
      </c>
      <c r="H109" s="1">
        <v>1</v>
      </c>
      <c r="I109" s="1">
        <v>2</v>
      </c>
      <c r="J109" s="1">
        <v>0</v>
      </c>
      <c r="K109" s="1">
        <v>37</v>
      </c>
      <c r="L109" s="1">
        <v>3</v>
      </c>
      <c r="M109" s="1">
        <v>0</v>
      </c>
      <c r="N109" s="1">
        <v>0</v>
      </c>
      <c r="O109" s="1">
        <v>2</v>
      </c>
      <c r="P109" s="1">
        <v>0</v>
      </c>
      <c r="Q109" s="1">
        <v>0</v>
      </c>
      <c r="R109" s="1">
        <v>0</v>
      </c>
      <c r="S109" s="1">
        <v>3</v>
      </c>
      <c r="T109" s="1">
        <v>10</v>
      </c>
      <c r="U109" s="1">
        <v>0</v>
      </c>
      <c r="V109" s="1">
        <v>0</v>
      </c>
      <c r="W109" s="1">
        <v>0</v>
      </c>
      <c r="X109" s="1">
        <v>0</v>
      </c>
      <c r="Y109" s="1">
        <v>0</v>
      </c>
      <c r="Z109" s="1">
        <v>69</v>
      </c>
    </row>
    <row r="110" spans="1:26" hidden="1" x14ac:dyDescent="0.2">
      <c r="A110" s="5" t="s">
        <v>136</v>
      </c>
      <c r="B110" s="1">
        <v>2</v>
      </c>
      <c r="C110" s="1">
        <v>0</v>
      </c>
      <c r="D110" s="1">
        <v>0</v>
      </c>
      <c r="E110" s="1">
        <v>1</v>
      </c>
      <c r="F110" s="1">
        <v>0</v>
      </c>
      <c r="G110" s="1">
        <v>1</v>
      </c>
      <c r="H110" s="1">
        <v>1</v>
      </c>
      <c r="I110" s="1">
        <v>1</v>
      </c>
      <c r="J110" s="1">
        <v>0</v>
      </c>
      <c r="K110" s="1">
        <v>10</v>
      </c>
      <c r="L110" s="1">
        <v>1</v>
      </c>
      <c r="M110" s="1">
        <v>0</v>
      </c>
      <c r="N110" s="1">
        <v>0</v>
      </c>
      <c r="O110" s="1">
        <v>2</v>
      </c>
      <c r="P110" s="1">
        <v>0</v>
      </c>
      <c r="Q110" s="1">
        <v>0</v>
      </c>
      <c r="R110" s="1">
        <v>0</v>
      </c>
      <c r="S110" s="1">
        <v>2</v>
      </c>
      <c r="T110" s="1">
        <v>3</v>
      </c>
      <c r="U110" s="1">
        <v>0</v>
      </c>
      <c r="V110" s="1">
        <v>0</v>
      </c>
      <c r="W110" s="1">
        <v>0</v>
      </c>
      <c r="X110" s="1">
        <v>0</v>
      </c>
      <c r="Y110" s="1">
        <v>0</v>
      </c>
      <c r="Z110" s="1">
        <v>24</v>
      </c>
    </row>
    <row r="111" spans="1:26" hidden="1" x14ac:dyDescent="0.2">
      <c r="A111" s="5" t="s">
        <v>137</v>
      </c>
      <c r="B111" s="1">
        <v>3</v>
      </c>
      <c r="C111" s="1">
        <v>0</v>
      </c>
      <c r="D111" s="1">
        <v>1</v>
      </c>
      <c r="E111" s="1">
        <v>1</v>
      </c>
      <c r="F111" s="1">
        <v>2</v>
      </c>
      <c r="G111" s="1">
        <v>1</v>
      </c>
      <c r="H111" s="1">
        <v>0</v>
      </c>
      <c r="I111" s="1">
        <v>2</v>
      </c>
      <c r="J111" s="1">
        <v>0</v>
      </c>
      <c r="K111" s="1">
        <v>20</v>
      </c>
      <c r="L111" s="1">
        <v>2</v>
      </c>
      <c r="M111" s="1">
        <v>0</v>
      </c>
      <c r="N111" s="1">
        <v>0</v>
      </c>
      <c r="O111" s="1">
        <v>2</v>
      </c>
      <c r="P111" s="1">
        <v>0</v>
      </c>
      <c r="Q111" s="1">
        <v>0</v>
      </c>
      <c r="R111" s="1">
        <v>0</v>
      </c>
      <c r="S111" s="1">
        <v>2</v>
      </c>
      <c r="T111" s="1">
        <v>5</v>
      </c>
      <c r="U111" s="1">
        <v>0</v>
      </c>
      <c r="V111" s="1">
        <v>0</v>
      </c>
      <c r="W111" s="1">
        <v>0</v>
      </c>
      <c r="X111" s="1">
        <v>0</v>
      </c>
      <c r="Y111" s="1">
        <v>0</v>
      </c>
      <c r="Z111" s="1">
        <v>41</v>
      </c>
    </row>
    <row r="112" spans="1:26" hidden="1" x14ac:dyDescent="0.2">
      <c r="A112" s="5" t="s">
        <v>138</v>
      </c>
      <c r="B112" s="1">
        <v>4</v>
      </c>
      <c r="C112" s="1">
        <v>0</v>
      </c>
      <c r="D112" s="1">
        <v>1</v>
      </c>
      <c r="E112" s="1">
        <v>1</v>
      </c>
      <c r="F112" s="1">
        <v>1</v>
      </c>
      <c r="G112" s="1">
        <v>1</v>
      </c>
      <c r="H112" s="1">
        <v>1</v>
      </c>
      <c r="I112" s="1">
        <v>2</v>
      </c>
      <c r="J112" s="1">
        <v>0</v>
      </c>
      <c r="K112" s="1">
        <v>19</v>
      </c>
      <c r="L112" s="1">
        <v>2</v>
      </c>
      <c r="M112" s="1">
        <v>0</v>
      </c>
      <c r="N112" s="1">
        <v>0</v>
      </c>
      <c r="O112" s="1">
        <v>2</v>
      </c>
      <c r="P112" s="1">
        <v>0</v>
      </c>
      <c r="Q112" s="1">
        <v>0</v>
      </c>
      <c r="R112" s="1">
        <v>0</v>
      </c>
      <c r="S112" s="1">
        <v>2</v>
      </c>
      <c r="T112" s="1">
        <v>6</v>
      </c>
      <c r="U112" s="1">
        <v>0</v>
      </c>
      <c r="V112" s="1">
        <v>0</v>
      </c>
      <c r="W112" s="1">
        <v>0</v>
      </c>
      <c r="X112" s="1">
        <v>0</v>
      </c>
      <c r="Y112" s="1">
        <v>0</v>
      </c>
      <c r="Z112" s="1">
        <v>42</v>
      </c>
    </row>
    <row r="113" spans="1:26" hidden="1" x14ac:dyDescent="0.2">
      <c r="A113" s="4" t="s">
        <v>129</v>
      </c>
      <c r="B113" s="1">
        <v>3</v>
      </c>
      <c r="C113" s="1">
        <v>0</v>
      </c>
      <c r="D113" s="1">
        <v>1</v>
      </c>
      <c r="E113" s="1">
        <v>1</v>
      </c>
      <c r="F113" s="1">
        <v>1</v>
      </c>
      <c r="G113" s="1">
        <v>1</v>
      </c>
      <c r="H113" s="1">
        <v>1</v>
      </c>
      <c r="I113" s="1">
        <v>1</v>
      </c>
      <c r="J113" s="1">
        <v>0</v>
      </c>
      <c r="K113" s="1">
        <v>20</v>
      </c>
      <c r="L113" s="1">
        <v>1</v>
      </c>
      <c r="M113" s="1">
        <v>0</v>
      </c>
      <c r="N113" s="1">
        <v>0</v>
      </c>
      <c r="O113" s="1">
        <v>2</v>
      </c>
      <c r="P113" s="1">
        <v>0</v>
      </c>
      <c r="Q113" s="1">
        <v>0</v>
      </c>
      <c r="R113" s="1">
        <v>0</v>
      </c>
      <c r="S113" s="1">
        <v>2</v>
      </c>
      <c r="T113" s="1">
        <v>5</v>
      </c>
      <c r="U113" s="1">
        <v>0</v>
      </c>
      <c r="V113" s="1">
        <v>0</v>
      </c>
      <c r="W113" s="1">
        <v>0</v>
      </c>
      <c r="X113" s="1">
        <v>0</v>
      </c>
      <c r="Y113" s="1">
        <v>0</v>
      </c>
      <c r="Z113" s="1">
        <v>39</v>
      </c>
    </row>
    <row r="114" spans="1:26" hidden="1" x14ac:dyDescent="0.2">
      <c r="A114" s="5" t="s">
        <v>123</v>
      </c>
      <c r="B114" s="1">
        <v>2</v>
      </c>
      <c r="C114" s="1">
        <v>0</v>
      </c>
      <c r="D114" s="1">
        <v>0</v>
      </c>
      <c r="E114" s="1">
        <v>1</v>
      </c>
      <c r="F114" s="1">
        <v>0</v>
      </c>
      <c r="G114" s="1">
        <v>1</v>
      </c>
      <c r="H114" s="1">
        <v>1</v>
      </c>
      <c r="I114" s="1">
        <v>1</v>
      </c>
      <c r="J114" s="1">
        <v>0</v>
      </c>
      <c r="K114" s="1">
        <v>7</v>
      </c>
      <c r="L114" s="1">
        <v>1</v>
      </c>
      <c r="M114" s="1">
        <v>0</v>
      </c>
      <c r="N114" s="1">
        <v>0</v>
      </c>
      <c r="O114" s="1">
        <v>2</v>
      </c>
      <c r="P114" s="1">
        <v>0</v>
      </c>
      <c r="Q114" s="1">
        <v>0</v>
      </c>
      <c r="R114" s="1">
        <v>0</v>
      </c>
      <c r="S114" s="1">
        <v>2</v>
      </c>
      <c r="T114" s="1">
        <v>2</v>
      </c>
      <c r="U114" s="1">
        <v>0</v>
      </c>
      <c r="V114" s="1">
        <v>0</v>
      </c>
      <c r="W114" s="1">
        <v>0</v>
      </c>
      <c r="X114" s="1">
        <v>0</v>
      </c>
      <c r="Y114" s="1">
        <v>0</v>
      </c>
      <c r="Z114" s="1">
        <v>20</v>
      </c>
    </row>
    <row r="115" spans="1:26" hidden="1" x14ac:dyDescent="0.2">
      <c r="A115" s="5" t="s">
        <v>122</v>
      </c>
      <c r="B115" s="1">
        <v>2</v>
      </c>
      <c r="C115" s="1">
        <v>0</v>
      </c>
      <c r="D115" s="1">
        <v>0</v>
      </c>
      <c r="E115" s="1">
        <v>1</v>
      </c>
      <c r="F115" s="1">
        <v>0</v>
      </c>
      <c r="G115" s="1">
        <v>1</v>
      </c>
      <c r="H115" s="1">
        <v>1</v>
      </c>
      <c r="I115" s="1">
        <v>1</v>
      </c>
      <c r="J115" s="1">
        <v>0</v>
      </c>
      <c r="K115" s="1">
        <v>7</v>
      </c>
      <c r="L115" s="1">
        <v>1</v>
      </c>
      <c r="M115" s="1">
        <v>0</v>
      </c>
      <c r="N115" s="1">
        <v>0</v>
      </c>
      <c r="O115" s="1">
        <v>2</v>
      </c>
      <c r="P115" s="1">
        <v>0</v>
      </c>
      <c r="Q115" s="1">
        <v>0</v>
      </c>
      <c r="R115" s="1">
        <v>1</v>
      </c>
      <c r="S115" s="1">
        <v>1</v>
      </c>
      <c r="T115" s="1">
        <v>2</v>
      </c>
      <c r="U115" s="1">
        <v>0</v>
      </c>
      <c r="V115" s="1">
        <v>0</v>
      </c>
      <c r="W115" s="1">
        <v>0</v>
      </c>
      <c r="X115" s="1">
        <v>0</v>
      </c>
      <c r="Y115" s="1">
        <v>0</v>
      </c>
      <c r="Z115" s="1">
        <v>20</v>
      </c>
    </row>
    <row r="116" spans="1:26" hidden="1" x14ac:dyDescent="0.2">
      <c r="A116" s="5" t="s">
        <v>39</v>
      </c>
      <c r="B116" s="1">
        <v>4</v>
      </c>
      <c r="C116" s="1">
        <v>0</v>
      </c>
      <c r="D116" s="1">
        <v>1</v>
      </c>
      <c r="E116" s="1">
        <v>1</v>
      </c>
      <c r="F116" s="1">
        <v>2</v>
      </c>
      <c r="G116" s="1">
        <v>1</v>
      </c>
      <c r="H116" s="1">
        <v>1</v>
      </c>
      <c r="I116" s="1">
        <v>1</v>
      </c>
      <c r="J116" s="1">
        <v>0</v>
      </c>
      <c r="K116" s="1">
        <v>21</v>
      </c>
      <c r="L116" s="1">
        <v>1</v>
      </c>
      <c r="M116" s="1">
        <v>0</v>
      </c>
      <c r="N116" s="1">
        <v>0</v>
      </c>
      <c r="O116" s="1">
        <v>2</v>
      </c>
      <c r="P116" s="1">
        <v>0</v>
      </c>
      <c r="Q116" s="1">
        <v>0</v>
      </c>
      <c r="R116" s="1">
        <v>0</v>
      </c>
      <c r="S116" s="1">
        <v>2</v>
      </c>
      <c r="T116" s="1">
        <v>6</v>
      </c>
      <c r="U116" s="1">
        <v>0</v>
      </c>
      <c r="V116" s="1">
        <v>0</v>
      </c>
      <c r="W116" s="1">
        <v>0</v>
      </c>
      <c r="X116" s="1">
        <v>0</v>
      </c>
      <c r="Y116" s="1">
        <v>0</v>
      </c>
      <c r="Z116" s="1">
        <v>43</v>
      </c>
    </row>
    <row r="117" spans="1:26" hidden="1" x14ac:dyDescent="0.2">
      <c r="A117" s="5" t="s">
        <v>40</v>
      </c>
      <c r="B117" s="1">
        <v>2</v>
      </c>
      <c r="C117" s="1">
        <v>0</v>
      </c>
      <c r="D117" s="1">
        <v>0</v>
      </c>
      <c r="E117" s="1">
        <v>1</v>
      </c>
      <c r="F117" s="1">
        <v>1</v>
      </c>
      <c r="G117" s="1">
        <v>1</v>
      </c>
      <c r="H117" s="1">
        <v>0</v>
      </c>
      <c r="I117" s="1">
        <v>1</v>
      </c>
      <c r="J117" s="1">
        <v>0</v>
      </c>
      <c r="K117" s="1">
        <v>11</v>
      </c>
      <c r="L117" s="1">
        <v>1</v>
      </c>
      <c r="M117" s="1">
        <v>0</v>
      </c>
      <c r="N117" s="1">
        <v>0</v>
      </c>
      <c r="O117" s="1">
        <v>2</v>
      </c>
      <c r="P117" s="1">
        <v>0</v>
      </c>
      <c r="Q117" s="1">
        <v>0</v>
      </c>
      <c r="R117" s="1">
        <v>0</v>
      </c>
      <c r="S117" s="1">
        <v>2</v>
      </c>
      <c r="T117" s="1">
        <v>3</v>
      </c>
      <c r="U117" s="1">
        <v>0</v>
      </c>
      <c r="V117" s="1">
        <v>0</v>
      </c>
      <c r="W117" s="1">
        <v>0</v>
      </c>
      <c r="X117" s="1">
        <v>0</v>
      </c>
      <c r="Y117" s="1">
        <v>0</v>
      </c>
      <c r="Z117" s="1">
        <v>25</v>
      </c>
    </row>
    <row r="118" spans="1:26" hidden="1" x14ac:dyDescent="0.2">
      <c r="A118" s="5" t="s">
        <v>41</v>
      </c>
      <c r="B118" s="1">
        <v>2</v>
      </c>
      <c r="C118" s="1">
        <v>0</v>
      </c>
      <c r="D118" s="1">
        <v>0</v>
      </c>
      <c r="E118" s="1">
        <v>1</v>
      </c>
      <c r="F118" s="1">
        <v>1</v>
      </c>
      <c r="G118" s="1">
        <v>1</v>
      </c>
      <c r="H118" s="1">
        <v>1</v>
      </c>
      <c r="I118" s="1">
        <v>1</v>
      </c>
      <c r="J118" s="1">
        <v>0</v>
      </c>
      <c r="K118" s="1">
        <v>17</v>
      </c>
      <c r="L118" s="1">
        <v>1</v>
      </c>
      <c r="M118" s="1">
        <v>0</v>
      </c>
      <c r="N118" s="1">
        <v>0</v>
      </c>
      <c r="O118" s="1">
        <v>2</v>
      </c>
      <c r="P118" s="1">
        <v>0</v>
      </c>
      <c r="Q118" s="1">
        <v>0</v>
      </c>
      <c r="R118" s="1">
        <v>1</v>
      </c>
      <c r="S118" s="1">
        <v>1</v>
      </c>
      <c r="T118" s="1">
        <v>4</v>
      </c>
      <c r="U118" s="1">
        <v>0</v>
      </c>
      <c r="V118" s="1">
        <v>0</v>
      </c>
      <c r="W118" s="1">
        <v>0</v>
      </c>
      <c r="X118" s="1">
        <v>0</v>
      </c>
      <c r="Y118" s="1">
        <v>0</v>
      </c>
      <c r="Z118" s="1">
        <v>33</v>
      </c>
    </row>
    <row r="119" spans="1:26" hidden="1" x14ac:dyDescent="0.2">
      <c r="A119" s="5" t="s">
        <v>42</v>
      </c>
      <c r="B119" s="1">
        <v>4</v>
      </c>
      <c r="C119" s="1">
        <v>0</v>
      </c>
      <c r="D119" s="1">
        <v>1</v>
      </c>
      <c r="E119" s="1">
        <v>1</v>
      </c>
      <c r="F119" s="1">
        <v>2</v>
      </c>
      <c r="G119" s="1">
        <v>1</v>
      </c>
      <c r="H119" s="1">
        <v>1</v>
      </c>
      <c r="I119" s="1">
        <v>2</v>
      </c>
      <c r="J119" s="1">
        <v>0</v>
      </c>
      <c r="K119" s="1">
        <v>23</v>
      </c>
      <c r="L119" s="1">
        <v>3</v>
      </c>
      <c r="M119" s="1">
        <v>0</v>
      </c>
      <c r="N119" s="1">
        <v>0</v>
      </c>
      <c r="O119" s="1">
        <v>2</v>
      </c>
      <c r="P119" s="1">
        <v>0</v>
      </c>
      <c r="Q119" s="1">
        <v>0</v>
      </c>
      <c r="R119" s="1">
        <v>0</v>
      </c>
      <c r="S119" s="1">
        <v>1</v>
      </c>
      <c r="T119" s="1">
        <v>7</v>
      </c>
      <c r="U119" s="1">
        <v>0</v>
      </c>
      <c r="V119" s="1">
        <v>0</v>
      </c>
      <c r="W119" s="1">
        <v>1</v>
      </c>
      <c r="X119" s="1">
        <v>0</v>
      </c>
      <c r="Y119" s="1">
        <v>0</v>
      </c>
      <c r="Z119" s="1">
        <v>49</v>
      </c>
    </row>
    <row r="120" spans="1:26" hidden="1" x14ac:dyDescent="0.2">
      <c r="A120" s="5" t="s">
        <v>43</v>
      </c>
      <c r="B120" s="1">
        <v>2</v>
      </c>
      <c r="C120" s="1">
        <v>0</v>
      </c>
      <c r="D120" s="1">
        <v>0</v>
      </c>
      <c r="E120" s="1">
        <v>1</v>
      </c>
      <c r="F120" s="1">
        <v>1</v>
      </c>
      <c r="G120" s="1">
        <v>1</v>
      </c>
      <c r="H120" s="1">
        <v>1</v>
      </c>
      <c r="I120" s="1">
        <v>1</v>
      </c>
      <c r="J120" s="1">
        <v>0</v>
      </c>
      <c r="K120" s="1">
        <v>13</v>
      </c>
      <c r="L120" s="1">
        <v>1</v>
      </c>
      <c r="M120" s="1">
        <v>0</v>
      </c>
      <c r="N120" s="1">
        <v>0</v>
      </c>
      <c r="O120" s="1">
        <v>2</v>
      </c>
      <c r="P120" s="1">
        <v>0</v>
      </c>
      <c r="Q120" s="1">
        <v>0</v>
      </c>
      <c r="R120" s="1">
        <v>0</v>
      </c>
      <c r="S120" s="1">
        <v>2</v>
      </c>
      <c r="T120" s="1">
        <v>4</v>
      </c>
      <c r="U120" s="1">
        <v>0</v>
      </c>
      <c r="V120" s="1">
        <v>0</v>
      </c>
      <c r="W120" s="1">
        <v>0</v>
      </c>
      <c r="X120" s="1">
        <v>0</v>
      </c>
      <c r="Y120" s="1">
        <v>0</v>
      </c>
      <c r="Z120" s="1">
        <v>29</v>
      </c>
    </row>
    <row r="121" spans="1:26" hidden="1" x14ac:dyDescent="0.2">
      <c r="A121" s="5" t="s">
        <v>44</v>
      </c>
      <c r="B121" s="1">
        <v>3</v>
      </c>
      <c r="C121" s="1">
        <v>0</v>
      </c>
      <c r="D121" s="1">
        <v>1</v>
      </c>
      <c r="E121" s="1">
        <v>1</v>
      </c>
      <c r="F121" s="1">
        <v>1</v>
      </c>
      <c r="G121" s="1">
        <v>1</v>
      </c>
      <c r="H121" s="1">
        <v>1</v>
      </c>
      <c r="I121" s="1">
        <v>1</v>
      </c>
      <c r="J121" s="1">
        <v>0</v>
      </c>
      <c r="K121" s="1">
        <v>18</v>
      </c>
      <c r="L121" s="1">
        <v>1</v>
      </c>
      <c r="M121" s="1">
        <v>0</v>
      </c>
      <c r="N121" s="1">
        <v>0</v>
      </c>
      <c r="O121" s="1">
        <v>2</v>
      </c>
      <c r="P121" s="1">
        <v>0</v>
      </c>
      <c r="Q121" s="1">
        <v>0</v>
      </c>
      <c r="R121" s="1">
        <v>0</v>
      </c>
      <c r="S121" s="1">
        <v>2</v>
      </c>
      <c r="T121" s="1">
        <v>5</v>
      </c>
      <c r="U121" s="1">
        <v>0</v>
      </c>
      <c r="V121" s="1">
        <v>0</v>
      </c>
      <c r="W121" s="1">
        <v>0</v>
      </c>
      <c r="X121" s="1">
        <v>0</v>
      </c>
      <c r="Y121" s="1">
        <v>0</v>
      </c>
      <c r="Z121" s="1">
        <v>37</v>
      </c>
    </row>
    <row r="122" spans="1:26" hidden="1" x14ac:dyDescent="0.2">
      <c r="A122" s="5" t="s">
        <v>45</v>
      </c>
      <c r="B122" s="1">
        <v>2</v>
      </c>
      <c r="C122" s="1">
        <v>0</v>
      </c>
      <c r="D122" s="1">
        <v>0</v>
      </c>
      <c r="E122" s="1">
        <v>1</v>
      </c>
      <c r="F122" s="1">
        <v>0</v>
      </c>
      <c r="G122" s="1">
        <v>1</v>
      </c>
      <c r="H122" s="1">
        <v>1</v>
      </c>
      <c r="I122" s="1">
        <v>1</v>
      </c>
      <c r="J122" s="1">
        <v>0</v>
      </c>
      <c r="K122" s="1">
        <v>10</v>
      </c>
      <c r="L122" s="1">
        <v>1</v>
      </c>
      <c r="M122" s="1">
        <v>0</v>
      </c>
      <c r="N122" s="1">
        <v>0</v>
      </c>
      <c r="O122" s="1">
        <v>2</v>
      </c>
      <c r="P122" s="1">
        <v>0</v>
      </c>
      <c r="Q122" s="1">
        <v>0</v>
      </c>
      <c r="R122" s="1">
        <v>0</v>
      </c>
      <c r="S122" s="1">
        <v>2</v>
      </c>
      <c r="T122" s="1">
        <v>3</v>
      </c>
      <c r="U122" s="1">
        <v>0</v>
      </c>
      <c r="V122" s="1">
        <v>0</v>
      </c>
      <c r="W122" s="1">
        <v>0</v>
      </c>
      <c r="X122" s="1">
        <v>0</v>
      </c>
      <c r="Y122" s="1">
        <v>0</v>
      </c>
      <c r="Z122" s="1">
        <v>24</v>
      </c>
    </row>
    <row r="123" spans="1:26" hidden="1" x14ac:dyDescent="0.2">
      <c r="A123" s="5" t="s">
        <v>46</v>
      </c>
      <c r="B123" s="1">
        <v>4</v>
      </c>
      <c r="C123" s="1">
        <v>0</v>
      </c>
      <c r="D123" s="1">
        <v>1</v>
      </c>
      <c r="E123" s="1">
        <v>1</v>
      </c>
      <c r="F123" s="1">
        <v>2</v>
      </c>
      <c r="G123" s="1">
        <v>1</v>
      </c>
      <c r="H123" s="1">
        <v>1</v>
      </c>
      <c r="I123" s="1">
        <v>1</v>
      </c>
      <c r="J123" s="1">
        <v>0</v>
      </c>
      <c r="K123" s="1">
        <v>20</v>
      </c>
      <c r="L123" s="1">
        <v>2</v>
      </c>
      <c r="M123" s="1">
        <v>0</v>
      </c>
      <c r="N123" s="1">
        <v>0</v>
      </c>
      <c r="O123" s="1">
        <v>2</v>
      </c>
      <c r="P123" s="1">
        <v>0</v>
      </c>
      <c r="Q123" s="1">
        <v>0</v>
      </c>
      <c r="R123" s="1">
        <v>0</v>
      </c>
      <c r="S123" s="1">
        <v>2</v>
      </c>
      <c r="T123" s="1">
        <v>7</v>
      </c>
      <c r="U123" s="1">
        <v>0</v>
      </c>
      <c r="V123" s="1">
        <v>0</v>
      </c>
      <c r="W123" s="1">
        <v>0</v>
      </c>
      <c r="X123" s="1">
        <v>0</v>
      </c>
      <c r="Y123" s="1">
        <v>0</v>
      </c>
      <c r="Z123" s="1">
        <v>44</v>
      </c>
    </row>
    <row r="124" spans="1:26" hidden="1" x14ac:dyDescent="0.2">
      <c r="A124" s="5" t="s">
        <v>47</v>
      </c>
      <c r="B124" s="1">
        <v>3</v>
      </c>
      <c r="C124" s="1">
        <v>0</v>
      </c>
      <c r="D124" s="1">
        <v>1</v>
      </c>
      <c r="E124" s="1">
        <v>1</v>
      </c>
      <c r="F124" s="1">
        <v>2</v>
      </c>
      <c r="G124" s="1">
        <v>1</v>
      </c>
      <c r="H124" s="1">
        <v>1</v>
      </c>
      <c r="I124" s="1">
        <v>1</v>
      </c>
      <c r="J124" s="1">
        <v>0</v>
      </c>
      <c r="K124" s="1">
        <v>20</v>
      </c>
      <c r="L124" s="1">
        <v>1</v>
      </c>
      <c r="M124" s="1">
        <v>0</v>
      </c>
      <c r="N124" s="1">
        <v>0</v>
      </c>
      <c r="O124" s="1">
        <v>2</v>
      </c>
      <c r="P124" s="1">
        <v>0</v>
      </c>
      <c r="Q124" s="1">
        <v>0</v>
      </c>
      <c r="R124" s="1">
        <v>0</v>
      </c>
      <c r="S124" s="1">
        <v>1</v>
      </c>
      <c r="T124" s="1">
        <v>6</v>
      </c>
      <c r="U124" s="1">
        <v>0</v>
      </c>
      <c r="V124" s="1">
        <v>0</v>
      </c>
      <c r="W124" s="1">
        <v>1</v>
      </c>
      <c r="X124" s="1">
        <v>0</v>
      </c>
      <c r="Y124" s="1">
        <v>0</v>
      </c>
      <c r="Z124" s="1">
        <v>41</v>
      </c>
    </row>
    <row r="125" spans="1:26" hidden="1" x14ac:dyDescent="0.2">
      <c r="A125" s="5" t="s">
        <v>48</v>
      </c>
      <c r="B125" s="1">
        <v>2</v>
      </c>
      <c r="C125" s="1">
        <v>0</v>
      </c>
      <c r="D125" s="1">
        <v>0</v>
      </c>
      <c r="E125" s="1">
        <v>1</v>
      </c>
      <c r="F125" s="1">
        <v>0</v>
      </c>
      <c r="G125" s="1">
        <v>1</v>
      </c>
      <c r="H125" s="1">
        <v>1</v>
      </c>
      <c r="I125" s="1">
        <v>1</v>
      </c>
      <c r="J125" s="1">
        <v>0</v>
      </c>
      <c r="K125" s="1">
        <v>11</v>
      </c>
      <c r="L125" s="1">
        <v>1</v>
      </c>
      <c r="M125" s="1">
        <v>0</v>
      </c>
      <c r="N125" s="1">
        <v>0</v>
      </c>
      <c r="O125" s="1">
        <v>2</v>
      </c>
      <c r="P125" s="1">
        <v>0</v>
      </c>
      <c r="Q125" s="1">
        <v>0</v>
      </c>
      <c r="R125" s="1">
        <v>1</v>
      </c>
      <c r="S125" s="1">
        <v>1</v>
      </c>
      <c r="T125" s="1">
        <v>3</v>
      </c>
      <c r="U125" s="1">
        <v>0</v>
      </c>
      <c r="V125" s="1">
        <v>0</v>
      </c>
      <c r="W125" s="1">
        <v>0</v>
      </c>
      <c r="X125" s="1">
        <v>0</v>
      </c>
      <c r="Y125" s="1">
        <v>0</v>
      </c>
      <c r="Z125" s="1">
        <v>25</v>
      </c>
    </row>
    <row r="126" spans="1:26" hidden="1" x14ac:dyDescent="0.2">
      <c r="A126" s="5" t="s">
        <v>49</v>
      </c>
      <c r="B126" s="1">
        <v>3</v>
      </c>
      <c r="C126" s="1">
        <v>0</v>
      </c>
      <c r="D126" s="1">
        <v>1</v>
      </c>
      <c r="E126" s="1">
        <v>1</v>
      </c>
      <c r="F126" s="1">
        <v>1</v>
      </c>
      <c r="G126" s="1">
        <v>1</v>
      </c>
      <c r="H126" s="1">
        <v>1</v>
      </c>
      <c r="I126" s="1">
        <v>1</v>
      </c>
      <c r="J126" s="1">
        <v>0</v>
      </c>
      <c r="K126" s="1">
        <v>17</v>
      </c>
      <c r="L126" s="1">
        <v>2</v>
      </c>
      <c r="M126" s="1">
        <v>0</v>
      </c>
      <c r="N126" s="1">
        <v>0</v>
      </c>
      <c r="O126" s="1">
        <v>2</v>
      </c>
      <c r="P126" s="1">
        <v>0</v>
      </c>
      <c r="Q126" s="1">
        <v>0</v>
      </c>
      <c r="R126" s="1">
        <v>0</v>
      </c>
      <c r="S126" s="1">
        <v>2</v>
      </c>
      <c r="T126" s="1">
        <v>5</v>
      </c>
      <c r="U126" s="1">
        <v>0</v>
      </c>
      <c r="V126" s="1">
        <v>0</v>
      </c>
      <c r="W126" s="1">
        <v>0</v>
      </c>
      <c r="X126" s="1">
        <v>0</v>
      </c>
      <c r="Y126" s="1">
        <v>0</v>
      </c>
      <c r="Z126" s="1">
        <v>37</v>
      </c>
    </row>
    <row r="127" spans="1:26" hidden="1" x14ac:dyDescent="0.2">
      <c r="A127" s="5" t="s">
        <v>50</v>
      </c>
      <c r="B127" s="1">
        <v>3</v>
      </c>
      <c r="C127" s="1">
        <v>0</v>
      </c>
      <c r="D127" s="1">
        <v>1</v>
      </c>
      <c r="E127" s="1">
        <v>1</v>
      </c>
      <c r="F127" s="1">
        <v>1</v>
      </c>
      <c r="G127" s="1">
        <v>1</v>
      </c>
      <c r="H127" s="1">
        <v>1</v>
      </c>
      <c r="I127" s="1">
        <v>1</v>
      </c>
      <c r="J127" s="1">
        <v>0</v>
      </c>
      <c r="K127" s="1">
        <v>17</v>
      </c>
      <c r="L127" s="1">
        <v>1</v>
      </c>
      <c r="M127" s="1">
        <v>0</v>
      </c>
      <c r="N127" s="1">
        <v>0</v>
      </c>
      <c r="O127" s="1">
        <v>2</v>
      </c>
      <c r="P127" s="1">
        <v>0</v>
      </c>
      <c r="Q127" s="1">
        <v>0</v>
      </c>
      <c r="R127" s="1">
        <v>1</v>
      </c>
      <c r="S127" s="1">
        <v>1</v>
      </c>
      <c r="T127" s="1">
        <v>5</v>
      </c>
      <c r="U127" s="1">
        <v>0</v>
      </c>
      <c r="V127" s="1">
        <v>0</v>
      </c>
      <c r="W127" s="1">
        <v>0</v>
      </c>
      <c r="X127" s="1">
        <v>0</v>
      </c>
      <c r="Y127" s="1">
        <v>0</v>
      </c>
      <c r="Z127" s="1">
        <v>36</v>
      </c>
    </row>
    <row r="128" spans="1:26" hidden="1" x14ac:dyDescent="0.2">
      <c r="A128" s="5" t="s">
        <v>51</v>
      </c>
      <c r="B128" s="1">
        <v>5</v>
      </c>
      <c r="C128" s="1">
        <v>0</v>
      </c>
      <c r="D128" s="1">
        <v>2</v>
      </c>
      <c r="E128" s="1">
        <v>1</v>
      </c>
      <c r="F128" s="1">
        <v>2</v>
      </c>
      <c r="G128" s="1">
        <v>1</v>
      </c>
      <c r="H128" s="1">
        <v>1</v>
      </c>
      <c r="I128" s="1">
        <v>2</v>
      </c>
      <c r="J128" s="1">
        <v>0</v>
      </c>
      <c r="K128" s="1">
        <v>26</v>
      </c>
      <c r="L128" s="1">
        <v>2</v>
      </c>
      <c r="M128" s="1">
        <v>0</v>
      </c>
      <c r="N128" s="1">
        <v>0</v>
      </c>
      <c r="O128" s="1">
        <v>2</v>
      </c>
      <c r="P128" s="1">
        <v>0</v>
      </c>
      <c r="Q128" s="1">
        <v>0</v>
      </c>
      <c r="R128" s="1">
        <v>0</v>
      </c>
      <c r="S128" s="1">
        <v>2</v>
      </c>
      <c r="T128" s="1">
        <v>7</v>
      </c>
      <c r="U128" s="1">
        <v>0</v>
      </c>
      <c r="V128" s="1">
        <v>0</v>
      </c>
      <c r="W128" s="1">
        <v>0</v>
      </c>
      <c r="X128" s="1">
        <v>0</v>
      </c>
      <c r="Y128" s="1">
        <v>0</v>
      </c>
      <c r="Z128" s="1">
        <v>53</v>
      </c>
    </row>
    <row r="129" spans="1:26" x14ac:dyDescent="0.2">
      <c r="A129" s="5" t="s">
        <v>52</v>
      </c>
      <c r="B129" s="1">
        <v>3</v>
      </c>
      <c r="C129" s="1">
        <v>0</v>
      </c>
      <c r="D129" s="1">
        <v>1</v>
      </c>
      <c r="E129" s="1">
        <v>1</v>
      </c>
      <c r="F129" s="1">
        <v>1</v>
      </c>
      <c r="G129" s="1">
        <v>1</v>
      </c>
      <c r="H129" s="1">
        <v>1</v>
      </c>
      <c r="I129" s="1">
        <v>1</v>
      </c>
      <c r="J129" s="1">
        <v>0</v>
      </c>
      <c r="K129" s="1">
        <v>20</v>
      </c>
      <c r="L129" s="1">
        <v>1</v>
      </c>
      <c r="M129" s="1">
        <v>0</v>
      </c>
      <c r="N129" s="1">
        <v>0</v>
      </c>
      <c r="O129" s="1">
        <v>2</v>
      </c>
      <c r="P129" s="1">
        <v>0</v>
      </c>
      <c r="Q129" s="1">
        <v>0</v>
      </c>
      <c r="R129" s="1">
        <v>0</v>
      </c>
      <c r="S129" s="1">
        <v>2</v>
      </c>
      <c r="T129" s="1">
        <v>5</v>
      </c>
      <c r="U129" s="1">
        <v>0</v>
      </c>
      <c r="V129" s="1">
        <v>0</v>
      </c>
      <c r="W129" s="1">
        <v>0</v>
      </c>
      <c r="X129" s="1">
        <v>0</v>
      </c>
      <c r="Y129" s="1">
        <v>0</v>
      </c>
      <c r="Z129" s="1">
        <v>39</v>
      </c>
    </row>
    <row r="130" spans="1:26" hidden="1" x14ac:dyDescent="0.2">
      <c r="A130" s="5" t="s">
        <v>53</v>
      </c>
      <c r="B130" s="1">
        <v>2</v>
      </c>
      <c r="C130" s="1">
        <v>0</v>
      </c>
      <c r="D130" s="1">
        <v>0</v>
      </c>
      <c r="E130" s="1">
        <v>1</v>
      </c>
      <c r="F130" s="1">
        <v>1</v>
      </c>
      <c r="G130" s="1">
        <v>1</v>
      </c>
      <c r="H130" s="1">
        <v>1</v>
      </c>
      <c r="I130" s="1">
        <v>1</v>
      </c>
      <c r="J130" s="1">
        <v>0</v>
      </c>
      <c r="K130" s="1">
        <v>13</v>
      </c>
      <c r="L130" s="1">
        <v>1</v>
      </c>
      <c r="M130" s="1">
        <v>0</v>
      </c>
      <c r="N130" s="1">
        <v>0</v>
      </c>
      <c r="O130" s="1">
        <v>2</v>
      </c>
      <c r="P130" s="1">
        <v>0</v>
      </c>
      <c r="Q130" s="1">
        <v>0</v>
      </c>
      <c r="R130" s="1">
        <v>0</v>
      </c>
      <c r="S130" s="1">
        <v>2</v>
      </c>
      <c r="T130" s="1">
        <v>4</v>
      </c>
      <c r="U130" s="1">
        <v>0</v>
      </c>
      <c r="V130" s="1">
        <v>0</v>
      </c>
      <c r="W130" s="1">
        <v>0</v>
      </c>
      <c r="X130" s="1">
        <v>0</v>
      </c>
      <c r="Y130" s="1">
        <v>0</v>
      </c>
      <c r="Z130" s="1">
        <v>29</v>
      </c>
    </row>
    <row r="131" spans="1:26" hidden="1" x14ac:dyDescent="0.2">
      <c r="A131" s="5" t="s">
        <v>54</v>
      </c>
      <c r="B131" s="1">
        <v>4</v>
      </c>
      <c r="C131" s="1">
        <v>0</v>
      </c>
      <c r="D131" s="1">
        <v>1</v>
      </c>
      <c r="E131" s="1">
        <v>1</v>
      </c>
      <c r="F131" s="1">
        <v>2</v>
      </c>
      <c r="G131" s="1">
        <v>1</v>
      </c>
      <c r="H131" s="1">
        <v>1</v>
      </c>
      <c r="I131" s="1">
        <v>2</v>
      </c>
      <c r="J131" s="1">
        <v>0</v>
      </c>
      <c r="K131" s="1">
        <v>24</v>
      </c>
      <c r="L131" s="1">
        <v>2</v>
      </c>
      <c r="M131" s="1">
        <v>0</v>
      </c>
      <c r="N131" s="1">
        <v>0</v>
      </c>
      <c r="O131" s="1">
        <v>2</v>
      </c>
      <c r="P131" s="1">
        <v>0</v>
      </c>
      <c r="Q131" s="1">
        <v>0</v>
      </c>
      <c r="R131" s="1">
        <v>0</v>
      </c>
      <c r="S131" s="1">
        <v>2</v>
      </c>
      <c r="T131" s="1">
        <v>7</v>
      </c>
      <c r="U131" s="1">
        <v>0</v>
      </c>
      <c r="V131" s="1">
        <v>0</v>
      </c>
      <c r="W131" s="1">
        <v>0</v>
      </c>
      <c r="X131" s="1">
        <v>0</v>
      </c>
      <c r="Y131" s="1">
        <v>0</v>
      </c>
      <c r="Z131" s="1">
        <v>49</v>
      </c>
    </row>
    <row r="132" spans="1:26" hidden="1" x14ac:dyDescent="0.2">
      <c r="A132" s="5" t="s">
        <v>55</v>
      </c>
      <c r="B132" s="1">
        <v>2</v>
      </c>
      <c r="C132" s="1">
        <v>0</v>
      </c>
      <c r="D132" s="1">
        <v>0</v>
      </c>
      <c r="E132" s="1">
        <v>1</v>
      </c>
      <c r="F132" s="1">
        <v>0</v>
      </c>
      <c r="G132" s="1">
        <v>1</v>
      </c>
      <c r="H132" s="1">
        <v>0</v>
      </c>
      <c r="I132" s="1">
        <v>1</v>
      </c>
      <c r="J132" s="1">
        <v>0</v>
      </c>
      <c r="K132" s="1">
        <v>10</v>
      </c>
      <c r="L132" s="1">
        <v>1</v>
      </c>
      <c r="M132" s="1">
        <v>0</v>
      </c>
      <c r="N132" s="1">
        <v>0</v>
      </c>
      <c r="O132" s="1">
        <v>1</v>
      </c>
      <c r="P132" s="1">
        <v>1</v>
      </c>
      <c r="Q132" s="1">
        <v>0</v>
      </c>
      <c r="R132" s="1">
        <v>0</v>
      </c>
      <c r="S132" s="1">
        <v>2</v>
      </c>
      <c r="T132" s="1">
        <v>2</v>
      </c>
      <c r="U132" s="1">
        <v>0</v>
      </c>
      <c r="V132" s="1">
        <v>0</v>
      </c>
      <c r="W132" s="1">
        <v>0</v>
      </c>
      <c r="X132" s="1">
        <v>0</v>
      </c>
      <c r="Y132" s="1">
        <v>0</v>
      </c>
      <c r="Z132" s="1">
        <v>22</v>
      </c>
    </row>
    <row r="133" spans="1:26" hidden="1" x14ac:dyDescent="0.2">
      <c r="A133" s="5" t="s">
        <v>56</v>
      </c>
      <c r="B133" s="1">
        <v>3</v>
      </c>
      <c r="C133" s="1">
        <v>0</v>
      </c>
      <c r="D133" s="1">
        <v>1</v>
      </c>
      <c r="E133" s="1">
        <v>1</v>
      </c>
      <c r="F133" s="1">
        <v>2</v>
      </c>
      <c r="G133" s="1">
        <v>1</v>
      </c>
      <c r="H133" s="1">
        <v>1</v>
      </c>
      <c r="I133" s="1">
        <v>1</v>
      </c>
      <c r="J133" s="1">
        <v>0</v>
      </c>
      <c r="K133" s="1">
        <v>20</v>
      </c>
      <c r="L133" s="1">
        <v>1</v>
      </c>
      <c r="M133" s="1">
        <v>0</v>
      </c>
      <c r="N133" s="1">
        <v>0</v>
      </c>
      <c r="O133" s="1">
        <v>2</v>
      </c>
      <c r="P133" s="1">
        <v>0</v>
      </c>
      <c r="Q133" s="1">
        <v>0</v>
      </c>
      <c r="R133" s="1">
        <v>0</v>
      </c>
      <c r="S133" s="1">
        <v>1</v>
      </c>
      <c r="T133" s="1">
        <v>6</v>
      </c>
      <c r="U133" s="1">
        <v>0</v>
      </c>
      <c r="V133" s="1">
        <v>0</v>
      </c>
      <c r="W133" s="1">
        <v>1</v>
      </c>
      <c r="X133" s="1">
        <v>0</v>
      </c>
      <c r="Y133" s="1">
        <v>0</v>
      </c>
      <c r="Z133" s="1">
        <v>41</v>
      </c>
    </row>
    <row r="134" spans="1:26" hidden="1" x14ac:dyDescent="0.2">
      <c r="A134" s="5" t="s">
        <v>57</v>
      </c>
      <c r="B134" s="1">
        <v>2</v>
      </c>
      <c r="C134" s="1">
        <v>0</v>
      </c>
      <c r="D134" s="1">
        <v>1</v>
      </c>
      <c r="E134" s="1">
        <v>1</v>
      </c>
      <c r="F134" s="1">
        <v>2</v>
      </c>
      <c r="G134" s="1">
        <v>1</v>
      </c>
      <c r="H134" s="1">
        <v>1</v>
      </c>
      <c r="I134" s="1">
        <v>1</v>
      </c>
      <c r="J134" s="1">
        <v>3</v>
      </c>
      <c r="K134" s="1">
        <v>13</v>
      </c>
      <c r="L134" s="1">
        <v>1</v>
      </c>
      <c r="M134" s="1">
        <v>0</v>
      </c>
      <c r="N134" s="1">
        <v>0</v>
      </c>
      <c r="O134" s="1">
        <v>2</v>
      </c>
      <c r="P134" s="1">
        <v>0</v>
      </c>
      <c r="Q134" s="1">
        <v>0</v>
      </c>
      <c r="R134" s="1">
        <v>0</v>
      </c>
      <c r="S134" s="1">
        <v>2</v>
      </c>
      <c r="T134" s="1">
        <v>5</v>
      </c>
      <c r="U134" s="1">
        <v>0</v>
      </c>
      <c r="V134" s="1">
        <v>0</v>
      </c>
      <c r="W134" s="1">
        <v>0</v>
      </c>
      <c r="X134" s="1">
        <v>0</v>
      </c>
      <c r="Y134" s="1">
        <v>0</v>
      </c>
      <c r="Z134" s="1">
        <v>35</v>
      </c>
    </row>
    <row r="135" spans="1:26" hidden="1" x14ac:dyDescent="0.2">
      <c r="A135" s="5" t="s">
        <v>58</v>
      </c>
      <c r="B135" s="1">
        <v>2</v>
      </c>
      <c r="C135" s="1">
        <v>0</v>
      </c>
      <c r="D135" s="1">
        <v>0</v>
      </c>
      <c r="E135" s="1">
        <v>1</v>
      </c>
      <c r="F135" s="1">
        <v>0</v>
      </c>
      <c r="G135" s="1">
        <v>1</v>
      </c>
      <c r="H135" s="1">
        <v>1</v>
      </c>
      <c r="I135" s="1">
        <v>1</v>
      </c>
      <c r="J135" s="1">
        <v>0</v>
      </c>
      <c r="K135" s="1">
        <v>9</v>
      </c>
      <c r="L135" s="1">
        <v>1</v>
      </c>
      <c r="M135" s="1">
        <v>0</v>
      </c>
      <c r="N135" s="1">
        <v>0</v>
      </c>
      <c r="O135" s="1">
        <v>2</v>
      </c>
      <c r="P135" s="1">
        <v>0</v>
      </c>
      <c r="Q135" s="1">
        <v>0</v>
      </c>
      <c r="R135" s="1">
        <v>0</v>
      </c>
      <c r="S135" s="1">
        <v>2</v>
      </c>
      <c r="T135" s="1">
        <v>3</v>
      </c>
      <c r="U135" s="1">
        <v>0</v>
      </c>
      <c r="V135" s="1">
        <v>0</v>
      </c>
      <c r="W135" s="1">
        <v>0</v>
      </c>
      <c r="X135" s="1">
        <v>0</v>
      </c>
      <c r="Y135" s="1">
        <v>0</v>
      </c>
      <c r="Z135" s="1">
        <v>23</v>
      </c>
    </row>
    <row r="136" spans="1:26" hidden="1" x14ac:dyDescent="0.2">
      <c r="A136" s="5" t="s">
        <v>59</v>
      </c>
      <c r="B136" s="1">
        <v>4</v>
      </c>
      <c r="C136" s="1">
        <v>0</v>
      </c>
      <c r="D136" s="1">
        <v>1</v>
      </c>
      <c r="E136" s="1">
        <v>1</v>
      </c>
      <c r="F136" s="1">
        <v>2</v>
      </c>
      <c r="G136" s="1">
        <v>1</v>
      </c>
      <c r="H136" s="1">
        <v>1</v>
      </c>
      <c r="I136" s="1">
        <v>1</v>
      </c>
      <c r="J136" s="1">
        <v>0</v>
      </c>
      <c r="K136" s="1">
        <v>21</v>
      </c>
      <c r="L136" s="1">
        <v>3</v>
      </c>
      <c r="M136" s="1">
        <v>0</v>
      </c>
      <c r="N136" s="1">
        <v>0</v>
      </c>
      <c r="O136" s="1">
        <v>2</v>
      </c>
      <c r="P136" s="1">
        <v>0</v>
      </c>
      <c r="Q136" s="1">
        <v>0</v>
      </c>
      <c r="R136" s="1">
        <v>0</v>
      </c>
      <c r="S136" s="1">
        <v>2</v>
      </c>
      <c r="T136" s="1">
        <v>6</v>
      </c>
      <c r="U136" s="1">
        <v>0</v>
      </c>
      <c r="V136" s="1">
        <v>0</v>
      </c>
      <c r="W136" s="1">
        <v>0</v>
      </c>
      <c r="X136" s="1">
        <v>0</v>
      </c>
      <c r="Y136" s="1">
        <v>0</v>
      </c>
      <c r="Z136" s="1">
        <v>45</v>
      </c>
    </row>
    <row r="137" spans="1:26" hidden="1" x14ac:dyDescent="0.2">
      <c r="A137" s="5" t="s">
        <v>60</v>
      </c>
      <c r="B137" s="1">
        <v>4</v>
      </c>
      <c r="C137" s="1">
        <v>0</v>
      </c>
      <c r="D137" s="1">
        <v>1</v>
      </c>
      <c r="E137" s="1">
        <v>1</v>
      </c>
      <c r="F137" s="1">
        <v>2</v>
      </c>
      <c r="G137" s="1">
        <v>1</v>
      </c>
      <c r="H137" s="1">
        <v>1</v>
      </c>
      <c r="I137" s="1">
        <v>1</v>
      </c>
      <c r="J137" s="1">
        <v>1</v>
      </c>
      <c r="K137" s="1">
        <v>19</v>
      </c>
      <c r="L137" s="1">
        <v>1</v>
      </c>
      <c r="M137" s="1">
        <v>0</v>
      </c>
      <c r="N137" s="1">
        <v>0</v>
      </c>
      <c r="O137" s="1">
        <v>2</v>
      </c>
      <c r="P137" s="1">
        <v>0</v>
      </c>
      <c r="Q137" s="1">
        <v>0</v>
      </c>
      <c r="R137" s="1">
        <v>0</v>
      </c>
      <c r="S137" s="1">
        <v>2</v>
      </c>
      <c r="T137" s="1">
        <v>6</v>
      </c>
      <c r="U137" s="1">
        <v>0</v>
      </c>
      <c r="V137" s="1">
        <v>0</v>
      </c>
      <c r="W137" s="1">
        <v>0</v>
      </c>
      <c r="X137" s="1">
        <v>0</v>
      </c>
      <c r="Y137" s="1">
        <v>0</v>
      </c>
      <c r="Z137" s="1">
        <v>42</v>
      </c>
    </row>
    <row r="138" spans="1:26" hidden="1" x14ac:dyDescent="0.2">
      <c r="A138" s="5" t="s">
        <v>61</v>
      </c>
      <c r="B138" s="1">
        <v>4</v>
      </c>
      <c r="C138" s="1">
        <v>0</v>
      </c>
      <c r="D138" s="1">
        <v>1</v>
      </c>
      <c r="E138" s="1">
        <v>1</v>
      </c>
      <c r="F138" s="1">
        <v>2</v>
      </c>
      <c r="G138" s="1">
        <v>1</v>
      </c>
      <c r="H138" s="1">
        <v>1</v>
      </c>
      <c r="I138" s="1">
        <v>1</v>
      </c>
      <c r="J138" s="1">
        <v>0</v>
      </c>
      <c r="K138" s="1">
        <v>20</v>
      </c>
      <c r="L138" s="1">
        <v>1</v>
      </c>
      <c r="M138" s="1">
        <v>0</v>
      </c>
      <c r="N138" s="1">
        <v>0</v>
      </c>
      <c r="O138" s="1">
        <v>2</v>
      </c>
      <c r="P138" s="1">
        <v>0</v>
      </c>
      <c r="Q138" s="1">
        <v>0</v>
      </c>
      <c r="R138" s="1">
        <v>0</v>
      </c>
      <c r="S138" s="1">
        <v>2</v>
      </c>
      <c r="T138" s="1">
        <v>6</v>
      </c>
      <c r="U138" s="1">
        <v>0</v>
      </c>
      <c r="V138" s="1">
        <v>0</v>
      </c>
      <c r="W138" s="1">
        <v>0</v>
      </c>
      <c r="X138" s="1">
        <v>0</v>
      </c>
      <c r="Y138" s="1">
        <v>0</v>
      </c>
      <c r="Z138" s="1">
        <v>42</v>
      </c>
    </row>
    <row r="139" spans="1:26" hidden="1" x14ac:dyDescent="0.2">
      <c r="A139" s="5" t="s">
        <v>62</v>
      </c>
      <c r="B139" s="1">
        <v>2</v>
      </c>
      <c r="C139" s="1">
        <v>1</v>
      </c>
      <c r="D139" s="1">
        <v>1</v>
      </c>
      <c r="E139" s="1">
        <v>1</v>
      </c>
      <c r="F139" s="1">
        <v>2</v>
      </c>
      <c r="G139" s="1">
        <v>1</v>
      </c>
      <c r="H139" s="1">
        <v>1</v>
      </c>
      <c r="I139" s="1">
        <v>1</v>
      </c>
      <c r="J139" s="1">
        <v>0</v>
      </c>
      <c r="K139" s="1">
        <v>12</v>
      </c>
      <c r="L139" s="1">
        <v>1</v>
      </c>
      <c r="M139" s="1">
        <v>0</v>
      </c>
      <c r="N139" s="1">
        <v>0</v>
      </c>
      <c r="O139" s="1">
        <v>2</v>
      </c>
      <c r="P139" s="1">
        <v>0</v>
      </c>
      <c r="Q139" s="1">
        <v>0</v>
      </c>
      <c r="R139" s="1">
        <v>0</v>
      </c>
      <c r="S139" s="1">
        <v>2</v>
      </c>
      <c r="T139" s="1">
        <v>4</v>
      </c>
      <c r="U139" s="1">
        <v>0</v>
      </c>
      <c r="V139" s="1">
        <v>0</v>
      </c>
      <c r="W139" s="1">
        <v>0</v>
      </c>
      <c r="X139" s="1">
        <v>0</v>
      </c>
      <c r="Y139" s="1">
        <v>0</v>
      </c>
      <c r="Z139" s="1">
        <v>31</v>
      </c>
    </row>
    <row r="140" spans="1:26" hidden="1" x14ac:dyDescent="0.2">
      <c r="A140" s="5" t="s">
        <v>63</v>
      </c>
      <c r="B140" s="1">
        <v>3</v>
      </c>
      <c r="C140" s="1">
        <v>0</v>
      </c>
      <c r="D140" s="1">
        <v>1</v>
      </c>
      <c r="E140" s="1">
        <v>1</v>
      </c>
      <c r="F140" s="1">
        <v>1</v>
      </c>
      <c r="G140" s="1">
        <v>1</v>
      </c>
      <c r="H140" s="1">
        <v>1</v>
      </c>
      <c r="I140" s="1">
        <v>1</v>
      </c>
      <c r="J140" s="1">
        <v>0</v>
      </c>
      <c r="K140" s="1">
        <v>16</v>
      </c>
      <c r="L140" s="1">
        <v>1</v>
      </c>
      <c r="M140" s="1">
        <v>0</v>
      </c>
      <c r="N140" s="1">
        <v>0</v>
      </c>
      <c r="O140" s="1">
        <v>1</v>
      </c>
      <c r="P140" s="1">
        <v>1</v>
      </c>
      <c r="Q140" s="1">
        <v>0</v>
      </c>
      <c r="R140" s="1">
        <v>0</v>
      </c>
      <c r="S140" s="1">
        <v>2</v>
      </c>
      <c r="T140" s="1">
        <v>5</v>
      </c>
      <c r="U140" s="1">
        <v>0</v>
      </c>
      <c r="V140" s="1">
        <v>0</v>
      </c>
      <c r="W140" s="1">
        <v>0</v>
      </c>
      <c r="X140" s="1">
        <v>0</v>
      </c>
      <c r="Y140" s="1">
        <v>0</v>
      </c>
      <c r="Z140" s="1">
        <v>35</v>
      </c>
    </row>
    <row r="141" spans="1:26" hidden="1" x14ac:dyDescent="0.2">
      <c r="A141" s="5" t="s">
        <v>64</v>
      </c>
      <c r="B141" s="1">
        <v>6</v>
      </c>
      <c r="C141" s="1">
        <v>0</v>
      </c>
      <c r="D141" s="1">
        <v>2</v>
      </c>
      <c r="E141" s="1">
        <v>1</v>
      </c>
      <c r="F141" s="1">
        <v>2</v>
      </c>
      <c r="G141" s="1">
        <v>1</v>
      </c>
      <c r="H141" s="1">
        <v>1</v>
      </c>
      <c r="I141" s="1">
        <v>2</v>
      </c>
      <c r="J141" s="1">
        <v>0</v>
      </c>
      <c r="K141" s="1">
        <v>30</v>
      </c>
      <c r="L141" s="1">
        <v>3</v>
      </c>
      <c r="M141" s="1">
        <v>0</v>
      </c>
      <c r="N141" s="1">
        <v>0</v>
      </c>
      <c r="O141" s="1">
        <v>2</v>
      </c>
      <c r="P141" s="1">
        <v>0</v>
      </c>
      <c r="Q141" s="1">
        <v>0</v>
      </c>
      <c r="R141" s="1">
        <v>1</v>
      </c>
      <c r="S141" s="1">
        <v>2</v>
      </c>
      <c r="T141" s="1">
        <v>9</v>
      </c>
      <c r="U141" s="1">
        <v>0</v>
      </c>
      <c r="V141" s="1">
        <v>0</v>
      </c>
      <c r="W141" s="1">
        <v>0</v>
      </c>
      <c r="X141" s="1">
        <v>0</v>
      </c>
      <c r="Y141" s="1">
        <v>0</v>
      </c>
      <c r="Z141" s="1">
        <v>62</v>
      </c>
    </row>
    <row r="142" spans="1:26" hidden="1" x14ac:dyDescent="0.2">
      <c r="A142" s="5" t="s">
        <v>65</v>
      </c>
      <c r="B142" s="1">
        <v>2</v>
      </c>
      <c r="C142" s="1">
        <v>0</v>
      </c>
      <c r="D142" s="1">
        <v>0</v>
      </c>
      <c r="E142" s="1">
        <v>1</v>
      </c>
      <c r="F142" s="1">
        <v>0</v>
      </c>
      <c r="G142" s="1">
        <v>1</v>
      </c>
      <c r="H142" s="1">
        <v>1</v>
      </c>
      <c r="I142" s="1">
        <v>1</v>
      </c>
      <c r="J142" s="1">
        <v>0</v>
      </c>
      <c r="K142" s="1">
        <v>9</v>
      </c>
      <c r="L142" s="1">
        <v>1</v>
      </c>
      <c r="M142" s="1">
        <v>0</v>
      </c>
      <c r="N142" s="1">
        <v>0</v>
      </c>
      <c r="O142" s="1">
        <v>2</v>
      </c>
      <c r="P142" s="1">
        <v>0</v>
      </c>
      <c r="Q142" s="1">
        <v>0</v>
      </c>
      <c r="R142" s="1">
        <v>0</v>
      </c>
      <c r="S142" s="1">
        <v>2</v>
      </c>
      <c r="T142" s="1">
        <v>3</v>
      </c>
      <c r="U142" s="1">
        <v>0</v>
      </c>
      <c r="V142" s="1">
        <v>0</v>
      </c>
      <c r="W142" s="1">
        <v>0</v>
      </c>
      <c r="X142" s="1">
        <v>0</v>
      </c>
      <c r="Y142" s="1">
        <v>0</v>
      </c>
      <c r="Z142" s="1">
        <v>23</v>
      </c>
    </row>
    <row r="143" spans="1:26" hidden="1" x14ac:dyDescent="0.2">
      <c r="A143" s="5" t="s">
        <v>66</v>
      </c>
      <c r="B143" s="1">
        <v>3</v>
      </c>
      <c r="C143" s="1">
        <v>1</v>
      </c>
      <c r="D143" s="1">
        <v>1</v>
      </c>
      <c r="E143" s="1">
        <v>1</v>
      </c>
      <c r="F143" s="1">
        <v>2</v>
      </c>
      <c r="G143" s="1">
        <v>1</v>
      </c>
      <c r="H143" s="1">
        <v>1</v>
      </c>
      <c r="I143" s="1">
        <v>1</v>
      </c>
      <c r="J143" s="1">
        <v>0</v>
      </c>
      <c r="K143" s="1">
        <v>21</v>
      </c>
      <c r="L143" s="1">
        <v>2</v>
      </c>
      <c r="M143" s="1">
        <v>0</v>
      </c>
      <c r="N143" s="1">
        <v>0</v>
      </c>
      <c r="O143" s="1">
        <v>2</v>
      </c>
      <c r="P143" s="1">
        <v>0</v>
      </c>
      <c r="Q143" s="1">
        <v>0</v>
      </c>
      <c r="R143" s="1">
        <v>1</v>
      </c>
      <c r="S143" s="1">
        <v>1</v>
      </c>
      <c r="T143" s="1">
        <v>6</v>
      </c>
      <c r="U143" s="1">
        <v>0</v>
      </c>
      <c r="V143" s="1">
        <v>0</v>
      </c>
      <c r="W143" s="1">
        <v>0</v>
      </c>
      <c r="X143" s="1">
        <v>0</v>
      </c>
      <c r="Y143" s="1">
        <v>0</v>
      </c>
      <c r="Z143" s="1">
        <v>44</v>
      </c>
    </row>
    <row r="144" spans="1:26" hidden="1" x14ac:dyDescent="0.2">
      <c r="A144" s="5" t="s">
        <v>67</v>
      </c>
      <c r="B144" s="1">
        <v>4</v>
      </c>
      <c r="C144" s="1">
        <v>0</v>
      </c>
      <c r="D144" s="1">
        <v>1</v>
      </c>
      <c r="E144" s="1">
        <v>1</v>
      </c>
      <c r="F144" s="1">
        <v>2</v>
      </c>
      <c r="G144" s="1">
        <v>1</v>
      </c>
      <c r="H144" s="1">
        <v>1</v>
      </c>
      <c r="I144" s="1">
        <v>1</v>
      </c>
      <c r="J144" s="1">
        <v>0</v>
      </c>
      <c r="K144" s="1">
        <v>22</v>
      </c>
      <c r="L144" s="1">
        <v>1</v>
      </c>
      <c r="M144" s="1">
        <v>0</v>
      </c>
      <c r="N144" s="1">
        <v>0</v>
      </c>
      <c r="O144" s="1">
        <v>2</v>
      </c>
      <c r="P144" s="1">
        <v>0</v>
      </c>
      <c r="Q144" s="1">
        <v>0</v>
      </c>
      <c r="R144" s="1">
        <v>0</v>
      </c>
      <c r="S144" s="1">
        <v>2</v>
      </c>
      <c r="T144" s="1">
        <v>7</v>
      </c>
      <c r="U144" s="1">
        <v>0</v>
      </c>
      <c r="V144" s="1">
        <v>0</v>
      </c>
      <c r="W144" s="1">
        <v>0</v>
      </c>
      <c r="X144" s="1">
        <v>0</v>
      </c>
      <c r="Y144" s="1">
        <v>0</v>
      </c>
      <c r="Z144" s="1">
        <v>45</v>
      </c>
    </row>
    <row r="145" spans="1:26" hidden="1" x14ac:dyDescent="0.2">
      <c r="A145" s="5" t="s">
        <v>68</v>
      </c>
      <c r="B145" s="1">
        <v>3</v>
      </c>
      <c r="C145" s="1">
        <v>0</v>
      </c>
      <c r="D145" s="1">
        <v>1</v>
      </c>
      <c r="E145" s="1">
        <v>1</v>
      </c>
      <c r="F145" s="1">
        <v>1</v>
      </c>
      <c r="G145" s="1">
        <v>1</v>
      </c>
      <c r="H145" s="1">
        <v>1</v>
      </c>
      <c r="I145" s="1">
        <v>1</v>
      </c>
      <c r="J145" s="1">
        <v>0</v>
      </c>
      <c r="K145" s="1">
        <v>18</v>
      </c>
      <c r="L145" s="1">
        <v>1</v>
      </c>
      <c r="M145" s="1">
        <v>0</v>
      </c>
      <c r="N145" s="1">
        <v>0</v>
      </c>
      <c r="O145" s="1">
        <v>2</v>
      </c>
      <c r="P145" s="1">
        <v>0</v>
      </c>
      <c r="Q145" s="1">
        <v>0</v>
      </c>
      <c r="R145" s="1">
        <v>0</v>
      </c>
      <c r="S145" s="1">
        <v>2</v>
      </c>
      <c r="T145" s="1">
        <v>5</v>
      </c>
      <c r="U145" s="1">
        <v>0</v>
      </c>
      <c r="V145" s="1">
        <v>0</v>
      </c>
      <c r="W145" s="1">
        <v>0</v>
      </c>
      <c r="X145" s="1">
        <v>0</v>
      </c>
      <c r="Y145" s="1">
        <v>0</v>
      </c>
      <c r="Z145" s="1">
        <v>37</v>
      </c>
    </row>
    <row r="146" spans="1:26" hidden="1" x14ac:dyDescent="0.2">
      <c r="A146" s="5" t="s">
        <v>69</v>
      </c>
      <c r="B146" s="1">
        <v>4</v>
      </c>
      <c r="C146" s="1">
        <v>0</v>
      </c>
      <c r="D146" s="1">
        <v>1</v>
      </c>
      <c r="E146" s="1">
        <v>1</v>
      </c>
      <c r="F146" s="1">
        <v>2</v>
      </c>
      <c r="G146" s="1">
        <v>1</v>
      </c>
      <c r="H146" s="1">
        <v>1</v>
      </c>
      <c r="I146" s="1">
        <v>2</v>
      </c>
      <c r="J146" s="1">
        <v>0</v>
      </c>
      <c r="K146" s="1">
        <v>24</v>
      </c>
      <c r="L146" s="1">
        <v>1</v>
      </c>
      <c r="M146" s="1">
        <v>0</v>
      </c>
      <c r="N146" s="1">
        <v>0</v>
      </c>
      <c r="O146" s="1">
        <v>2</v>
      </c>
      <c r="P146" s="1">
        <v>0</v>
      </c>
      <c r="Q146" s="1">
        <v>0</v>
      </c>
      <c r="R146" s="1">
        <v>1</v>
      </c>
      <c r="S146" s="1">
        <v>0</v>
      </c>
      <c r="T146" s="1">
        <v>7</v>
      </c>
      <c r="U146" s="1">
        <v>0</v>
      </c>
      <c r="V146" s="1">
        <v>0</v>
      </c>
      <c r="W146" s="1">
        <v>1</v>
      </c>
      <c r="X146" s="1">
        <v>0</v>
      </c>
      <c r="Y146" s="1">
        <v>0</v>
      </c>
      <c r="Z146" s="1">
        <v>48</v>
      </c>
    </row>
    <row r="147" spans="1:26" hidden="1" x14ac:dyDescent="0.2">
      <c r="A147" s="5" t="s">
        <v>70</v>
      </c>
      <c r="B147" s="1">
        <v>4</v>
      </c>
      <c r="C147" s="1">
        <v>0</v>
      </c>
      <c r="D147" s="1">
        <v>1</v>
      </c>
      <c r="E147" s="1">
        <v>1</v>
      </c>
      <c r="F147" s="1">
        <v>2</v>
      </c>
      <c r="G147" s="1">
        <v>1</v>
      </c>
      <c r="H147" s="1">
        <v>1</v>
      </c>
      <c r="I147" s="1">
        <v>2</v>
      </c>
      <c r="J147" s="1">
        <v>0</v>
      </c>
      <c r="K147" s="1">
        <v>24</v>
      </c>
      <c r="L147" s="1">
        <v>2</v>
      </c>
      <c r="M147" s="1">
        <v>0</v>
      </c>
      <c r="N147" s="1">
        <v>0</v>
      </c>
      <c r="O147" s="1">
        <v>2</v>
      </c>
      <c r="P147" s="1">
        <v>0</v>
      </c>
      <c r="Q147" s="1">
        <v>0</v>
      </c>
      <c r="R147" s="1">
        <v>0</v>
      </c>
      <c r="S147" s="1">
        <v>2</v>
      </c>
      <c r="T147" s="1">
        <v>7</v>
      </c>
      <c r="U147" s="1">
        <v>0</v>
      </c>
      <c r="V147" s="1">
        <v>0</v>
      </c>
      <c r="W147" s="1">
        <v>0</v>
      </c>
      <c r="X147" s="1">
        <v>0</v>
      </c>
      <c r="Y147" s="1">
        <v>0</v>
      </c>
      <c r="Z147" s="1">
        <v>49</v>
      </c>
    </row>
    <row r="148" spans="1:26" hidden="1" x14ac:dyDescent="0.2">
      <c r="A148" s="5" t="s">
        <v>71</v>
      </c>
      <c r="B148" s="1">
        <v>3</v>
      </c>
      <c r="C148" s="1">
        <v>0</v>
      </c>
      <c r="D148" s="1">
        <v>1</v>
      </c>
      <c r="E148" s="1">
        <v>1</v>
      </c>
      <c r="F148" s="1">
        <v>1</v>
      </c>
      <c r="G148" s="1">
        <v>1</v>
      </c>
      <c r="H148" s="1">
        <v>1</v>
      </c>
      <c r="I148" s="1">
        <v>1</v>
      </c>
      <c r="J148" s="1">
        <v>0</v>
      </c>
      <c r="K148" s="1">
        <v>15</v>
      </c>
      <c r="L148" s="1">
        <v>1</v>
      </c>
      <c r="M148" s="1">
        <v>0</v>
      </c>
      <c r="N148" s="1">
        <v>0</v>
      </c>
      <c r="O148" s="1">
        <v>2</v>
      </c>
      <c r="P148" s="1">
        <v>0</v>
      </c>
      <c r="Q148" s="1">
        <v>0</v>
      </c>
      <c r="R148" s="1">
        <v>0</v>
      </c>
      <c r="S148" s="1">
        <v>2</v>
      </c>
      <c r="T148" s="1">
        <v>4</v>
      </c>
      <c r="U148" s="1">
        <v>0</v>
      </c>
      <c r="V148" s="1">
        <v>0</v>
      </c>
      <c r="W148" s="1">
        <v>0</v>
      </c>
      <c r="X148" s="1">
        <v>0</v>
      </c>
      <c r="Y148" s="1">
        <v>0</v>
      </c>
      <c r="Z148" s="1">
        <v>33</v>
      </c>
    </row>
  </sheetData>
  <autoFilter ref="A9:AB148" xr:uid="{00000000-0009-0000-0000-000008000000}">
    <filterColumn colId="0">
      <filters>
        <filter val="BAISLEY PARK CONSOLIDATED"/>
        <filter val="ISAACS CONSOLIDATED"/>
        <filter val="KINGSBOROUGH CONSOLIDATED"/>
        <filter val="LA GUARDIA CONSOLIDATED"/>
        <filter val="RANGEL"/>
      </filters>
    </filterColumn>
  </autoFilter>
  <dataValidations count="1">
    <dataValidation type="list" allowBlank="1" showInputMessage="1" sqref="F1:K1 B1:C1" xr:uid="{00000000-0002-0000-0800-000000000000}">
      <formula1>"..."</formula1>
    </dataValidation>
  </dataValidations>
  <pageMargins left="0.7" right="0.7" top="0.75" bottom="0.75" header="0.3" footer="0.3"/>
  <pageSetup orientation="portrait" r:id="rId1"/>
  <customProperties>
    <customPr name="CellIDs" r:id="rId2"/>
    <customPr name="ConnName" r:id="rId3"/>
    <customPr name="ConnPOV" r:id="rId4"/>
    <customPr name="HyperionPOVXML" r:id="rId5"/>
    <customPr name="HyperionXML" r:id="rId6"/>
    <customPr name="NameConnectionMap" r:id="rId7"/>
    <customPr name="POVPosition" r:id="rId8"/>
    <customPr name="SheetHasParityContent" r:id="rId9"/>
    <customPr name="SheetOptions" r:id="rId10"/>
    <customPr name="ShowPOV" r:id="rId11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18"/>
  <sheetViews>
    <sheetView topLeftCell="A97" workbookViewId="0">
      <selection activeCell="D123" sqref="D123"/>
    </sheetView>
  </sheetViews>
  <sheetFormatPr baseColWidth="10" defaultColWidth="8.83203125" defaultRowHeight="15" x14ac:dyDescent="0.2"/>
  <cols>
    <col min="1" max="1" width="44.6640625" customWidth="1"/>
    <col min="2" max="2" width="28.83203125" customWidth="1"/>
    <col min="3" max="3" width="14.33203125" bestFit="1" customWidth="1"/>
    <col min="4" max="4" width="15" bestFit="1" customWidth="1"/>
    <col min="5" max="5" width="14.33203125" bestFit="1" customWidth="1"/>
    <col min="6" max="6" width="15.33203125" bestFit="1" customWidth="1"/>
    <col min="7" max="7" width="14" bestFit="1" customWidth="1"/>
    <col min="8" max="8" width="31.6640625" customWidth="1"/>
  </cols>
  <sheetData>
    <row r="1" spans="1:8" x14ac:dyDescent="0.2">
      <c r="A1" s="102" t="s">
        <v>462</v>
      </c>
      <c r="B1" s="102" t="s">
        <v>461</v>
      </c>
      <c r="C1" s="102" t="s">
        <v>463</v>
      </c>
      <c r="D1" s="102" t="s">
        <v>464</v>
      </c>
      <c r="E1" s="102" t="s">
        <v>465</v>
      </c>
      <c r="F1" s="102" t="s">
        <v>466</v>
      </c>
      <c r="G1" s="102" t="s">
        <v>467</v>
      </c>
      <c r="H1" s="102" t="s">
        <v>468</v>
      </c>
    </row>
    <row r="2" spans="1:8" x14ac:dyDescent="0.2">
      <c r="A2" s="104" t="s">
        <v>98</v>
      </c>
      <c r="B2" s="103" t="s">
        <v>379</v>
      </c>
      <c r="C2" s="104" t="s">
        <v>209</v>
      </c>
      <c r="D2" s="104">
        <v>1</v>
      </c>
      <c r="E2" s="104">
        <f>VLOOKUP(A2,[1]Sheet6!$B$1:$H$156,6,FALSE)</f>
        <v>1</v>
      </c>
      <c r="F2" s="103" t="s">
        <v>209</v>
      </c>
      <c r="G2" s="103">
        <v>1</v>
      </c>
      <c r="H2" s="104" t="s">
        <v>98</v>
      </c>
    </row>
    <row r="3" spans="1:8" x14ac:dyDescent="0.2">
      <c r="A3" s="104" t="s">
        <v>323</v>
      </c>
      <c r="B3" s="103" t="s">
        <v>379</v>
      </c>
      <c r="C3" s="104" t="s">
        <v>208</v>
      </c>
      <c r="D3" s="104">
        <v>1</v>
      </c>
      <c r="E3" s="104">
        <f>VLOOKUP(A3,[1]Sheet6!$B$1:$H$156,6,FALSE)</f>
        <v>1</v>
      </c>
      <c r="F3" s="103" t="s">
        <v>469</v>
      </c>
      <c r="G3" s="103">
        <v>1</v>
      </c>
      <c r="H3" s="104" t="s">
        <v>470</v>
      </c>
    </row>
    <row r="4" spans="1:8" x14ac:dyDescent="0.2">
      <c r="A4" s="104" t="s">
        <v>99</v>
      </c>
      <c r="B4" s="103" t="s">
        <v>379</v>
      </c>
      <c r="C4" s="104" t="s">
        <v>210</v>
      </c>
      <c r="D4" s="104">
        <v>1</v>
      </c>
      <c r="E4" s="104">
        <f>VLOOKUP(A4,[1]Sheet6!$B$1:$H$156,6,FALSE)</f>
        <v>1</v>
      </c>
      <c r="F4" s="103" t="s">
        <v>471</v>
      </c>
      <c r="G4" s="103">
        <v>1</v>
      </c>
      <c r="H4" s="104" t="s">
        <v>472</v>
      </c>
    </row>
    <row r="5" spans="1:8" x14ac:dyDescent="0.2">
      <c r="A5" s="104" t="s">
        <v>99</v>
      </c>
      <c r="B5" s="103" t="s">
        <v>379</v>
      </c>
      <c r="C5" s="104" t="s">
        <v>210</v>
      </c>
      <c r="D5" s="104"/>
      <c r="E5" s="104">
        <v>0</v>
      </c>
      <c r="F5" s="103" t="s">
        <v>473</v>
      </c>
      <c r="G5" s="103">
        <v>1</v>
      </c>
      <c r="H5" s="104" t="s">
        <v>474</v>
      </c>
    </row>
    <row r="6" spans="1:8" x14ac:dyDescent="0.2">
      <c r="A6" s="104" t="s">
        <v>99</v>
      </c>
      <c r="B6" s="103" t="s">
        <v>379</v>
      </c>
      <c r="C6" s="104" t="s">
        <v>210</v>
      </c>
      <c r="D6" s="104"/>
      <c r="E6" s="104">
        <v>0</v>
      </c>
      <c r="F6" s="103" t="s">
        <v>475</v>
      </c>
      <c r="G6" s="103">
        <v>1</v>
      </c>
      <c r="H6" s="104" t="s">
        <v>476</v>
      </c>
    </row>
    <row r="7" spans="1:8" x14ac:dyDescent="0.2">
      <c r="A7" s="104" t="s">
        <v>100</v>
      </c>
      <c r="B7" s="103" t="s">
        <v>379</v>
      </c>
      <c r="C7" s="104" t="s">
        <v>211</v>
      </c>
      <c r="D7" s="104">
        <v>1</v>
      </c>
      <c r="E7" s="104">
        <f>VLOOKUP(A7,[1]Sheet6!$B$1:$H$156,6,FALSE)</f>
        <v>1</v>
      </c>
      <c r="F7" s="103" t="s">
        <v>211</v>
      </c>
      <c r="G7" s="103">
        <v>1</v>
      </c>
      <c r="H7" s="104" t="s">
        <v>100</v>
      </c>
    </row>
    <row r="8" spans="1:8" x14ac:dyDescent="0.2">
      <c r="A8" s="104" t="s">
        <v>101</v>
      </c>
      <c r="B8" s="103" t="s">
        <v>379</v>
      </c>
      <c r="C8" s="104" t="s">
        <v>212</v>
      </c>
      <c r="D8" s="104">
        <v>1</v>
      </c>
      <c r="E8" s="104">
        <f>VLOOKUP(A8,[1]Sheet6!$B$1:$H$156,6,FALSE)</f>
        <v>1</v>
      </c>
      <c r="F8" s="103" t="s">
        <v>477</v>
      </c>
      <c r="G8" s="103">
        <v>1</v>
      </c>
      <c r="H8" s="104" t="s">
        <v>478</v>
      </c>
    </row>
    <row r="9" spans="1:8" x14ac:dyDescent="0.2">
      <c r="A9" s="104" t="s">
        <v>101</v>
      </c>
      <c r="B9" s="103" t="s">
        <v>379</v>
      </c>
      <c r="C9" s="104" t="s">
        <v>212</v>
      </c>
      <c r="D9" s="104"/>
      <c r="E9" s="104">
        <v>0</v>
      </c>
      <c r="F9" s="103" t="s">
        <v>479</v>
      </c>
      <c r="G9" s="103">
        <v>1</v>
      </c>
      <c r="H9" s="104" t="s">
        <v>480</v>
      </c>
    </row>
    <row r="10" spans="1:8" x14ac:dyDescent="0.2">
      <c r="A10" s="104" t="s">
        <v>101</v>
      </c>
      <c r="B10" s="103" t="s">
        <v>379</v>
      </c>
      <c r="C10" s="104" t="s">
        <v>212</v>
      </c>
      <c r="D10" s="104"/>
      <c r="E10" s="104">
        <v>0</v>
      </c>
      <c r="F10" s="103" t="s">
        <v>481</v>
      </c>
      <c r="G10" s="103">
        <v>1</v>
      </c>
      <c r="H10" s="104" t="s">
        <v>482</v>
      </c>
    </row>
    <row r="11" spans="1:8" x14ac:dyDescent="0.2">
      <c r="A11" s="104" t="s">
        <v>101</v>
      </c>
      <c r="B11" s="103" t="s">
        <v>379</v>
      </c>
      <c r="C11" s="104" t="s">
        <v>212</v>
      </c>
      <c r="D11" s="104"/>
      <c r="E11" s="104">
        <v>0</v>
      </c>
      <c r="F11" s="103" t="s">
        <v>483</v>
      </c>
      <c r="G11" s="103">
        <v>1</v>
      </c>
      <c r="H11" s="104" t="s">
        <v>484</v>
      </c>
    </row>
    <row r="12" spans="1:8" x14ac:dyDescent="0.2">
      <c r="A12" s="104" t="s">
        <v>101</v>
      </c>
      <c r="B12" s="103" t="s">
        <v>379</v>
      </c>
      <c r="C12" s="104" t="s">
        <v>212</v>
      </c>
      <c r="D12" s="104"/>
      <c r="E12" s="104">
        <f>VLOOKUP(A12,[1]Sheet6!$B$1:$H$156,5,FALSE)</f>
        <v>0</v>
      </c>
      <c r="F12" s="103" t="s">
        <v>485</v>
      </c>
      <c r="G12" s="103">
        <v>1</v>
      </c>
      <c r="H12" s="104" t="s">
        <v>486</v>
      </c>
    </row>
    <row r="13" spans="1:8" x14ac:dyDescent="0.2">
      <c r="A13" s="104" t="s">
        <v>101</v>
      </c>
      <c r="B13" s="103" t="s">
        <v>379</v>
      </c>
      <c r="C13" s="104" t="s">
        <v>212</v>
      </c>
      <c r="D13" s="104"/>
      <c r="E13" s="104">
        <f>VLOOKUP(A13,[1]Sheet6!$B$1:$H$156,5,FALSE)</f>
        <v>0</v>
      </c>
      <c r="F13" s="103" t="s">
        <v>487</v>
      </c>
      <c r="G13" s="103">
        <v>1</v>
      </c>
      <c r="H13" s="104" t="s">
        <v>488</v>
      </c>
    </row>
    <row r="14" spans="1:8" x14ac:dyDescent="0.2">
      <c r="A14" s="104" t="s">
        <v>101</v>
      </c>
      <c r="B14" s="103" t="s">
        <v>379</v>
      </c>
      <c r="C14" s="104" t="s">
        <v>212</v>
      </c>
      <c r="D14" s="104"/>
      <c r="E14" s="104">
        <f>VLOOKUP(A14,[1]Sheet6!$B$1:$H$156,5,FALSE)</f>
        <v>0</v>
      </c>
      <c r="F14" s="103" t="s">
        <v>489</v>
      </c>
      <c r="G14" s="103">
        <v>1</v>
      </c>
      <c r="H14" s="104" t="s">
        <v>490</v>
      </c>
    </row>
    <row r="15" spans="1:8" x14ac:dyDescent="0.2">
      <c r="A15" s="104" t="s">
        <v>102</v>
      </c>
      <c r="B15" s="103" t="s">
        <v>379</v>
      </c>
      <c r="C15" s="104" t="s">
        <v>213</v>
      </c>
      <c r="D15" s="104">
        <v>1</v>
      </c>
      <c r="E15" s="104">
        <f>VLOOKUP(A15,[1]Sheet6!$B$1:$H$156,6,FALSE)</f>
        <v>1</v>
      </c>
      <c r="F15" s="103" t="s">
        <v>491</v>
      </c>
      <c r="G15" s="103">
        <v>1</v>
      </c>
      <c r="H15" s="104" t="s">
        <v>492</v>
      </c>
    </row>
    <row r="16" spans="1:8" x14ac:dyDescent="0.2">
      <c r="A16" s="104" t="s">
        <v>102</v>
      </c>
      <c r="B16" s="103" t="s">
        <v>379</v>
      </c>
      <c r="C16" s="104" t="s">
        <v>213</v>
      </c>
      <c r="D16" s="104"/>
      <c r="E16" s="104">
        <f>VLOOKUP(A16,[1]Sheet6!$B$1:$H$156,5,FALSE)</f>
        <v>0</v>
      </c>
      <c r="F16" s="103" t="s">
        <v>493</v>
      </c>
      <c r="G16" s="103">
        <v>1</v>
      </c>
      <c r="H16" s="104" t="s">
        <v>494</v>
      </c>
    </row>
    <row r="17" spans="1:8" x14ac:dyDescent="0.2">
      <c r="A17" s="104" t="s">
        <v>103</v>
      </c>
      <c r="B17" s="103" t="s">
        <v>379</v>
      </c>
      <c r="C17" s="104" t="s">
        <v>214</v>
      </c>
      <c r="D17" s="104">
        <v>1</v>
      </c>
      <c r="E17" s="104">
        <f>VLOOKUP(A17,[1]Sheet6!$B$1:$H$156,6,FALSE)</f>
        <v>1</v>
      </c>
      <c r="F17" s="103" t="s">
        <v>214</v>
      </c>
      <c r="G17" s="103">
        <v>1</v>
      </c>
      <c r="H17" s="104" t="s">
        <v>103</v>
      </c>
    </row>
    <row r="18" spans="1:8" x14ac:dyDescent="0.2">
      <c r="A18" s="104" t="s">
        <v>104</v>
      </c>
      <c r="B18" s="103" t="s">
        <v>379</v>
      </c>
      <c r="C18" s="104" t="s">
        <v>215</v>
      </c>
      <c r="D18" s="104">
        <v>1</v>
      </c>
      <c r="E18" s="104">
        <f>VLOOKUP(A18,[1]Sheet6!$B$1:$H$156,6,FALSE)</f>
        <v>1</v>
      </c>
      <c r="F18" s="103" t="s">
        <v>495</v>
      </c>
      <c r="G18" s="103">
        <v>1</v>
      </c>
      <c r="H18" s="104" t="s">
        <v>496</v>
      </c>
    </row>
    <row r="19" spans="1:8" x14ac:dyDescent="0.2">
      <c r="A19" s="104" t="s">
        <v>104</v>
      </c>
      <c r="B19" s="103" t="s">
        <v>379</v>
      </c>
      <c r="C19" s="104" t="s">
        <v>215</v>
      </c>
      <c r="D19" s="104"/>
      <c r="E19" s="104">
        <f>VLOOKUP(A19,[1]Sheet6!$B$1:$H$156,5,FALSE)</f>
        <v>0</v>
      </c>
      <c r="F19" s="103" t="s">
        <v>497</v>
      </c>
      <c r="G19" s="103">
        <v>1</v>
      </c>
      <c r="H19" s="104" t="s">
        <v>498</v>
      </c>
    </row>
    <row r="20" spans="1:8" x14ac:dyDescent="0.2">
      <c r="A20" s="104" t="s">
        <v>104</v>
      </c>
      <c r="B20" s="103" t="s">
        <v>379</v>
      </c>
      <c r="C20" s="104" t="s">
        <v>215</v>
      </c>
      <c r="D20" s="104"/>
      <c r="E20" s="104">
        <f>VLOOKUP(A20,[1]Sheet6!$B$1:$H$156,5,FALSE)</f>
        <v>0</v>
      </c>
      <c r="F20" s="103" t="s">
        <v>499</v>
      </c>
      <c r="G20" s="103">
        <v>1</v>
      </c>
      <c r="H20" s="104" t="s">
        <v>500</v>
      </c>
    </row>
    <row r="21" spans="1:8" x14ac:dyDescent="0.2">
      <c r="A21" s="104" t="s">
        <v>105</v>
      </c>
      <c r="B21" s="103" t="s">
        <v>379</v>
      </c>
      <c r="C21" s="104" t="s">
        <v>216</v>
      </c>
      <c r="D21" s="104">
        <v>1</v>
      </c>
      <c r="E21" s="104">
        <f>VLOOKUP(A21,[1]Sheet6!$B$1:$H$156,6,FALSE)</f>
        <v>1</v>
      </c>
      <c r="F21" s="103" t="s">
        <v>501</v>
      </c>
      <c r="G21" s="103">
        <v>1</v>
      </c>
      <c r="H21" s="104" t="s">
        <v>502</v>
      </c>
    </row>
    <row r="22" spans="1:8" x14ac:dyDescent="0.2">
      <c r="A22" s="104" t="s">
        <v>105</v>
      </c>
      <c r="B22" s="103" t="s">
        <v>379</v>
      </c>
      <c r="C22" s="104" t="s">
        <v>216</v>
      </c>
      <c r="D22" s="104"/>
      <c r="E22" s="104">
        <f>VLOOKUP(A22,[1]Sheet6!$B$1:$H$156,5,FALSE)</f>
        <v>0</v>
      </c>
      <c r="F22" s="103" t="s">
        <v>503</v>
      </c>
      <c r="G22" s="103">
        <v>1</v>
      </c>
      <c r="H22" s="104" t="s">
        <v>504</v>
      </c>
    </row>
    <row r="23" spans="1:8" x14ac:dyDescent="0.2">
      <c r="A23" s="104" t="s">
        <v>106</v>
      </c>
      <c r="B23" s="103" t="s">
        <v>379</v>
      </c>
      <c r="C23" s="104" t="s">
        <v>217</v>
      </c>
      <c r="D23" s="104">
        <v>1</v>
      </c>
      <c r="E23" s="104">
        <f>VLOOKUP(A23,[1]Sheet6!$B$1:$H$156,6,FALSE)</f>
        <v>1</v>
      </c>
      <c r="F23" s="103" t="s">
        <v>217</v>
      </c>
      <c r="G23" s="103">
        <v>1</v>
      </c>
      <c r="H23" s="104" t="s">
        <v>106</v>
      </c>
    </row>
    <row r="24" spans="1:8" x14ac:dyDescent="0.2">
      <c r="A24" s="104" t="s">
        <v>351</v>
      </c>
      <c r="B24" s="103" t="s">
        <v>379</v>
      </c>
      <c r="C24" s="104" t="s">
        <v>218</v>
      </c>
      <c r="D24" s="104">
        <v>1</v>
      </c>
      <c r="E24" s="104">
        <f>VLOOKUP(A24,[1]Sheet6!$B$1:$H$156,6,FALSE)</f>
        <v>1</v>
      </c>
      <c r="F24" s="103" t="s">
        <v>505</v>
      </c>
      <c r="G24" s="103">
        <v>1</v>
      </c>
      <c r="H24" s="104" t="s">
        <v>506</v>
      </c>
    </row>
    <row r="25" spans="1:8" x14ac:dyDescent="0.2">
      <c r="A25" s="104" t="s">
        <v>351</v>
      </c>
      <c r="B25" s="103" t="s">
        <v>379</v>
      </c>
      <c r="C25" s="104" t="s">
        <v>218</v>
      </c>
      <c r="D25" s="104"/>
      <c r="E25" s="104">
        <f>VLOOKUP(A25,[1]Sheet6!$B$1:$H$156,5,FALSE)</f>
        <v>0</v>
      </c>
      <c r="F25" s="103" t="s">
        <v>507</v>
      </c>
      <c r="G25" s="103">
        <v>1</v>
      </c>
      <c r="H25" s="104" t="s">
        <v>508</v>
      </c>
    </row>
    <row r="26" spans="1:8" x14ac:dyDescent="0.2">
      <c r="A26" s="104" t="s">
        <v>351</v>
      </c>
      <c r="B26" s="103" t="s">
        <v>379</v>
      </c>
      <c r="C26" s="104" t="s">
        <v>218</v>
      </c>
      <c r="D26" s="104"/>
      <c r="E26" s="104">
        <f>VLOOKUP(A26,[1]Sheet6!$B$1:$H$156,5,FALSE)</f>
        <v>0</v>
      </c>
      <c r="F26" s="103" t="s">
        <v>509</v>
      </c>
      <c r="G26" s="103">
        <v>1</v>
      </c>
      <c r="H26" s="104" t="s">
        <v>510</v>
      </c>
    </row>
    <row r="27" spans="1:8" x14ac:dyDescent="0.2">
      <c r="A27" s="104" t="s">
        <v>108</v>
      </c>
      <c r="B27" s="103" t="s">
        <v>379</v>
      </c>
      <c r="C27" s="104" t="s">
        <v>219</v>
      </c>
      <c r="D27" s="104">
        <v>1</v>
      </c>
      <c r="E27" s="104">
        <f>VLOOKUP(A27,[1]Sheet6!$B$1:$H$156,6,FALSE)</f>
        <v>1</v>
      </c>
      <c r="F27" s="103" t="s">
        <v>219</v>
      </c>
      <c r="G27" s="103">
        <v>1</v>
      </c>
      <c r="H27" s="104" t="s">
        <v>108</v>
      </c>
    </row>
    <row r="28" spans="1:8" x14ac:dyDescent="0.2">
      <c r="A28" s="104" t="s">
        <v>109</v>
      </c>
      <c r="B28" s="103" t="s">
        <v>379</v>
      </c>
      <c r="C28" s="104" t="s">
        <v>220</v>
      </c>
      <c r="D28" s="104">
        <v>1</v>
      </c>
      <c r="E28" s="104">
        <f>VLOOKUP(A28,[1]Sheet6!$B$1:$H$156,6,FALSE)</f>
        <v>1</v>
      </c>
      <c r="F28" s="103" t="s">
        <v>511</v>
      </c>
      <c r="G28" s="103">
        <v>1</v>
      </c>
      <c r="H28" s="104" t="s">
        <v>512</v>
      </c>
    </row>
    <row r="29" spans="1:8" x14ac:dyDescent="0.2">
      <c r="A29" s="104" t="s">
        <v>109</v>
      </c>
      <c r="B29" s="103" t="s">
        <v>379</v>
      </c>
      <c r="C29" s="104" t="s">
        <v>220</v>
      </c>
      <c r="D29" s="104"/>
      <c r="E29" s="104">
        <f>VLOOKUP(A29,[1]Sheet6!$B$1:$H$156,5,FALSE)</f>
        <v>0</v>
      </c>
      <c r="F29" s="103" t="s">
        <v>513</v>
      </c>
      <c r="G29" s="103">
        <v>1</v>
      </c>
      <c r="H29" s="104" t="s">
        <v>514</v>
      </c>
    </row>
    <row r="30" spans="1:8" x14ac:dyDescent="0.2">
      <c r="A30" s="104" t="s">
        <v>110</v>
      </c>
      <c r="B30" s="103" t="s">
        <v>379</v>
      </c>
      <c r="C30" s="104" t="s">
        <v>221</v>
      </c>
      <c r="D30" s="104">
        <v>1</v>
      </c>
      <c r="E30" s="104">
        <f>VLOOKUP(A30,[1]Sheet6!$B$1:$H$156,6,FALSE)</f>
        <v>1</v>
      </c>
      <c r="F30" s="103" t="s">
        <v>515</v>
      </c>
      <c r="G30" s="103">
        <v>1</v>
      </c>
      <c r="H30" s="104" t="s">
        <v>516</v>
      </c>
    </row>
    <row r="31" spans="1:8" x14ac:dyDescent="0.2">
      <c r="A31" s="104" t="s">
        <v>110</v>
      </c>
      <c r="B31" s="103" t="s">
        <v>379</v>
      </c>
      <c r="C31" s="104" t="s">
        <v>221</v>
      </c>
      <c r="D31" s="104"/>
      <c r="E31" s="104">
        <f>VLOOKUP(A31,[1]Sheet6!$B$1:$H$156,5,FALSE)</f>
        <v>0</v>
      </c>
      <c r="F31" s="103" t="s">
        <v>517</v>
      </c>
      <c r="G31" s="103">
        <v>1</v>
      </c>
      <c r="H31" s="104" t="s">
        <v>518</v>
      </c>
    </row>
    <row r="32" spans="1:8" x14ac:dyDescent="0.2">
      <c r="A32" s="104" t="s">
        <v>113</v>
      </c>
      <c r="B32" s="103" t="s">
        <v>379</v>
      </c>
      <c r="C32" s="104" t="s">
        <v>223</v>
      </c>
      <c r="D32" s="104">
        <v>1</v>
      </c>
      <c r="E32" s="104">
        <f>VLOOKUP(A32,[1]Sheet6!$B$1:$H$156,6,FALSE)</f>
        <v>1</v>
      </c>
      <c r="F32" s="103" t="s">
        <v>519</v>
      </c>
      <c r="G32" s="103">
        <v>1</v>
      </c>
      <c r="H32" s="104" t="s">
        <v>520</v>
      </c>
    </row>
    <row r="33" spans="1:8" x14ac:dyDescent="0.2">
      <c r="A33" s="104" t="s">
        <v>113</v>
      </c>
      <c r="B33" s="103" t="s">
        <v>379</v>
      </c>
      <c r="C33" s="104" t="s">
        <v>223</v>
      </c>
      <c r="D33" s="104"/>
      <c r="E33" s="104">
        <f>VLOOKUP(A33,[1]Sheet6!$B$1:$H$156,5,FALSE)</f>
        <v>0</v>
      </c>
      <c r="F33" s="103" t="s">
        <v>521</v>
      </c>
      <c r="G33" s="103">
        <v>1</v>
      </c>
      <c r="H33" s="104" t="s">
        <v>522</v>
      </c>
    </row>
    <row r="34" spans="1:8" x14ac:dyDescent="0.2">
      <c r="A34" s="104" t="s">
        <v>114</v>
      </c>
      <c r="B34" s="103" t="s">
        <v>379</v>
      </c>
      <c r="C34" s="104" t="s">
        <v>224</v>
      </c>
      <c r="D34" s="104">
        <v>1</v>
      </c>
      <c r="E34" s="104">
        <f>VLOOKUP(A34,[1]Sheet6!$B$1:$H$156,6,FALSE)</f>
        <v>1</v>
      </c>
      <c r="F34" s="103" t="s">
        <v>523</v>
      </c>
      <c r="G34" s="103">
        <v>1</v>
      </c>
      <c r="H34" s="104" t="s">
        <v>524</v>
      </c>
    </row>
    <row r="35" spans="1:8" x14ac:dyDescent="0.2">
      <c r="A35" s="104" t="s">
        <v>114</v>
      </c>
      <c r="B35" s="103" t="s">
        <v>379</v>
      </c>
      <c r="C35" s="104" t="s">
        <v>224</v>
      </c>
      <c r="D35" s="104"/>
      <c r="E35" s="104">
        <f>VLOOKUP(A35,[1]Sheet6!$B$1:$H$156,5,FALSE)</f>
        <v>0</v>
      </c>
      <c r="F35" s="103" t="s">
        <v>525</v>
      </c>
      <c r="G35" s="103">
        <v>1</v>
      </c>
      <c r="H35" s="104" t="s">
        <v>526</v>
      </c>
    </row>
    <row r="36" spans="1:8" x14ac:dyDescent="0.2">
      <c r="A36" s="104" t="s">
        <v>115</v>
      </c>
      <c r="B36" s="103" t="s">
        <v>379</v>
      </c>
      <c r="C36" s="104" t="s">
        <v>225</v>
      </c>
      <c r="D36" s="104">
        <v>1</v>
      </c>
      <c r="E36" s="104">
        <f>VLOOKUP(A36,[1]Sheet6!$B$1:$H$156,6,FALSE)</f>
        <v>1</v>
      </c>
      <c r="F36" s="103" t="s">
        <v>527</v>
      </c>
      <c r="G36" s="103">
        <v>1</v>
      </c>
      <c r="H36" s="104" t="s">
        <v>528</v>
      </c>
    </row>
    <row r="37" spans="1:8" x14ac:dyDescent="0.2">
      <c r="A37" s="104" t="s">
        <v>115</v>
      </c>
      <c r="B37" s="103" t="s">
        <v>379</v>
      </c>
      <c r="C37" s="104" t="s">
        <v>225</v>
      </c>
      <c r="D37" s="104"/>
      <c r="E37" s="104">
        <f>VLOOKUP(A37,[1]Sheet6!$B$1:$H$156,5,FALSE)</f>
        <v>0</v>
      </c>
      <c r="F37" s="103" t="s">
        <v>529</v>
      </c>
      <c r="G37" s="103">
        <v>1</v>
      </c>
      <c r="H37" s="104" t="s">
        <v>530</v>
      </c>
    </row>
    <row r="38" spans="1:8" x14ac:dyDescent="0.2">
      <c r="A38" s="104" t="s">
        <v>116</v>
      </c>
      <c r="B38" s="103" t="s">
        <v>379</v>
      </c>
      <c r="C38" s="104" t="s">
        <v>226</v>
      </c>
      <c r="D38" s="104">
        <v>1</v>
      </c>
      <c r="E38" s="104">
        <f>VLOOKUP(A38,[1]Sheet6!$B$1:$H$156,6,FALSE)</f>
        <v>1</v>
      </c>
      <c r="F38" s="103" t="s">
        <v>226</v>
      </c>
      <c r="G38" s="103">
        <v>1</v>
      </c>
      <c r="H38" s="104" t="s">
        <v>116</v>
      </c>
    </row>
    <row r="39" spans="1:8" x14ac:dyDescent="0.2">
      <c r="A39" s="104" t="s">
        <v>117</v>
      </c>
      <c r="B39" s="103" t="s">
        <v>379</v>
      </c>
      <c r="C39" s="104" t="s">
        <v>227</v>
      </c>
      <c r="D39" s="104">
        <v>1</v>
      </c>
      <c r="E39" s="104">
        <f>VLOOKUP(A39,[1]Sheet6!$B$1:$H$156,6,FALSE)</f>
        <v>1</v>
      </c>
      <c r="F39" s="103" t="s">
        <v>531</v>
      </c>
      <c r="G39" s="103">
        <v>1</v>
      </c>
      <c r="H39" s="104" t="s">
        <v>532</v>
      </c>
    </row>
    <row r="40" spans="1:8" x14ac:dyDescent="0.2">
      <c r="A40" s="104" t="s">
        <v>117</v>
      </c>
      <c r="B40" s="103" t="s">
        <v>379</v>
      </c>
      <c r="C40" s="104" t="s">
        <v>227</v>
      </c>
      <c r="D40" s="104"/>
      <c r="E40" s="104">
        <f>VLOOKUP(A40,[1]Sheet6!$B$1:$H$156,5,FALSE)</f>
        <v>0</v>
      </c>
      <c r="F40" s="103" t="s">
        <v>533</v>
      </c>
      <c r="G40" s="103">
        <v>1</v>
      </c>
      <c r="H40" s="104" t="s">
        <v>534</v>
      </c>
    </row>
    <row r="41" spans="1:8" x14ac:dyDescent="0.2">
      <c r="A41" s="104" t="s">
        <v>117</v>
      </c>
      <c r="B41" s="103" t="s">
        <v>379</v>
      </c>
      <c r="C41" s="104" t="s">
        <v>227</v>
      </c>
      <c r="D41" s="104"/>
      <c r="E41" s="104">
        <f>VLOOKUP(A41,[1]Sheet6!$B$1:$H$156,5,FALSE)</f>
        <v>0</v>
      </c>
      <c r="F41" s="103" t="s">
        <v>535</v>
      </c>
      <c r="G41" s="103">
        <v>1</v>
      </c>
      <c r="H41" s="104" t="s">
        <v>536</v>
      </c>
    </row>
    <row r="42" spans="1:8" x14ac:dyDescent="0.2">
      <c r="A42" s="104" t="s">
        <v>118</v>
      </c>
      <c r="B42" s="103" t="s">
        <v>379</v>
      </c>
      <c r="C42" s="104" t="s">
        <v>228</v>
      </c>
      <c r="D42" s="104">
        <v>1</v>
      </c>
      <c r="E42" s="104">
        <f>VLOOKUP(A42,[1]Sheet6!$B$1:$H$156,6,FALSE)</f>
        <v>1</v>
      </c>
      <c r="F42" s="103" t="s">
        <v>537</v>
      </c>
      <c r="G42" s="103">
        <v>1</v>
      </c>
      <c r="H42" s="104" t="s">
        <v>538</v>
      </c>
    </row>
    <row r="43" spans="1:8" x14ac:dyDescent="0.2">
      <c r="A43" s="104" t="s">
        <v>118</v>
      </c>
      <c r="B43" s="103" t="s">
        <v>379</v>
      </c>
      <c r="C43" s="104" t="s">
        <v>228</v>
      </c>
      <c r="D43" s="104"/>
      <c r="E43" s="104">
        <f>VLOOKUP(A43,[1]Sheet6!$B$1:$H$156,5,FALSE)</f>
        <v>0</v>
      </c>
      <c r="F43" s="103" t="s">
        <v>539</v>
      </c>
      <c r="G43" s="103">
        <v>1</v>
      </c>
      <c r="H43" s="104" t="s">
        <v>540</v>
      </c>
    </row>
    <row r="44" spans="1:8" x14ac:dyDescent="0.2">
      <c r="A44" s="104" t="s">
        <v>118</v>
      </c>
      <c r="B44" s="103" t="s">
        <v>379</v>
      </c>
      <c r="C44" s="104" t="s">
        <v>228</v>
      </c>
      <c r="D44" s="104"/>
      <c r="E44" s="104">
        <f>VLOOKUP(A44,[1]Sheet6!$B$1:$H$156,5,FALSE)</f>
        <v>0</v>
      </c>
      <c r="F44" s="103" t="s">
        <v>541</v>
      </c>
      <c r="G44" s="103">
        <v>1</v>
      </c>
      <c r="H44" s="104" t="s">
        <v>542</v>
      </c>
    </row>
    <row r="45" spans="1:8" x14ac:dyDescent="0.2">
      <c r="A45" s="104" t="s">
        <v>118</v>
      </c>
      <c r="B45" s="103" t="s">
        <v>379</v>
      </c>
      <c r="C45" s="104" t="s">
        <v>228</v>
      </c>
      <c r="D45" s="104"/>
      <c r="E45" s="104">
        <f>VLOOKUP(A45,[1]Sheet6!$B$1:$H$156,5,FALSE)</f>
        <v>0</v>
      </c>
      <c r="F45" s="103" t="s">
        <v>543</v>
      </c>
      <c r="G45" s="103">
        <v>1</v>
      </c>
      <c r="H45" s="104" t="s">
        <v>544</v>
      </c>
    </row>
    <row r="46" spans="1:8" x14ac:dyDescent="0.2">
      <c r="A46" s="104" t="s">
        <v>118</v>
      </c>
      <c r="B46" s="103" t="s">
        <v>379</v>
      </c>
      <c r="C46" s="104" t="s">
        <v>228</v>
      </c>
      <c r="D46" s="104"/>
      <c r="E46" s="104">
        <f>VLOOKUP(A46,[1]Sheet6!$B$1:$H$156,5,FALSE)</f>
        <v>0</v>
      </c>
      <c r="F46" s="103" t="s">
        <v>545</v>
      </c>
      <c r="G46" s="103">
        <v>1</v>
      </c>
      <c r="H46" s="104" t="s">
        <v>546</v>
      </c>
    </row>
    <row r="47" spans="1:8" x14ac:dyDescent="0.2">
      <c r="A47" s="104" t="s">
        <v>118</v>
      </c>
      <c r="B47" s="103" t="s">
        <v>379</v>
      </c>
      <c r="C47" s="104" t="s">
        <v>228</v>
      </c>
      <c r="D47" s="104"/>
      <c r="E47" s="104">
        <f>VLOOKUP(A47,[1]Sheet6!$B$1:$H$156,5,FALSE)</f>
        <v>0</v>
      </c>
      <c r="F47" s="103" t="s">
        <v>547</v>
      </c>
      <c r="G47" s="103">
        <v>1</v>
      </c>
      <c r="H47" s="104" t="s">
        <v>548</v>
      </c>
    </row>
    <row r="48" spans="1:8" x14ac:dyDescent="0.2">
      <c r="A48" s="104" t="s">
        <v>119</v>
      </c>
      <c r="B48" s="103" t="s">
        <v>379</v>
      </c>
      <c r="C48" s="104" t="s">
        <v>229</v>
      </c>
      <c r="D48" s="104">
        <v>1</v>
      </c>
      <c r="E48" s="104">
        <f>VLOOKUP(A48,[1]Sheet6!$B$1:$H$156,6,FALSE)</f>
        <v>1</v>
      </c>
      <c r="F48" s="103" t="s">
        <v>549</v>
      </c>
      <c r="G48" s="103">
        <v>1</v>
      </c>
      <c r="H48" s="104" t="s">
        <v>550</v>
      </c>
    </row>
    <row r="49" spans="1:8" x14ac:dyDescent="0.2">
      <c r="A49" s="104" t="s">
        <v>119</v>
      </c>
      <c r="B49" s="103" t="s">
        <v>379</v>
      </c>
      <c r="C49" s="104" t="s">
        <v>229</v>
      </c>
      <c r="D49" s="104"/>
      <c r="E49" s="104">
        <f>VLOOKUP(A49,[1]Sheet6!$B$1:$H$156,5,FALSE)</f>
        <v>0</v>
      </c>
      <c r="F49" s="103" t="s">
        <v>551</v>
      </c>
      <c r="G49" s="103">
        <v>1</v>
      </c>
      <c r="H49" s="104" t="s">
        <v>552</v>
      </c>
    </row>
    <row r="50" spans="1:8" x14ac:dyDescent="0.2">
      <c r="A50" s="104" t="s">
        <v>39</v>
      </c>
      <c r="B50" s="103" t="s">
        <v>380</v>
      </c>
      <c r="C50" s="104" t="s">
        <v>286</v>
      </c>
      <c r="D50" s="104">
        <v>1</v>
      </c>
      <c r="E50" s="104">
        <f>VLOOKUP(A50,[1]Sheet6!$B$1:$H$156,6,FALSE)</f>
        <v>1</v>
      </c>
      <c r="F50" s="103" t="s">
        <v>553</v>
      </c>
      <c r="G50" s="103">
        <v>1</v>
      </c>
      <c r="H50" s="104" t="s">
        <v>554</v>
      </c>
    </row>
    <row r="51" spans="1:8" x14ac:dyDescent="0.2">
      <c r="A51" s="104" t="s">
        <v>39</v>
      </c>
      <c r="B51" s="103" t="s">
        <v>380</v>
      </c>
      <c r="C51" s="104" t="s">
        <v>286</v>
      </c>
      <c r="D51" s="104"/>
      <c r="E51" s="104">
        <f>VLOOKUP(A51,[1]Sheet6!$B$1:$H$156,5,FALSE)</f>
        <v>0</v>
      </c>
      <c r="F51" s="103" t="s">
        <v>555</v>
      </c>
      <c r="G51" s="103">
        <v>1</v>
      </c>
      <c r="H51" s="104" t="s">
        <v>556</v>
      </c>
    </row>
    <row r="52" spans="1:8" x14ac:dyDescent="0.2">
      <c r="A52" s="104" t="s">
        <v>41</v>
      </c>
      <c r="B52" s="103" t="s">
        <v>380</v>
      </c>
      <c r="C52" s="104" t="s">
        <v>288</v>
      </c>
      <c r="D52" s="104">
        <v>1</v>
      </c>
      <c r="E52" s="104">
        <f>VLOOKUP(A52,[1]Sheet6!$B$1:$H$156,6,FALSE)</f>
        <v>1</v>
      </c>
      <c r="F52" s="103" t="s">
        <v>557</v>
      </c>
      <c r="G52" s="103">
        <v>1</v>
      </c>
      <c r="H52" s="104" t="s">
        <v>558</v>
      </c>
    </row>
    <row r="53" spans="1:8" x14ac:dyDescent="0.2">
      <c r="A53" s="104" t="s">
        <v>41</v>
      </c>
      <c r="B53" s="103" t="s">
        <v>380</v>
      </c>
      <c r="C53" s="104" t="s">
        <v>288</v>
      </c>
      <c r="D53" s="104"/>
      <c r="E53" s="104">
        <f>VLOOKUP(A53,[1]Sheet6!$B$1:$H$156,5,FALSE)</f>
        <v>0</v>
      </c>
      <c r="F53" s="103" t="s">
        <v>559</v>
      </c>
      <c r="G53" s="103">
        <v>1</v>
      </c>
      <c r="H53" s="104" t="s">
        <v>560</v>
      </c>
    </row>
    <row r="54" spans="1:8" x14ac:dyDescent="0.2">
      <c r="A54" s="104" t="s">
        <v>42</v>
      </c>
      <c r="B54" s="103" t="s">
        <v>380</v>
      </c>
      <c r="C54" s="104" t="s">
        <v>289</v>
      </c>
      <c r="D54" s="104">
        <v>1</v>
      </c>
      <c r="E54" s="104">
        <f>VLOOKUP(A54,[1]Sheet6!$B$1:$H$156,6,FALSE)</f>
        <v>1</v>
      </c>
      <c r="F54" s="103" t="s">
        <v>289</v>
      </c>
      <c r="G54" s="103">
        <v>1</v>
      </c>
      <c r="H54" s="104" t="s">
        <v>42</v>
      </c>
    </row>
    <row r="55" spans="1:8" x14ac:dyDescent="0.2">
      <c r="A55" s="104" t="s">
        <v>43</v>
      </c>
      <c r="B55" s="103" t="s">
        <v>380</v>
      </c>
      <c r="C55" s="104" t="s">
        <v>290</v>
      </c>
      <c r="D55" s="104">
        <v>1</v>
      </c>
      <c r="E55" s="104">
        <f>VLOOKUP(A55,[1]Sheet6!$B$1:$H$156,6,FALSE)</f>
        <v>1</v>
      </c>
      <c r="F55" s="103" t="s">
        <v>290</v>
      </c>
      <c r="G55" s="103">
        <v>1</v>
      </c>
      <c r="H55" s="104" t="s">
        <v>43</v>
      </c>
    </row>
    <row r="56" spans="1:8" x14ac:dyDescent="0.2">
      <c r="A56" s="104" t="s">
        <v>44</v>
      </c>
      <c r="B56" s="103" t="s">
        <v>380</v>
      </c>
      <c r="C56" s="104" t="s">
        <v>291</v>
      </c>
      <c r="D56" s="104">
        <v>1</v>
      </c>
      <c r="E56" s="104">
        <f>VLOOKUP(A56,[1]Sheet6!$B$1:$H$156,6,FALSE)</f>
        <v>1</v>
      </c>
      <c r="F56" s="103" t="s">
        <v>561</v>
      </c>
      <c r="G56" s="103">
        <v>1</v>
      </c>
      <c r="H56" s="104" t="s">
        <v>562</v>
      </c>
    </row>
    <row r="57" spans="1:8" x14ac:dyDescent="0.2">
      <c r="A57" s="104" t="s">
        <v>44</v>
      </c>
      <c r="B57" s="103" t="s">
        <v>380</v>
      </c>
      <c r="C57" s="104" t="s">
        <v>291</v>
      </c>
      <c r="D57" s="104"/>
      <c r="E57" s="104">
        <f>VLOOKUP(A57,[1]Sheet6!$B$1:$H$156,5,FALSE)</f>
        <v>0</v>
      </c>
      <c r="F57" s="103" t="s">
        <v>563</v>
      </c>
      <c r="G57" s="103">
        <v>1</v>
      </c>
      <c r="H57" s="104" t="s">
        <v>564</v>
      </c>
    </row>
    <row r="58" spans="1:8" x14ac:dyDescent="0.2">
      <c r="A58" s="104" t="s">
        <v>44</v>
      </c>
      <c r="B58" s="103" t="s">
        <v>380</v>
      </c>
      <c r="C58" s="104" t="s">
        <v>291</v>
      </c>
      <c r="D58" s="104"/>
      <c r="E58" s="104">
        <f>VLOOKUP(A58,[1]Sheet6!$B$1:$H$156,5,FALSE)</f>
        <v>0</v>
      </c>
      <c r="F58" s="103" t="s">
        <v>565</v>
      </c>
      <c r="G58" s="103">
        <v>1</v>
      </c>
      <c r="H58" s="104" t="s">
        <v>566</v>
      </c>
    </row>
    <row r="59" spans="1:8" x14ac:dyDescent="0.2">
      <c r="A59" s="104" t="s">
        <v>45</v>
      </c>
      <c r="B59" s="103" t="s">
        <v>380</v>
      </c>
      <c r="C59" s="104" t="s">
        <v>292</v>
      </c>
      <c r="D59" s="104">
        <v>1</v>
      </c>
      <c r="E59" s="104">
        <f>VLOOKUP(A59,[1]Sheet6!$B$1:$H$156,6,FALSE)</f>
        <v>1</v>
      </c>
      <c r="F59" s="103" t="s">
        <v>292</v>
      </c>
      <c r="G59" s="103">
        <v>1</v>
      </c>
      <c r="H59" s="104" t="s">
        <v>45</v>
      </c>
    </row>
    <row r="60" spans="1:8" x14ac:dyDescent="0.2">
      <c r="A60" s="104" t="s">
        <v>46</v>
      </c>
      <c r="B60" s="103" t="s">
        <v>380</v>
      </c>
      <c r="C60" s="104" t="s">
        <v>293</v>
      </c>
      <c r="D60" s="104">
        <v>1</v>
      </c>
      <c r="E60" s="104">
        <f>VLOOKUP(A60,[1]Sheet6!$B$1:$H$156,6,FALSE)</f>
        <v>1</v>
      </c>
      <c r="F60" s="103" t="s">
        <v>567</v>
      </c>
      <c r="G60" s="103">
        <v>1</v>
      </c>
      <c r="H60" s="104" t="s">
        <v>568</v>
      </c>
    </row>
    <row r="61" spans="1:8" x14ac:dyDescent="0.2">
      <c r="A61" s="104" t="s">
        <v>46</v>
      </c>
      <c r="B61" s="103" t="s">
        <v>380</v>
      </c>
      <c r="C61" s="104" t="s">
        <v>293</v>
      </c>
      <c r="D61" s="104"/>
      <c r="E61" s="104">
        <f>VLOOKUP(A61,[1]Sheet6!$B$1:$H$156,5,FALSE)</f>
        <v>0</v>
      </c>
      <c r="F61" s="103" t="s">
        <v>569</v>
      </c>
      <c r="G61" s="103">
        <v>1</v>
      </c>
      <c r="H61" s="104" t="s">
        <v>570</v>
      </c>
    </row>
    <row r="62" spans="1:8" x14ac:dyDescent="0.2">
      <c r="A62" s="104" t="s">
        <v>47</v>
      </c>
      <c r="B62" s="103" t="s">
        <v>380</v>
      </c>
      <c r="C62" s="104" t="s">
        <v>294</v>
      </c>
      <c r="D62" s="104">
        <v>1</v>
      </c>
      <c r="E62" s="104">
        <f>VLOOKUP(A62,[1]Sheet6!$B$1:$H$156,6,FALSE)</f>
        <v>1</v>
      </c>
      <c r="F62" s="103" t="s">
        <v>294</v>
      </c>
      <c r="G62" s="103">
        <v>1</v>
      </c>
      <c r="H62" s="104" t="s">
        <v>47</v>
      </c>
    </row>
    <row r="63" spans="1:8" x14ac:dyDescent="0.2">
      <c r="A63" s="104" t="s">
        <v>48</v>
      </c>
      <c r="B63" s="103" t="s">
        <v>380</v>
      </c>
      <c r="C63" s="104" t="s">
        <v>295</v>
      </c>
      <c r="D63" s="104">
        <v>1</v>
      </c>
      <c r="E63" s="104">
        <f>VLOOKUP(A63,[1]Sheet6!$B$1:$H$156,6,FALSE)</f>
        <v>1</v>
      </c>
      <c r="F63" s="103" t="s">
        <v>571</v>
      </c>
      <c r="G63" s="103">
        <v>1</v>
      </c>
      <c r="H63" s="104" t="s">
        <v>572</v>
      </c>
    </row>
    <row r="64" spans="1:8" x14ac:dyDescent="0.2">
      <c r="A64" s="104" t="s">
        <v>48</v>
      </c>
      <c r="B64" s="103" t="s">
        <v>380</v>
      </c>
      <c r="C64" s="104" t="s">
        <v>295</v>
      </c>
      <c r="D64" s="104"/>
      <c r="E64" s="104">
        <f>VLOOKUP(A64,[1]Sheet6!$B$1:$H$156,5,FALSE)</f>
        <v>0</v>
      </c>
      <c r="F64" s="103" t="s">
        <v>573</v>
      </c>
      <c r="G64" s="103">
        <v>1</v>
      </c>
      <c r="H64" s="104" t="s">
        <v>574</v>
      </c>
    </row>
    <row r="65" spans="1:8" x14ac:dyDescent="0.2">
      <c r="A65" s="104" t="s">
        <v>49</v>
      </c>
      <c r="B65" s="103" t="s">
        <v>380</v>
      </c>
      <c r="C65" s="104" t="s">
        <v>296</v>
      </c>
      <c r="D65" s="104">
        <v>1</v>
      </c>
      <c r="E65" s="104">
        <f>VLOOKUP(A65,[1]Sheet6!$B$1:$H$156,6,FALSE)</f>
        <v>1</v>
      </c>
      <c r="F65" s="103" t="s">
        <v>296</v>
      </c>
      <c r="G65" s="103">
        <v>1</v>
      </c>
      <c r="H65" s="104" t="s">
        <v>49</v>
      </c>
    </row>
    <row r="66" spans="1:8" x14ac:dyDescent="0.2">
      <c r="A66" s="104" t="s">
        <v>50</v>
      </c>
      <c r="B66" s="103" t="s">
        <v>380</v>
      </c>
      <c r="C66" s="104" t="s">
        <v>297</v>
      </c>
      <c r="D66" s="104">
        <v>1</v>
      </c>
      <c r="E66" s="104">
        <f>VLOOKUP(A66,[1]Sheet6!$B$1:$H$156,6,FALSE)</f>
        <v>1</v>
      </c>
      <c r="F66" s="103" t="s">
        <v>297</v>
      </c>
      <c r="G66" s="103">
        <v>1</v>
      </c>
      <c r="H66" s="104" t="s">
        <v>50</v>
      </c>
    </row>
    <row r="67" spans="1:8" x14ac:dyDescent="0.2">
      <c r="A67" s="104" t="s">
        <v>51</v>
      </c>
      <c r="B67" s="103" t="s">
        <v>380</v>
      </c>
      <c r="C67" s="104" t="s">
        <v>298</v>
      </c>
      <c r="D67" s="104">
        <v>1</v>
      </c>
      <c r="E67" s="104">
        <f>VLOOKUP(A67,[1]Sheet6!$B$1:$H$156,6,FALSE)</f>
        <v>1</v>
      </c>
      <c r="F67" s="103" t="s">
        <v>298</v>
      </c>
      <c r="G67" s="103">
        <v>1</v>
      </c>
      <c r="H67" s="104" t="s">
        <v>51</v>
      </c>
    </row>
    <row r="68" spans="1:8" x14ac:dyDescent="0.2">
      <c r="A68" s="104" t="s">
        <v>52</v>
      </c>
      <c r="B68" s="103" t="s">
        <v>380</v>
      </c>
      <c r="C68" s="104" t="s">
        <v>299</v>
      </c>
      <c r="D68" s="104">
        <v>1</v>
      </c>
      <c r="E68" s="104">
        <f>VLOOKUP(A68,[1]Sheet6!$B$1:$H$156,6,FALSE)</f>
        <v>1</v>
      </c>
      <c r="F68" s="103" t="s">
        <v>575</v>
      </c>
      <c r="G68" s="103">
        <v>1</v>
      </c>
      <c r="H68" s="104" t="s">
        <v>576</v>
      </c>
    </row>
    <row r="69" spans="1:8" x14ac:dyDescent="0.2">
      <c r="A69" s="104" t="s">
        <v>52</v>
      </c>
      <c r="B69" s="103" t="s">
        <v>380</v>
      </c>
      <c r="C69" s="104" t="s">
        <v>299</v>
      </c>
      <c r="D69" s="104"/>
      <c r="E69" s="104">
        <f>VLOOKUP(A69,[1]Sheet6!$B$1:$H$156,5,FALSE)</f>
        <v>0</v>
      </c>
      <c r="F69" s="103" t="s">
        <v>577</v>
      </c>
      <c r="G69" s="103">
        <v>1</v>
      </c>
      <c r="H69" s="104" t="s">
        <v>578</v>
      </c>
    </row>
    <row r="70" spans="1:8" x14ac:dyDescent="0.2">
      <c r="A70" s="104" t="s">
        <v>53</v>
      </c>
      <c r="B70" s="103" t="s">
        <v>380</v>
      </c>
      <c r="C70" s="104" t="s">
        <v>300</v>
      </c>
      <c r="D70" s="104">
        <v>1</v>
      </c>
      <c r="E70" s="104">
        <f>VLOOKUP(A70,[1]Sheet6!$B$1:$H$156,6,FALSE)</f>
        <v>1</v>
      </c>
      <c r="F70" s="103" t="s">
        <v>300</v>
      </c>
      <c r="G70" s="103">
        <v>1</v>
      </c>
      <c r="H70" s="104" t="s">
        <v>53</v>
      </c>
    </row>
    <row r="71" spans="1:8" x14ac:dyDescent="0.2">
      <c r="A71" s="104" t="s">
        <v>54</v>
      </c>
      <c r="B71" s="103" t="s">
        <v>380</v>
      </c>
      <c r="C71" s="104" t="s">
        <v>301</v>
      </c>
      <c r="D71" s="104">
        <v>1</v>
      </c>
      <c r="E71" s="104">
        <f>VLOOKUP(A71,[1]Sheet6!$B$1:$H$156,6,FALSE)</f>
        <v>1</v>
      </c>
      <c r="F71" s="103" t="s">
        <v>301</v>
      </c>
      <c r="G71" s="103">
        <v>1</v>
      </c>
      <c r="H71" s="104" t="s">
        <v>54</v>
      </c>
    </row>
    <row r="72" spans="1:8" x14ac:dyDescent="0.2">
      <c r="A72" s="104" t="s">
        <v>55</v>
      </c>
      <c r="B72" s="103" t="s">
        <v>380</v>
      </c>
      <c r="C72" s="104" t="s">
        <v>302</v>
      </c>
      <c r="D72" s="104">
        <v>1</v>
      </c>
      <c r="E72" s="104">
        <f>VLOOKUP(A72,[1]Sheet6!$B$1:$H$156,6,FALSE)</f>
        <v>1</v>
      </c>
      <c r="F72" s="103" t="s">
        <v>579</v>
      </c>
      <c r="G72" s="103">
        <v>1</v>
      </c>
      <c r="H72" s="104" t="s">
        <v>580</v>
      </c>
    </row>
    <row r="73" spans="1:8" x14ac:dyDescent="0.2">
      <c r="A73" s="104" t="s">
        <v>55</v>
      </c>
      <c r="B73" s="103" t="s">
        <v>380</v>
      </c>
      <c r="C73" s="104" t="s">
        <v>302</v>
      </c>
      <c r="D73" s="104"/>
      <c r="E73" s="104">
        <f>VLOOKUP(A73,[1]Sheet6!$B$1:$H$156,5,FALSE)</f>
        <v>0</v>
      </c>
      <c r="F73" s="103" t="s">
        <v>581</v>
      </c>
      <c r="G73" s="103">
        <v>1</v>
      </c>
      <c r="H73" s="104" t="s">
        <v>582</v>
      </c>
    </row>
    <row r="74" spans="1:8" x14ac:dyDescent="0.2">
      <c r="A74" s="104" t="s">
        <v>341</v>
      </c>
      <c r="B74" s="103" t="s">
        <v>380</v>
      </c>
      <c r="C74" s="104" t="s">
        <v>303</v>
      </c>
      <c r="D74" s="104">
        <v>1</v>
      </c>
      <c r="E74" s="104">
        <f>VLOOKUP(A74,[1]Sheet6!$B$1:$H$156,6,FALSE)</f>
        <v>1</v>
      </c>
      <c r="F74" s="103" t="s">
        <v>583</v>
      </c>
      <c r="G74" s="103">
        <v>1</v>
      </c>
      <c r="H74" s="104" t="s">
        <v>584</v>
      </c>
    </row>
    <row r="75" spans="1:8" x14ac:dyDescent="0.2">
      <c r="A75" s="104" t="s">
        <v>341</v>
      </c>
      <c r="B75" s="103" t="s">
        <v>380</v>
      </c>
      <c r="C75" s="104" t="s">
        <v>303</v>
      </c>
      <c r="D75" s="104"/>
      <c r="E75" s="104">
        <f>VLOOKUP(A75,[1]Sheet6!$B$1:$H$156,5,FALSE)</f>
        <v>0</v>
      </c>
      <c r="F75" s="103" t="s">
        <v>585</v>
      </c>
      <c r="G75" s="103">
        <v>1</v>
      </c>
      <c r="H75" s="104" t="s">
        <v>586</v>
      </c>
    </row>
    <row r="76" spans="1:8" x14ac:dyDescent="0.2">
      <c r="A76" s="104" t="s">
        <v>341</v>
      </c>
      <c r="B76" s="103" t="s">
        <v>380</v>
      </c>
      <c r="C76" s="104" t="s">
        <v>303</v>
      </c>
      <c r="D76" s="104"/>
      <c r="E76" s="104">
        <f>VLOOKUP(A76,[1]Sheet6!$B$1:$H$156,5,FALSE)</f>
        <v>0</v>
      </c>
      <c r="F76" s="103" t="s">
        <v>587</v>
      </c>
      <c r="G76" s="103">
        <v>1</v>
      </c>
      <c r="H76" s="104" t="s">
        <v>588</v>
      </c>
    </row>
    <row r="77" spans="1:8" x14ac:dyDescent="0.2">
      <c r="A77" s="104" t="s">
        <v>57</v>
      </c>
      <c r="B77" s="103" t="s">
        <v>380</v>
      </c>
      <c r="C77" s="104" t="s">
        <v>304</v>
      </c>
      <c r="D77" s="104">
        <v>1</v>
      </c>
      <c r="E77" s="104">
        <f>VLOOKUP(A77,[1]Sheet6!$B$1:$H$156,6,FALSE)</f>
        <v>1</v>
      </c>
      <c r="F77" s="103" t="s">
        <v>589</v>
      </c>
      <c r="G77" s="103">
        <v>1</v>
      </c>
      <c r="H77" s="104" t="s">
        <v>590</v>
      </c>
    </row>
    <row r="78" spans="1:8" x14ac:dyDescent="0.2">
      <c r="A78" s="104" t="s">
        <v>57</v>
      </c>
      <c r="B78" s="103" t="s">
        <v>380</v>
      </c>
      <c r="C78" s="104" t="s">
        <v>304</v>
      </c>
      <c r="D78" s="104"/>
      <c r="E78" s="104">
        <f>VLOOKUP(A78,[1]Sheet6!$B$1:$H$156,5,FALSE)</f>
        <v>0</v>
      </c>
      <c r="F78" s="103" t="s">
        <v>591</v>
      </c>
      <c r="G78" s="103">
        <v>1</v>
      </c>
      <c r="H78" s="104" t="s">
        <v>592</v>
      </c>
    </row>
    <row r="79" spans="1:8" x14ac:dyDescent="0.2">
      <c r="A79" s="104" t="s">
        <v>57</v>
      </c>
      <c r="B79" s="103" t="s">
        <v>380</v>
      </c>
      <c r="C79" s="104" t="s">
        <v>304</v>
      </c>
      <c r="D79" s="104"/>
      <c r="E79" s="104">
        <f>VLOOKUP(A79,[1]Sheet6!$B$1:$H$156,5,FALSE)</f>
        <v>0</v>
      </c>
      <c r="F79" s="103" t="s">
        <v>593</v>
      </c>
      <c r="G79" s="103">
        <v>1</v>
      </c>
      <c r="H79" s="104" t="s">
        <v>594</v>
      </c>
    </row>
    <row r="80" spans="1:8" x14ac:dyDescent="0.2">
      <c r="A80" s="104" t="s">
        <v>57</v>
      </c>
      <c r="B80" s="103" t="s">
        <v>380</v>
      </c>
      <c r="C80" s="104" t="s">
        <v>304</v>
      </c>
      <c r="D80" s="104"/>
      <c r="E80" s="104">
        <f>VLOOKUP(A80,[1]Sheet6!$B$1:$H$156,5,FALSE)</f>
        <v>0</v>
      </c>
      <c r="F80" s="103" t="s">
        <v>595</v>
      </c>
      <c r="G80" s="103">
        <v>1</v>
      </c>
      <c r="H80" s="104" t="s">
        <v>596</v>
      </c>
    </row>
    <row r="81" spans="1:8" x14ac:dyDescent="0.2">
      <c r="A81" s="104" t="s">
        <v>57</v>
      </c>
      <c r="B81" s="103" t="s">
        <v>380</v>
      </c>
      <c r="C81" s="104" t="s">
        <v>304</v>
      </c>
      <c r="D81" s="104"/>
      <c r="E81" s="104">
        <f>VLOOKUP(A81,[1]Sheet6!$B$1:$H$156,5,FALSE)</f>
        <v>0</v>
      </c>
      <c r="F81" s="103" t="s">
        <v>597</v>
      </c>
      <c r="G81" s="103">
        <v>1</v>
      </c>
      <c r="H81" s="104" t="s">
        <v>598</v>
      </c>
    </row>
    <row r="82" spans="1:8" x14ac:dyDescent="0.2">
      <c r="A82" s="104" t="s">
        <v>57</v>
      </c>
      <c r="B82" s="103" t="s">
        <v>380</v>
      </c>
      <c r="C82" s="104" t="s">
        <v>304</v>
      </c>
      <c r="D82" s="104"/>
      <c r="E82" s="104">
        <f>VLOOKUP(A82,[1]Sheet6!$B$1:$H$156,5,FALSE)</f>
        <v>0</v>
      </c>
      <c r="F82" s="103" t="s">
        <v>599</v>
      </c>
      <c r="G82" s="103">
        <v>1</v>
      </c>
      <c r="H82" s="104" t="s">
        <v>600</v>
      </c>
    </row>
    <row r="83" spans="1:8" x14ac:dyDescent="0.2">
      <c r="A83" s="104" t="s">
        <v>57</v>
      </c>
      <c r="B83" s="103" t="s">
        <v>380</v>
      </c>
      <c r="C83" s="104" t="s">
        <v>304</v>
      </c>
      <c r="D83" s="104"/>
      <c r="E83" s="104">
        <f>VLOOKUP(A83,[1]Sheet6!$B$1:$H$156,5,FALSE)</f>
        <v>0</v>
      </c>
      <c r="F83" s="103" t="s">
        <v>601</v>
      </c>
      <c r="G83" s="103">
        <v>1</v>
      </c>
      <c r="H83" s="104" t="s">
        <v>602</v>
      </c>
    </row>
    <row r="84" spans="1:8" x14ac:dyDescent="0.2">
      <c r="A84" s="104" t="s">
        <v>342</v>
      </c>
      <c r="B84" s="103" t="s">
        <v>380</v>
      </c>
      <c r="C84" s="104" t="s">
        <v>305</v>
      </c>
      <c r="D84" s="104">
        <v>1</v>
      </c>
      <c r="E84" s="104">
        <f>VLOOKUP(A84,[1]Sheet6!$B$1:$H$156,6,FALSE)</f>
        <v>1</v>
      </c>
      <c r="F84" s="103" t="s">
        <v>603</v>
      </c>
      <c r="G84" s="103">
        <v>1</v>
      </c>
      <c r="H84" s="104" t="s">
        <v>604</v>
      </c>
    </row>
    <row r="85" spans="1:8" x14ac:dyDescent="0.2">
      <c r="A85" s="104" t="s">
        <v>342</v>
      </c>
      <c r="B85" s="103" t="s">
        <v>380</v>
      </c>
      <c r="C85" s="104" t="s">
        <v>305</v>
      </c>
      <c r="D85" s="104"/>
      <c r="E85" s="104">
        <f>VLOOKUP(A85,[1]Sheet6!$B$1:$H$156,5,FALSE)</f>
        <v>0</v>
      </c>
      <c r="F85" s="103" t="s">
        <v>605</v>
      </c>
      <c r="G85" s="103">
        <v>1</v>
      </c>
      <c r="H85" s="104" t="s">
        <v>606</v>
      </c>
    </row>
    <row r="86" spans="1:8" x14ac:dyDescent="0.2">
      <c r="A86" s="104" t="s">
        <v>59</v>
      </c>
      <c r="B86" s="103" t="s">
        <v>380</v>
      </c>
      <c r="C86" s="104" t="s">
        <v>306</v>
      </c>
      <c r="D86" s="104">
        <v>1</v>
      </c>
      <c r="E86" s="104">
        <f>VLOOKUP(A86,[1]Sheet6!$B$1:$H$156,6,FALSE)</f>
        <v>1</v>
      </c>
      <c r="F86" s="103" t="s">
        <v>306</v>
      </c>
      <c r="G86" s="103">
        <v>1</v>
      </c>
      <c r="H86" s="104" t="s">
        <v>59</v>
      </c>
    </row>
    <row r="87" spans="1:8" x14ac:dyDescent="0.2">
      <c r="A87" s="104" t="s">
        <v>60</v>
      </c>
      <c r="B87" s="103" t="s">
        <v>380</v>
      </c>
      <c r="C87" s="104" t="s">
        <v>307</v>
      </c>
      <c r="D87" s="104">
        <v>1</v>
      </c>
      <c r="E87" s="104">
        <f>VLOOKUP(A87,[1]Sheet6!$B$1:$H$156,6,FALSE)</f>
        <v>1</v>
      </c>
      <c r="F87" s="103" t="s">
        <v>307</v>
      </c>
      <c r="G87" s="103">
        <v>1</v>
      </c>
      <c r="H87" s="104" t="s">
        <v>60</v>
      </c>
    </row>
    <row r="88" spans="1:8" x14ac:dyDescent="0.2">
      <c r="A88" s="104" t="s">
        <v>61</v>
      </c>
      <c r="B88" s="103" t="s">
        <v>380</v>
      </c>
      <c r="C88" s="104" t="s">
        <v>308</v>
      </c>
      <c r="D88" s="104">
        <v>1</v>
      </c>
      <c r="E88" s="104">
        <f>VLOOKUP(A88,[1]Sheet6!$B$1:$H$156,6,FALSE)</f>
        <v>1</v>
      </c>
      <c r="F88" s="103" t="s">
        <v>308</v>
      </c>
      <c r="G88" s="103">
        <v>1</v>
      </c>
      <c r="H88" s="104" t="s">
        <v>61</v>
      </c>
    </row>
    <row r="89" spans="1:8" x14ac:dyDescent="0.2">
      <c r="A89" s="104" t="s">
        <v>62</v>
      </c>
      <c r="B89" s="103" t="s">
        <v>380</v>
      </c>
      <c r="C89" s="104" t="s">
        <v>309</v>
      </c>
      <c r="D89" s="104">
        <v>1</v>
      </c>
      <c r="E89" s="104">
        <f>VLOOKUP(A89,[1]Sheet6!$B$1:$H$156,6,FALSE)</f>
        <v>1</v>
      </c>
      <c r="F89" s="103" t="s">
        <v>607</v>
      </c>
      <c r="G89" s="103">
        <v>1</v>
      </c>
      <c r="H89" s="104" t="s">
        <v>608</v>
      </c>
    </row>
    <row r="90" spans="1:8" x14ac:dyDescent="0.2">
      <c r="A90" s="104" t="s">
        <v>62</v>
      </c>
      <c r="B90" s="103" t="s">
        <v>380</v>
      </c>
      <c r="C90" s="104" t="s">
        <v>309</v>
      </c>
      <c r="D90" s="104"/>
      <c r="E90" s="104">
        <f>VLOOKUP(A90,[1]Sheet6!$B$1:$H$156,5,FALSE)</f>
        <v>0</v>
      </c>
      <c r="F90" s="103" t="s">
        <v>609</v>
      </c>
      <c r="G90" s="103">
        <v>1</v>
      </c>
      <c r="H90" s="104" t="s">
        <v>610</v>
      </c>
    </row>
    <row r="91" spans="1:8" x14ac:dyDescent="0.2">
      <c r="A91" s="104" t="s">
        <v>62</v>
      </c>
      <c r="B91" s="103" t="s">
        <v>380</v>
      </c>
      <c r="C91" s="104" t="s">
        <v>309</v>
      </c>
      <c r="D91" s="104"/>
      <c r="E91" s="104">
        <f>VLOOKUP(A91,[1]Sheet6!$B$1:$H$156,5,FALSE)</f>
        <v>0</v>
      </c>
      <c r="F91" s="103" t="s">
        <v>611</v>
      </c>
      <c r="G91" s="103">
        <v>1</v>
      </c>
      <c r="H91" s="104" t="s">
        <v>612</v>
      </c>
    </row>
    <row r="92" spans="1:8" x14ac:dyDescent="0.2">
      <c r="A92" s="104" t="s">
        <v>62</v>
      </c>
      <c r="B92" s="103" t="s">
        <v>380</v>
      </c>
      <c r="C92" s="104" t="s">
        <v>309</v>
      </c>
      <c r="D92" s="104"/>
      <c r="E92" s="104">
        <f>VLOOKUP(A92,[1]Sheet6!$B$1:$H$156,5,FALSE)</f>
        <v>0</v>
      </c>
      <c r="F92" s="103" t="s">
        <v>613</v>
      </c>
      <c r="G92" s="103">
        <v>1</v>
      </c>
      <c r="H92" s="104" t="s">
        <v>614</v>
      </c>
    </row>
    <row r="93" spans="1:8" x14ac:dyDescent="0.2">
      <c r="A93" s="104" t="s">
        <v>62</v>
      </c>
      <c r="B93" s="103" t="s">
        <v>380</v>
      </c>
      <c r="C93" s="104" t="s">
        <v>309</v>
      </c>
      <c r="D93" s="104"/>
      <c r="E93" s="104">
        <f>VLOOKUP(A93,[1]Sheet6!$B$1:$H$156,5,FALSE)</f>
        <v>0</v>
      </c>
      <c r="F93" s="103" t="s">
        <v>615</v>
      </c>
      <c r="G93" s="103">
        <v>1</v>
      </c>
      <c r="H93" s="104" t="s">
        <v>616</v>
      </c>
    </row>
    <row r="94" spans="1:8" x14ac:dyDescent="0.2">
      <c r="A94" s="104" t="s">
        <v>62</v>
      </c>
      <c r="B94" s="103" t="s">
        <v>380</v>
      </c>
      <c r="C94" s="104" t="s">
        <v>309</v>
      </c>
      <c r="D94" s="104"/>
      <c r="E94" s="104">
        <f>VLOOKUP(A94,[1]Sheet6!$B$1:$H$156,5,FALSE)</f>
        <v>0</v>
      </c>
      <c r="F94" s="103" t="s">
        <v>617</v>
      </c>
      <c r="G94" s="103">
        <v>1</v>
      </c>
      <c r="H94" s="104" t="s">
        <v>618</v>
      </c>
    </row>
    <row r="95" spans="1:8" x14ac:dyDescent="0.2">
      <c r="A95" s="104" t="s">
        <v>62</v>
      </c>
      <c r="B95" s="103" t="s">
        <v>380</v>
      </c>
      <c r="C95" s="104" t="s">
        <v>309</v>
      </c>
      <c r="D95" s="104"/>
      <c r="E95" s="104">
        <f>VLOOKUP(A95,[1]Sheet6!$B$1:$H$156,5,FALSE)</f>
        <v>0</v>
      </c>
      <c r="F95" s="103" t="s">
        <v>619</v>
      </c>
      <c r="G95" s="103">
        <v>1</v>
      </c>
      <c r="H95" s="104" t="s">
        <v>620</v>
      </c>
    </row>
    <row r="96" spans="1:8" x14ac:dyDescent="0.2">
      <c r="A96" s="104" t="s">
        <v>62</v>
      </c>
      <c r="B96" s="103" t="s">
        <v>380</v>
      </c>
      <c r="C96" s="104" t="s">
        <v>309</v>
      </c>
      <c r="D96" s="104"/>
      <c r="E96" s="104">
        <f>VLOOKUP(A96,[1]Sheet6!$B$1:$H$156,5,FALSE)</f>
        <v>0</v>
      </c>
      <c r="F96" s="103" t="s">
        <v>621</v>
      </c>
      <c r="G96" s="103">
        <v>1</v>
      </c>
      <c r="H96" s="104" t="s">
        <v>622</v>
      </c>
    </row>
    <row r="97" spans="1:8" x14ac:dyDescent="0.2">
      <c r="A97" s="104" t="s">
        <v>63</v>
      </c>
      <c r="B97" s="103" t="s">
        <v>380</v>
      </c>
      <c r="C97" s="104" t="s">
        <v>310</v>
      </c>
      <c r="D97" s="104">
        <v>1</v>
      </c>
      <c r="E97" s="104">
        <f>VLOOKUP(A97,[1]Sheet6!$B$1:$H$156,6,FALSE)</f>
        <v>1</v>
      </c>
      <c r="F97" s="103" t="s">
        <v>623</v>
      </c>
      <c r="G97" s="103">
        <v>1</v>
      </c>
      <c r="H97" s="104" t="s">
        <v>624</v>
      </c>
    </row>
    <row r="98" spans="1:8" x14ac:dyDescent="0.2">
      <c r="A98" s="104" t="s">
        <v>63</v>
      </c>
      <c r="B98" s="103" t="s">
        <v>380</v>
      </c>
      <c r="C98" s="104" t="s">
        <v>310</v>
      </c>
      <c r="D98" s="104"/>
      <c r="E98" s="104">
        <f>VLOOKUP(A98,[1]Sheet6!$B$1:$H$156,5,FALSE)</f>
        <v>0</v>
      </c>
      <c r="F98" s="103" t="s">
        <v>625</v>
      </c>
      <c r="G98" s="103">
        <v>1</v>
      </c>
      <c r="H98" s="104" t="s">
        <v>626</v>
      </c>
    </row>
    <row r="99" spans="1:8" x14ac:dyDescent="0.2">
      <c r="A99" s="104" t="s">
        <v>64</v>
      </c>
      <c r="B99" s="103" t="s">
        <v>380</v>
      </c>
      <c r="C99" s="104" t="s">
        <v>311</v>
      </c>
      <c r="D99" s="104">
        <v>1</v>
      </c>
      <c r="E99" s="104">
        <f>VLOOKUP(A99,[1]Sheet6!$B$1:$H$156,6,FALSE)</f>
        <v>1</v>
      </c>
      <c r="F99" s="103" t="s">
        <v>627</v>
      </c>
      <c r="G99" s="103">
        <v>1</v>
      </c>
      <c r="H99" s="104" t="s">
        <v>628</v>
      </c>
    </row>
    <row r="100" spans="1:8" x14ac:dyDescent="0.2">
      <c r="A100" s="104" t="s">
        <v>64</v>
      </c>
      <c r="B100" s="103" t="s">
        <v>380</v>
      </c>
      <c r="C100" s="104" t="s">
        <v>311</v>
      </c>
      <c r="D100" s="104"/>
      <c r="E100" s="104">
        <f>VLOOKUP(A100,[1]Sheet6!$B$1:$H$156,5,FALSE)</f>
        <v>0</v>
      </c>
      <c r="F100" s="103" t="s">
        <v>629</v>
      </c>
      <c r="G100" s="103">
        <v>1</v>
      </c>
      <c r="H100" s="104" t="s">
        <v>630</v>
      </c>
    </row>
    <row r="101" spans="1:8" x14ac:dyDescent="0.2">
      <c r="A101" s="104" t="s">
        <v>65</v>
      </c>
      <c r="B101" s="103" t="s">
        <v>380</v>
      </c>
      <c r="C101" s="104" t="s">
        <v>312</v>
      </c>
      <c r="D101" s="104">
        <v>1</v>
      </c>
      <c r="E101" s="104">
        <f>VLOOKUP(A101,[1]Sheet6!$B$1:$H$156,6,FALSE)</f>
        <v>1</v>
      </c>
      <c r="F101" s="103" t="s">
        <v>631</v>
      </c>
      <c r="G101" s="103">
        <v>1</v>
      </c>
      <c r="H101" s="104" t="s">
        <v>632</v>
      </c>
    </row>
    <row r="102" spans="1:8" x14ac:dyDescent="0.2">
      <c r="A102" s="104" t="s">
        <v>65</v>
      </c>
      <c r="B102" s="103" t="s">
        <v>380</v>
      </c>
      <c r="C102" s="104" t="s">
        <v>312</v>
      </c>
      <c r="D102" s="104"/>
      <c r="E102" s="104">
        <f>VLOOKUP(A102,[1]Sheet6!$B$1:$H$156,5,FALSE)</f>
        <v>0</v>
      </c>
      <c r="F102" s="103" t="s">
        <v>633</v>
      </c>
      <c r="G102" s="103">
        <v>1</v>
      </c>
      <c r="H102" s="104" t="s">
        <v>634</v>
      </c>
    </row>
    <row r="103" spans="1:8" x14ac:dyDescent="0.2">
      <c r="A103" s="104" t="s">
        <v>66</v>
      </c>
      <c r="B103" s="103" t="s">
        <v>380</v>
      </c>
      <c r="C103" s="104" t="s">
        <v>313</v>
      </c>
      <c r="D103" s="104">
        <v>1</v>
      </c>
      <c r="E103" s="104">
        <f>VLOOKUP(A103,[1]Sheet6!$B$1:$H$156,6,FALSE)</f>
        <v>1</v>
      </c>
      <c r="F103" s="103" t="s">
        <v>635</v>
      </c>
      <c r="G103" s="103">
        <v>1</v>
      </c>
      <c r="H103" s="104" t="s">
        <v>636</v>
      </c>
    </row>
    <row r="104" spans="1:8" x14ac:dyDescent="0.2">
      <c r="A104" s="104" t="s">
        <v>66</v>
      </c>
      <c r="B104" s="103" t="s">
        <v>380</v>
      </c>
      <c r="C104" s="104" t="s">
        <v>313</v>
      </c>
      <c r="D104" s="104"/>
      <c r="E104" s="104">
        <f>VLOOKUP(A104,[1]Sheet6!$B$1:$H$156,5,FALSE)</f>
        <v>0</v>
      </c>
      <c r="F104" s="103" t="s">
        <v>637</v>
      </c>
      <c r="G104" s="103">
        <v>1</v>
      </c>
      <c r="H104" s="104" t="s">
        <v>638</v>
      </c>
    </row>
    <row r="105" spans="1:8" x14ac:dyDescent="0.2">
      <c r="A105" s="104" t="s">
        <v>66</v>
      </c>
      <c r="B105" s="103" t="s">
        <v>380</v>
      </c>
      <c r="C105" s="104" t="s">
        <v>313</v>
      </c>
      <c r="D105" s="104"/>
      <c r="E105" s="104">
        <f>VLOOKUP(A105,[1]Sheet6!$B$1:$H$156,5,FALSE)</f>
        <v>0</v>
      </c>
      <c r="F105" s="103" t="s">
        <v>639</v>
      </c>
      <c r="G105" s="103">
        <v>1</v>
      </c>
      <c r="H105" s="104" t="s">
        <v>640</v>
      </c>
    </row>
    <row r="106" spans="1:8" x14ac:dyDescent="0.2">
      <c r="A106" s="104" t="s">
        <v>67</v>
      </c>
      <c r="B106" s="103" t="s">
        <v>380</v>
      </c>
      <c r="C106" s="104" t="s">
        <v>314</v>
      </c>
      <c r="D106" s="104">
        <v>1</v>
      </c>
      <c r="E106" s="104">
        <f>VLOOKUP(A106,[1]Sheet6!$B$1:$H$156,6,FALSE)</f>
        <v>1</v>
      </c>
      <c r="F106" s="103" t="s">
        <v>641</v>
      </c>
      <c r="G106" s="103">
        <v>1</v>
      </c>
      <c r="H106" s="104" t="s">
        <v>642</v>
      </c>
    </row>
    <row r="107" spans="1:8" x14ac:dyDescent="0.2">
      <c r="A107" s="104" t="s">
        <v>67</v>
      </c>
      <c r="B107" s="103" t="s">
        <v>380</v>
      </c>
      <c r="C107" s="104" t="s">
        <v>314</v>
      </c>
      <c r="D107" s="104"/>
      <c r="E107" s="104">
        <f>VLOOKUP(A107,[1]Sheet6!$B$1:$H$156,5,FALSE)</f>
        <v>0</v>
      </c>
      <c r="F107" s="103" t="s">
        <v>643</v>
      </c>
      <c r="G107" s="103">
        <v>1</v>
      </c>
      <c r="H107" s="104" t="s">
        <v>644</v>
      </c>
    </row>
    <row r="108" spans="1:8" x14ac:dyDescent="0.2">
      <c r="A108" s="104" t="s">
        <v>67</v>
      </c>
      <c r="B108" s="103" t="s">
        <v>380</v>
      </c>
      <c r="C108" s="104" t="s">
        <v>314</v>
      </c>
      <c r="D108" s="104"/>
      <c r="E108" s="104">
        <f>VLOOKUP(A108,[1]Sheet6!$B$1:$H$156,5,FALSE)</f>
        <v>0</v>
      </c>
      <c r="F108" s="103" t="s">
        <v>645</v>
      </c>
      <c r="G108" s="103">
        <v>1</v>
      </c>
      <c r="H108" s="104" t="s">
        <v>646</v>
      </c>
    </row>
    <row r="109" spans="1:8" x14ac:dyDescent="0.2">
      <c r="A109" s="104" t="s">
        <v>68</v>
      </c>
      <c r="B109" s="103" t="s">
        <v>380</v>
      </c>
      <c r="C109" s="104" t="s">
        <v>315</v>
      </c>
      <c r="D109" s="104">
        <v>1</v>
      </c>
      <c r="E109" s="104">
        <f>VLOOKUP(A109,[1]Sheet6!$B$1:$H$156,6,FALSE)</f>
        <v>1</v>
      </c>
      <c r="F109" s="103" t="s">
        <v>647</v>
      </c>
      <c r="G109" s="103">
        <v>1</v>
      </c>
      <c r="H109" s="104" t="s">
        <v>648</v>
      </c>
    </row>
    <row r="110" spans="1:8" x14ac:dyDescent="0.2">
      <c r="A110" s="104" t="s">
        <v>69</v>
      </c>
      <c r="B110" s="103" t="s">
        <v>380</v>
      </c>
      <c r="C110" s="104" t="s">
        <v>316</v>
      </c>
      <c r="D110" s="104">
        <v>1</v>
      </c>
      <c r="E110" s="104">
        <f>VLOOKUP(A110,[1]Sheet6!$B$1:$H$156,6,FALSE)</f>
        <v>1</v>
      </c>
      <c r="F110" s="103" t="s">
        <v>316</v>
      </c>
      <c r="G110" s="103">
        <v>1</v>
      </c>
      <c r="H110" s="104" t="s">
        <v>69</v>
      </c>
    </row>
    <row r="111" spans="1:8" x14ac:dyDescent="0.2">
      <c r="A111" s="104" t="s">
        <v>70</v>
      </c>
      <c r="B111" s="103" t="s">
        <v>380</v>
      </c>
      <c r="C111" s="104" t="s">
        <v>317</v>
      </c>
      <c r="D111" s="104">
        <v>1</v>
      </c>
      <c r="E111" s="104">
        <f>VLOOKUP(A111,[1]Sheet6!$B$1:$H$156,6,FALSE)</f>
        <v>1</v>
      </c>
      <c r="F111" s="103" t="s">
        <v>317</v>
      </c>
      <c r="G111" s="103">
        <v>1</v>
      </c>
      <c r="H111" s="104" t="s">
        <v>70</v>
      </c>
    </row>
    <row r="112" spans="1:8" x14ac:dyDescent="0.2">
      <c r="A112" s="104" t="s">
        <v>71</v>
      </c>
      <c r="B112" s="103" t="s">
        <v>380</v>
      </c>
      <c r="C112" s="104" t="s">
        <v>318</v>
      </c>
      <c r="D112" s="104">
        <v>1</v>
      </c>
      <c r="E112" s="104">
        <f>VLOOKUP(A112,[1]Sheet6!$B$1:$H$156,6,FALSE)</f>
        <v>1</v>
      </c>
      <c r="F112" s="103" t="s">
        <v>649</v>
      </c>
      <c r="G112" s="103">
        <v>1</v>
      </c>
      <c r="H112" s="104" t="s">
        <v>650</v>
      </c>
    </row>
    <row r="113" spans="1:8" x14ac:dyDescent="0.2">
      <c r="A113" s="104" t="s">
        <v>71</v>
      </c>
      <c r="B113" s="103" t="s">
        <v>380</v>
      </c>
      <c r="C113" s="104" t="s">
        <v>318</v>
      </c>
      <c r="D113" s="104"/>
      <c r="E113" s="104">
        <f>VLOOKUP(A113,[1]Sheet6!$B$1:$H$156,5,FALSE)</f>
        <v>0</v>
      </c>
      <c r="F113" s="103" t="s">
        <v>651</v>
      </c>
      <c r="G113" s="103">
        <v>1</v>
      </c>
      <c r="H113" s="104" t="s">
        <v>652</v>
      </c>
    </row>
    <row r="114" spans="1:8" x14ac:dyDescent="0.2">
      <c r="A114" s="104" t="s">
        <v>72</v>
      </c>
      <c r="B114" s="103" t="s">
        <v>383</v>
      </c>
      <c r="C114" s="104" t="s">
        <v>181</v>
      </c>
      <c r="D114" s="104">
        <v>1</v>
      </c>
      <c r="E114" s="104">
        <f>VLOOKUP(A114,[1]Sheet6!$B$1:$H$156,6,FALSE)</f>
        <v>1</v>
      </c>
      <c r="F114" s="103" t="s">
        <v>653</v>
      </c>
      <c r="G114" s="103">
        <v>1</v>
      </c>
      <c r="H114" s="104" t="s">
        <v>654</v>
      </c>
    </row>
    <row r="115" spans="1:8" x14ac:dyDescent="0.2">
      <c r="A115" s="104" t="s">
        <v>72</v>
      </c>
      <c r="B115" s="103" t="s">
        <v>383</v>
      </c>
      <c r="C115" s="104" t="s">
        <v>181</v>
      </c>
      <c r="D115" s="104"/>
      <c r="E115" s="104">
        <f>VLOOKUP(A115,[1]Sheet6!$B$1:$H$156,5,FALSE)</f>
        <v>0</v>
      </c>
      <c r="F115" s="103" t="s">
        <v>655</v>
      </c>
      <c r="G115" s="103">
        <v>1</v>
      </c>
      <c r="H115" s="104" t="s">
        <v>656</v>
      </c>
    </row>
    <row r="116" spans="1:8" x14ac:dyDescent="0.2">
      <c r="A116" s="104" t="s">
        <v>73</v>
      </c>
      <c r="B116" s="103" t="s">
        <v>383</v>
      </c>
      <c r="C116" s="104" t="s">
        <v>182</v>
      </c>
      <c r="D116" s="104">
        <v>1</v>
      </c>
      <c r="E116" s="104">
        <f>VLOOKUP(A116,[1]Sheet6!$B$1:$H$156,6,FALSE)</f>
        <v>1</v>
      </c>
      <c r="F116" s="103" t="s">
        <v>182</v>
      </c>
      <c r="G116" s="103">
        <v>1</v>
      </c>
      <c r="H116" s="104" t="s">
        <v>73</v>
      </c>
    </row>
    <row r="117" spans="1:8" x14ac:dyDescent="0.2">
      <c r="A117" s="104" t="s">
        <v>74</v>
      </c>
      <c r="B117" s="103" t="s">
        <v>383</v>
      </c>
      <c r="C117" s="104" t="s">
        <v>183</v>
      </c>
      <c r="D117" s="104">
        <v>1</v>
      </c>
      <c r="E117" s="104">
        <f>VLOOKUP(A117,[1]Sheet6!$B$1:$H$156,6,FALSE)</f>
        <v>1</v>
      </c>
      <c r="F117" s="103" t="s">
        <v>183</v>
      </c>
      <c r="G117" s="103">
        <v>1</v>
      </c>
      <c r="H117" s="104" t="s">
        <v>74</v>
      </c>
    </row>
    <row r="118" spans="1:8" x14ac:dyDescent="0.2">
      <c r="A118" s="104" t="s">
        <v>75</v>
      </c>
      <c r="B118" s="103" t="s">
        <v>383</v>
      </c>
      <c r="C118" s="104" t="s">
        <v>184</v>
      </c>
      <c r="D118" s="104">
        <v>1</v>
      </c>
      <c r="E118" s="104">
        <f>VLOOKUP(A118,[1]Sheet6!$B$1:$H$156,6,FALSE)</f>
        <v>1</v>
      </c>
      <c r="F118" s="103" t="s">
        <v>657</v>
      </c>
      <c r="G118" s="103">
        <v>1</v>
      </c>
      <c r="H118" s="104" t="s">
        <v>658</v>
      </c>
    </row>
    <row r="119" spans="1:8" x14ac:dyDescent="0.2">
      <c r="A119" s="104" t="s">
        <v>75</v>
      </c>
      <c r="B119" s="103" t="s">
        <v>383</v>
      </c>
      <c r="C119" s="104" t="s">
        <v>184</v>
      </c>
      <c r="D119" s="104"/>
      <c r="E119" s="104">
        <f>VLOOKUP(A119,[1]Sheet6!$B$1:$H$156,5,FALSE)</f>
        <v>0</v>
      </c>
      <c r="F119" s="103" t="s">
        <v>659</v>
      </c>
      <c r="G119" s="103">
        <v>1</v>
      </c>
      <c r="H119" s="104" t="s">
        <v>660</v>
      </c>
    </row>
    <row r="120" spans="1:8" x14ac:dyDescent="0.2">
      <c r="A120" s="104" t="s">
        <v>75</v>
      </c>
      <c r="B120" s="103" t="s">
        <v>383</v>
      </c>
      <c r="C120" s="104" t="s">
        <v>184</v>
      </c>
      <c r="D120" s="104"/>
      <c r="E120" s="104">
        <f>VLOOKUP(A120,[1]Sheet6!$B$1:$H$156,5,FALSE)</f>
        <v>0</v>
      </c>
      <c r="F120" s="103" t="s">
        <v>661</v>
      </c>
      <c r="G120" s="103">
        <v>1</v>
      </c>
      <c r="H120" s="104" t="s">
        <v>662</v>
      </c>
    </row>
    <row r="121" spans="1:8" x14ac:dyDescent="0.2">
      <c r="A121" s="104" t="s">
        <v>75</v>
      </c>
      <c r="B121" s="103" t="s">
        <v>383</v>
      </c>
      <c r="C121" s="104" t="s">
        <v>184</v>
      </c>
      <c r="D121" s="104"/>
      <c r="E121" s="104">
        <f>VLOOKUP(A121,[1]Sheet6!$B$1:$H$156,5,FALSE)</f>
        <v>0</v>
      </c>
      <c r="F121" s="103" t="s">
        <v>663</v>
      </c>
      <c r="G121" s="103">
        <v>1</v>
      </c>
      <c r="H121" s="104" t="s">
        <v>664</v>
      </c>
    </row>
    <row r="122" spans="1:8" x14ac:dyDescent="0.2">
      <c r="A122" s="104" t="s">
        <v>76</v>
      </c>
      <c r="B122" s="103" t="s">
        <v>383</v>
      </c>
      <c r="C122" s="104" t="s">
        <v>185</v>
      </c>
      <c r="D122" s="104">
        <v>1</v>
      </c>
      <c r="E122" s="104">
        <f>VLOOKUP(A122,[1]Sheet6!$B$1:$H$156,6,FALSE)</f>
        <v>1</v>
      </c>
      <c r="F122" s="103" t="s">
        <v>185</v>
      </c>
      <c r="G122" s="103">
        <v>1</v>
      </c>
      <c r="H122" s="104" t="s">
        <v>76</v>
      </c>
    </row>
    <row r="123" spans="1:8" x14ac:dyDescent="0.2">
      <c r="A123" s="104" t="s">
        <v>97</v>
      </c>
      <c r="B123" s="103" t="s">
        <v>383</v>
      </c>
      <c r="C123" s="104" t="s">
        <v>206</v>
      </c>
      <c r="D123" s="104">
        <v>1</v>
      </c>
      <c r="E123" s="104">
        <f>VLOOKUP(A123,[1]Sheet6!$B$1:$H$156,6,FALSE)</f>
        <v>1</v>
      </c>
      <c r="F123" s="103" t="s">
        <v>206</v>
      </c>
      <c r="G123" s="103">
        <v>1</v>
      </c>
      <c r="H123" s="104" t="s">
        <v>97</v>
      </c>
    </row>
    <row r="124" spans="1:8" x14ac:dyDescent="0.2">
      <c r="A124" s="104" t="s">
        <v>78</v>
      </c>
      <c r="B124" s="103" t="s">
        <v>383</v>
      </c>
      <c r="C124" s="104" t="s">
        <v>187</v>
      </c>
      <c r="D124" s="104">
        <v>1</v>
      </c>
      <c r="E124" s="104">
        <f>VLOOKUP(A124,[1]Sheet6!$B$1:$H$156,6,FALSE)</f>
        <v>1</v>
      </c>
      <c r="F124" s="103" t="s">
        <v>665</v>
      </c>
      <c r="G124" s="103">
        <v>1</v>
      </c>
      <c r="H124" s="104" t="s">
        <v>666</v>
      </c>
    </row>
    <row r="125" spans="1:8" x14ac:dyDescent="0.2">
      <c r="A125" s="104" t="s">
        <v>78</v>
      </c>
      <c r="B125" s="103" t="s">
        <v>383</v>
      </c>
      <c r="C125" s="104" t="s">
        <v>187</v>
      </c>
      <c r="D125" s="104"/>
      <c r="E125" s="104">
        <f>VLOOKUP(A125,[1]Sheet6!$B$1:$H$156,5,FALSE)</f>
        <v>0</v>
      </c>
      <c r="F125" s="103" t="s">
        <v>667</v>
      </c>
      <c r="G125" s="103">
        <v>1</v>
      </c>
      <c r="H125" s="104" t="s">
        <v>668</v>
      </c>
    </row>
    <row r="126" spans="1:8" x14ac:dyDescent="0.2">
      <c r="A126" s="104" t="s">
        <v>78</v>
      </c>
      <c r="B126" s="103" t="s">
        <v>383</v>
      </c>
      <c r="C126" s="104" t="s">
        <v>187</v>
      </c>
      <c r="D126" s="104"/>
      <c r="E126" s="104">
        <f>VLOOKUP(A126,[1]Sheet6!$B$1:$H$156,5,FALSE)</f>
        <v>0</v>
      </c>
      <c r="F126" s="103" t="s">
        <v>669</v>
      </c>
      <c r="G126" s="103">
        <v>1</v>
      </c>
      <c r="H126" s="104" t="s">
        <v>670</v>
      </c>
    </row>
    <row r="127" spans="1:8" x14ac:dyDescent="0.2">
      <c r="A127" s="104" t="s">
        <v>78</v>
      </c>
      <c r="B127" s="103" t="s">
        <v>383</v>
      </c>
      <c r="C127" s="104" t="s">
        <v>187</v>
      </c>
      <c r="D127" s="104"/>
      <c r="E127" s="104">
        <f>VLOOKUP(A127,[1]Sheet6!$B$1:$H$156,5,FALSE)</f>
        <v>0</v>
      </c>
      <c r="F127" s="103" t="s">
        <v>671</v>
      </c>
      <c r="G127" s="103">
        <v>1</v>
      </c>
      <c r="H127" s="104" t="s">
        <v>672</v>
      </c>
    </row>
    <row r="128" spans="1:8" x14ac:dyDescent="0.2">
      <c r="A128" s="104" t="s">
        <v>78</v>
      </c>
      <c r="B128" s="103" t="s">
        <v>383</v>
      </c>
      <c r="C128" s="104" t="s">
        <v>187</v>
      </c>
      <c r="D128" s="104"/>
      <c r="E128" s="104">
        <f>VLOOKUP(A128,[1]Sheet6!$B$1:$H$156,5,FALSE)</f>
        <v>0</v>
      </c>
      <c r="F128" s="103" t="s">
        <v>673</v>
      </c>
      <c r="G128" s="103">
        <v>1</v>
      </c>
      <c r="H128" s="104" t="s">
        <v>674</v>
      </c>
    </row>
    <row r="129" spans="1:8" x14ac:dyDescent="0.2">
      <c r="A129" s="104" t="s">
        <v>78</v>
      </c>
      <c r="B129" s="103" t="s">
        <v>383</v>
      </c>
      <c r="C129" s="104" t="s">
        <v>187</v>
      </c>
      <c r="D129" s="104"/>
      <c r="E129" s="104">
        <f>VLOOKUP(A129,[1]Sheet6!$B$1:$H$156,5,FALSE)</f>
        <v>0</v>
      </c>
      <c r="F129" s="103" t="s">
        <v>675</v>
      </c>
      <c r="G129" s="103">
        <v>1</v>
      </c>
      <c r="H129" s="104" t="s">
        <v>676</v>
      </c>
    </row>
    <row r="130" spans="1:8" x14ac:dyDescent="0.2">
      <c r="A130" s="104" t="s">
        <v>79</v>
      </c>
      <c r="B130" s="103" t="s">
        <v>383</v>
      </c>
      <c r="C130" s="104" t="s">
        <v>188</v>
      </c>
      <c r="D130" s="104">
        <v>1</v>
      </c>
      <c r="E130" s="104">
        <f>VLOOKUP(A130,[1]Sheet6!$B$1:$H$156,6,FALSE)</f>
        <v>1</v>
      </c>
      <c r="F130" s="103" t="s">
        <v>188</v>
      </c>
      <c r="G130" s="103">
        <v>1</v>
      </c>
      <c r="H130" s="104" t="s">
        <v>79</v>
      </c>
    </row>
    <row r="131" spans="1:8" x14ac:dyDescent="0.2">
      <c r="A131" s="104" t="s">
        <v>80</v>
      </c>
      <c r="B131" s="103" t="s">
        <v>383</v>
      </c>
      <c r="C131" s="104" t="s">
        <v>189</v>
      </c>
      <c r="D131" s="104">
        <v>1</v>
      </c>
      <c r="E131" s="104">
        <f>VLOOKUP(A131,[1]Sheet6!$B$1:$H$156,6,FALSE)</f>
        <v>1</v>
      </c>
      <c r="F131" s="103" t="s">
        <v>677</v>
      </c>
      <c r="G131" s="103">
        <v>1</v>
      </c>
      <c r="H131" s="104" t="s">
        <v>678</v>
      </c>
    </row>
    <row r="132" spans="1:8" x14ac:dyDescent="0.2">
      <c r="A132" s="104" t="s">
        <v>80</v>
      </c>
      <c r="B132" s="103" t="s">
        <v>383</v>
      </c>
      <c r="C132" s="104" t="s">
        <v>189</v>
      </c>
      <c r="D132" s="104"/>
      <c r="E132" s="104">
        <f>VLOOKUP(A132,[1]Sheet6!$B$1:$H$156,5,FALSE)</f>
        <v>0</v>
      </c>
      <c r="F132" s="103" t="s">
        <v>679</v>
      </c>
      <c r="G132" s="103">
        <v>1</v>
      </c>
      <c r="H132" s="104" t="s">
        <v>680</v>
      </c>
    </row>
    <row r="133" spans="1:8" x14ac:dyDescent="0.2">
      <c r="A133" s="104" t="s">
        <v>80</v>
      </c>
      <c r="B133" s="103" t="s">
        <v>383</v>
      </c>
      <c r="C133" s="104" t="s">
        <v>189</v>
      </c>
      <c r="D133" s="104"/>
      <c r="E133" s="104">
        <f>VLOOKUP(A133,[1]Sheet6!$B$1:$H$156,5,FALSE)</f>
        <v>0</v>
      </c>
      <c r="F133" s="103" t="s">
        <v>681</v>
      </c>
      <c r="G133" s="103">
        <v>1</v>
      </c>
      <c r="H133" s="104" t="s">
        <v>682</v>
      </c>
    </row>
    <row r="134" spans="1:8" x14ac:dyDescent="0.2">
      <c r="A134" s="104" t="s">
        <v>80</v>
      </c>
      <c r="B134" s="103" t="s">
        <v>383</v>
      </c>
      <c r="C134" s="104" t="s">
        <v>189</v>
      </c>
      <c r="D134" s="104"/>
      <c r="E134" s="104">
        <f>VLOOKUP(A134,[1]Sheet6!$B$1:$H$156,5,FALSE)</f>
        <v>0</v>
      </c>
      <c r="F134" s="103" t="s">
        <v>683</v>
      </c>
      <c r="G134" s="103">
        <v>1</v>
      </c>
      <c r="H134" s="104" t="s">
        <v>684</v>
      </c>
    </row>
    <row r="135" spans="1:8" x14ac:dyDescent="0.2">
      <c r="A135" s="104" t="s">
        <v>80</v>
      </c>
      <c r="B135" s="103" t="s">
        <v>383</v>
      </c>
      <c r="C135" s="104" t="s">
        <v>189</v>
      </c>
      <c r="D135" s="104"/>
      <c r="E135" s="104">
        <f>VLOOKUP(A135,[1]Sheet6!$B$1:$H$156,5,FALSE)</f>
        <v>0</v>
      </c>
      <c r="F135" s="103" t="s">
        <v>685</v>
      </c>
      <c r="G135" s="103">
        <v>1</v>
      </c>
      <c r="H135" s="104" t="s">
        <v>686</v>
      </c>
    </row>
    <row r="136" spans="1:8" x14ac:dyDescent="0.2">
      <c r="A136" s="104" t="s">
        <v>81</v>
      </c>
      <c r="B136" s="103" t="s">
        <v>383</v>
      </c>
      <c r="C136" s="104" t="s">
        <v>190</v>
      </c>
      <c r="D136" s="104">
        <v>1</v>
      </c>
      <c r="E136" s="104">
        <f>VLOOKUP(A136,[1]Sheet6!$B$1:$H$156,6,FALSE)</f>
        <v>1</v>
      </c>
      <c r="F136" s="103" t="s">
        <v>687</v>
      </c>
      <c r="G136" s="103">
        <v>1</v>
      </c>
      <c r="H136" s="104" t="s">
        <v>688</v>
      </c>
    </row>
    <row r="137" spans="1:8" x14ac:dyDescent="0.2">
      <c r="A137" s="104" t="s">
        <v>81</v>
      </c>
      <c r="B137" s="103" t="s">
        <v>383</v>
      </c>
      <c r="C137" s="104" t="s">
        <v>190</v>
      </c>
      <c r="D137" s="104"/>
      <c r="E137" s="104">
        <f>VLOOKUP(A137,[1]Sheet6!$B$1:$H$156,5,FALSE)</f>
        <v>0</v>
      </c>
      <c r="F137" s="103" t="s">
        <v>689</v>
      </c>
      <c r="G137" s="103">
        <v>1</v>
      </c>
      <c r="H137" s="104" t="s">
        <v>690</v>
      </c>
    </row>
    <row r="138" spans="1:8" x14ac:dyDescent="0.2">
      <c r="A138" s="104" t="s">
        <v>81</v>
      </c>
      <c r="B138" s="103" t="s">
        <v>383</v>
      </c>
      <c r="C138" s="104" t="s">
        <v>190</v>
      </c>
      <c r="D138" s="104"/>
      <c r="E138" s="104">
        <f>VLOOKUP(A138,[1]Sheet6!$B$1:$H$156,5,FALSE)</f>
        <v>0</v>
      </c>
      <c r="F138" s="103" t="s">
        <v>691</v>
      </c>
      <c r="G138" s="103">
        <v>1</v>
      </c>
      <c r="H138" s="104" t="s">
        <v>692</v>
      </c>
    </row>
    <row r="139" spans="1:8" x14ac:dyDescent="0.2">
      <c r="A139" s="104" t="s">
        <v>82</v>
      </c>
      <c r="B139" s="103" t="s">
        <v>383</v>
      </c>
      <c r="C139" s="104" t="s">
        <v>191</v>
      </c>
      <c r="D139" s="104">
        <v>1</v>
      </c>
      <c r="E139" s="104">
        <f>VLOOKUP(A139,[1]Sheet6!$B$1:$H$156,6,FALSE)</f>
        <v>1</v>
      </c>
      <c r="F139" s="103" t="s">
        <v>693</v>
      </c>
      <c r="G139" s="103">
        <v>1</v>
      </c>
      <c r="H139" s="104" t="s">
        <v>694</v>
      </c>
    </row>
    <row r="140" spans="1:8" x14ac:dyDescent="0.2">
      <c r="A140" s="104" t="s">
        <v>82</v>
      </c>
      <c r="B140" s="103" t="s">
        <v>383</v>
      </c>
      <c r="C140" s="104" t="s">
        <v>191</v>
      </c>
      <c r="D140" s="104"/>
      <c r="E140" s="104">
        <f>VLOOKUP(A140,[1]Sheet6!$B$1:$H$156,5,FALSE)</f>
        <v>0</v>
      </c>
      <c r="F140" s="103" t="s">
        <v>695</v>
      </c>
      <c r="G140" s="103">
        <v>1</v>
      </c>
      <c r="H140" s="104" t="s">
        <v>696</v>
      </c>
    </row>
    <row r="141" spans="1:8" x14ac:dyDescent="0.2">
      <c r="A141" s="104" t="s">
        <v>82</v>
      </c>
      <c r="B141" s="103" t="s">
        <v>383</v>
      </c>
      <c r="C141" s="104" t="s">
        <v>191</v>
      </c>
      <c r="D141" s="104"/>
      <c r="E141" s="104">
        <f>VLOOKUP(A141,[1]Sheet6!$B$1:$H$156,5,FALSE)</f>
        <v>0</v>
      </c>
      <c r="F141" s="103" t="s">
        <v>697</v>
      </c>
      <c r="G141" s="103">
        <v>1</v>
      </c>
      <c r="H141" s="104" t="s">
        <v>698</v>
      </c>
    </row>
    <row r="142" spans="1:8" x14ac:dyDescent="0.2">
      <c r="A142" s="104" t="s">
        <v>82</v>
      </c>
      <c r="B142" s="103" t="s">
        <v>383</v>
      </c>
      <c r="C142" s="104" t="s">
        <v>191</v>
      </c>
      <c r="D142" s="104"/>
      <c r="E142" s="104">
        <f>VLOOKUP(A142,[1]Sheet6!$B$1:$H$156,5,FALSE)</f>
        <v>0</v>
      </c>
      <c r="F142" s="103" t="s">
        <v>699</v>
      </c>
      <c r="G142" s="103">
        <v>1</v>
      </c>
      <c r="H142" s="104" t="s">
        <v>700</v>
      </c>
    </row>
    <row r="143" spans="1:8" x14ac:dyDescent="0.2">
      <c r="A143" s="104" t="s">
        <v>82</v>
      </c>
      <c r="B143" s="103" t="s">
        <v>383</v>
      </c>
      <c r="C143" s="104" t="s">
        <v>191</v>
      </c>
      <c r="D143" s="104"/>
      <c r="E143" s="104">
        <f>VLOOKUP(A143,[1]Sheet6!$B$1:$H$156,5,FALSE)</f>
        <v>0</v>
      </c>
      <c r="F143" s="103" t="s">
        <v>701</v>
      </c>
      <c r="G143" s="103">
        <v>1</v>
      </c>
      <c r="H143" s="104" t="s">
        <v>702</v>
      </c>
    </row>
    <row r="144" spans="1:8" x14ac:dyDescent="0.2">
      <c r="A144" s="104" t="s">
        <v>83</v>
      </c>
      <c r="B144" s="103" t="s">
        <v>383</v>
      </c>
      <c r="C144" s="104" t="s">
        <v>192</v>
      </c>
      <c r="D144" s="104">
        <v>1</v>
      </c>
      <c r="E144" s="104">
        <f>VLOOKUP(A144,[1]Sheet6!$B$1:$H$156,6,FALSE)</f>
        <v>1</v>
      </c>
      <c r="F144" s="103" t="s">
        <v>192</v>
      </c>
      <c r="G144" s="103">
        <v>1</v>
      </c>
      <c r="H144" s="104" t="s">
        <v>83</v>
      </c>
    </row>
    <row r="145" spans="1:8" x14ac:dyDescent="0.2">
      <c r="A145" s="104" t="s">
        <v>96</v>
      </c>
      <c r="B145" s="103" t="s">
        <v>383</v>
      </c>
      <c r="C145" s="104" t="s">
        <v>205</v>
      </c>
      <c r="D145" s="104">
        <v>1</v>
      </c>
      <c r="E145" s="104">
        <f>VLOOKUP(A145,[1]Sheet6!$B$1:$H$156,6,FALSE)</f>
        <v>1</v>
      </c>
      <c r="F145" s="103" t="s">
        <v>703</v>
      </c>
      <c r="G145" s="103">
        <v>1</v>
      </c>
      <c r="H145" s="104" t="s">
        <v>704</v>
      </c>
    </row>
    <row r="146" spans="1:8" x14ac:dyDescent="0.2">
      <c r="A146" s="104" t="s">
        <v>96</v>
      </c>
      <c r="B146" s="103" t="s">
        <v>383</v>
      </c>
      <c r="C146" s="104" t="s">
        <v>205</v>
      </c>
      <c r="D146" s="104"/>
      <c r="E146" s="104">
        <f>VLOOKUP(A146,[1]Sheet6!$B$1:$H$156,5,FALSE)</f>
        <v>0</v>
      </c>
      <c r="F146" s="103" t="s">
        <v>705</v>
      </c>
      <c r="G146" s="103">
        <v>1</v>
      </c>
      <c r="H146" s="104" t="s">
        <v>706</v>
      </c>
    </row>
    <row r="147" spans="1:8" x14ac:dyDescent="0.2">
      <c r="A147" s="104" t="s">
        <v>84</v>
      </c>
      <c r="B147" s="103" t="s">
        <v>383</v>
      </c>
      <c r="C147" s="104" t="s">
        <v>193</v>
      </c>
      <c r="D147" s="104">
        <v>1</v>
      </c>
      <c r="E147" s="104">
        <f>VLOOKUP(A147,[1]Sheet6!$B$1:$H$156,6,FALSE)</f>
        <v>1</v>
      </c>
      <c r="F147" s="103" t="s">
        <v>707</v>
      </c>
      <c r="G147" s="103">
        <v>1</v>
      </c>
      <c r="H147" s="104" t="s">
        <v>708</v>
      </c>
    </row>
    <row r="148" spans="1:8" x14ac:dyDescent="0.2">
      <c r="A148" s="104" t="s">
        <v>84</v>
      </c>
      <c r="B148" s="103" t="s">
        <v>383</v>
      </c>
      <c r="C148" s="104" t="s">
        <v>193</v>
      </c>
      <c r="D148" s="104"/>
      <c r="E148" s="104">
        <f>VLOOKUP(A148,[1]Sheet6!$B$1:$H$156,5,FALSE)</f>
        <v>0</v>
      </c>
      <c r="F148" s="103" t="s">
        <v>709</v>
      </c>
      <c r="G148" s="103">
        <v>1</v>
      </c>
      <c r="H148" s="104" t="s">
        <v>710</v>
      </c>
    </row>
    <row r="149" spans="1:8" x14ac:dyDescent="0.2">
      <c r="A149" s="104" t="s">
        <v>84</v>
      </c>
      <c r="B149" s="103" t="s">
        <v>383</v>
      </c>
      <c r="C149" s="104" t="s">
        <v>193</v>
      </c>
      <c r="D149" s="104"/>
      <c r="E149" s="104">
        <f>VLOOKUP(A149,[1]Sheet6!$B$1:$H$156,5,FALSE)</f>
        <v>0</v>
      </c>
      <c r="F149" s="103" t="s">
        <v>711</v>
      </c>
      <c r="G149" s="103">
        <v>1</v>
      </c>
      <c r="H149" s="104" t="s">
        <v>712</v>
      </c>
    </row>
    <row r="150" spans="1:8" x14ac:dyDescent="0.2">
      <c r="A150" s="104" t="s">
        <v>85</v>
      </c>
      <c r="B150" s="103" t="s">
        <v>383</v>
      </c>
      <c r="C150" s="104" t="s">
        <v>194</v>
      </c>
      <c r="D150" s="104">
        <v>1</v>
      </c>
      <c r="E150" s="104">
        <f>VLOOKUP(A150,[1]Sheet6!$B$1:$H$156,6,FALSE)</f>
        <v>1</v>
      </c>
      <c r="F150" s="103" t="s">
        <v>194</v>
      </c>
      <c r="G150" s="103">
        <v>1</v>
      </c>
      <c r="H150" s="104" t="s">
        <v>713</v>
      </c>
    </row>
    <row r="151" spans="1:8" x14ac:dyDescent="0.2">
      <c r="A151" s="104" t="s">
        <v>87</v>
      </c>
      <c r="B151" s="103" t="s">
        <v>383</v>
      </c>
      <c r="C151" s="104" t="s">
        <v>196</v>
      </c>
      <c r="D151" s="104">
        <v>1</v>
      </c>
      <c r="E151" s="104">
        <f>VLOOKUP(A151,[1]Sheet6!$B$1:$H$156,6,FALSE)</f>
        <v>1</v>
      </c>
      <c r="F151" s="103" t="s">
        <v>196</v>
      </c>
      <c r="G151" s="103">
        <v>1</v>
      </c>
      <c r="H151" s="104" t="s">
        <v>87</v>
      </c>
    </row>
    <row r="152" spans="1:8" x14ac:dyDescent="0.2">
      <c r="A152" s="104" t="s">
        <v>88</v>
      </c>
      <c r="B152" s="103" t="s">
        <v>383</v>
      </c>
      <c r="C152" s="104" t="s">
        <v>197</v>
      </c>
      <c r="D152" s="104">
        <v>1</v>
      </c>
      <c r="E152" s="104">
        <f>VLOOKUP(A152,[1]Sheet6!$B$1:$H$156,6,FALSE)</f>
        <v>1</v>
      </c>
      <c r="F152" s="103" t="s">
        <v>197</v>
      </c>
      <c r="G152" s="103">
        <v>1</v>
      </c>
      <c r="H152" s="104" t="s">
        <v>88</v>
      </c>
    </row>
    <row r="153" spans="1:8" x14ac:dyDescent="0.2">
      <c r="A153" s="104" t="s">
        <v>89</v>
      </c>
      <c r="B153" s="103" t="s">
        <v>383</v>
      </c>
      <c r="C153" s="104" t="s">
        <v>198</v>
      </c>
      <c r="D153" s="104">
        <v>1</v>
      </c>
      <c r="E153" s="104">
        <f>VLOOKUP(A153,[1]Sheet6!$B$1:$H$156,6,FALSE)</f>
        <v>1</v>
      </c>
      <c r="F153" s="103" t="s">
        <v>714</v>
      </c>
      <c r="G153" s="103">
        <v>1</v>
      </c>
      <c r="H153" s="104" t="s">
        <v>715</v>
      </c>
    </row>
    <row r="154" spans="1:8" x14ac:dyDescent="0.2">
      <c r="A154" s="104" t="s">
        <v>89</v>
      </c>
      <c r="B154" s="103" t="s">
        <v>383</v>
      </c>
      <c r="C154" s="104" t="s">
        <v>198</v>
      </c>
      <c r="D154" s="104"/>
      <c r="E154" s="104">
        <f>VLOOKUP(A154,[1]Sheet6!$B$1:$H$156,5,FALSE)</f>
        <v>0</v>
      </c>
      <c r="F154" s="103" t="s">
        <v>716</v>
      </c>
      <c r="G154" s="103">
        <v>1</v>
      </c>
      <c r="H154" s="104" t="s">
        <v>717</v>
      </c>
    </row>
    <row r="155" spans="1:8" x14ac:dyDescent="0.2">
      <c r="A155" s="104" t="s">
        <v>95</v>
      </c>
      <c r="B155" s="103" t="s">
        <v>383</v>
      </c>
      <c r="C155" s="104" t="s">
        <v>204</v>
      </c>
      <c r="D155" s="104">
        <v>1</v>
      </c>
      <c r="E155" s="104">
        <f>VLOOKUP(A155,[1]Sheet6!$B$1:$H$156,6,FALSE)</f>
        <v>1</v>
      </c>
      <c r="F155" s="103" t="s">
        <v>204</v>
      </c>
      <c r="G155" s="103">
        <v>1</v>
      </c>
      <c r="H155" s="104" t="s">
        <v>95</v>
      </c>
    </row>
    <row r="156" spans="1:8" x14ac:dyDescent="0.2">
      <c r="A156" s="104" t="s">
        <v>90</v>
      </c>
      <c r="B156" s="103" t="s">
        <v>383</v>
      </c>
      <c r="C156" s="104" t="s">
        <v>199</v>
      </c>
      <c r="D156" s="104">
        <v>1</v>
      </c>
      <c r="E156" s="104">
        <f>VLOOKUP(A156,[1]Sheet6!$B$1:$H$156,6,FALSE)</f>
        <v>1</v>
      </c>
      <c r="F156" s="103" t="s">
        <v>199</v>
      </c>
      <c r="G156" s="103">
        <v>1</v>
      </c>
      <c r="H156" s="104" t="s">
        <v>90</v>
      </c>
    </row>
    <row r="157" spans="1:8" x14ac:dyDescent="0.2">
      <c r="A157" s="104" t="s">
        <v>91</v>
      </c>
      <c r="B157" s="103" t="s">
        <v>383</v>
      </c>
      <c r="C157" s="104" t="s">
        <v>200</v>
      </c>
      <c r="D157" s="104">
        <v>1</v>
      </c>
      <c r="E157" s="104">
        <f>VLOOKUP(A157,[1]Sheet6!$B$1:$H$156,6,FALSE)</f>
        <v>1</v>
      </c>
      <c r="F157" s="103" t="s">
        <v>718</v>
      </c>
      <c r="G157" s="103">
        <v>1</v>
      </c>
      <c r="H157" s="104" t="s">
        <v>719</v>
      </c>
    </row>
    <row r="158" spans="1:8" x14ac:dyDescent="0.2">
      <c r="A158" s="104" t="s">
        <v>91</v>
      </c>
      <c r="B158" s="103" t="s">
        <v>383</v>
      </c>
      <c r="C158" s="104" t="s">
        <v>200</v>
      </c>
      <c r="D158" s="104"/>
      <c r="E158" s="104">
        <f>VLOOKUP(A158,[1]Sheet6!$B$1:$H$156,5,FALSE)</f>
        <v>0</v>
      </c>
      <c r="F158" s="103" t="s">
        <v>720</v>
      </c>
      <c r="G158" s="103">
        <v>1</v>
      </c>
      <c r="H158" s="104" t="s">
        <v>721</v>
      </c>
    </row>
    <row r="159" spans="1:8" x14ac:dyDescent="0.2">
      <c r="A159" s="104" t="s">
        <v>92</v>
      </c>
      <c r="B159" s="103" t="s">
        <v>383</v>
      </c>
      <c r="C159" s="104" t="s">
        <v>201</v>
      </c>
      <c r="D159" s="104">
        <v>1</v>
      </c>
      <c r="E159" s="104">
        <f>VLOOKUP(A159,[1]Sheet6!$B$1:$H$156,6,FALSE)</f>
        <v>1</v>
      </c>
      <c r="F159" s="103" t="s">
        <v>722</v>
      </c>
      <c r="G159" s="103">
        <v>1</v>
      </c>
      <c r="H159" s="104" t="s">
        <v>723</v>
      </c>
    </row>
    <row r="160" spans="1:8" x14ac:dyDescent="0.2">
      <c r="A160" s="104" t="s">
        <v>92</v>
      </c>
      <c r="B160" s="103" t="s">
        <v>383</v>
      </c>
      <c r="C160" s="104" t="s">
        <v>201</v>
      </c>
      <c r="D160" s="104"/>
      <c r="E160" s="104">
        <f>VLOOKUP(A160,[1]Sheet6!$B$1:$H$156,5,FALSE)</f>
        <v>0</v>
      </c>
      <c r="F160" s="103" t="s">
        <v>724</v>
      </c>
      <c r="G160" s="103">
        <v>1</v>
      </c>
      <c r="H160" s="104" t="s">
        <v>725</v>
      </c>
    </row>
    <row r="161" spans="1:8" x14ac:dyDescent="0.2">
      <c r="A161" s="104" t="s">
        <v>93</v>
      </c>
      <c r="B161" s="103" t="s">
        <v>383</v>
      </c>
      <c r="C161" s="104" t="s">
        <v>202</v>
      </c>
      <c r="D161" s="104">
        <v>1</v>
      </c>
      <c r="E161" s="104">
        <f>VLOOKUP(A161,[1]Sheet6!$B$1:$H$156,6,FALSE)</f>
        <v>1</v>
      </c>
      <c r="F161" s="103" t="s">
        <v>202</v>
      </c>
      <c r="G161" s="103">
        <v>1</v>
      </c>
      <c r="H161" s="104" t="s">
        <v>93</v>
      </c>
    </row>
    <row r="162" spans="1:8" x14ac:dyDescent="0.2">
      <c r="A162" s="104" t="s">
        <v>94</v>
      </c>
      <c r="B162" s="103" t="s">
        <v>383</v>
      </c>
      <c r="C162" s="104" t="s">
        <v>203</v>
      </c>
      <c r="D162" s="104">
        <v>1</v>
      </c>
      <c r="E162" s="104">
        <f>VLOOKUP(A162,[1]Sheet6!$B$1:$H$156,6,FALSE)</f>
        <v>1</v>
      </c>
      <c r="F162" s="103" t="s">
        <v>726</v>
      </c>
      <c r="G162" s="103">
        <v>1</v>
      </c>
      <c r="H162" s="104" t="s">
        <v>727</v>
      </c>
    </row>
    <row r="163" spans="1:8" x14ac:dyDescent="0.2">
      <c r="A163" s="104" t="s">
        <v>94</v>
      </c>
      <c r="B163" s="103" t="s">
        <v>383</v>
      </c>
      <c r="C163" s="104" t="s">
        <v>203</v>
      </c>
      <c r="D163" s="104"/>
      <c r="E163" s="104">
        <f>VLOOKUP(A163,[1]Sheet6!$B$1:$H$156,5,FALSE)</f>
        <v>0</v>
      </c>
      <c r="F163" s="103" t="s">
        <v>728</v>
      </c>
      <c r="G163" s="103">
        <v>1</v>
      </c>
      <c r="H163" s="104" t="s">
        <v>729</v>
      </c>
    </row>
    <row r="164" spans="1:8" x14ac:dyDescent="0.2">
      <c r="A164" s="106" t="s">
        <v>334</v>
      </c>
      <c r="B164" s="105" t="s">
        <v>383</v>
      </c>
      <c r="C164" s="106" t="s">
        <v>186</v>
      </c>
      <c r="D164" s="106">
        <v>0</v>
      </c>
      <c r="E164" s="106" t="str">
        <f>VLOOKUP(A164,[1]Sheet6!$B$1:$H$156,5,FALSE)</f>
        <v>RAD/PACT</v>
      </c>
      <c r="F164" s="105" t="s">
        <v>730</v>
      </c>
      <c r="G164" s="105">
        <v>1</v>
      </c>
      <c r="H164" s="106" t="s">
        <v>731</v>
      </c>
    </row>
    <row r="165" spans="1:8" x14ac:dyDescent="0.2">
      <c r="A165" s="106" t="s">
        <v>334</v>
      </c>
      <c r="B165" s="105" t="s">
        <v>383</v>
      </c>
      <c r="C165" s="106" t="s">
        <v>186</v>
      </c>
      <c r="D165" s="106">
        <v>1</v>
      </c>
      <c r="E165" s="106" t="str">
        <f>VLOOKUP(A165,[1]Sheet6!$B$1:$H$156,5,FALSE)</f>
        <v>RAD/PACT</v>
      </c>
      <c r="F165" s="105" t="s">
        <v>732</v>
      </c>
      <c r="G165" s="105">
        <v>1</v>
      </c>
      <c r="H165" s="106" t="s">
        <v>733</v>
      </c>
    </row>
    <row r="166" spans="1:8" x14ac:dyDescent="0.2">
      <c r="A166" s="106" t="s">
        <v>334</v>
      </c>
      <c r="B166" s="105" t="s">
        <v>383</v>
      </c>
      <c r="C166" s="106" t="s">
        <v>186</v>
      </c>
      <c r="D166" s="106">
        <v>0</v>
      </c>
      <c r="E166" s="106" t="str">
        <f>VLOOKUP(A166,[1]Sheet6!$B$1:$H$156,5,FALSE)</f>
        <v>RAD/PACT</v>
      </c>
      <c r="F166" s="105" t="s">
        <v>734</v>
      </c>
      <c r="G166" s="105">
        <v>1</v>
      </c>
      <c r="H166" s="106" t="s">
        <v>735</v>
      </c>
    </row>
    <row r="167" spans="1:8" x14ac:dyDescent="0.2">
      <c r="A167" s="106" t="s">
        <v>334</v>
      </c>
      <c r="B167" s="105" t="s">
        <v>383</v>
      </c>
      <c r="C167" s="106" t="s">
        <v>186</v>
      </c>
      <c r="D167" s="106">
        <v>0</v>
      </c>
      <c r="E167" s="106" t="str">
        <f>VLOOKUP(A167,[1]Sheet6!$B$1:$H$156,5,FALSE)</f>
        <v>RAD/PACT</v>
      </c>
      <c r="F167" s="105" t="s">
        <v>736</v>
      </c>
      <c r="G167" s="105">
        <v>1</v>
      </c>
      <c r="H167" s="106" t="s">
        <v>737</v>
      </c>
    </row>
    <row r="168" spans="1:8" x14ac:dyDescent="0.2">
      <c r="A168" s="106" t="s">
        <v>334</v>
      </c>
      <c r="B168" s="105" t="s">
        <v>383</v>
      </c>
      <c r="C168" s="106" t="s">
        <v>186</v>
      </c>
      <c r="D168" s="106">
        <v>0</v>
      </c>
      <c r="E168" s="106" t="str">
        <f>VLOOKUP(A168,[1]Sheet6!$B$1:$H$156,5,FALSE)</f>
        <v>RAD/PACT</v>
      </c>
      <c r="F168" s="105" t="s">
        <v>738</v>
      </c>
      <c r="G168" s="105">
        <v>1</v>
      </c>
      <c r="H168" s="106" t="s">
        <v>739</v>
      </c>
    </row>
    <row r="169" spans="1:8" x14ac:dyDescent="0.2">
      <c r="A169" s="104" t="s">
        <v>151</v>
      </c>
      <c r="B169" s="103" t="s">
        <v>385</v>
      </c>
      <c r="C169" s="104" t="s">
        <v>243</v>
      </c>
      <c r="D169" s="104">
        <v>1</v>
      </c>
      <c r="E169" s="104">
        <f>VLOOKUP(A169,[1]Sheet6!$B$1:$H$156,6,FALSE)</f>
        <v>1</v>
      </c>
      <c r="F169" s="103" t="s">
        <v>243</v>
      </c>
      <c r="G169" s="103">
        <v>1</v>
      </c>
      <c r="H169" s="104" t="s">
        <v>151</v>
      </c>
    </row>
    <row r="170" spans="1:8" x14ac:dyDescent="0.2">
      <c r="A170" s="104" t="s">
        <v>140</v>
      </c>
      <c r="B170" s="103" t="s">
        <v>385</v>
      </c>
      <c r="C170" s="104" t="s">
        <v>232</v>
      </c>
      <c r="D170" s="104">
        <v>1</v>
      </c>
      <c r="E170" s="104">
        <f>VLOOKUP(A170,[1]Sheet6!$B$1:$H$156,6,FALSE)</f>
        <v>1</v>
      </c>
      <c r="F170" s="103" t="s">
        <v>740</v>
      </c>
      <c r="G170" s="103">
        <v>1</v>
      </c>
      <c r="H170" s="104" t="s">
        <v>741</v>
      </c>
    </row>
    <row r="171" spans="1:8" x14ac:dyDescent="0.2">
      <c r="A171" s="104" t="s">
        <v>140</v>
      </c>
      <c r="B171" s="103" t="s">
        <v>385</v>
      </c>
      <c r="C171" s="104" t="s">
        <v>232</v>
      </c>
      <c r="D171" s="104"/>
      <c r="E171" s="104">
        <f>VLOOKUP(A171,[1]Sheet6!$B$1:$H$156,5,FALSE)</f>
        <v>0</v>
      </c>
      <c r="F171" s="103" t="s">
        <v>742</v>
      </c>
      <c r="G171" s="103">
        <v>1</v>
      </c>
      <c r="H171" s="104" t="s">
        <v>743</v>
      </c>
    </row>
    <row r="172" spans="1:8" x14ac:dyDescent="0.2">
      <c r="A172" s="104" t="s">
        <v>140</v>
      </c>
      <c r="B172" s="103" t="s">
        <v>385</v>
      </c>
      <c r="C172" s="104" t="s">
        <v>232</v>
      </c>
      <c r="D172" s="104"/>
      <c r="E172" s="104">
        <f>VLOOKUP(A172,[1]Sheet6!$B$1:$H$156,5,FALSE)</f>
        <v>0</v>
      </c>
      <c r="F172" s="103" t="s">
        <v>744</v>
      </c>
      <c r="G172" s="103">
        <v>1</v>
      </c>
      <c r="H172" s="104" t="s">
        <v>745</v>
      </c>
    </row>
    <row r="173" spans="1:8" x14ac:dyDescent="0.2">
      <c r="A173" s="104" t="s">
        <v>143</v>
      </c>
      <c r="B173" s="103" t="s">
        <v>385</v>
      </c>
      <c r="C173" s="104" t="s">
        <v>235</v>
      </c>
      <c r="D173" s="104">
        <v>1</v>
      </c>
      <c r="E173" s="104">
        <f>VLOOKUP(A173,[1]Sheet6!$B$1:$H$156,6,FALSE)</f>
        <v>1</v>
      </c>
      <c r="F173" s="103" t="s">
        <v>235</v>
      </c>
      <c r="G173" s="103">
        <v>1</v>
      </c>
      <c r="H173" s="104" t="s">
        <v>143</v>
      </c>
    </row>
    <row r="174" spans="1:8" x14ac:dyDescent="0.2">
      <c r="A174" s="104" t="s">
        <v>154</v>
      </c>
      <c r="B174" s="103" t="s">
        <v>385</v>
      </c>
      <c r="C174" s="104" t="s">
        <v>246</v>
      </c>
      <c r="D174" s="104">
        <v>1</v>
      </c>
      <c r="E174" s="104">
        <f>VLOOKUP(A174,[1]Sheet6!$B$1:$H$156,6,FALSE)</f>
        <v>1</v>
      </c>
      <c r="F174" s="103" t="s">
        <v>746</v>
      </c>
      <c r="G174" s="103">
        <v>1</v>
      </c>
      <c r="H174" s="104" t="s">
        <v>747</v>
      </c>
    </row>
    <row r="175" spans="1:8" x14ac:dyDescent="0.2">
      <c r="A175" s="104" t="s">
        <v>154</v>
      </c>
      <c r="B175" s="103" t="s">
        <v>385</v>
      </c>
      <c r="C175" s="104" t="s">
        <v>246</v>
      </c>
      <c r="D175" s="104"/>
      <c r="E175" s="104">
        <f>VLOOKUP(A175,[1]Sheet6!$B$1:$H$156,5,FALSE)</f>
        <v>0</v>
      </c>
      <c r="F175" s="103" t="s">
        <v>748</v>
      </c>
      <c r="G175" s="103">
        <v>1</v>
      </c>
      <c r="H175" s="104" t="s">
        <v>749</v>
      </c>
    </row>
    <row r="176" spans="1:8" x14ac:dyDescent="0.2">
      <c r="A176" s="104" t="s">
        <v>153</v>
      </c>
      <c r="B176" s="103" t="s">
        <v>385</v>
      </c>
      <c r="C176" s="104" t="s">
        <v>245</v>
      </c>
      <c r="D176" s="104">
        <v>1</v>
      </c>
      <c r="E176" s="104">
        <f>VLOOKUP(A176,[1]Sheet6!$B$1:$H$156,6,FALSE)</f>
        <v>1</v>
      </c>
      <c r="F176" s="103" t="s">
        <v>750</v>
      </c>
      <c r="G176" s="103">
        <v>1</v>
      </c>
      <c r="H176" s="104" t="s">
        <v>751</v>
      </c>
    </row>
    <row r="177" spans="1:8" x14ac:dyDescent="0.2">
      <c r="A177" s="104" t="s">
        <v>153</v>
      </c>
      <c r="B177" s="103" t="s">
        <v>385</v>
      </c>
      <c r="C177" s="104" t="s">
        <v>245</v>
      </c>
      <c r="D177" s="104"/>
      <c r="E177" s="104">
        <f>VLOOKUP(A177,[1]Sheet6!$B$1:$H$156,5,FALSE)</f>
        <v>0</v>
      </c>
      <c r="F177" s="103" t="s">
        <v>752</v>
      </c>
      <c r="G177" s="103">
        <v>1</v>
      </c>
      <c r="H177" s="104" t="s">
        <v>753</v>
      </c>
    </row>
    <row r="178" spans="1:8" x14ac:dyDescent="0.2">
      <c r="A178" s="104" t="s">
        <v>152</v>
      </c>
      <c r="B178" s="103" t="s">
        <v>385</v>
      </c>
      <c r="C178" s="104" t="s">
        <v>244</v>
      </c>
      <c r="D178" s="104">
        <v>1</v>
      </c>
      <c r="E178" s="104">
        <f>VLOOKUP(A178,[1]Sheet6!$B$1:$H$156,6,FALSE)</f>
        <v>1</v>
      </c>
      <c r="F178" s="103" t="s">
        <v>754</v>
      </c>
      <c r="G178" s="103">
        <v>1</v>
      </c>
      <c r="H178" s="104" t="s">
        <v>755</v>
      </c>
    </row>
    <row r="179" spans="1:8" x14ac:dyDescent="0.2">
      <c r="A179" s="104" t="s">
        <v>155</v>
      </c>
      <c r="B179" s="103" t="s">
        <v>385</v>
      </c>
      <c r="C179" s="104" t="s">
        <v>247</v>
      </c>
      <c r="D179" s="104">
        <v>1</v>
      </c>
      <c r="E179" s="104">
        <f>VLOOKUP(A179,[1]Sheet6!$B$1:$H$156,6,FALSE)</f>
        <v>1</v>
      </c>
      <c r="F179" s="103" t="s">
        <v>247</v>
      </c>
      <c r="G179" s="103">
        <v>1</v>
      </c>
      <c r="H179" s="104" t="s">
        <v>155</v>
      </c>
    </row>
    <row r="180" spans="1:8" x14ac:dyDescent="0.2">
      <c r="A180" s="104" t="s">
        <v>156</v>
      </c>
      <c r="B180" s="103" t="s">
        <v>385</v>
      </c>
      <c r="C180" s="104" t="s">
        <v>248</v>
      </c>
      <c r="D180" s="104">
        <v>1</v>
      </c>
      <c r="E180" s="104">
        <f>VLOOKUP(A180,[1]Sheet6!$B$1:$H$156,6,FALSE)</f>
        <v>1</v>
      </c>
      <c r="F180" s="103" t="s">
        <v>248</v>
      </c>
      <c r="G180" s="103">
        <v>1</v>
      </c>
      <c r="H180" s="104" t="s">
        <v>156</v>
      </c>
    </row>
    <row r="181" spans="1:8" x14ac:dyDescent="0.2">
      <c r="A181" s="104" t="s">
        <v>146</v>
      </c>
      <c r="B181" s="103" t="s">
        <v>385</v>
      </c>
      <c r="C181" s="104" t="s">
        <v>238</v>
      </c>
      <c r="D181" s="104">
        <v>1</v>
      </c>
      <c r="E181" s="104">
        <f>VLOOKUP(A181,[1]Sheet6!$B$1:$H$156,6,FALSE)</f>
        <v>1</v>
      </c>
      <c r="F181" s="103" t="s">
        <v>756</v>
      </c>
      <c r="G181" s="103">
        <v>1</v>
      </c>
      <c r="H181" s="104" t="s">
        <v>757</v>
      </c>
    </row>
    <row r="182" spans="1:8" x14ac:dyDescent="0.2">
      <c r="A182" s="104" t="s">
        <v>146</v>
      </c>
      <c r="B182" s="103" t="s">
        <v>385</v>
      </c>
      <c r="C182" s="104" t="s">
        <v>238</v>
      </c>
      <c r="D182" s="104"/>
      <c r="E182" s="104">
        <f>VLOOKUP(A182,[1]Sheet6!$B$1:$H$156,5,FALSE)</f>
        <v>0</v>
      </c>
      <c r="F182" s="103" t="s">
        <v>758</v>
      </c>
      <c r="G182" s="103">
        <v>1</v>
      </c>
      <c r="H182" s="104" t="s">
        <v>759</v>
      </c>
    </row>
    <row r="183" spans="1:8" x14ac:dyDescent="0.2">
      <c r="A183" s="104" t="s">
        <v>145</v>
      </c>
      <c r="B183" s="103" t="s">
        <v>385</v>
      </c>
      <c r="C183" s="104" t="s">
        <v>237</v>
      </c>
      <c r="D183" s="104">
        <v>1</v>
      </c>
      <c r="E183" s="104">
        <f>VLOOKUP(A183,[1]Sheet6!$B$1:$H$156,6,FALSE)</f>
        <v>1</v>
      </c>
      <c r="F183" s="103" t="s">
        <v>760</v>
      </c>
      <c r="G183" s="103">
        <v>1</v>
      </c>
      <c r="H183" s="104" t="s">
        <v>761</v>
      </c>
    </row>
    <row r="184" spans="1:8" x14ac:dyDescent="0.2">
      <c r="A184" s="104" t="s">
        <v>145</v>
      </c>
      <c r="B184" s="103" t="s">
        <v>385</v>
      </c>
      <c r="C184" s="104" t="s">
        <v>237</v>
      </c>
      <c r="D184" s="104"/>
      <c r="E184" s="104">
        <f>VLOOKUP(A184,[1]Sheet6!$B$1:$H$156,5,FALSE)</f>
        <v>0</v>
      </c>
      <c r="F184" s="103" t="s">
        <v>762</v>
      </c>
      <c r="G184" s="103">
        <v>1</v>
      </c>
      <c r="H184" s="104" t="s">
        <v>763</v>
      </c>
    </row>
    <row r="185" spans="1:8" x14ac:dyDescent="0.2">
      <c r="A185" s="104" t="s">
        <v>145</v>
      </c>
      <c r="B185" s="103" t="s">
        <v>385</v>
      </c>
      <c r="C185" s="104" t="s">
        <v>237</v>
      </c>
      <c r="D185" s="104"/>
      <c r="E185" s="104">
        <f>VLOOKUP(A185,[1]Sheet6!$B$1:$H$156,5,FALSE)</f>
        <v>0</v>
      </c>
      <c r="F185" s="103" t="s">
        <v>764</v>
      </c>
      <c r="G185" s="103">
        <v>1</v>
      </c>
      <c r="H185" s="104" t="s">
        <v>765</v>
      </c>
    </row>
    <row r="186" spans="1:8" x14ac:dyDescent="0.2">
      <c r="A186" s="104" t="s">
        <v>145</v>
      </c>
      <c r="B186" s="103" t="s">
        <v>385</v>
      </c>
      <c r="C186" s="104" t="s">
        <v>237</v>
      </c>
      <c r="D186" s="104"/>
      <c r="E186" s="104">
        <f>VLOOKUP(A186,[1]Sheet6!$B$1:$H$156,5,FALSE)</f>
        <v>0</v>
      </c>
      <c r="F186" s="103" t="s">
        <v>766</v>
      </c>
      <c r="G186" s="103">
        <v>1</v>
      </c>
      <c r="H186" s="104" t="s">
        <v>767</v>
      </c>
    </row>
    <row r="187" spans="1:8" x14ac:dyDescent="0.2">
      <c r="A187" s="104" t="s">
        <v>150</v>
      </c>
      <c r="B187" s="103" t="s">
        <v>385</v>
      </c>
      <c r="C187" s="104" t="s">
        <v>242</v>
      </c>
      <c r="D187" s="104">
        <v>1</v>
      </c>
      <c r="E187" s="104">
        <f>VLOOKUP(A187,[1]Sheet6!$B$1:$H$156,6,FALSE)</f>
        <v>1</v>
      </c>
      <c r="F187" s="103" t="s">
        <v>242</v>
      </c>
      <c r="G187" s="103">
        <v>1</v>
      </c>
      <c r="H187" s="104" t="s">
        <v>150</v>
      </c>
    </row>
    <row r="188" spans="1:8" x14ac:dyDescent="0.2">
      <c r="A188" s="104" t="s">
        <v>139</v>
      </c>
      <c r="B188" s="103" t="s">
        <v>385</v>
      </c>
      <c r="C188" s="104" t="s">
        <v>231</v>
      </c>
      <c r="D188" s="104">
        <v>1</v>
      </c>
      <c r="E188" s="104">
        <f>VLOOKUP(A188,[1]Sheet6!$B$1:$H$156,6,FALSE)</f>
        <v>1</v>
      </c>
      <c r="F188" s="103" t="s">
        <v>768</v>
      </c>
      <c r="G188" s="103">
        <v>1</v>
      </c>
      <c r="H188" s="104" t="s">
        <v>769</v>
      </c>
    </row>
    <row r="189" spans="1:8" x14ac:dyDescent="0.2">
      <c r="A189" s="104" t="s">
        <v>771</v>
      </c>
      <c r="B189" s="103" t="s">
        <v>770</v>
      </c>
      <c r="C189" s="104" t="s">
        <v>772</v>
      </c>
      <c r="D189" s="104">
        <v>1</v>
      </c>
      <c r="E189" s="104">
        <v>0</v>
      </c>
      <c r="F189" s="103" t="s">
        <v>773</v>
      </c>
      <c r="G189" s="103">
        <v>1</v>
      </c>
      <c r="H189" s="104" t="s">
        <v>774</v>
      </c>
    </row>
    <row r="190" spans="1:8" x14ac:dyDescent="0.2">
      <c r="A190" s="104" t="s">
        <v>771</v>
      </c>
      <c r="B190" s="103" t="s">
        <v>770</v>
      </c>
      <c r="C190" s="104" t="s">
        <v>772</v>
      </c>
      <c r="D190" s="104"/>
      <c r="E190" s="104">
        <v>0</v>
      </c>
      <c r="F190" s="103" t="s">
        <v>775</v>
      </c>
      <c r="G190" s="103">
        <v>1</v>
      </c>
      <c r="H190" s="104" t="s">
        <v>776</v>
      </c>
    </row>
    <row r="191" spans="1:8" x14ac:dyDescent="0.2">
      <c r="A191" s="104" t="s">
        <v>771</v>
      </c>
      <c r="B191" s="103" t="s">
        <v>770</v>
      </c>
      <c r="C191" s="104" t="s">
        <v>772</v>
      </c>
      <c r="D191" s="104"/>
      <c r="E191" s="104">
        <v>0</v>
      </c>
      <c r="F191" s="103" t="s">
        <v>777</v>
      </c>
      <c r="G191" s="103">
        <v>1</v>
      </c>
      <c r="H191" s="104" t="s">
        <v>778</v>
      </c>
    </row>
    <row r="192" spans="1:8" x14ac:dyDescent="0.2">
      <c r="A192" s="104" t="s">
        <v>771</v>
      </c>
      <c r="B192" s="103" t="s">
        <v>770</v>
      </c>
      <c r="C192" s="104" t="s">
        <v>772</v>
      </c>
      <c r="D192" s="104"/>
      <c r="E192" s="104">
        <v>0</v>
      </c>
      <c r="F192" s="103" t="s">
        <v>779</v>
      </c>
      <c r="G192" s="103">
        <v>1</v>
      </c>
      <c r="H192" s="104" t="s">
        <v>780</v>
      </c>
    </row>
    <row r="193" spans="1:8" x14ac:dyDescent="0.2">
      <c r="A193" s="104" t="s">
        <v>771</v>
      </c>
      <c r="B193" s="103" t="s">
        <v>770</v>
      </c>
      <c r="C193" s="104" t="s">
        <v>772</v>
      </c>
      <c r="D193" s="104"/>
      <c r="E193" s="104">
        <v>0</v>
      </c>
      <c r="F193" s="103" t="s">
        <v>781</v>
      </c>
      <c r="G193" s="103">
        <v>1</v>
      </c>
      <c r="H193" s="104" t="s">
        <v>782</v>
      </c>
    </row>
    <row r="194" spans="1:8" x14ac:dyDescent="0.2">
      <c r="A194" s="104" t="s">
        <v>771</v>
      </c>
      <c r="B194" s="103" t="s">
        <v>770</v>
      </c>
      <c r="C194" s="104" t="s">
        <v>772</v>
      </c>
      <c r="D194" s="104"/>
      <c r="E194" s="104">
        <v>0</v>
      </c>
      <c r="F194" s="103" t="s">
        <v>783</v>
      </c>
      <c r="G194" s="103">
        <v>1</v>
      </c>
      <c r="H194" s="104" t="s">
        <v>784</v>
      </c>
    </row>
    <row r="195" spans="1:8" x14ac:dyDescent="0.2">
      <c r="A195" s="104" t="s">
        <v>771</v>
      </c>
      <c r="B195" s="103" t="s">
        <v>770</v>
      </c>
      <c r="C195" s="104" t="s">
        <v>772</v>
      </c>
      <c r="D195" s="104"/>
      <c r="E195" s="104">
        <v>0</v>
      </c>
      <c r="F195" s="103" t="s">
        <v>785</v>
      </c>
      <c r="G195" s="103">
        <v>1</v>
      </c>
      <c r="H195" s="104" t="s">
        <v>786</v>
      </c>
    </row>
    <row r="196" spans="1:8" x14ac:dyDescent="0.2">
      <c r="A196" s="104" t="s">
        <v>787</v>
      </c>
      <c r="B196" s="103" t="s">
        <v>770</v>
      </c>
      <c r="C196" s="104" t="s">
        <v>788</v>
      </c>
      <c r="D196" s="104">
        <v>1</v>
      </c>
      <c r="E196" s="104">
        <v>0</v>
      </c>
      <c r="F196" s="103" t="s">
        <v>789</v>
      </c>
      <c r="G196" s="103">
        <v>1</v>
      </c>
      <c r="H196" s="104" t="s">
        <v>790</v>
      </c>
    </row>
    <row r="197" spans="1:8" x14ac:dyDescent="0.2">
      <c r="A197" s="104" t="s">
        <v>787</v>
      </c>
      <c r="B197" s="103" t="s">
        <v>770</v>
      </c>
      <c r="C197" s="104" t="s">
        <v>788</v>
      </c>
      <c r="D197" s="104"/>
      <c r="E197" s="104">
        <v>0</v>
      </c>
      <c r="F197" s="103" t="s">
        <v>791</v>
      </c>
      <c r="G197" s="103">
        <v>1</v>
      </c>
      <c r="H197" s="104" t="s">
        <v>792</v>
      </c>
    </row>
    <row r="198" spans="1:8" x14ac:dyDescent="0.2">
      <c r="A198" s="104" t="s">
        <v>787</v>
      </c>
      <c r="B198" s="103" t="s">
        <v>770</v>
      </c>
      <c r="C198" s="104" t="s">
        <v>788</v>
      </c>
      <c r="D198" s="104"/>
      <c r="E198" s="104">
        <v>0</v>
      </c>
      <c r="F198" s="103" t="s">
        <v>793</v>
      </c>
      <c r="G198" s="103">
        <v>1</v>
      </c>
      <c r="H198" s="104" t="s">
        <v>794</v>
      </c>
    </row>
    <row r="199" spans="1:8" x14ac:dyDescent="0.2">
      <c r="A199" s="104" t="s">
        <v>771</v>
      </c>
      <c r="B199" s="103" t="s">
        <v>770</v>
      </c>
      <c r="C199" s="104" t="s">
        <v>795</v>
      </c>
      <c r="D199" s="104">
        <v>1</v>
      </c>
      <c r="E199" s="104">
        <v>0</v>
      </c>
      <c r="F199" s="103" t="s">
        <v>796</v>
      </c>
      <c r="G199" s="103">
        <v>1</v>
      </c>
      <c r="H199" s="104" t="s">
        <v>797</v>
      </c>
    </row>
    <row r="200" spans="1:8" x14ac:dyDescent="0.2">
      <c r="A200" s="104" t="s">
        <v>798</v>
      </c>
      <c r="B200" s="103" t="s">
        <v>770</v>
      </c>
      <c r="C200" s="104" t="s">
        <v>799</v>
      </c>
      <c r="D200" s="104">
        <v>1</v>
      </c>
      <c r="E200" s="104">
        <v>0</v>
      </c>
      <c r="F200" s="103" t="s">
        <v>800</v>
      </c>
      <c r="G200" s="103">
        <v>1</v>
      </c>
      <c r="H200" s="104" t="s">
        <v>801</v>
      </c>
    </row>
    <row r="201" spans="1:8" x14ac:dyDescent="0.2">
      <c r="A201" s="104" t="s">
        <v>798</v>
      </c>
      <c r="B201" s="103" t="s">
        <v>770</v>
      </c>
      <c r="C201" s="104" t="s">
        <v>799</v>
      </c>
      <c r="D201" s="104"/>
      <c r="E201" s="104">
        <v>0</v>
      </c>
      <c r="F201" s="103" t="s">
        <v>802</v>
      </c>
      <c r="G201" s="103">
        <v>1</v>
      </c>
      <c r="H201" s="104" t="s">
        <v>803</v>
      </c>
    </row>
    <row r="202" spans="1:8" x14ac:dyDescent="0.2">
      <c r="A202" s="104" t="s">
        <v>798</v>
      </c>
      <c r="B202" s="103" t="s">
        <v>770</v>
      </c>
      <c r="C202" s="104" t="s">
        <v>799</v>
      </c>
      <c r="D202" s="104"/>
      <c r="E202" s="104">
        <v>0</v>
      </c>
      <c r="F202" s="103" t="s">
        <v>804</v>
      </c>
      <c r="G202" s="103">
        <v>1</v>
      </c>
      <c r="H202" s="104" t="s">
        <v>805</v>
      </c>
    </row>
    <row r="203" spans="1:8" x14ac:dyDescent="0.2">
      <c r="A203" s="104" t="s">
        <v>798</v>
      </c>
      <c r="B203" s="103" t="s">
        <v>770</v>
      </c>
      <c r="C203" s="104" t="s">
        <v>799</v>
      </c>
      <c r="D203" s="104"/>
      <c r="E203" s="104">
        <v>0</v>
      </c>
      <c r="F203" s="103" t="s">
        <v>806</v>
      </c>
      <c r="G203" s="103">
        <v>1</v>
      </c>
      <c r="H203" s="104" t="s">
        <v>807</v>
      </c>
    </row>
    <row r="204" spans="1:8" x14ac:dyDescent="0.2">
      <c r="A204" s="104" t="s">
        <v>798</v>
      </c>
      <c r="B204" s="103" t="s">
        <v>770</v>
      </c>
      <c r="C204" s="104" t="s">
        <v>799</v>
      </c>
      <c r="D204" s="104"/>
      <c r="E204" s="104">
        <v>0</v>
      </c>
      <c r="F204" s="103" t="s">
        <v>808</v>
      </c>
      <c r="G204" s="103">
        <v>1</v>
      </c>
      <c r="H204" s="104" t="s">
        <v>809</v>
      </c>
    </row>
    <row r="205" spans="1:8" x14ac:dyDescent="0.2">
      <c r="A205" s="104" t="s">
        <v>798</v>
      </c>
      <c r="B205" s="103" t="s">
        <v>770</v>
      </c>
      <c r="C205" s="104" t="s">
        <v>810</v>
      </c>
      <c r="D205" s="104">
        <v>1</v>
      </c>
      <c r="E205" s="104">
        <v>0</v>
      </c>
      <c r="F205" s="103" t="s">
        <v>811</v>
      </c>
      <c r="G205" s="103">
        <v>1</v>
      </c>
      <c r="H205" s="104" t="s">
        <v>812</v>
      </c>
    </row>
    <row r="206" spans="1:8" x14ac:dyDescent="0.2">
      <c r="A206" s="104" t="s">
        <v>798</v>
      </c>
      <c r="B206" s="103" t="s">
        <v>770</v>
      </c>
      <c r="C206" s="104" t="s">
        <v>810</v>
      </c>
      <c r="D206" s="104"/>
      <c r="E206" s="104">
        <v>0</v>
      </c>
      <c r="F206" s="103" t="s">
        <v>813</v>
      </c>
      <c r="G206" s="103">
        <v>1</v>
      </c>
      <c r="H206" s="104" t="s">
        <v>814</v>
      </c>
    </row>
    <row r="207" spans="1:8" x14ac:dyDescent="0.2">
      <c r="A207" s="104" t="s">
        <v>798</v>
      </c>
      <c r="B207" s="103" t="s">
        <v>770</v>
      </c>
      <c r="C207" s="104" t="s">
        <v>810</v>
      </c>
      <c r="D207" s="104"/>
      <c r="E207" s="104">
        <v>0</v>
      </c>
      <c r="F207" s="103" t="s">
        <v>815</v>
      </c>
      <c r="G207" s="103">
        <v>1</v>
      </c>
      <c r="H207" s="104" t="s">
        <v>816</v>
      </c>
    </row>
    <row r="208" spans="1:8" x14ac:dyDescent="0.2">
      <c r="A208" s="104" t="s">
        <v>127</v>
      </c>
      <c r="B208" s="103" t="s">
        <v>817</v>
      </c>
      <c r="C208" s="104" t="s">
        <v>272</v>
      </c>
      <c r="D208" s="104">
        <v>1</v>
      </c>
      <c r="E208" s="104">
        <f>VLOOKUP(A208,[1]Sheet6!$B$1:$H$156,6,FALSE)</f>
        <v>1</v>
      </c>
      <c r="F208" s="103" t="s">
        <v>272</v>
      </c>
      <c r="G208" s="103">
        <v>1</v>
      </c>
      <c r="H208" s="104" t="s">
        <v>127</v>
      </c>
    </row>
    <row r="209" spans="1:8" x14ac:dyDescent="0.2">
      <c r="A209" s="104" t="s">
        <v>128</v>
      </c>
      <c r="B209" s="103" t="s">
        <v>817</v>
      </c>
      <c r="C209" s="104" t="s">
        <v>273</v>
      </c>
      <c r="D209" s="104">
        <v>1</v>
      </c>
      <c r="E209" s="104">
        <f>VLOOKUP(A209,[1]Sheet6!$B$1:$H$156,6,FALSE)</f>
        <v>1</v>
      </c>
      <c r="F209" s="103" t="s">
        <v>818</v>
      </c>
      <c r="G209" s="103">
        <v>1</v>
      </c>
      <c r="H209" s="104" t="s">
        <v>819</v>
      </c>
    </row>
    <row r="210" spans="1:8" x14ac:dyDescent="0.2">
      <c r="A210" s="104" t="s">
        <v>128</v>
      </c>
      <c r="B210" s="103" t="s">
        <v>817</v>
      </c>
      <c r="C210" s="104" t="s">
        <v>273</v>
      </c>
      <c r="D210" s="104"/>
      <c r="E210" s="104">
        <f>VLOOKUP(A210,[1]Sheet6!$B$1:$H$156,5,FALSE)</f>
        <v>0</v>
      </c>
      <c r="F210" s="103" t="s">
        <v>820</v>
      </c>
      <c r="G210" s="103">
        <v>1</v>
      </c>
      <c r="H210" s="104" t="s">
        <v>821</v>
      </c>
    </row>
    <row r="211" spans="1:8" x14ac:dyDescent="0.2">
      <c r="A211" s="104" t="s">
        <v>128</v>
      </c>
      <c r="B211" s="103" t="s">
        <v>817</v>
      </c>
      <c r="C211" s="104" t="s">
        <v>273</v>
      </c>
      <c r="D211" s="104"/>
      <c r="E211" s="104">
        <f>VLOOKUP(A211,[1]Sheet6!$B$1:$H$156,5,FALSE)</f>
        <v>0</v>
      </c>
      <c r="F211" s="103" t="s">
        <v>822</v>
      </c>
      <c r="G211" s="103">
        <v>1</v>
      </c>
      <c r="H211" s="104" t="s">
        <v>823</v>
      </c>
    </row>
    <row r="212" spans="1:8" x14ac:dyDescent="0.2">
      <c r="A212" s="104" t="s">
        <v>128</v>
      </c>
      <c r="B212" s="103" t="s">
        <v>817</v>
      </c>
      <c r="C212" s="104" t="s">
        <v>273</v>
      </c>
      <c r="D212" s="104"/>
      <c r="E212" s="104">
        <f>VLOOKUP(A212,[1]Sheet6!$B$1:$H$156,5,FALSE)</f>
        <v>0</v>
      </c>
      <c r="F212" s="103" t="s">
        <v>824</v>
      </c>
      <c r="G212" s="103">
        <v>1</v>
      </c>
      <c r="H212" s="104" t="s">
        <v>825</v>
      </c>
    </row>
    <row r="213" spans="1:8" x14ac:dyDescent="0.2">
      <c r="A213" s="104" t="s">
        <v>130</v>
      </c>
      <c r="B213" s="103" t="s">
        <v>817</v>
      </c>
      <c r="C213" s="104" t="s">
        <v>274</v>
      </c>
      <c r="D213" s="104">
        <v>1</v>
      </c>
      <c r="E213" s="104">
        <f>VLOOKUP(A213,[1]Sheet6!$B$1:$H$156,6,FALSE)</f>
        <v>1</v>
      </c>
      <c r="F213" s="103" t="s">
        <v>826</v>
      </c>
      <c r="G213" s="103">
        <v>1</v>
      </c>
      <c r="H213" s="104" t="s">
        <v>827</v>
      </c>
    </row>
    <row r="214" spans="1:8" x14ac:dyDescent="0.2">
      <c r="A214" s="104" t="s">
        <v>130</v>
      </c>
      <c r="B214" s="103" t="s">
        <v>817</v>
      </c>
      <c r="C214" s="104" t="s">
        <v>274</v>
      </c>
      <c r="D214" s="104"/>
      <c r="E214" s="104">
        <f>VLOOKUP(A214,[1]Sheet6!$B$1:$H$156,5,FALSE)</f>
        <v>0</v>
      </c>
      <c r="F214" s="103" t="s">
        <v>828</v>
      </c>
      <c r="G214" s="103">
        <v>1</v>
      </c>
      <c r="H214" s="104" t="s">
        <v>829</v>
      </c>
    </row>
    <row r="215" spans="1:8" x14ac:dyDescent="0.2">
      <c r="A215" s="104" t="s">
        <v>131</v>
      </c>
      <c r="B215" s="103" t="s">
        <v>817</v>
      </c>
      <c r="C215" s="104" t="s">
        <v>275</v>
      </c>
      <c r="D215" s="104">
        <v>1</v>
      </c>
      <c r="E215" s="104">
        <f>VLOOKUP(A215,[1]Sheet6!$B$1:$H$156,6,FALSE)</f>
        <v>1</v>
      </c>
      <c r="F215" s="103" t="s">
        <v>830</v>
      </c>
      <c r="G215" s="103">
        <v>1</v>
      </c>
      <c r="H215" s="104" t="s">
        <v>831</v>
      </c>
    </row>
    <row r="216" spans="1:8" x14ac:dyDescent="0.2">
      <c r="A216" s="104" t="s">
        <v>131</v>
      </c>
      <c r="B216" s="103" t="s">
        <v>817</v>
      </c>
      <c r="C216" s="104" t="s">
        <v>275</v>
      </c>
      <c r="D216" s="104"/>
      <c r="E216" s="104">
        <f>VLOOKUP(A216,[1]Sheet6!$B$1:$H$156,5,FALSE)</f>
        <v>0</v>
      </c>
      <c r="F216" s="103" t="s">
        <v>832</v>
      </c>
      <c r="G216" s="103">
        <v>1</v>
      </c>
      <c r="H216" s="104" t="s">
        <v>833</v>
      </c>
    </row>
    <row r="217" spans="1:8" x14ac:dyDescent="0.2">
      <c r="A217" s="104" t="s">
        <v>131</v>
      </c>
      <c r="B217" s="103" t="s">
        <v>817</v>
      </c>
      <c r="C217" s="104" t="s">
        <v>275</v>
      </c>
      <c r="D217" s="104"/>
      <c r="E217" s="104">
        <f>VLOOKUP(A217,[1]Sheet6!$B$1:$H$156,5,FALSE)</f>
        <v>0</v>
      </c>
      <c r="F217" s="103" t="s">
        <v>834</v>
      </c>
      <c r="G217" s="103">
        <v>1</v>
      </c>
      <c r="H217" s="104" t="s">
        <v>835</v>
      </c>
    </row>
    <row r="218" spans="1:8" x14ac:dyDescent="0.2">
      <c r="A218" s="104" t="s">
        <v>131</v>
      </c>
      <c r="B218" s="103" t="s">
        <v>817</v>
      </c>
      <c r="C218" s="104" t="s">
        <v>275</v>
      </c>
      <c r="D218" s="104"/>
      <c r="E218" s="104">
        <f>VLOOKUP(A218,[1]Sheet6!$B$1:$H$156,5,FALSE)</f>
        <v>0</v>
      </c>
      <c r="F218" s="103" t="s">
        <v>836</v>
      </c>
      <c r="G218" s="103">
        <v>1</v>
      </c>
      <c r="H218" s="104" t="s">
        <v>837</v>
      </c>
    </row>
    <row r="219" spans="1:8" x14ac:dyDescent="0.2">
      <c r="A219" s="104" t="s">
        <v>179</v>
      </c>
      <c r="B219" s="103" t="s">
        <v>817</v>
      </c>
      <c r="C219" s="104" t="s">
        <v>268</v>
      </c>
      <c r="D219" s="104">
        <v>1</v>
      </c>
      <c r="E219" s="104">
        <f>VLOOKUP(A219,[1]Sheet6!$B$1:$H$156,6,FALSE)</f>
        <v>1</v>
      </c>
      <c r="F219" s="103" t="s">
        <v>268</v>
      </c>
      <c r="G219" s="103">
        <v>1</v>
      </c>
      <c r="H219" s="104" t="s">
        <v>179</v>
      </c>
    </row>
    <row r="220" spans="1:8" x14ac:dyDescent="0.2">
      <c r="A220" s="104" t="s">
        <v>132</v>
      </c>
      <c r="B220" s="103" t="s">
        <v>817</v>
      </c>
      <c r="C220" s="104" t="s">
        <v>276</v>
      </c>
      <c r="D220" s="104">
        <v>1</v>
      </c>
      <c r="E220" s="104">
        <f>VLOOKUP(A220,[1]Sheet6!$B$1:$H$156,6,FALSE)</f>
        <v>1</v>
      </c>
      <c r="F220" s="103" t="s">
        <v>276</v>
      </c>
      <c r="G220" s="103">
        <v>1</v>
      </c>
      <c r="H220" s="104" t="s">
        <v>132</v>
      </c>
    </row>
    <row r="221" spans="1:8" x14ac:dyDescent="0.2">
      <c r="A221" s="104" t="s">
        <v>133</v>
      </c>
      <c r="B221" s="103" t="s">
        <v>817</v>
      </c>
      <c r="C221" s="104" t="s">
        <v>277</v>
      </c>
      <c r="D221" s="104">
        <v>1</v>
      </c>
      <c r="E221" s="104">
        <f>VLOOKUP(A221,[1]Sheet6!$B$1:$H$156,6,FALSE)</f>
        <v>1</v>
      </c>
      <c r="F221" s="103" t="s">
        <v>277</v>
      </c>
      <c r="G221" s="103">
        <v>1</v>
      </c>
      <c r="H221" s="104" t="s">
        <v>133</v>
      </c>
    </row>
    <row r="222" spans="1:8" x14ac:dyDescent="0.2">
      <c r="A222" s="104" t="s">
        <v>134</v>
      </c>
      <c r="B222" s="103" t="s">
        <v>817</v>
      </c>
      <c r="C222" s="104" t="s">
        <v>278</v>
      </c>
      <c r="D222" s="104">
        <v>1</v>
      </c>
      <c r="E222" s="104">
        <f>VLOOKUP(A222,[1]Sheet6!$B$1:$H$156,6,FALSE)</f>
        <v>1</v>
      </c>
      <c r="F222" s="103" t="s">
        <v>278</v>
      </c>
      <c r="G222" s="103">
        <v>1</v>
      </c>
      <c r="H222" s="104" t="s">
        <v>134</v>
      </c>
    </row>
    <row r="223" spans="1:8" x14ac:dyDescent="0.2">
      <c r="A223" s="104" t="s">
        <v>135</v>
      </c>
      <c r="B223" s="103" t="s">
        <v>817</v>
      </c>
      <c r="C223" s="104" t="s">
        <v>279</v>
      </c>
      <c r="D223" s="104">
        <v>1</v>
      </c>
      <c r="E223" s="104">
        <f>VLOOKUP(A223,[1]Sheet6!$B$1:$H$156,6,FALSE)</f>
        <v>1</v>
      </c>
      <c r="F223" s="103" t="s">
        <v>279</v>
      </c>
      <c r="G223" s="103">
        <v>1</v>
      </c>
      <c r="H223" s="104" t="s">
        <v>135</v>
      </c>
    </row>
    <row r="224" spans="1:8" x14ac:dyDescent="0.2">
      <c r="A224" s="104" t="s">
        <v>136</v>
      </c>
      <c r="B224" s="103" t="s">
        <v>817</v>
      </c>
      <c r="C224" s="104" t="s">
        <v>280</v>
      </c>
      <c r="D224" s="104">
        <v>1</v>
      </c>
      <c r="E224" s="104">
        <f>VLOOKUP(A224,[1]Sheet6!$B$1:$H$156,6,FALSE)</f>
        <v>1</v>
      </c>
      <c r="F224" s="103" t="s">
        <v>280</v>
      </c>
      <c r="G224" s="103">
        <v>1</v>
      </c>
      <c r="H224" s="104" t="s">
        <v>136</v>
      </c>
    </row>
    <row r="225" spans="1:8" x14ac:dyDescent="0.2">
      <c r="A225" s="104" t="s">
        <v>124</v>
      </c>
      <c r="B225" s="103" t="s">
        <v>817</v>
      </c>
      <c r="C225" s="104" t="s">
        <v>269</v>
      </c>
      <c r="D225" s="104">
        <v>1</v>
      </c>
      <c r="E225" s="104">
        <f>VLOOKUP(A225,[1]Sheet6!$B$1:$H$156,6,FALSE)</f>
        <v>1</v>
      </c>
      <c r="F225" s="103" t="s">
        <v>838</v>
      </c>
      <c r="G225" s="103">
        <v>1</v>
      </c>
      <c r="H225" s="104" t="s">
        <v>839</v>
      </c>
    </row>
    <row r="226" spans="1:8" x14ac:dyDescent="0.2">
      <c r="A226" s="104" t="s">
        <v>124</v>
      </c>
      <c r="B226" s="103" t="s">
        <v>817</v>
      </c>
      <c r="C226" s="104" t="s">
        <v>269</v>
      </c>
      <c r="D226" s="104"/>
      <c r="E226" s="104">
        <f>VLOOKUP(A226,[1]Sheet6!$B$1:$H$156,5,FALSE)</f>
        <v>0</v>
      </c>
      <c r="F226" s="103" t="s">
        <v>840</v>
      </c>
      <c r="G226" s="103">
        <v>1</v>
      </c>
      <c r="H226" s="104" t="s">
        <v>841</v>
      </c>
    </row>
    <row r="227" spans="1:8" x14ac:dyDescent="0.2">
      <c r="A227" s="104" t="s">
        <v>125</v>
      </c>
      <c r="B227" s="103" t="s">
        <v>817</v>
      </c>
      <c r="C227" s="104" t="s">
        <v>270</v>
      </c>
      <c r="D227" s="104">
        <v>1</v>
      </c>
      <c r="E227" s="104">
        <f>VLOOKUP(A227,[1]Sheet6!$B$1:$H$156,6,FALSE)</f>
        <v>1</v>
      </c>
      <c r="F227" s="103" t="s">
        <v>842</v>
      </c>
      <c r="G227" s="103">
        <v>1</v>
      </c>
      <c r="H227" s="104" t="s">
        <v>843</v>
      </c>
    </row>
    <row r="228" spans="1:8" x14ac:dyDescent="0.2">
      <c r="A228" s="104" t="s">
        <v>125</v>
      </c>
      <c r="B228" s="103" t="s">
        <v>817</v>
      </c>
      <c r="C228" s="104" t="s">
        <v>270</v>
      </c>
      <c r="D228" s="104"/>
      <c r="E228" s="104">
        <f>VLOOKUP(A228,[1]Sheet6!$B$1:$H$156,5,FALSE)</f>
        <v>0</v>
      </c>
      <c r="F228" s="103" t="s">
        <v>844</v>
      </c>
      <c r="G228" s="103">
        <v>1</v>
      </c>
      <c r="H228" s="104" t="s">
        <v>845</v>
      </c>
    </row>
    <row r="229" spans="1:8" x14ac:dyDescent="0.2">
      <c r="A229" s="104" t="s">
        <v>137</v>
      </c>
      <c r="B229" s="103" t="s">
        <v>817</v>
      </c>
      <c r="C229" s="104" t="s">
        <v>281</v>
      </c>
      <c r="D229" s="104">
        <v>1</v>
      </c>
      <c r="E229" s="104">
        <f>VLOOKUP(A229,[1]Sheet6!$B$1:$H$156,6,FALSE)</f>
        <v>1</v>
      </c>
      <c r="F229" s="103" t="s">
        <v>846</v>
      </c>
      <c r="G229" s="103">
        <v>1</v>
      </c>
      <c r="H229" s="104" t="s">
        <v>847</v>
      </c>
    </row>
    <row r="230" spans="1:8" x14ac:dyDescent="0.2">
      <c r="A230" s="104" t="s">
        <v>137</v>
      </c>
      <c r="B230" s="103" t="s">
        <v>817</v>
      </c>
      <c r="C230" s="104" t="s">
        <v>281</v>
      </c>
      <c r="D230" s="104"/>
      <c r="E230" s="104">
        <f>VLOOKUP(A230,[1]Sheet6!$B$1:$H$156,5,FALSE)</f>
        <v>0</v>
      </c>
      <c r="F230" s="103" t="s">
        <v>848</v>
      </c>
      <c r="G230" s="103">
        <v>1</v>
      </c>
      <c r="H230" s="104" t="s">
        <v>849</v>
      </c>
    </row>
    <row r="231" spans="1:8" x14ac:dyDescent="0.2">
      <c r="A231" s="104" t="s">
        <v>126</v>
      </c>
      <c r="B231" s="103" t="s">
        <v>817</v>
      </c>
      <c r="C231" s="104" t="s">
        <v>271</v>
      </c>
      <c r="D231" s="104">
        <v>1</v>
      </c>
      <c r="E231" s="104">
        <f>VLOOKUP(A231,[1]Sheet6!$B$1:$H$156,6,FALSE)</f>
        <v>1</v>
      </c>
      <c r="F231" s="103" t="s">
        <v>850</v>
      </c>
      <c r="G231" s="103">
        <v>1</v>
      </c>
      <c r="H231" s="104" t="s">
        <v>851</v>
      </c>
    </row>
    <row r="232" spans="1:8" x14ac:dyDescent="0.2">
      <c r="A232" s="104" t="s">
        <v>126</v>
      </c>
      <c r="B232" s="103" t="s">
        <v>817</v>
      </c>
      <c r="C232" s="104" t="s">
        <v>271</v>
      </c>
      <c r="D232" s="104"/>
      <c r="E232" s="104">
        <f>VLOOKUP(A232,[1]Sheet6!$B$1:$H$156,5,FALSE)</f>
        <v>0</v>
      </c>
      <c r="F232" s="103" t="s">
        <v>852</v>
      </c>
      <c r="G232" s="103">
        <v>1</v>
      </c>
      <c r="H232" s="104" t="s">
        <v>853</v>
      </c>
    </row>
    <row r="233" spans="1:8" x14ac:dyDescent="0.2">
      <c r="A233" s="104" t="s">
        <v>138</v>
      </c>
      <c r="B233" s="103" t="s">
        <v>817</v>
      </c>
      <c r="C233" s="104" t="s">
        <v>282</v>
      </c>
      <c r="D233" s="104">
        <v>1</v>
      </c>
      <c r="E233" s="104">
        <f>VLOOKUP(A233,[1]Sheet6!$B$1:$H$156,6,FALSE)</f>
        <v>1</v>
      </c>
      <c r="F233" s="103" t="s">
        <v>282</v>
      </c>
      <c r="G233" s="103">
        <v>1</v>
      </c>
      <c r="H233" s="104" t="s">
        <v>138</v>
      </c>
    </row>
    <row r="234" spans="1:8" x14ac:dyDescent="0.2">
      <c r="A234" s="104" t="s">
        <v>321</v>
      </c>
      <c r="B234" s="103" t="s">
        <v>854</v>
      </c>
      <c r="C234" s="104" t="s">
        <v>263</v>
      </c>
      <c r="D234" s="104">
        <v>1</v>
      </c>
      <c r="E234" s="104">
        <f>VLOOKUP(A234,[1]Sheet6!$B$1:$H$156,6,FALSE)</f>
        <v>1</v>
      </c>
      <c r="F234" s="103" t="s">
        <v>855</v>
      </c>
      <c r="G234" s="103">
        <v>1</v>
      </c>
      <c r="H234" s="104" t="s">
        <v>856</v>
      </c>
    </row>
    <row r="235" spans="1:8" x14ac:dyDescent="0.2">
      <c r="A235" s="104" t="s">
        <v>321</v>
      </c>
      <c r="B235" s="103" t="s">
        <v>854</v>
      </c>
      <c r="C235" s="104" t="s">
        <v>263</v>
      </c>
      <c r="D235" s="104"/>
      <c r="E235" s="104">
        <f>VLOOKUP(A235,[1]Sheet6!$B$1:$H$156,5,FALSE)</f>
        <v>0</v>
      </c>
      <c r="F235" s="103" t="s">
        <v>857</v>
      </c>
      <c r="G235" s="103">
        <v>1</v>
      </c>
      <c r="H235" s="104" t="s">
        <v>858</v>
      </c>
    </row>
    <row r="236" spans="1:8" x14ac:dyDescent="0.2">
      <c r="A236" s="104" t="s">
        <v>320</v>
      </c>
      <c r="B236" s="103" t="s">
        <v>859</v>
      </c>
      <c r="C236" s="104" t="s">
        <v>387</v>
      </c>
      <c r="D236" s="104">
        <v>1</v>
      </c>
      <c r="E236" s="104">
        <f>VLOOKUP(A236,[1]Sheet6!$B$1:$H$156,5,FALSE)</f>
        <v>0</v>
      </c>
      <c r="F236" s="103" t="s">
        <v>387</v>
      </c>
      <c r="G236" s="103">
        <v>1</v>
      </c>
      <c r="H236" s="104" t="s">
        <v>320</v>
      </c>
    </row>
    <row r="237" spans="1:8" x14ac:dyDescent="0.2">
      <c r="A237" s="104" t="s">
        <v>325</v>
      </c>
      <c r="B237" s="103" t="s">
        <v>854</v>
      </c>
      <c r="C237" s="104" t="s">
        <v>266</v>
      </c>
      <c r="D237" s="104">
        <v>1</v>
      </c>
      <c r="E237" s="104">
        <f>VLOOKUP(A237,[1]Sheet6!$B$1:$H$156,6,FALSE)</f>
        <v>1</v>
      </c>
      <c r="F237" s="103" t="s">
        <v>860</v>
      </c>
      <c r="G237" s="103">
        <v>1</v>
      </c>
      <c r="H237" s="104" t="s">
        <v>861</v>
      </c>
    </row>
    <row r="238" spans="1:8" x14ac:dyDescent="0.2">
      <c r="A238" s="108" t="s">
        <v>324</v>
      </c>
      <c r="B238" s="107" t="s">
        <v>862</v>
      </c>
      <c r="C238" s="108" t="s">
        <v>388</v>
      </c>
      <c r="D238" s="108">
        <v>1</v>
      </c>
      <c r="E238" s="108" t="str">
        <f>VLOOKUP(A238,[1]Sheet6!$B$1:$H$156,5,FALSE)</f>
        <v>RAD/PACT</v>
      </c>
      <c r="F238" s="107" t="s">
        <v>388</v>
      </c>
      <c r="G238" s="107">
        <v>1</v>
      </c>
      <c r="H238" s="108" t="s">
        <v>324</v>
      </c>
    </row>
    <row r="239" spans="1:8" x14ac:dyDescent="0.2">
      <c r="A239" s="104" t="s">
        <v>327</v>
      </c>
      <c r="B239" s="103" t="s">
        <v>854</v>
      </c>
      <c r="C239" s="104" t="s">
        <v>265</v>
      </c>
      <c r="D239" s="104">
        <v>1</v>
      </c>
      <c r="E239" s="104">
        <f>VLOOKUP(A239,[1]Sheet6!$B$1:$H$156,6,FALSE)</f>
        <v>1</v>
      </c>
      <c r="F239" s="103" t="s">
        <v>863</v>
      </c>
      <c r="G239" s="103">
        <v>1</v>
      </c>
      <c r="H239" s="104" t="s">
        <v>864</v>
      </c>
    </row>
    <row r="240" spans="1:8" x14ac:dyDescent="0.2">
      <c r="A240" s="104" t="s">
        <v>326</v>
      </c>
      <c r="B240" s="103" t="s">
        <v>859</v>
      </c>
      <c r="C240" s="104" t="s">
        <v>389</v>
      </c>
      <c r="D240" s="104">
        <v>1</v>
      </c>
      <c r="E240" s="104">
        <f>VLOOKUP(A240,[1]Sheet6!$B$1:$H$156,5,FALSE)</f>
        <v>0</v>
      </c>
      <c r="F240" s="103" t="s">
        <v>389</v>
      </c>
      <c r="G240" s="103">
        <v>1</v>
      </c>
      <c r="H240" s="104" t="s">
        <v>326</v>
      </c>
    </row>
    <row r="241" spans="1:8" x14ac:dyDescent="0.2">
      <c r="A241" s="104" t="s">
        <v>330</v>
      </c>
      <c r="B241" s="103" t="s">
        <v>854</v>
      </c>
      <c r="C241" s="104" t="s">
        <v>262</v>
      </c>
      <c r="D241" s="104">
        <v>1</v>
      </c>
      <c r="E241" s="104">
        <f>VLOOKUP(A241,[1]Sheet6!$B$1:$H$156,6,FALSE)</f>
        <v>1</v>
      </c>
      <c r="F241" s="103" t="s">
        <v>865</v>
      </c>
      <c r="G241" s="103">
        <v>1</v>
      </c>
      <c r="H241" s="104" t="s">
        <v>866</v>
      </c>
    </row>
    <row r="242" spans="1:8" x14ac:dyDescent="0.2">
      <c r="A242" s="104" t="s">
        <v>330</v>
      </c>
      <c r="B242" s="103" t="s">
        <v>854</v>
      </c>
      <c r="C242" s="104" t="s">
        <v>262</v>
      </c>
      <c r="D242" s="104"/>
      <c r="E242" s="104">
        <f>VLOOKUP(A242,[1]Sheet6!$B$1:$H$156,5,FALSE)</f>
        <v>0</v>
      </c>
      <c r="F242" s="103" t="s">
        <v>867</v>
      </c>
      <c r="G242" s="103">
        <v>1</v>
      </c>
      <c r="H242" s="104" t="s">
        <v>868</v>
      </c>
    </row>
    <row r="243" spans="1:8" x14ac:dyDescent="0.2">
      <c r="A243" s="104" t="s">
        <v>329</v>
      </c>
      <c r="B243" s="103" t="s">
        <v>859</v>
      </c>
      <c r="C243" s="104" t="s">
        <v>390</v>
      </c>
      <c r="D243" s="104">
        <v>1</v>
      </c>
      <c r="E243" s="104">
        <f>VLOOKUP(A243,[1]Sheet6!$B$1:$H$156,5,FALSE)</f>
        <v>0</v>
      </c>
      <c r="F243" s="103" t="s">
        <v>390</v>
      </c>
      <c r="G243" s="103">
        <v>1</v>
      </c>
      <c r="H243" s="104" t="s">
        <v>329</v>
      </c>
    </row>
    <row r="244" spans="1:8" x14ac:dyDescent="0.2">
      <c r="A244" s="104" t="s">
        <v>332</v>
      </c>
      <c r="B244" s="103" t="s">
        <v>854</v>
      </c>
      <c r="C244" s="104" t="s">
        <v>261</v>
      </c>
      <c r="D244" s="104">
        <v>1</v>
      </c>
      <c r="E244" s="104">
        <f>VLOOKUP(A244,[1]Sheet6!$B$1:$H$156,6,FALSE)</f>
        <v>1</v>
      </c>
      <c r="F244" s="103" t="s">
        <v>869</v>
      </c>
      <c r="G244" s="103">
        <v>1</v>
      </c>
      <c r="H244" s="104" t="s">
        <v>870</v>
      </c>
    </row>
    <row r="245" spans="1:8" x14ac:dyDescent="0.2">
      <c r="A245" s="104" t="s">
        <v>331</v>
      </c>
      <c r="B245" s="103" t="s">
        <v>859</v>
      </c>
      <c r="C245" s="104" t="s">
        <v>391</v>
      </c>
      <c r="D245" s="104">
        <v>1</v>
      </c>
      <c r="E245" s="104">
        <f>VLOOKUP(A245,[1]Sheet6!$B$1:$H$156,5,FALSE)</f>
        <v>0</v>
      </c>
      <c r="F245" s="103" t="s">
        <v>391</v>
      </c>
      <c r="G245" s="103">
        <v>1</v>
      </c>
      <c r="H245" s="104" t="s">
        <v>331</v>
      </c>
    </row>
    <row r="246" spans="1:8" x14ac:dyDescent="0.2">
      <c r="A246" s="104" t="s">
        <v>338</v>
      </c>
      <c r="B246" s="103" t="s">
        <v>854</v>
      </c>
      <c r="C246" s="104" t="s">
        <v>260</v>
      </c>
      <c r="D246" s="104">
        <v>1</v>
      </c>
      <c r="E246" s="104">
        <f>VLOOKUP(A246,[1]Sheet6!$B$1:$H$156,6,FALSE)</f>
        <v>1</v>
      </c>
      <c r="F246" s="103" t="s">
        <v>871</v>
      </c>
      <c r="G246" s="103">
        <v>1</v>
      </c>
      <c r="H246" s="104" t="s">
        <v>872</v>
      </c>
    </row>
    <row r="247" spans="1:8" x14ac:dyDescent="0.2">
      <c r="A247" s="104" t="s">
        <v>338</v>
      </c>
      <c r="B247" s="103" t="s">
        <v>854</v>
      </c>
      <c r="C247" s="104" t="s">
        <v>260</v>
      </c>
      <c r="D247" s="104"/>
      <c r="E247" s="104">
        <f>VLOOKUP(A247,[1]Sheet6!$B$1:$H$156,5,FALSE)</f>
        <v>0</v>
      </c>
      <c r="F247" s="103" t="s">
        <v>873</v>
      </c>
      <c r="G247" s="103">
        <v>1</v>
      </c>
      <c r="H247" s="104" t="s">
        <v>874</v>
      </c>
    </row>
    <row r="248" spans="1:8" x14ac:dyDescent="0.2">
      <c r="A248" s="104" t="s">
        <v>337</v>
      </c>
      <c r="B248" s="103" t="s">
        <v>859</v>
      </c>
      <c r="C248" s="104" t="s">
        <v>392</v>
      </c>
      <c r="D248" s="104">
        <v>1</v>
      </c>
      <c r="E248" s="104">
        <f>VLOOKUP(A248,[1]Sheet6!$B$1:$H$156,5,FALSE)</f>
        <v>0</v>
      </c>
      <c r="F248" s="103" t="s">
        <v>392</v>
      </c>
      <c r="G248" s="103">
        <v>1</v>
      </c>
      <c r="H248" s="104" t="s">
        <v>337</v>
      </c>
    </row>
    <row r="249" spans="1:8" x14ac:dyDescent="0.2">
      <c r="A249" s="104" t="s">
        <v>180</v>
      </c>
      <c r="B249" s="103" t="s">
        <v>854</v>
      </c>
      <c r="C249" s="104" t="s">
        <v>267</v>
      </c>
      <c r="D249" s="104">
        <v>1</v>
      </c>
      <c r="E249" s="104">
        <f>VLOOKUP(A249,[1]Sheet6!$B$1:$H$156,6,FALSE)</f>
        <v>1</v>
      </c>
      <c r="F249" s="103" t="s">
        <v>875</v>
      </c>
      <c r="G249" s="103">
        <v>1</v>
      </c>
      <c r="H249" s="104" t="s">
        <v>876</v>
      </c>
    </row>
    <row r="250" spans="1:8" x14ac:dyDescent="0.2">
      <c r="A250" s="104" t="s">
        <v>344</v>
      </c>
      <c r="B250" s="103" t="s">
        <v>859</v>
      </c>
      <c r="C250" s="104" t="s">
        <v>393</v>
      </c>
      <c r="D250" s="104">
        <v>1</v>
      </c>
      <c r="E250" s="104">
        <f>VLOOKUP(A250,[1]Sheet6!$B$1:$H$156,5,FALSE)</f>
        <v>0</v>
      </c>
      <c r="F250" s="103" t="s">
        <v>393</v>
      </c>
      <c r="G250" s="103">
        <v>1</v>
      </c>
      <c r="H250" s="104" t="s">
        <v>344</v>
      </c>
    </row>
    <row r="251" spans="1:8" x14ac:dyDescent="0.2">
      <c r="A251" s="104" t="s">
        <v>346</v>
      </c>
      <c r="B251" s="103" t="s">
        <v>854</v>
      </c>
      <c r="C251" s="104" t="s">
        <v>259</v>
      </c>
      <c r="D251" s="104">
        <v>1</v>
      </c>
      <c r="E251" s="104">
        <f>VLOOKUP(A251,[1]Sheet6!$B$1:$H$156,6,FALSE)</f>
        <v>1</v>
      </c>
      <c r="F251" s="103" t="s">
        <v>877</v>
      </c>
      <c r="G251" s="103">
        <v>1</v>
      </c>
      <c r="H251" s="104" t="s">
        <v>878</v>
      </c>
    </row>
    <row r="252" spans="1:8" x14ac:dyDescent="0.2">
      <c r="A252" s="108" t="s">
        <v>879</v>
      </c>
      <c r="B252" s="107" t="s">
        <v>862</v>
      </c>
      <c r="C252" s="108" t="s">
        <v>395</v>
      </c>
      <c r="D252" s="108">
        <v>1</v>
      </c>
      <c r="E252" s="108" t="str">
        <f>VLOOKUP(A252,[1]Sheet6!$B$1:$H$156,5,FALSE)</f>
        <v>RAD/PACT</v>
      </c>
      <c r="F252" s="107" t="s">
        <v>395</v>
      </c>
      <c r="G252" s="107">
        <v>1</v>
      </c>
      <c r="H252" s="108" t="s">
        <v>879</v>
      </c>
    </row>
    <row r="253" spans="1:8" x14ac:dyDescent="0.2">
      <c r="A253" s="104" t="s">
        <v>347</v>
      </c>
      <c r="B253" s="103" t="s">
        <v>854</v>
      </c>
      <c r="C253" s="104" t="s">
        <v>264</v>
      </c>
      <c r="D253" s="104">
        <v>1</v>
      </c>
      <c r="E253" s="104">
        <f>VLOOKUP(A253,[1]Sheet6!$B$1:$H$156,6,FALSE)</f>
        <v>1</v>
      </c>
      <c r="F253" s="103" t="s">
        <v>880</v>
      </c>
      <c r="G253" s="103">
        <v>1</v>
      </c>
      <c r="H253" s="104" t="s">
        <v>881</v>
      </c>
    </row>
    <row r="254" spans="1:8" x14ac:dyDescent="0.2">
      <c r="A254" s="104" t="s">
        <v>350</v>
      </c>
      <c r="B254" s="103" t="s">
        <v>854</v>
      </c>
      <c r="C254" s="104" t="s">
        <v>258</v>
      </c>
      <c r="D254" s="104">
        <v>1</v>
      </c>
      <c r="E254" s="104">
        <f>VLOOKUP(A254,[1]Sheet6!$B$1:$H$156,6,FALSE)</f>
        <v>1</v>
      </c>
      <c r="F254" s="103" t="s">
        <v>882</v>
      </c>
      <c r="G254" s="103">
        <v>1</v>
      </c>
      <c r="H254" s="104" t="s">
        <v>883</v>
      </c>
    </row>
    <row r="255" spans="1:8" x14ac:dyDescent="0.2">
      <c r="A255" s="104" t="s">
        <v>350</v>
      </c>
      <c r="B255" s="103" t="s">
        <v>854</v>
      </c>
      <c r="C255" s="104" t="s">
        <v>258</v>
      </c>
      <c r="D255" s="104"/>
      <c r="E255" s="104">
        <f>VLOOKUP(A255,[1]Sheet6!$B$1:$H$156,5,FALSE)</f>
        <v>0</v>
      </c>
      <c r="F255" s="103" t="s">
        <v>884</v>
      </c>
      <c r="G255" s="103">
        <v>1</v>
      </c>
      <c r="H255" s="104" t="s">
        <v>885</v>
      </c>
    </row>
    <row r="256" spans="1:8" x14ac:dyDescent="0.2">
      <c r="A256" s="104" t="s">
        <v>350</v>
      </c>
      <c r="B256" s="103" t="s">
        <v>854</v>
      </c>
      <c r="C256" s="104" t="s">
        <v>258</v>
      </c>
      <c r="D256" s="104"/>
      <c r="E256" s="104">
        <f>VLOOKUP(A256,[1]Sheet6!$B$1:$H$156,5,FALSE)</f>
        <v>0</v>
      </c>
      <c r="F256" s="103" t="s">
        <v>886</v>
      </c>
      <c r="G256" s="103">
        <v>1</v>
      </c>
      <c r="H256" s="104" t="s">
        <v>887</v>
      </c>
    </row>
    <row r="257" spans="1:8" x14ac:dyDescent="0.2">
      <c r="A257" s="104" t="s">
        <v>350</v>
      </c>
      <c r="B257" s="103" t="s">
        <v>854</v>
      </c>
      <c r="C257" s="104" t="s">
        <v>258</v>
      </c>
      <c r="D257" s="104"/>
      <c r="E257" s="104">
        <f>VLOOKUP(A257,[1]Sheet6!$B$1:$H$156,5,FALSE)</f>
        <v>0</v>
      </c>
      <c r="F257" s="103" t="s">
        <v>888</v>
      </c>
      <c r="G257" s="103">
        <v>1</v>
      </c>
      <c r="H257" s="104" t="s">
        <v>889</v>
      </c>
    </row>
    <row r="258" spans="1:8" x14ac:dyDescent="0.2">
      <c r="A258" s="104" t="s">
        <v>350</v>
      </c>
      <c r="B258" s="103" t="s">
        <v>854</v>
      </c>
      <c r="C258" s="104" t="s">
        <v>258</v>
      </c>
      <c r="D258" s="104"/>
      <c r="E258" s="104">
        <f>VLOOKUP(A258,[1]Sheet6!$B$1:$H$156,5,FALSE)</f>
        <v>0</v>
      </c>
      <c r="F258" s="103" t="s">
        <v>890</v>
      </c>
      <c r="G258" s="103">
        <v>1</v>
      </c>
      <c r="H258" s="104" t="s">
        <v>891</v>
      </c>
    </row>
    <row r="259" spans="1:8" x14ac:dyDescent="0.2">
      <c r="A259" s="104" t="s">
        <v>350</v>
      </c>
      <c r="B259" s="103" t="s">
        <v>854</v>
      </c>
      <c r="C259" s="104" t="s">
        <v>258</v>
      </c>
      <c r="D259" s="104"/>
      <c r="E259" s="104">
        <f>VLOOKUP(A259,[1]Sheet6!$B$1:$H$156,5,FALSE)</f>
        <v>0</v>
      </c>
      <c r="F259" s="103" t="s">
        <v>892</v>
      </c>
      <c r="G259" s="103">
        <v>1</v>
      </c>
      <c r="H259" s="104" t="s">
        <v>893</v>
      </c>
    </row>
    <row r="260" spans="1:8" x14ac:dyDescent="0.2">
      <c r="A260" s="104" t="s">
        <v>350</v>
      </c>
      <c r="B260" s="103" t="s">
        <v>854</v>
      </c>
      <c r="C260" s="104" t="s">
        <v>258</v>
      </c>
      <c r="D260" s="104"/>
      <c r="E260" s="104">
        <f>VLOOKUP(A260,[1]Sheet6!$B$1:$H$156,5,FALSE)</f>
        <v>0</v>
      </c>
      <c r="F260" s="103" t="s">
        <v>894</v>
      </c>
      <c r="G260" s="103">
        <v>1</v>
      </c>
      <c r="H260" s="104" t="s">
        <v>895</v>
      </c>
    </row>
    <row r="261" spans="1:8" x14ac:dyDescent="0.2">
      <c r="A261" s="108" t="s">
        <v>349</v>
      </c>
      <c r="B261" s="107" t="s">
        <v>862</v>
      </c>
      <c r="C261" s="108" t="s">
        <v>386</v>
      </c>
      <c r="D261" s="108">
        <v>1</v>
      </c>
      <c r="E261" s="108" t="str">
        <f>VLOOKUP(A261,[1]Sheet6!$B$1:$H$156,5,FALSE)</f>
        <v>RAD/PACT</v>
      </c>
      <c r="F261" s="107" t="s">
        <v>386</v>
      </c>
      <c r="G261" s="107">
        <v>1</v>
      </c>
      <c r="H261" s="108" t="s">
        <v>349</v>
      </c>
    </row>
    <row r="262" spans="1:8" x14ac:dyDescent="0.2">
      <c r="A262" s="108" t="s">
        <v>336</v>
      </c>
      <c r="B262" s="107" t="s">
        <v>862</v>
      </c>
      <c r="C262" s="108" t="s">
        <v>256</v>
      </c>
      <c r="D262" s="108">
        <v>1</v>
      </c>
      <c r="E262" s="108">
        <f>VLOOKUP(A262,[1]Sheet6!$B$1:$H$156,6,FALSE)</f>
        <v>1</v>
      </c>
      <c r="F262" s="107" t="s">
        <v>256</v>
      </c>
      <c r="G262" s="107">
        <v>1</v>
      </c>
      <c r="H262" s="108" t="s">
        <v>336</v>
      </c>
    </row>
    <row r="263" spans="1:8" x14ac:dyDescent="0.2">
      <c r="A263" s="104" t="s">
        <v>322</v>
      </c>
      <c r="B263" s="103" t="s">
        <v>859</v>
      </c>
      <c r="C263" s="104" t="s">
        <v>252</v>
      </c>
      <c r="D263" s="104">
        <v>1</v>
      </c>
      <c r="E263" s="104">
        <f>VLOOKUP(A263,[1]Sheet6!$B$1:$H$156,6,FALSE)</f>
        <v>1</v>
      </c>
      <c r="F263" s="103" t="s">
        <v>252</v>
      </c>
      <c r="G263" s="103">
        <v>1</v>
      </c>
      <c r="H263" s="104" t="s">
        <v>322</v>
      </c>
    </row>
    <row r="264" spans="1:8" x14ac:dyDescent="0.2">
      <c r="A264" s="104" t="s">
        <v>328</v>
      </c>
      <c r="B264" s="103" t="s">
        <v>859</v>
      </c>
      <c r="C264" s="104" t="s">
        <v>250</v>
      </c>
      <c r="D264" s="104">
        <v>1</v>
      </c>
      <c r="E264" s="104">
        <f>VLOOKUP(A264,[1]Sheet6!$B$1:$H$156,6,FALSE)</f>
        <v>1</v>
      </c>
      <c r="F264" s="103" t="s">
        <v>250</v>
      </c>
      <c r="G264" s="103">
        <v>1</v>
      </c>
      <c r="H264" s="104" t="s">
        <v>328</v>
      </c>
    </row>
    <row r="265" spans="1:8" x14ac:dyDescent="0.2">
      <c r="A265" s="104" t="s">
        <v>339</v>
      </c>
      <c r="B265" s="103" t="s">
        <v>859</v>
      </c>
      <c r="C265" s="104" t="s">
        <v>249</v>
      </c>
      <c r="D265" s="104">
        <v>1</v>
      </c>
      <c r="E265" s="104">
        <f>VLOOKUP(A265,[1]Sheet6!$B$1:$H$156,6,FALSE)</f>
        <v>1</v>
      </c>
      <c r="F265" s="103" t="s">
        <v>249</v>
      </c>
      <c r="G265" s="103">
        <v>1</v>
      </c>
      <c r="H265" s="104" t="s">
        <v>339</v>
      </c>
    </row>
    <row r="266" spans="1:8" x14ac:dyDescent="0.2">
      <c r="A266" s="104" t="s">
        <v>340</v>
      </c>
      <c r="B266" s="103" t="s">
        <v>859</v>
      </c>
      <c r="C266" s="104" t="s">
        <v>251</v>
      </c>
      <c r="D266" s="104">
        <v>1</v>
      </c>
      <c r="E266" s="104">
        <f>VLOOKUP(A266,[1]Sheet6!$B$1:$H$156,6,FALSE)</f>
        <v>1</v>
      </c>
      <c r="F266" s="103" t="s">
        <v>251</v>
      </c>
      <c r="G266" s="103">
        <v>1</v>
      </c>
      <c r="H266" s="104" t="s">
        <v>340</v>
      </c>
    </row>
    <row r="267" spans="1:8" x14ac:dyDescent="0.2">
      <c r="A267" s="104" t="s">
        <v>343</v>
      </c>
      <c r="B267" s="103" t="s">
        <v>859</v>
      </c>
      <c r="C267" s="104" t="s">
        <v>253</v>
      </c>
      <c r="D267" s="104">
        <v>1</v>
      </c>
      <c r="E267" s="104">
        <f>VLOOKUP(A267,[1]Sheet6!$B$1:$H$156,6,FALSE)</f>
        <v>1</v>
      </c>
      <c r="F267" s="103" t="s">
        <v>253</v>
      </c>
      <c r="G267" s="103">
        <v>1</v>
      </c>
      <c r="H267" s="104" t="s">
        <v>343</v>
      </c>
    </row>
    <row r="268" spans="1:8" x14ac:dyDescent="0.2">
      <c r="A268" s="104" t="s">
        <v>354</v>
      </c>
      <c r="B268" s="103" t="s">
        <v>859</v>
      </c>
      <c r="C268" s="104" t="s">
        <v>255</v>
      </c>
      <c r="D268" s="104">
        <v>1</v>
      </c>
      <c r="E268" s="104">
        <f>VLOOKUP(A268,[1]Sheet6!$B$1:$H$156,6,FALSE)</f>
        <v>1</v>
      </c>
      <c r="F268" s="103" t="s">
        <v>255</v>
      </c>
      <c r="G268" s="103">
        <v>1</v>
      </c>
      <c r="H268" s="104" t="s">
        <v>896</v>
      </c>
    </row>
    <row r="269" spans="1:8" x14ac:dyDescent="0.2">
      <c r="A269" s="104" t="s">
        <v>345</v>
      </c>
      <c r="B269" s="103" t="s">
        <v>859</v>
      </c>
      <c r="C269" s="104" t="s">
        <v>254</v>
      </c>
      <c r="D269" s="104">
        <v>1</v>
      </c>
      <c r="E269" s="104">
        <f>VLOOKUP(A269,[1]Sheet6!$B$1:$H$156,6,FALSE)</f>
        <v>1</v>
      </c>
      <c r="F269" s="103" t="s">
        <v>254</v>
      </c>
      <c r="G269" s="103">
        <v>1</v>
      </c>
      <c r="H269" s="104" t="s">
        <v>345</v>
      </c>
    </row>
    <row r="270" spans="1:8" x14ac:dyDescent="0.2">
      <c r="A270" s="102" t="s">
        <v>356</v>
      </c>
      <c r="B270" s="102"/>
      <c r="C270" s="102"/>
      <c r="D270" s="102">
        <f>SUM(D2:D269)</f>
        <v>137</v>
      </c>
      <c r="E270" s="102">
        <f>SUM(E2:E269)</f>
        <v>122</v>
      </c>
      <c r="F270" s="102"/>
      <c r="G270" s="102">
        <f>SUM(G2:G269)</f>
        <v>268</v>
      </c>
      <c r="H270" s="102"/>
    </row>
    <row r="272" spans="1:8" x14ac:dyDescent="0.2">
      <c r="B272" s="101" t="s">
        <v>897</v>
      </c>
    </row>
    <row r="273" spans="1:8" x14ac:dyDescent="0.2">
      <c r="A273" s="109" t="s">
        <v>129</v>
      </c>
      <c r="B273" s="16" t="s">
        <v>817</v>
      </c>
      <c r="C273" s="110" t="s">
        <v>283</v>
      </c>
      <c r="D273" s="110">
        <v>1</v>
      </c>
      <c r="E273" s="110">
        <v>0</v>
      </c>
      <c r="F273" s="16" t="s">
        <v>898</v>
      </c>
      <c r="G273" s="16">
        <v>1</v>
      </c>
      <c r="H273" s="110" t="s">
        <v>899</v>
      </c>
    </row>
    <row r="274" spans="1:8" x14ac:dyDescent="0.2">
      <c r="A274" s="109" t="s">
        <v>129</v>
      </c>
      <c r="B274" s="16" t="s">
        <v>817</v>
      </c>
      <c r="C274" s="110" t="s">
        <v>283</v>
      </c>
      <c r="D274" s="110">
        <v>0</v>
      </c>
      <c r="E274" s="110">
        <v>1</v>
      </c>
      <c r="F274" s="16" t="s">
        <v>900</v>
      </c>
      <c r="G274" s="16">
        <v>1</v>
      </c>
      <c r="H274" s="110" t="s">
        <v>901</v>
      </c>
    </row>
    <row r="275" spans="1:8" x14ac:dyDescent="0.2">
      <c r="A275" s="109" t="s">
        <v>121</v>
      </c>
      <c r="B275" s="16" t="s">
        <v>379</v>
      </c>
      <c r="C275" s="110" t="s">
        <v>207</v>
      </c>
      <c r="D275" s="110">
        <v>1</v>
      </c>
      <c r="E275" s="110">
        <f>VLOOKUP(A275,[1]Sheet6!$B$1:$H$156,6,FALSE)</f>
        <v>1</v>
      </c>
      <c r="F275" s="16" t="s">
        <v>902</v>
      </c>
      <c r="G275" s="16">
        <v>1</v>
      </c>
      <c r="H275" s="110" t="s">
        <v>903</v>
      </c>
    </row>
    <row r="276" spans="1:8" x14ac:dyDescent="0.2">
      <c r="A276" s="109" t="s">
        <v>121</v>
      </c>
      <c r="B276" s="16" t="s">
        <v>379</v>
      </c>
      <c r="C276" s="110" t="s">
        <v>207</v>
      </c>
      <c r="D276" s="110">
        <v>0</v>
      </c>
      <c r="E276" s="110">
        <v>0</v>
      </c>
      <c r="F276" s="16" t="s">
        <v>904</v>
      </c>
      <c r="G276" s="16">
        <v>1</v>
      </c>
      <c r="H276" s="110" t="s">
        <v>905</v>
      </c>
    </row>
    <row r="277" spans="1:8" x14ac:dyDescent="0.2">
      <c r="A277" s="109" t="s">
        <v>121</v>
      </c>
      <c r="B277" s="16" t="s">
        <v>379</v>
      </c>
      <c r="C277" s="110" t="s">
        <v>207</v>
      </c>
      <c r="D277" s="110">
        <v>0</v>
      </c>
      <c r="E277" s="110">
        <v>0</v>
      </c>
      <c r="F277" s="16" t="s">
        <v>906</v>
      </c>
      <c r="G277" s="16">
        <v>1</v>
      </c>
      <c r="H277" s="110" t="s">
        <v>907</v>
      </c>
    </row>
    <row r="278" spans="1:8" x14ac:dyDescent="0.2">
      <c r="D278">
        <f>SUM(D273:D277)</f>
        <v>2</v>
      </c>
      <c r="E278">
        <f>SUM(E273:E277)</f>
        <v>2</v>
      </c>
      <c r="G278">
        <f>SUM(G273:G277)</f>
        <v>5</v>
      </c>
    </row>
    <row r="279" spans="1:8" x14ac:dyDescent="0.2">
      <c r="B279" s="101" t="s">
        <v>908</v>
      </c>
    </row>
    <row r="280" spans="1:8" x14ac:dyDescent="0.2">
      <c r="A280" s="112" t="s">
        <v>353</v>
      </c>
      <c r="B280" s="111" t="s">
        <v>385</v>
      </c>
      <c r="C280" s="113" t="s">
        <v>239</v>
      </c>
      <c r="D280" s="113">
        <v>1</v>
      </c>
      <c r="E280" s="113">
        <f>VLOOKUP(A280,[1]Sheet6!$B$1:$H$156,6,FALSE)</f>
        <v>1</v>
      </c>
      <c r="F280" s="111" t="s">
        <v>239</v>
      </c>
      <c r="G280" s="111">
        <v>1</v>
      </c>
      <c r="H280" s="113" t="s">
        <v>147</v>
      </c>
    </row>
    <row r="281" spans="1:8" x14ac:dyDescent="0.2">
      <c r="A281" s="114" t="s">
        <v>144</v>
      </c>
      <c r="B281" s="111" t="s">
        <v>385</v>
      </c>
      <c r="C281" s="113" t="s">
        <v>236</v>
      </c>
      <c r="D281" s="113">
        <v>1</v>
      </c>
      <c r="E281" s="113">
        <f>VLOOKUP(A281,[1]Sheet6!$B$1:$H$156,6,FALSE)</f>
        <v>1</v>
      </c>
      <c r="F281" s="111" t="s">
        <v>909</v>
      </c>
      <c r="G281" s="111">
        <v>1</v>
      </c>
      <c r="H281" s="113" t="s">
        <v>910</v>
      </c>
    </row>
    <row r="282" spans="1:8" x14ac:dyDescent="0.2">
      <c r="A282" s="114" t="s">
        <v>144</v>
      </c>
      <c r="B282" s="111" t="s">
        <v>385</v>
      </c>
      <c r="C282" s="113" t="s">
        <v>236</v>
      </c>
      <c r="D282" s="113">
        <v>0</v>
      </c>
      <c r="E282" s="113">
        <v>0</v>
      </c>
      <c r="F282" s="111" t="s">
        <v>911</v>
      </c>
      <c r="G282" s="111">
        <v>1</v>
      </c>
      <c r="H282" s="113" t="s">
        <v>912</v>
      </c>
    </row>
    <row r="283" spans="1:8" x14ac:dyDescent="0.2">
      <c r="A283" s="112" t="s">
        <v>333</v>
      </c>
      <c r="B283" s="111" t="s">
        <v>385</v>
      </c>
      <c r="C283" s="113" t="s">
        <v>233</v>
      </c>
      <c r="D283" s="113">
        <v>1</v>
      </c>
      <c r="E283" s="113">
        <f>VLOOKUP(A283,[1]Sheet6!$B$1:$H$156,6,FALSE)</f>
        <v>1</v>
      </c>
      <c r="F283" s="111" t="s">
        <v>233</v>
      </c>
      <c r="G283" s="111">
        <v>1</v>
      </c>
      <c r="H283" s="113" t="s">
        <v>141</v>
      </c>
    </row>
    <row r="284" spans="1:8" x14ac:dyDescent="0.2">
      <c r="A284" s="114" t="s">
        <v>142</v>
      </c>
      <c r="B284" s="111" t="s">
        <v>385</v>
      </c>
      <c r="C284" s="113" t="s">
        <v>234</v>
      </c>
      <c r="D284" s="113">
        <v>1</v>
      </c>
      <c r="E284" s="113">
        <f>VLOOKUP(A284,[1]Sheet6!$B$1:$H$156,6,FALSE)</f>
        <v>1</v>
      </c>
      <c r="F284" s="111" t="s">
        <v>913</v>
      </c>
      <c r="G284" s="111">
        <v>1</v>
      </c>
      <c r="H284" s="113" t="s">
        <v>914</v>
      </c>
    </row>
    <row r="285" spans="1:8" x14ac:dyDescent="0.2">
      <c r="A285" s="114" t="s">
        <v>142</v>
      </c>
      <c r="B285" s="111" t="s">
        <v>385</v>
      </c>
      <c r="C285" s="113" t="s">
        <v>234</v>
      </c>
      <c r="D285" s="113">
        <v>0</v>
      </c>
      <c r="E285" s="113">
        <v>0</v>
      </c>
      <c r="F285" s="111" t="s">
        <v>915</v>
      </c>
      <c r="G285" s="111">
        <v>1</v>
      </c>
      <c r="H285" s="113" t="s">
        <v>916</v>
      </c>
    </row>
    <row r="286" spans="1:8" x14ac:dyDescent="0.2">
      <c r="A286" s="114" t="s">
        <v>142</v>
      </c>
      <c r="B286" s="111" t="s">
        <v>385</v>
      </c>
      <c r="C286" s="113" t="s">
        <v>234</v>
      </c>
      <c r="D286" s="113">
        <v>0</v>
      </c>
      <c r="E286" s="113">
        <v>0</v>
      </c>
      <c r="F286" s="111" t="s">
        <v>917</v>
      </c>
      <c r="G286" s="111">
        <v>1</v>
      </c>
      <c r="H286" s="113" t="s">
        <v>918</v>
      </c>
    </row>
    <row r="287" spans="1:8" x14ac:dyDescent="0.2">
      <c r="A287" s="112" t="s">
        <v>355</v>
      </c>
      <c r="B287" s="111" t="s">
        <v>385</v>
      </c>
      <c r="C287" s="113" t="s">
        <v>241</v>
      </c>
      <c r="D287" s="113">
        <v>1</v>
      </c>
      <c r="E287" s="113">
        <f>VLOOKUP(A287,[1]Sheet6!$B$1:$H$156,6,FALSE)</f>
        <v>1</v>
      </c>
      <c r="F287" s="111" t="s">
        <v>241</v>
      </c>
      <c r="G287" s="111">
        <v>1</v>
      </c>
      <c r="H287" s="113" t="s">
        <v>149</v>
      </c>
    </row>
    <row r="288" spans="1:8" x14ac:dyDescent="0.2">
      <c r="A288" s="112" t="s">
        <v>335</v>
      </c>
      <c r="B288" s="111" t="s">
        <v>385</v>
      </c>
      <c r="C288" s="113" t="s">
        <v>240</v>
      </c>
      <c r="D288" s="113">
        <v>1</v>
      </c>
      <c r="E288" s="113">
        <f>VLOOKUP(A288,[1]Sheet6!$B$1:$H$156,6,FALSE)</f>
        <v>1</v>
      </c>
      <c r="F288" s="111" t="s">
        <v>240</v>
      </c>
      <c r="G288" s="111">
        <v>1</v>
      </c>
      <c r="H288" s="113" t="s">
        <v>148</v>
      </c>
    </row>
    <row r="289" spans="1:8" x14ac:dyDescent="0.2">
      <c r="A289" s="112" t="s">
        <v>122</v>
      </c>
      <c r="B289" s="111" t="s">
        <v>817</v>
      </c>
      <c r="C289" s="113" t="s">
        <v>285</v>
      </c>
      <c r="D289" s="113">
        <v>1</v>
      </c>
      <c r="E289" s="113">
        <f>VLOOKUP(A289,[1]Sheet6!$B$1:$H$156,6,FALSE)</f>
        <v>1</v>
      </c>
      <c r="F289" s="111" t="s">
        <v>285</v>
      </c>
      <c r="G289" s="111">
        <v>1</v>
      </c>
      <c r="H289" s="113" t="s">
        <v>122</v>
      </c>
    </row>
    <row r="290" spans="1:8" x14ac:dyDescent="0.2">
      <c r="A290" s="112" t="s">
        <v>123</v>
      </c>
      <c r="B290" s="111" t="s">
        <v>817</v>
      </c>
      <c r="C290" s="113" t="s">
        <v>284</v>
      </c>
      <c r="D290" s="113">
        <v>1</v>
      </c>
      <c r="E290" s="113">
        <f>VLOOKUP(A290,[1]Sheet6!$B$1:$H$156,6,FALSE)</f>
        <v>1</v>
      </c>
      <c r="F290" s="111" t="s">
        <v>284</v>
      </c>
      <c r="G290" s="111">
        <v>1</v>
      </c>
      <c r="H290" s="113" t="s">
        <v>123</v>
      </c>
    </row>
    <row r="291" spans="1:8" x14ac:dyDescent="0.2">
      <c r="A291" s="112" t="s">
        <v>112</v>
      </c>
      <c r="B291" s="111" t="s">
        <v>379</v>
      </c>
      <c r="C291" s="113" t="s">
        <v>230</v>
      </c>
      <c r="D291" s="113">
        <v>1</v>
      </c>
      <c r="E291" s="113">
        <f>VLOOKUP(A291,[1]Sheet6!$B$1:$H$156,6,FALSE)</f>
        <v>1</v>
      </c>
      <c r="F291" s="111" t="s">
        <v>230</v>
      </c>
      <c r="G291" s="111">
        <v>1</v>
      </c>
      <c r="H291" s="113" t="s">
        <v>112</v>
      </c>
    </row>
    <row r="292" spans="1:8" x14ac:dyDescent="0.2">
      <c r="A292" s="112" t="s">
        <v>111</v>
      </c>
      <c r="B292" s="111" t="s">
        <v>379</v>
      </c>
      <c r="C292" s="113" t="s">
        <v>222</v>
      </c>
      <c r="D292" s="113">
        <v>1</v>
      </c>
      <c r="E292" s="113">
        <f>VLOOKUP(A292,[1]Sheet6!$B$1:$H$156,6,FALSE)</f>
        <v>1</v>
      </c>
      <c r="F292" s="111" t="s">
        <v>222</v>
      </c>
      <c r="G292" s="111">
        <v>1</v>
      </c>
      <c r="H292" s="113" t="s">
        <v>111</v>
      </c>
    </row>
    <row r="293" spans="1:8" x14ac:dyDescent="0.2">
      <c r="A293" s="114" t="s">
        <v>86</v>
      </c>
      <c r="B293" s="111" t="s">
        <v>383</v>
      </c>
      <c r="C293" s="113" t="s">
        <v>195</v>
      </c>
      <c r="D293" s="113">
        <v>1</v>
      </c>
      <c r="E293" s="113">
        <f>VLOOKUP(A293,[1]Sheet6!$B$1:$H$156,6,FALSE)</f>
        <v>1</v>
      </c>
      <c r="F293" s="111" t="s">
        <v>919</v>
      </c>
      <c r="G293" s="111">
        <v>1</v>
      </c>
      <c r="H293" s="113" t="s">
        <v>920</v>
      </c>
    </row>
    <row r="294" spans="1:8" x14ac:dyDescent="0.2">
      <c r="A294" s="114" t="s">
        <v>86</v>
      </c>
      <c r="B294" s="111" t="s">
        <v>383</v>
      </c>
      <c r="C294" s="113" t="s">
        <v>195</v>
      </c>
      <c r="D294" s="113">
        <v>0</v>
      </c>
      <c r="E294" s="113">
        <f>VLOOKUP(A294,[1]Sheet6!$B$1:$H$156,5,FALSE)</f>
        <v>0</v>
      </c>
      <c r="F294" s="111" t="s">
        <v>921</v>
      </c>
      <c r="G294" s="111">
        <v>1</v>
      </c>
      <c r="H294" s="113" t="s">
        <v>922</v>
      </c>
    </row>
    <row r="295" spans="1:8" x14ac:dyDescent="0.2">
      <c r="A295" s="114" t="s">
        <v>86</v>
      </c>
      <c r="B295" s="111" t="s">
        <v>383</v>
      </c>
      <c r="C295" s="113" t="s">
        <v>195</v>
      </c>
      <c r="D295" s="113">
        <v>0</v>
      </c>
      <c r="E295" s="113">
        <f>VLOOKUP(A295,[1]Sheet6!$B$1:$H$156,5,FALSE)</f>
        <v>0</v>
      </c>
      <c r="F295" s="111" t="s">
        <v>923</v>
      </c>
      <c r="G295" s="111">
        <v>1</v>
      </c>
      <c r="H295" s="113" t="s">
        <v>924</v>
      </c>
    </row>
    <row r="296" spans="1:8" x14ac:dyDescent="0.2">
      <c r="A296" s="114" t="s">
        <v>86</v>
      </c>
      <c r="B296" s="111" t="s">
        <v>383</v>
      </c>
      <c r="C296" s="113" t="s">
        <v>195</v>
      </c>
      <c r="D296" s="113">
        <v>0</v>
      </c>
      <c r="E296" s="113">
        <f>VLOOKUP(A296,[1]Sheet6!$B$1:$H$156,5,FALSE)</f>
        <v>0</v>
      </c>
      <c r="F296" s="111" t="s">
        <v>925</v>
      </c>
      <c r="G296" s="111">
        <v>1</v>
      </c>
      <c r="H296" s="113" t="s">
        <v>926</v>
      </c>
    </row>
    <row r="297" spans="1:8" x14ac:dyDescent="0.2">
      <c r="A297" s="114" t="s">
        <v>86</v>
      </c>
      <c r="B297" s="111" t="s">
        <v>383</v>
      </c>
      <c r="C297" s="113" t="s">
        <v>195</v>
      </c>
      <c r="D297" s="113">
        <v>0</v>
      </c>
      <c r="E297" s="113">
        <v>0</v>
      </c>
      <c r="F297" s="111" t="s">
        <v>927</v>
      </c>
      <c r="G297" s="111">
        <v>1</v>
      </c>
      <c r="H297" s="113" t="s">
        <v>928</v>
      </c>
    </row>
    <row r="298" spans="1:8" x14ac:dyDescent="0.2">
      <c r="B298" t="s">
        <v>929</v>
      </c>
      <c r="D298" s="115">
        <f>SUM(D280:D297)</f>
        <v>11</v>
      </c>
      <c r="E298" s="115">
        <f>SUM(E280:E297)</f>
        <v>11</v>
      </c>
      <c r="G298" s="116">
        <f>SUM(G280:G297)</f>
        <v>18</v>
      </c>
    </row>
    <row r="299" spans="1:8" x14ac:dyDescent="0.2">
      <c r="B299" t="s">
        <v>930</v>
      </c>
      <c r="D299" s="115">
        <f>D298+D278</f>
        <v>13</v>
      </c>
      <c r="E299" s="115">
        <f>E298+E278</f>
        <v>13</v>
      </c>
      <c r="G299" s="116">
        <f>G298+G278</f>
        <v>23</v>
      </c>
      <c r="H299" s="117" t="s">
        <v>931</v>
      </c>
    </row>
    <row r="300" spans="1:8" x14ac:dyDescent="0.2">
      <c r="B300" t="s">
        <v>932</v>
      </c>
      <c r="C300" s="117" t="s">
        <v>933</v>
      </c>
      <c r="D300" s="115">
        <f>D298+D278+D270</f>
        <v>150</v>
      </c>
      <c r="E300" s="115">
        <f>E298+E278+E270</f>
        <v>135</v>
      </c>
      <c r="F300" s="117" t="s">
        <v>934</v>
      </c>
      <c r="G300" s="116">
        <f>G298+G278+G270</f>
        <v>291</v>
      </c>
    </row>
    <row r="301" spans="1:8" x14ac:dyDescent="0.2">
      <c r="C301" s="118" t="s">
        <v>935</v>
      </c>
      <c r="D301" s="119">
        <f>D299/D300</f>
        <v>8.666666666666667E-2</v>
      </c>
      <c r="E301" s="119">
        <f>E299/E300</f>
        <v>9.6296296296296297E-2</v>
      </c>
      <c r="F301" s="116" t="s">
        <v>372</v>
      </c>
      <c r="G301" s="120">
        <f>G299/G300</f>
        <v>7.903780068728522E-2</v>
      </c>
    </row>
    <row r="304" spans="1:8" x14ac:dyDescent="0.2">
      <c r="B304" s="101" t="s">
        <v>936</v>
      </c>
    </row>
    <row r="305" spans="1:8" x14ac:dyDescent="0.2">
      <c r="A305" s="122" t="s">
        <v>937</v>
      </c>
      <c r="B305" s="121" t="s">
        <v>380</v>
      </c>
      <c r="C305" s="122" t="s">
        <v>938</v>
      </c>
      <c r="D305" s="122">
        <v>1</v>
      </c>
      <c r="E305" s="122" t="s">
        <v>936</v>
      </c>
      <c r="F305" s="121" t="s">
        <v>939</v>
      </c>
      <c r="G305" s="122" t="s">
        <v>936</v>
      </c>
      <c r="H305" s="122" t="s">
        <v>940</v>
      </c>
    </row>
    <row r="306" spans="1:8" x14ac:dyDescent="0.2">
      <c r="A306" s="122" t="s">
        <v>937</v>
      </c>
      <c r="B306" s="121" t="s">
        <v>380</v>
      </c>
      <c r="C306" s="122" t="s">
        <v>938</v>
      </c>
      <c r="D306" s="122"/>
      <c r="E306" s="122" t="s">
        <v>936</v>
      </c>
      <c r="F306" s="121" t="s">
        <v>941</v>
      </c>
      <c r="G306" s="122" t="s">
        <v>936</v>
      </c>
      <c r="H306" s="122" t="s">
        <v>942</v>
      </c>
    </row>
    <row r="307" spans="1:8" x14ac:dyDescent="0.2">
      <c r="A307" s="122" t="s">
        <v>937</v>
      </c>
      <c r="B307" s="121" t="s">
        <v>380</v>
      </c>
      <c r="C307" s="122" t="s">
        <v>938</v>
      </c>
      <c r="D307" s="122"/>
      <c r="E307" s="122" t="s">
        <v>936</v>
      </c>
      <c r="F307" s="121" t="s">
        <v>943</v>
      </c>
      <c r="G307" s="122" t="s">
        <v>936</v>
      </c>
      <c r="H307" s="122" t="s">
        <v>944</v>
      </c>
    </row>
    <row r="308" spans="1:8" x14ac:dyDescent="0.2">
      <c r="A308" s="122" t="s">
        <v>937</v>
      </c>
      <c r="B308" s="121" t="s">
        <v>380</v>
      </c>
      <c r="C308" s="122" t="s">
        <v>938</v>
      </c>
      <c r="D308" s="122"/>
      <c r="E308" s="122" t="s">
        <v>936</v>
      </c>
      <c r="F308" s="121" t="s">
        <v>945</v>
      </c>
      <c r="G308" s="122" t="s">
        <v>936</v>
      </c>
      <c r="H308" s="122" t="s">
        <v>946</v>
      </c>
    </row>
    <row r="309" spans="1:8" x14ac:dyDescent="0.2">
      <c r="A309" s="122" t="s">
        <v>937</v>
      </c>
      <c r="B309" s="121" t="s">
        <v>380</v>
      </c>
      <c r="C309" s="122" t="s">
        <v>938</v>
      </c>
      <c r="D309" s="122"/>
      <c r="E309" s="122" t="s">
        <v>936</v>
      </c>
      <c r="F309" s="121" t="s">
        <v>947</v>
      </c>
      <c r="G309" s="122" t="s">
        <v>936</v>
      </c>
      <c r="H309" s="122" t="s">
        <v>948</v>
      </c>
    </row>
    <row r="310" spans="1:8" x14ac:dyDescent="0.2">
      <c r="A310" s="122" t="s">
        <v>949</v>
      </c>
      <c r="B310" s="121" t="s">
        <v>862</v>
      </c>
      <c r="C310" s="122" t="s">
        <v>950</v>
      </c>
      <c r="D310" s="122">
        <v>0</v>
      </c>
      <c r="E310" s="122" t="s">
        <v>936</v>
      </c>
      <c r="F310" s="121" t="s">
        <v>950</v>
      </c>
      <c r="G310" s="122" t="s">
        <v>936</v>
      </c>
      <c r="H310" s="122" t="s">
        <v>949</v>
      </c>
    </row>
    <row r="311" spans="1:8" x14ac:dyDescent="0.2">
      <c r="A311" s="122" t="s">
        <v>348</v>
      </c>
      <c r="B311" s="121" t="s">
        <v>862</v>
      </c>
      <c r="C311" s="122" t="s">
        <v>257</v>
      </c>
      <c r="D311" s="122">
        <v>1</v>
      </c>
      <c r="E311" s="122" t="s">
        <v>936</v>
      </c>
      <c r="F311" s="121" t="s">
        <v>257</v>
      </c>
      <c r="G311" s="122" t="s">
        <v>936</v>
      </c>
      <c r="H311" s="122" t="s">
        <v>348</v>
      </c>
    </row>
    <row r="312" spans="1:8" x14ac:dyDescent="0.2">
      <c r="A312" s="122" t="s">
        <v>40</v>
      </c>
      <c r="B312" s="121" t="s">
        <v>380</v>
      </c>
      <c r="C312" s="122" t="s">
        <v>287</v>
      </c>
      <c r="D312" s="122">
        <v>1</v>
      </c>
      <c r="E312" s="122" t="s">
        <v>936</v>
      </c>
      <c r="F312" s="121" t="s">
        <v>951</v>
      </c>
      <c r="G312" s="122" t="s">
        <v>936</v>
      </c>
      <c r="H312" s="122" t="s">
        <v>952</v>
      </c>
    </row>
    <row r="313" spans="1:8" x14ac:dyDescent="0.2">
      <c r="A313" s="122" t="s">
        <v>40</v>
      </c>
      <c r="B313" s="121" t="s">
        <v>380</v>
      </c>
      <c r="C313" s="122" t="s">
        <v>287</v>
      </c>
      <c r="D313" s="122"/>
      <c r="E313" s="122" t="s">
        <v>936</v>
      </c>
      <c r="F313" s="121" t="s">
        <v>953</v>
      </c>
      <c r="G313" s="122" t="s">
        <v>936</v>
      </c>
      <c r="H313" s="122" t="s">
        <v>954</v>
      </c>
    </row>
    <row r="314" spans="1:8" x14ac:dyDescent="0.2">
      <c r="A314" s="122" t="s">
        <v>71</v>
      </c>
      <c r="B314" s="121" t="s">
        <v>380</v>
      </c>
      <c r="C314" s="122" t="s">
        <v>318</v>
      </c>
      <c r="D314" s="122"/>
      <c r="E314" s="122" t="s">
        <v>936</v>
      </c>
      <c r="F314" s="121" t="s">
        <v>955</v>
      </c>
      <c r="G314" s="122" t="s">
        <v>936</v>
      </c>
      <c r="H314" s="122" t="s">
        <v>956</v>
      </c>
    </row>
    <row r="315" spans="1:8" x14ac:dyDescent="0.2">
      <c r="A315" s="122" t="s">
        <v>39</v>
      </c>
      <c r="B315" s="121" t="s">
        <v>380</v>
      </c>
      <c r="C315" s="122" t="s">
        <v>286</v>
      </c>
      <c r="D315" s="122"/>
      <c r="E315" s="122" t="s">
        <v>936</v>
      </c>
      <c r="F315" s="121" t="s">
        <v>957</v>
      </c>
      <c r="G315" s="122" t="s">
        <v>936</v>
      </c>
      <c r="H315" s="122" t="s">
        <v>958</v>
      </c>
    </row>
    <row r="316" spans="1:8" x14ac:dyDescent="0.2">
      <c r="A316" s="122" t="s">
        <v>959</v>
      </c>
      <c r="B316" s="121" t="s">
        <v>770</v>
      </c>
      <c r="C316" s="122" t="s">
        <v>810</v>
      </c>
      <c r="D316" s="122"/>
      <c r="E316" s="122" t="s">
        <v>936</v>
      </c>
      <c r="F316" s="121" t="s">
        <v>960</v>
      </c>
      <c r="G316" s="122" t="s">
        <v>936</v>
      </c>
      <c r="H316" s="122" t="s">
        <v>961</v>
      </c>
    </row>
    <row r="317" spans="1:8" x14ac:dyDescent="0.2">
      <c r="A317" s="122" t="s">
        <v>959</v>
      </c>
      <c r="B317" s="121" t="s">
        <v>770</v>
      </c>
      <c r="C317" s="122" t="s">
        <v>810</v>
      </c>
      <c r="D317" s="122"/>
      <c r="E317" s="122" t="s">
        <v>936</v>
      </c>
      <c r="F317" s="121" t="s">
        <v>962</v>
      </c>
      <c r="G317" s="122" t="s">
        <v>936</v>
      </c>
      <c r="H317" s="122" t="s">
        <v>963</v>
      </c>
    </row>
    <row r="318" spans="1:8" x14ac:dyDescent="0.2">
      <c r="A318" s="122" t="s">
        <v>68</v>
      </c>
      <c r="B318" s="121" t="s">
        <v>380</v>
      </c>
      <c r="C318" s="122" t="s">
        <v>315</v>
      </c>
      <c r="D318" s="122"/>
      <c r="E318" s="122" t="s">
        <v>936</v>
      </c>
      <c r="F318" s="121" t="s">
        <v>964</v>
      </c>
      <c r="G318" s="122" t="s">
        <v>936</v>
      </c>
      <c r="H318" s="122" t="s">
        <v>965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G24"/>
  <sheetViews>
    <sheetView topLeftCell="A8" workbookViewId="0">
      <selection activeCell="D11" sqref="D11"/>
    </sheetView>
  </sheetViews>
  <sheetFormatPr baseColWidth="10" defaultColWidth="8.83203125" defaultRowHeight="23.25" customHeight="1" x14ac:dyDescent="0.2"/>
  <cols>
    <col min="2" max="2" width="31.1640625" bestFit="1" customWidth="1"/>
    <col min="3" max="6" width="15.6640625" customWidth="1"/>
    <col min="7" max="7" width="34.5" customWidth="1"/>
  </cols>
  <sheetData>
    <row r="2" spans="2:7" ht="23.25" customHeight="1" thickBot="1" x14ac:dyDescent="0.25"/>
    <row r="3" spans="2:7" ht="23.25" customHeight="1" thickBot="1" x14ac:dyDescent="0.25">
      <c r="B3" s="70" t="s">
        <v>424</v>
      </c>
      <c r="C3" s="71" t="s">
        <v>425</v>
      </c>
      <c r="D3" s="72" t="s">
        <v>362</v>
      </c>
      <c r="E3" s="73" t="s">
        <v>426</v>
      </c>
      <c r="F3" s="71" t="s">
        <v>427</v>
      </c>
      <c r="G3" s="71" t="s">
        <v>428</v>
      </c>
    </row>
    <row r="4" spans="2:7" ht="23.25" customHeight="1" thickBot="1" x14ac:dyDescent="0.25">
      <c r="B4" s="74" t="s">
        <v>429</v>
      </c>
      <c r="C4" s="75">
        <v>1</v>
      </c>
      <c r="D4" s="76">
        <v>1</v>
      </c>
      <c r="E4" s="77"/>
      <c r="F4" s="75"/>
      <c r="G4" s="75" t="s">
        <v>422</v>
      </c>
    </row>
    <row r="5" spans="2:7" ht="23.25" customHeight="1" thickBot="1" x14ac:dyDescent="0.25">
      <c r="B5" s="78" t="s">
        <v>430</v>
      </c>
      <c r="C5" s="79">
        <v>0</v>
      </c>
      <c r="D5" s="80"/>
      <c r="E5" s="81">
        <v>0</v>
      </c>
      <c r="F5" s="79">
        <v>999</v>
      </c>
      <c r="G5" s="79" t="s">
        <v>431</v>
      </c>
    </row>
    <row r="6" spans="2:7" ht="23.25" customHeight="1" thickBot="1" x14ac:dyDescent="0.25">
      <c r="B6" s="78"/>
      <c r="C6" s="79">
        <v>1</v>
      </c>
      <c r="D6" s="80"/>
      <c r="E6" s="81">
        <v>1000</v>
      </c>
      <c r="F6" s="79">
        <v>1774</v>
      </c>
      <c r="G6" s="79" t="s">
        <v>431</v>
      </c>
    </row>
    <row r="7" spans="2:7" ht="23.25" customHeight="1" thickBot="1" x14ac:dyDescent="0.25">
      <c r="B7" s="78"/>
      <c r="C7" s="79">
        <v>2</v>
      </c>
      <c r="D7" s="80"/>
      <c r="E7" s="81">
        <v>1775</v>
      </c>
      <c r="F7" s="79" t="s">
        <v>441</v>
      </c>
      <c r="G7" s="79"/>
    </row>
    <row r="8" spans="2:7" ht="23.25" customHeight="1" thickBot="1" x14ac:dyDescent="0.25">
      <c r="B8" s="74" t="s">
        <v>432</v>
      </c>
      <c r="C8" s="75">
        <v>1</v>
      </c>
      <c r="D8" s="76">
        <v>1</v>
      </c>
      <c r="E8" s="77"/>
      <c r="F8" s="75"/>
      <c r="G8" s="75" t="s">
        <v>422</v>
      </c>
    </row>
    <row r="9" spans="2:7" ht="23.25" customHeight="1" thickBot="1" x14ac:dyDescent="0.25">
      <c r="B9" s="82" t="s">
        <v>433</v>
      </c>
      <c r="C9" s="81">
        <v>1</v>
      </c>
      <c r="D9" s="80"/>
      <c r="E9" s="81">
        <v>1</v>
      </c>
      <c r="F9" s="79">
        <v>1299</v>
      </c>
      <c r="G9" s="79" t="s">
        <v>431</v>
      </c>
    </row>
    <row r="10" spans="2:7" ht="23.25" customHeight="1" thickBot="1" x14ac:dyDescent="0.25">
      <c r="B10" s="78"/>
      <c r="C10" s="79">
        <v>2</v>
      </c>
      <c r="D10" s="80"/>
      <c r="E10" s="81">
        <v>1300</v>
      </c>
      <c r="F10" s="79" t="s">
        <v>441</v>
      </c>
      <c r="G10" s="79" t="s">
        <v>431</v>
      </c>
    </row>
    <row r="11" spans="2:7" ht="23.25" customHeight="1" thickBot="1" x14ac:dyDescent="0.25">
      <c r="B11" s="74" t="s">
        <v>12</v>
      </c>
      <c r="C11" s="75" t="s">
        <v>434</v>
      </c>
      <c r="D11" s="76">
        <v>400</v>
      </c>
      <c r="E11" s="77"/>
      <c r="F11" s="75"/>
      <c r="G11" s="75" t="s">
        <v>431</v>
      </c>
    </row>
    <row r="12" spans="2:7" ht="23.25" customHeight="1" thickBot="1" x14ac:dyDescent="0.25">
      <c r="B12" s="74"/>
      <c r="C12" s="83"/>
      <c r="D12" s="84"/>
      <c r="E12" s="85"/>
      <c r="F12" s="83"/>
      <c r="G12" s="83"/>
    </row>
    <row r="13" spans="2:7" ht="23.25" customHeight="1" thickBot="1" x14ac:dyDescent="0.25">
      <c r="B13" s="78" t="s">
        <v>435</v>
      </c>
      <c r="C13" s="79">
        <v>2</v>
      </c>
      <c r="D13" s="80"/>
      <c r="E13" s="81">
        <v>0</v>
      </c>
      <c r="F13" s="79">
        <v>1999</v>
      </c>
      <c r="G13" s="79" t="s">
        <v>431</v>
      </c>
    </row>
    <row r="14" spans="2:7" ht="23.25" customHeight="1" thickBot="1" x14ac:dyDescent="0.25">
      <c r="B14" s="78"/>
      <c r="C14" s="79">
        <v>3</v>
      </c>
      <c r="D14" s="80"/>
      <c r="E14" s="81">
        <v>2000</v>
      </c>
      <c r="F14" s="79" t="s">
        <v>441</v>
      </c>
      <c r="G14" s="79" t="s">
        <v>431</v>
      </c>
    </row>
    <row r="15" spans="2:7" ht="23.25" customHeight="1" thickBot="1" x14ac:dyDescent="0.25">
      <c r="B15" s="74" t="s">
        <v>24</v>
      </c>
      <c r="C15" s="75">
        <v>1</v>
      </c>
      <c r="D15" s="76">
        <v>227</v>
      </c>
      <c r="E15" s="77"/>
      <c r="F15" s="75"/>
      <c r="G15" s="75" t="s">
        <v>431</v>
      </c>
    </row>
    <row r="16" spans="2:7" ht="23.25" customHeight="1" thickBot="1" x14ac:dyDescent="0.25">
      <c r="B16" s="78" t="s">
        <v>436</v>
      </c>
      <c r="C16" s="79"/>
      <c r="D16" s="80">
        <v>72</v>
      </c>
      <c r="E16" s="81"/>
      <c r="F16" s="79"/>
      <c r="G16" s="79" t="s">
        <v>431</v>
      </c>
    </row>
    <row r="17" spans="2:7" ht="23.25" customHeight="1" thickBot="1" x14ac:dyDescent="0.25">
      <c r="B17" s="74" t="s">
        <v>178</v>
      </c>
      <c r="C17" s="75">
        <v>5</v>
      </c>
      <c r="D17" s="76"/>
      <c r="E17" s="85"/>
      <c r="F17" s="83"/>
      <c r="G17" s="75" t="s">
        <v>422</v>
      </c>
    </row>
    <row r="18" spans="2:7" ht="23.25" customHeight="1" thickBot="1" x14ac:dyDescent="0.25">
      <c r="B18" s="78" t="s">
        <v>437</v>
      </c>
      <c r="C18" s="79">
        <v>1</v>
      </c>
      <c r="D18" s="80"/>
      <c r="E18" s="81"/>
      <c r="F18" s="79"/>
      <c r="G18" s="79" t="s">
        <v>422</v>
      </c>
    </row>
    <row r="19" spans="2:7" ht="23.25" customHeight="1" thickBot="1" x14ac:dyDescent="0.25">
      <c r="B19" s="86" t="s">
        <v>438</v>
      </c>
      <c r="C19" s="87">
        <v>1</v>
      </c>
      <c r="D19" s="88"/>
      <c r="E19" s="89">
        <v>0</v>
      </c>
      <c r="F19" s="87">
        <v>23</v>
      </c>
      <c r="G19" s="87" t="s">
        <v>439</v>
      </c>
    </row>
    <row r="20" spans="2:7" ht="23.25" customHeight="1" thickBot="1" x14ac:dyDescent="0.25">
      <c r="B20" s="86"/>
      <c r="C20" s="87">
        <v>2</v>
      </c>
      <c r="D20" s="88"/>
      <c r="E20" s="89">
        <v>24</v>
      </c>
      <c r="F20" s="87" t="s">
        <v>441</v>
      </c>
      <c r="G20" s="87" t="s">
        <v>439</v>
      </c>
    </row>
    <row r="22" spans="2:7" ht="23.25" customHeight="1" x14ac:dyDescent="0.2">
      <c r="B22" s="10" t="s">
        <v>370</v>
      </c>
      <c r="C22" t="s">
        <v>453</v>
      </c>
    </row>
    <row r="23" spans="2:7" ht="23.25" customHeight="1" x14ac:dyDescent="0.2">
      <c r="B23" s="16" t="s">
        <v>368</v>
      </c>
      <c r="C23" t="s">
        <v>452</v>
      </c>
    </row>
    <row r="24" spans="2:7" ht="23.25" customHeight="1" x14ac:dyDescent="0.2">
      <c r="B24" s="15" t="s">
        <v>447</v>
      </c>
      <c r="C24" t="s">
        <v>459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3F125-66B8-5B44-A55F-40D1B4F185C3}">
  <dimension ref="A1:AC139"/>
  <sheetViews>
    <sheetView zoomScale="85" zoomScaleNormal="85" workbookViewId="0">
      <pane xSplit="1" ySplit="1" topLeftCell="K86" activePane="bottomRight" state="frozen"/>
      <selection pane="topRight" activeCell="B1" sqref="B1"/>
      <selection pane="bottomLeft" activeCell="A4" sqref="A4"/>
      <selection pane="bottomRight" activeCell="A115" sqref="A115:XFD115"/>
    </sheetView>
  </sheetViews>
  <sheetFormatPr baseColWidth="10" defaultColWidth="8.83203125" defaultRowHeight="15" x14ac:dyDescent="0.2"/>
  <cols>
    <col min="1" max="2" width="33" customWidth="1"/>
    <col min="3" max="3" width="6.5" customWidth="1"/>
    <col min="4" max="4" width="8.5" style="94" bestFit="1" customWidth="1"/>
    <col min="5" max="8" width="9.6640625" customWidth="1"/>
    <col min="9" max="9" width="10" customWidth="1"/>
    <col min="10" max="10" width="9.6640625" customWidth="1"/>
    <col min="11" max="11" width="14" customWidth="1"/>
    <col min="12" max="12" width="9.6640625" style="51" customWidth="1"/>
    <col min="13" max="14" width="9.6640625" customWidth="1"/>
    <col min="15" max="15" width="12.33203125" customWidth="1"/>
    <col min="16" max="16" width="11.33203125" customWidth="1"/>
    <col min="17" max="19" width="9.6640625" customWidth="1"/>
    <col min="20" max="20" width="12.33203125" bestFit="1" customWidth="1"/>
    <col min="21" max="21" width="9.6640625" customWidth="1"/>
    <col min="22" max="22" width="10.33203125" customWidth="1"/>
    <col min="23" max="25" width="9.6640625" customWidth="1"/>
    <col min="26" max="27" width="8.83203125" style="14"/>
    <col min="28" max="28" width="13.33203125" customWidth="1"/>
    <col min="29" max="29" width="11.1640625" style="14" customWidth="1"/>
  </cols>
  <sheetData>
    <row r="1" spans="1:29" s="9" customFormat="1" ht="56.25" customHeight="1" x14ac:dyDescent="0.2">
      <c r="A1" s="90" t="s">
        <v>422</v>
      </c>
      <c r="B1" s="91" t="s">
        <v>460</v>
      </c>
      <c r="C1" s="91" t="s">
        <v>421</v>
      </c>
      <c r="D1" s="96" t="s">
        <v>362</v>
      </c>
      <c r="E1" s="67" t="s">
        <v>966</v>
      </c>
      <c r="F1" s="90" t="s">
        <v>967</v>
      </c>
      <c r="G1" s="91" t="s">
        <v>968</v>
      </c>
      <c r="H1" s="67" t="s">
        <v>17</v>
      </c>
      <c r="I1" s="90" t="s">
        <v>16</v>
      </c>
      <c r="J1" s="91" t="s">
        <v>440</v>
      </c>
      <c r="K1" s="67" t="s">
        <v>18</v>
      </c>
      <c r="L1" s="67" t="s">
        <v>371</v>
      </c>
      <c r="M1" s="56" t="s">
        <v>969</v>
      </c>
      <c r="N1" s="91" t="s">
        <v>970</v>
      </c>
      <c r="O1" s="90" t="s">
        <v>971</v>
      </c>
      <c r="P1" s="91" t="s">
        <v>413</v>
      </c>
      <c r="Q1" s="90" t="s">
        <v>20</v>
      </c>
      <c r="R1" s="91" t="s">
        <v>363</v>
      </c>
      <c r="S1" s="91" t="s">
        <v>364</v>
      </c>
      <c r="T1" s="56" t="s">
        <v>411</v>
      </c>
      <c r="U1" s="91" t="s">
        <v>423</v>
      </c>
      <c r="V1" s="56" t="s">
        <v>450</v>
      </c>
      <c r="W1" s="91" t="s">
        <v>449</v>
      </c>
      <c r="X1" s="90" t="s">
        <v>24</v>
      </c>
      <c r="Y1" s="91" t="s">
        <v>405</v>
      </c>
      <c r="Z1" s="56" t="s">
        <v>410</v>
      </c>
      <c r="AA1" s="91" t="s">
        <v>408</v>
      </c>
      <c r="AB1" s="90" t="s">
        <v>444</v>
      </c>
      <c r="AC1" s="91" t="s">
        <v>445</v>
      </c>
    </row>
    <row r="2" spans="1:29" x14ac:dyDescent="0.2">
      <c r="A2" s="44" t="s">
        <v>98</v>
      </c>
      <c r="B2" s="14" t="s">
        <v>379</v>
      </c>
      <c r="C2" s="14">
        <v>8.7900000000000009</v>
      </c>
      <c r="D2" s="98">
        <v>924</v>
      </c>
      <c r="E2" s="59">
        <v>1</v>
      </c>
      <c r="F2" s="44">
        <v>0</v>
      </c>
      <c r="G2" s="14">
        <v>0</v>
      </c>
      <c r="H2" s="59">
        <v>1</v>
      </c>
      <c r="I2" s="44">
        <v>1</v>
      </c>
      <c r="J2" s="14">
        <v>1</v>
      </c>
      <c r="K2" s="59">
        <v>1</v>
      </c>
      <c r="L2" s="59">
        <v>1</v>
      </c>
      <c r="M2" s="57">
        <v>2</v>
      </c>
      <c r="N2" s="14">
        <v>2</v>
      </c>
      <c r="O2" s="44">
        <v>1</v>
      </c>
      <c r="P2" s="14">
        <v>1</v>
      </c>
      <c r="Q2" s="44">
        <v>0</v>
      </c>
      <c r="R2" s="14">
        <v>9</v>
      </c>
      <c r="S2" s="14">
        <v>1</v>
      </c>
      <c r="T2" s="57">
        <v>10</v>
      </c>
      <c r="U2" s="14">
        <v>13</v>
      </c>
      <c r="V2" s="57">
        <v>6</v>
      </c>
      <c r="W2" s="14">
        <v>5</v>
      </c>
      <c r="X2" s="44">
        <v>4</v>
      </c>
      <c r="Y2" s="14">
        <v>4</v>
      </c>
      <c r="Z2" s="57">
        <v>2</v>
      </c>
      <c r="AA2" s="14">
        <v>2</v>
      </c>
      <c r="AB2" s="44">
        <v>30</v>
      </c>
      <c r="AC2" s="14">
        <v>32</v>
      </c>
    </row>
    <row r="3" spans="1:29" x14ac:dyDescent="0.2">
      <c r="A3" s="41" t="s">
        <v>39</v>
      </c>
      <c r="B3" s="42" t="s">
        <v>380</v>
      </c>
      <c r="C3" s="42">
        <v>13.85</v>
      </c>
      <c r="D3" s="97">
        <v>1223</v>
      </c>
      <c r="E3" s="58">
        <v>1</v>
      </c>
      <c r="F3" s="41">
        <v>1</v>
      </c>
      <c r="G3" s="42">
        <v>1</v>
      </c>
      <c r="H3" s="58">
        <v>1</v>
      </c>
      <c r="I3" s="41">
        <v>1</v>
      </c>
      <c r="J3" s="42">
        <v>1</v>
      </c>
      <c r="K3" s="58">
        <v>1</v>
      </c>
      <c r="L3" s="58">
        <v>1</v>
      </c>
      <c r="M3" s="57">
        <v>3</v>
      </c>
      <c r="N3" s="42">
        <v>3</v>
      </c>
      <c r="O3" s="41">
        <v>1</v>
      </c>
      <c r="P3" s="42">
        <v>1</v>
      </c>
      <c r="Q3" s="41">
        <v>0</v>
      </c>
      <c r="R3" s="42">
        <v>16</v>
      </c>
      <c r="S3" s="42">
        <v>1</v>
      </c>
      <c r="T3" s="57">
        <v>17</v>
      </c>
      <c r="U3" s="42">
        <v>17</v>
      </c>
      <c r="V3" s="57">
        <v>5</v>
      </c>
      <c r="W3" s="42">
        <v>5</v>
      </c>
      <c r="X3" s="41">
        <v>5</v>
      </c>
      <c r="Y3" s="42">
        <v>5</v>
      </c>
      <c r="Z3" s="57">
        <v>2</v>
      </c>
      <c r="AA3" s="42">
        <v>2</v>
      </c>
      <c r="AB3" s="44">
        <v>39</v>
      </c>
      <c r="AC3" s="42">
        <v>39</v>
      </c>
    </row>
    <row r="4" spans="1:29" x14ac:dyDescent="0.2">
      <c r="A4" s="44" t="s">
        <v>321</v>
      </c>
      <c r="B4" s="14" t="s">
        <v>854</v>
      </c>
      <c r="C4" s="14">
        <v>13.09</v>
      </c>
      <c r="D4" s="98">
        <v>1636</v>
      </c>
      <c r="E4" s="59">
        <v>1</v>
      </c>
      <c r="F4" s="44">
        <v>1</v>
      </c>
      <c r="G4" s="14">
        <v>1</v>
      </c>
      <c r="H4" s="59">
        <v>1</v>
      </c>
      <c r="I4" s="44">
        <v>2</v>
      </c>
      <c r="J4" s="14">
        <v>2</v>
      </c>
      <c r="K4" s="59">
        <v>1</v>
      </c>
      <c r="L4" s="59">
        <v>1</v>
      </c>
      <c r="M4" s="57">
        <v>4</v>
      </c>
      <c r="N4" s="14">
        <v>4</v>
      </c>
      <c r="O4" s="44">
        <v>2</v>
      </c>
      <c r="P4" s="14">
        <v>1</v>
      </c>
      <c r="Q4" s="44">
        <v>0</v>
      </c>
      <c r="R4" s="14">
        <v>22</v>
      </c>
      <c r="S4" s="14">
        <v>1</v>
      </c>
      <c r="T4" s="57">
        <v>23</v>
      </c>
      <c r="U4" s="14">
        <v>23</v>
      </c>
      <c r="V4" s="57">
        <v>5</v>
      </c>
      <c r="W4" s="14">
        <v>5</v>
      </c>
      <c r="X4" s="44">
        <v>7</v>
      </c>
      <c r="Y4" s="14">
        <v>7</v>
      </c>
      <c r="Z4" s="57">
        <v>2</v>
      </c>
      <c r="AA4" s="14">
        <v>2</v>
      </c>
      <c r="AB4" s="44">
        <v>50</v>
      </c>
      <c r="AC4" s="14">
        <v>49</v>
      </c>
    </row>
    <row r="5" spans="1:29" x14ac:dyDescent="0.2">
      <c r="A5" s="41" t="s">
        <v>40</v>
      </c>
      <c r="B5" s="42" t="s">
        <v>380</v>
      </c>
      <c r="C5" s="42"/>
      <c r="D5" s="97"/>
      <c r="E5" s="58"/>
      <c r="F5" s="41"/>
      <c r="G5" s="42"/>
      <c r="H5" s="58"/>
      <c r="I5" s="41"/>
      <c r="J5" s="42"/>
      <c r="K5" s="58"/>
      <c r="L5" s="58"/>
      <c r="M5" s="57"/>
      <c r="N5" s="42"/>
      <c r="O5" s="41"/>
      <c r="P5" s="42"/>
      <c r="Q5" s="41"/>
      <c r="R5" s="42"/>
      <c r="S5" s="42"/>
      <c r="T5" s="57"/>
      <c r="U5" s="42"/>
      <c r="V5" s="57"/>
      <c r="W5" s="42"/>
      <c r="X5" s="41"/>
      <c r="Y5" s="42"/>
      <c r="Z5" s="57"/>
      <c r="AA5" s="42"/>
      <c r="AB5" s="44"/>
      <c r="AC5" s="42"/>
    </row>
    <row r="6" spans="1:29" x14ac:dyDescent="0.2">
      <c r="A6" s="44" t="s">
        <v>127</v>
      </c>
      <c r="B6" s="14" t="s">
        <v>817</v>
      </c>
      <c r="C6" s="14">
        <v>26.43</v>
      </c>
      <c r="D6" s="98">
        <v>1104</v>
      </c>
      <c r="E6" s="59">
        <v>1</v>
      </c>
      <c r="F6" s="44">
        <v>1</v>
      </c>
      <c r="G6" s="14">
        <v>1</v>
      </c>
      <c r="H6" s="59">
        <v>1</v>
      </c>
      <c r="I6" s="44">
        <v>1</v>
      </c>
      <c r="J6" s="14">
        <v>1</v>
      </c>
      <c r="K6" s="59">
        <v>1</v>
      </c>
      <c r="L6" s="59">
        <v>1</v>
      </c>
      <c r="M6" s="57">
        <v>3</v>
      </c>
      <c r="N6" s="14">
        <v>3</v>
      </c>
      <c r="O6" s="44">
        <v>1</v>
      </c>
      <c r="P6" s="14">
        <v>1</v>
      </c>
      <c r="Q6" s="44">
        <v>0</v>
      </c>
      <c r="R6" s="14">
        <v>13</v>
      </c>
      <c r="S6" s="14">
        <v>3</v>
      </c>
      <c r="T6" s="57">
        <v>16</v>
      </c>
      <c r="U6" s="14">
        <v>15</v>
      </c>
      <c r="V6" s="57">
        <v>5</v>
      </c>
      <c r="W6" s="14">
        <v>5</v>
      </c>
      <c r="X6" s="44">
        <v>5</v>
      </c>
      <c r="Y6" s="14">
        <v>5</v>
      </c>
      <c r="Z6" s="57">
        <v>2</v>
      </c>
      <c r="AA6" s="14">
        <v>2</v>
      </c>
      <c r="AB6" s="44">
        <v>38</v>
      </c>
      <c r="AC6" s="14">
        <v>37</v>
      </c>
    </row>
    <row r="7" spans="1:29" x14ac:dyDescent="0.2">
      <c r="A7" s="47" t="s">
        <v>128</v>
      </c>
      <c r="B7" s="48" t="s">
        <v>817</v>
      </c>
      <c r="C7" s="48">
        <v>10.15</v>
      </c>
      <c r="D7" s="100">
        <v>894</v>
      </c>
      <c r="E7" s="61">
        <v>1</v>
      </c>
      <c r="F7" s="47">
        <v>1</v>
      </c>
      <c r="G7" s="48">
        <v>0</v>
      </c>
      <c r="H7" s="61">
        <v>1</v>
      </c>
      <c r="I7" s="47">
        <v>1</v>
      </c>
      <c r="J7" s="48">
        <v>1</v>
      </c>
      <c r="K7" s="61">
        <v>1</v>
      </c>
      <c r="L7" s="61">
        <v>1</v>
      </c>
      <c r="M7" s="57">
        <v>3</v>
      </c>
      <c r="N7" s="48">
        <v>2</v>
      </c>
      <c r="O7" s="47">
        <v>1</v>
      </c>
      <c r="P7" s="48">
        <v>1</v>
      </c>
      <c r="Q7" s="47">
        <v>0</v>
      </c>
      <c r="R7" s="48">
        <v>13</v>
      </c>
      <c r="S7" s="48">
        <v>2</v>
      </c>
      <c r="T7" s="57">
        <v>15</v>
      </c>
      <c r="U7" s="48">
        <v>12</v>
      </c>
      <c r="V7" s="57">
        <v>5</v>
      </c>
      <c r="W7" s="48">
        <v>5</v>
      </c>
      <c r="X7" s="47">
        <v>5</v>
      </c>
      <c r="Y7" s="48">
        <v>4</v>
      </c>
      <c r="Z7" s="57">
        <v>2</v>
      </c>
      <c r="AA7" s="48">
        <v>2</v>
      </c>
      <c r="AB7" s="44">
        <v>37</v>
      </c>
      <c r="AC7" s="48">
        <v>31</v>
      </c>
    </row>
    <row r="8" spans="1:29" x14ac:dyDescent="0.2">
      <c r="A8" s="44" t="s">
        <v>72</v>
      </c>
      <c r="B8" s="14" t="s">
        <v>383</v>
      </c>
      <c r="C8" s="14">
        <v>26.369999999999997</v>
      </c>
      <c r="D8" s="98">
        <v>2390</v>
      </c>
      <c r="E8" s="59">
        <v>1</v>
      </c>
      <c r="F8" s="44">
        <v>2</v>
      </c>
      <c r="G8" s="14">
        <v>2</v>
      </c>
      <c r="H8" s="59">
        <v>1</v>
      </c>
      <c r="I8" s="44">
        <v>2</v>
      </c>
      <c r="J8" s="14">
        <v>2</v>
      </c>
      <c r="K8" s="59">
        <v>1</v>
      </c>
      <c r="L8" s="59">
        <v>1</v>
      </c>
      <c r="M8" s="57">
        <v>6</v>
      </c>
      <c r="N8" s="14">
        <v>6</v>
      </c>
      <c r="O8" s="44">
        <v>2</v>
      </c>
      <c r="P8" s="14">
        <v>2</v>
      </c>
      <c r="Q8" s="44">
        <v>0</v>
      </c>
      <c r="R8" s="14">
        <v>33</v>
      </c>
      <c r="S8" s="14">
        <v>2</v>
      </c>
      <c r="T8" s="57">
        <v>35</v>
      </c>
      <c r="U8" s="14">
        <v>33</v>
      </c>
      <c r="V8" s="57">
        <v>5</v>
      </c>
      <c r="W8" s="14">
        <v>5</v>
      </c>
      <c r="X8" s="44">
        <v>10</v>
      </c>
      <c r="Y8" s="14">
        <v>11</v>
      </c>
      <c r="Z8" s="57">
        <v>3</v>
      </c>
      <c r="AA8" s="14">
        <v>3</v>
      </c>
      <c r="AB8" s="44">
        <v>69</v>
      </c>
      <c r="AC8" s="14">
        <v>68</v>
      </c>
    </row>
    <row r="9" spans="1:29" x14ac:dyDescent="0.2">
      <c r="A9" s="44" t="s">
        <v>322</v>
      </c>
      <c r="B9" s="14" t="s">
        <v>859</v>
      </c>
      <c r="C9" s="14">
        <v>33.5</v>
      </c>
      <c r="D9" s="98">
        <v>1609</v>
      </c>
      <c r="E9" s="59">
        <v>1</v>
      </c>
      <c r="F9" s="44">
        <v>1</v>
      </c>
      <c r="G9" s="14">
        <v>1</v>
      </c>
      <c r="H9" s="59">
        <v>1</v>
      </c>
      <c r="I9" s="44">
        <v>2</v>
      </c>
      <c r="J9" s="14">
        <v>2</v>
      </c>
      <c r="K9" s="59">
        <v>1</v>
      </c>
      <c r="L9" s="59">
        <v>1</v>
      </c>
      <c r="M9" s="57">
        <v>4</v>
      </c>
      <c r="N9" s="14">
        <v>4</v>
      </c>
      <c r="O9" s="44">
        <v>2</v>
      </c>
      <c r="P9" s="14">
        <v>2</v>
      </c>
      <c r="Q9" s="44">
        <v>0</v>
      </c>
      <c r="R9" s="14">
        <v>22</v>
      </c>
      <c r="S9" s="14">
        <v>3</v>
      </c>
      <c r="T9" s="57">
        <v>25</v>
      </c>
      <c r="U9" s="14">
        <v>22</v>
      </c>
      <c r="V9" s="57">
        <v>5</v>
      </c>
      <c r="W9" s="14">
        <v>5</v>
      </c>
      <c r="X9" s="44">
        <v>7</v>
      </c>
      <c r="Y9" s="14">
        <v>7</v>
      </c>
      <c r="Z9" s="57">
        <v>2</v>
      </c>
      <c r="AA9" s="14">
        <v>2</v>
      </c>
      <c r="AB9" s="44">
        <v>52</v>
      </c>
      <c r="AC9" s="14">
        <v>49</v>
      </c>
    </row>
    <row r="10" spans="1:29" x14ac:dyDescent="0.2">
      <c r="A10" s="44" t="s">
        <v>129</v>
      </c>
      <c r="B10" s="14" t="s">
        <v>817</v>
      </c>
      <c r="C10" s="14">
        <v>20.440000000000001</v>
      </c>
      <c r="D10" s="98">
        <v>1129</v>
      </c>
      <c r="E10" s="59">
        <v>1</v>
      </c>
      <c r="F10" s="44">
        <v>1</v>
      </c>
      <c r="G10" s="14">
        <v>1</v>
      </c>
      <c r="H10" s="59">
        <v>1</v>
      </c>
      <c r="I10" s="44">
        <v>1</v>
      </c>
      <c r="J10" s="14">
        <v>1</v>
      </c>
      <c r="K10" s="59">
        <v>1</v>
      </c>
      <c r="L10" s="59">
        <v>1</v>
      </c>
      <c r="M10" s="57">
        <v>3</v>
      </c>
      <c r="N10" s="14">
        <v>3</v>
      </c>
      <c r="O10" s="44">
        <v>1</v>
      </c>
      <c r="P10" s="14">
        <v>1</v>
      </c>
      <c r="Q10" s="44">
        <v>0</v>
      </c>
      <c r="R10" s="14">
        <v>14</v>
      </c>
      <c r="S10" s="14">
        <v>2</v>
      </c>
      <c r="T10" s="57">
        <v>16</v>
      </c>
      <c r="U10" s="14">
        <v>16</v>
      </c>
      <c r="V10" s="57">
        <v>5</v>
      </c>
      <c r="W10" s="14">
        <v>5</v>
      </c>
      <c r="X10" s="44">
        <v>5</v>
      </c>
      <c r="Y10" s="14">
        <v>5</v>
      </c>
      <c r="Z10" s="57">
        <v>2</v>
      </c>
      <c r="AA10" s="14">
        <v>2</v>
      </c>
      <c r="AB10" s="44">
        <v>38</v>
      </c>
      <c r="AC10" s="14">
        <v>38</v>
      </c>
    </row>
    <row r="11" spans="1:29" x14ac:dyDescent="0.2">
      <c r="A11" s="44" t="s">
        <v>123</v>
      </c>
      <c r="B11" s="14" t="s">
        <v>817</v>
      </c>
      <c r="C11" s="14">
        <v>11.74</v>
      </c>
      <c r="D11" s="98">
        <v>506</v>
      </c>
      <c r="E11" s="59">
        <v>1</v>
      </c>
      <c r="F11" s="44">
        <v>0</v>
      </c>
      <c r="G11" s="14">
        <v>0</v>
      </c>
      <c r="H11" s="59">
        <v>1</v>
      </c>
      <c r="I11" s="44">
        <v>1</v>
      </c>
      <c r="J11" s="14">
        <v>1</v>
      </c>
      <c r="K11" s="59">
        <v>1</v>
      </c>
      <c r="L11" s="59">
        <v>1</v>
      </c>
      <c r="M11" s="57">
        <v>2</v>
      </c>
      <c r="N11" s="14">
        <v>2</v>
      </c>
      <c r="O11" s="44">
        <v>1</v>
      </c>
      <c r="P11" s="14">
        <v>1</v>
      </c>
      <c r="Q11" s="44">
        <v>0</v>
      </c>
      <c r="R11" s="14">
        <v>6</v>
      </c>
      <c r="S11" s="14">
        <v>1</v>
      </c>
      <c r="T11" s="57">
        <v>7</v>
      </c>
      <c r="U11" s="14">
        <v>7</v>
      </c>
      <c r="V11" s="57">
        <v>5</v>
      </c>
      <c r="W11" s="14">
        <v>5</v>
      </c>
      <c r="X11" s="44">
        <v>2</v>
      </c>
      <c r="Y11" s="14">
        <v>2</v>
      </c>
      <c r="Z11" s="57">
        <v>2</v>
      </c>
      <c r="AA11" s="14">
        <v>2</v>
      </c>
      <c r="AB11" s="44">
        <v>24</v>
      </c>
      <c r="AC11" s="14">
        <v>24</v>
      </c>
    </row>
    <row r="12" spans="1:29" x14ac:dyDescent="0.2">
      <c r="A12" s="44" t="s">
        <v>41</v>
      </c>
      <c r="B12" s="14" t="s">
        <v>380</v>
      </c>
      <c r="C12" s="14">
        <v>9.98</v>
      </c>
      <c r="D12" s="98">
        <v>934</v>
      </c>
      <c r="E12" s="59">
        <v>1</v>
      </c>
      <c r="F12" s="44">
        <v>0</v>
      </c>
      <c r="G12" s="14">
        <v>0</v>
      </c>
      <c r="H12" s="59">
        <v>1</v>
      </c>
      <c r="I12" s="44">
        <v>1</v>
      </c>
      <c r="J12" s="14">
        <v>1</v>
      </c>
      <c r="K12" s="59">
        <v>1</v>
      </c>
      <c r="L12" s="59">
        <v>1</v>
      </c>
      <c r="M12" s="57">
        <v>2</v>
      </c>
      <c r="N12" s="14">
        <v>2</v>
      </c>
      <c r="O12" s="44">
        <v>1</v>
      </c>
      <c r="P12" s="14">
        <v>1</v>
      </c>
      <c r="Q12" s="44">
        <v>0</v>
      </c>
      <c r="R12" s="14">
        <v>14</v>
      </c>
      <c r="S12" s="14">
        <v>1</v>
      </c>
      <c r="T12" s="57">
        <v>15</v>
      </c>
      <c r="U12" s="14">
        <v>13</v>
      </c>
      <c r="V12" s="57">
        <v>5</v>
      </c>
      <c r="W12" s="14">
        <v>5</v>
      </c>
      <c r="X12" s="44">
        <v>4</v>
      </c>
      <c r="Y12" s="14">
        <v>4</v>
      </c>
      <c r="Z12" s="57">
        <v>2</v>
      </c>
      <c r="AA12" s="14">
        <v>2</v>
      </c>
      <c r="AB12" s="44">
        <v>34</v>
      </c>
      <c r="AC12" s="14">
        <v>32</v>
      </c>
    </row>
    <row r="13" spans="1:29" x14ac:dyDescent="0.2">
      <c r="A13" s="44" t="s">
        <v>120</v>
      </c>
      <c r="B13" s="14" t="s">
        <v>379</v>
      </c>
      <c r="C13" s="92">
        <v>14.07</v>
      </c>
      <c r="D13" s="98">
        <v>538</v>
      </c>
      <c r="E13" s="59">
        <v>1</v>
      </c>
      <c r="F13" s="44">
        <v>0</v>
      </c>
      <c r="G13" s="14">
        <v>0</v>
      </c>
      <c r="H13" s="59">
        <v>1</v>
      </c>
      <c r="I13" s="44">
        <v>1</v>
      </c>
      <c r="J13" s="14">
        <v>1</v>
      </c>
      <c r="K13" s="59">
        <v>1</v>
      </c>
      <c r="L13" s="59">
        <v>1</v>
      </c>
      <c r="M13" s="57">
        <v>2</v>
      </c>
      <c r="N13" s="14">
        <v>2</v>
      </c>
      <c r="O13" s="44">
        <v>1</v>
      </c>
      <c r="P13" s="14">
        <v>1</v>
      </c>
      <c r="Q13" s="44">
        <v>0</v>
      </c>
      <c r="R13" s="14">
        <v>6</v>
      </c>
      <c r="S13" s="14">
        <v>1</v>
      </c>
      <c r="T13" s="57">
        <v>7</v>
      </c>
      <c r="U13" s="14">
        <v>7</v>
      </c>
      <c r="V13" s="57">
        <v>5</v>
      </c>
      <c r="W13" s="14">
        <v>5</v>
      </c>
      <c r="X13" s="44">
        <v>2</v>
      </c>
      <c r="Y13" s="14">
        <v>2</v>
      </c>
      <c r="Z13" s="57">
        <v>2</v>
      </c>
      <c r="AA13" s="14">
        <v>2</v>
      </c>
      <c r="AB13" s="44">
        <v>24</v>
      </c>
      <c r="AC13" s="14">
        <v>24</v>
      </c>
    </row>
    <row r="14" spans="1:29" x14ac:dyDescent="0.2">
      <c r="A14" s="44" t="s">
        <v>325</v>
      </c>
      <c r="B14" s="14" t="s">
        <v>854</v>
      </c>
      <c r="C14" s="14">
        <v>27.73</v>
      </c>
      <c r="D14" s="98">
        <v>1496</v>
      </c>
      <c r="E14" s="59">
        <v>1</v>
      </c>
      <c r="F14" s="44">
        <v>1</v>
      </c>
      <c r="G14" s="14">
        <v>1</v>
      </c>
      <c r="H14" s="59">
        <v>1</v>
      </c>
      <c r="I14" s="44">
        <v>2</v>
      </c>
      <c r="J14" s="14">
        <v>2</v>
      </c>
      <c r="K14" s="59">
        <v>1</v>
      </c>
      <c r="L14" s="59">
        <v>1</v>
      </c>
      <c r="M14" s="57">
        <v>4</v>
      </c>
      <c r="N14" s="14">
        <v>4</v>
      </c>
      <c r="O14" s="44">
        <v>1</v>
      </c>
      <c r="P14" s="14">
        <v>1</v>
      </c>
      <c r="Q14" s="44">
        <v>0</v>
      </c>
      <c r="R14" s="14">
        <v>20</v>
      </c>
      <c r="S14" s="14">
        <v>2</v>
      </c>
      <c r="T14" s="57">
        <v>22</v>
      </c>
      <c r="U14" s="14">
        <v>21</v>
      </c>
      <c r="V14" s="57">
        <v>5</v>
      </c>
      <c r="W14" s="14">
        <v>5</v>
      </c>
      <c r="X14" s="44">
        <v>7</v>
      </c>
      <c r="Y14" s="14">
        <v>7</v>
      </c>
      <c r="Z14" s="57">
        <v>2</v>
      </c>
      <c r="AA14" s="14">
        <v>2</v>
      </c>
      <c r="AB14" s="44">
        <v>48</v>
      </c>
      <c r="AC14" s="14">
        <v>47</v>
      </c>
    </row>
    <row r="15" spans="1:29" x14ac:dyDescent="0.2">
      <c r="A15" s="44" t="s">
        <v>42</v>
      </c>
      <c r="B15" s="14" t="s">
        <v>380</v>
      </c>
      <c r="C15" s="14">
        <v>49.17</v>
      </c>
      <c r="D15" s="98">
        <v>1592</v>
      </c>
      <c r="E15" s="59">
        <v>1</v>
      </c>
      <c r="F15" s="44">
        <v>1</v>
      </c>
      <c r="G15" s="14">
        <v>1</v>
      </c>
      <c r="H15" s="59">
        <v>1</v>
      </c>
      <c r="I15" s="44">
        <v>2</v>
      </c>
      <c r="J15" s="14">
        <v>2</v>
      </c>
      <c r="K15" s="59">
        <v>1</v>
      </c>
      <c r="L15" s="59">
        <v>1</v>
      </c>
      <c r="M15" s="57">
        <v>4</v>
      </c>
      <c r="N15" s="14">
        <v>4</v>
      </c>
      <c r="O15" s="44">
        <v>2</v>
      </c>
      <c r="P15" s="14">
        <v>2</v>
      </c>
      <c r="Q15" s="44">
        <v>0</v>
      </c>
      <c r="R15" s="14">
        <v>21</v>
      </c>
      <c r="S15" s="14">
        <v>3</v>
      </c>
      <c r="T15" s="57">
        <v>24</v>
      </c>
      <c r="U15" s="14">
        <v>22</v>
      </c>
      <c r="V15" s="57">
        <v>5</v>
      </c>
      <c r="W15" s="14">
        <v>5</v>
      </c>
      <c r="X15" s="44">
        <v>7</v>
      </c>
      <c r="Y15" s="14">
        <v>7</v>
      </c>
      <c r="Z15" s="57">
        <v>2</v>
      </c>
      <c r="AA15" s="14">
        <v>2</v>
      </c>
      <c r="AB15" s="44">
        <v>51</v>
      </c>
      <c r="AC15" s="14">
        <v>49</v>
      </c>
    </row>
    <row r="16" spans="1:29" x14ac:dyDescent="0.2">
      <c r="A16" s="44" t="s">
        <v>43</v>
      </c>
      <c r="B16" s="14" t="s">
        <v>380</v>
      </c>
      <c r="C16" s="14">
        <v>15.780000000000001</v>
      </c>
      <c r="D16" s="98">
        <v>894</v>
      </c>
      <c r="E16" s="59">
        <v>1</v>
      </c>
      <c r="F16" s="44">
        <v>0</v>
      </c>
      <c r="G16" s="14">
        <v>0</v>
      </c>
      <c r="H16" s="59">
        <v>1</v>
      </c>
      <c r="I16" s="44">
        <v>1</v>
      </c>
      <c r="J16" s="14">
        <v>1</v>
      </c>
      <c r="K16" s="59">
        <v>1</v>
      </c>
      <c r="L16" s="59">
        <v>1</v>
      </c>
      <c r="M16" s="57">
        <v>2</v>
      </c>
      <c r="N16" s="14">
        <v>2</v>
      </c>
      <c r="O16" s="44">
        <v>1</v>
      </c>
      <c r="P16" s="14">
        <v>1</v>
      </c>
      <c r="Q16" s="44">
        <v>0</v>
      </c>
      <c r="R16" s="14">
        <v>10</v>
      </c>
      <c r="S16" s="14">
        <v>1</v>
      </c>
      <c r="T16" s="57">
        <v>11</v>
      </c>
      <c r="U16" s="14">
        <v>12</v>
      </c>
      <c r="V16" s="57">
        <v>5</v>
      </c>
      <c r="W16" s="14">
        <v>5</v>
      </c>
      <c r="X16" s="44">
        <v>4</v>
      </c>
      <c r="Y16" s="14">
        <v>4</v>
      </c>
      <c r="Z16" s="57">
        <v>2</v>
      </c>
      <c r="AA16" s="14">
        <v>2</v>
      </c>
      <c r="AB16" s="44">
        <v>30</v>
      </c>
      <c r="AC16" s="14">
        <v>31</v>
      </c>
    </row>
    <row r="17" spans="1:29" x14ac:dyDescent="0.2">
      <c r="A17" s="45" t="s">
        <v>99</v>
      </c>
      <c r="B17" s="46" t="s">
        <v>379</v>
      </c>
      <c r="C17" s="46">
        <v>15.059999999999999</v>
      </c>
      <c r="D17" s="99">
        <v>1553</v>
      </c>
      <c r="E17" s="60">
        <v>1</v>
      </c>
      <c r="F17" s="45">
        <v>1</v>
      </c>
      <c r="G17" s="46">
        <v>1</v>
      </c>
      <c r="H17" s="60">
        <v>1</v>
      </c>
      <c r="I17" s="45">
        <v>2</v>
      </c>
      <c r="J17" s="46">
        <v>2</v>
      </c>
      <c r="K17" s="60">
        <v>1</v>
      </c>
      <c r="L17" s="60">
        <v>1</v>
      </c>
      <c r="M17" s="57">
        <v>4</v>
      </c>
      <c r="N17" s="46">
        <v>4</v>
      </c>
      <c r="O17" s="45">
        <v>2</v>
      </c>
      <c r="P17" s="46">
        <v>1</v>
      </c>
      <c r="Q17" s="45">
        <v>2</v>
      </c>
      <c r="R17" s="46">
        <v>18</v>
      </c>
      <c r="S17" s="46">
        <v>2</v>
      </c>
      <c r="T17" s="57">
        <v>22</v>
      </c>
      <c r="U17" s="46">
        <v>22</v>
      </c>
      <c r="V17" s="57">
        <v>5</v>
      </c>
      <c r="W17" s="46">
        <v>5</v>
      </c>
      <c r="X17" s="45">
        <v>6</v>
      </c>
      <c r="Y17" s="46">
        <v>7</v>
      </c>
      <c r="Z17" s="57">
        <v>2</v>
      </c>
      <c r="AA17" s="46">
        <v>2</v>
      </c>
      <c r="AB17" s="44">
        <v>48</v>
      </c>
      <c r="AC17" s="46">
        <v>48</v>
      </c>
    </row>
    <row r="18" spans="1:29" x14ac:dyDescent="0.2">
      <c r="A18" s="44" t="s">
        <v>151</v>
      </c>
      <c r="B18" s="14" t="s">
        <v>385</v>
      </c>
      <c r="C18" s="14">
        <v>16.82</v>
      </c>
      <c r="D18" s="98">
        <v>1336</v>
      </c>
      <c r="E18" s="59">
        <v>1</v>
      </c>
      <c r="F18" s="44">
        <v>1</v>
      </c>
      <c r="G18" s="14">
        <v>1</v>
      </c>
      <c r="H18" s="59">
        <v>1</v>
      </c>
      <c r="I18" s="44">
        <v>2</v>
      </c>
      <c r="J18" s="14">
        <v>2</v>
      </c>
      <c r="K18" s="59">
        <v>1</v>
      </c>
      <c r="L18" s="59">
        <v>1</v>
      </c>
      <c r="M18" s="57">
        <v>3</v>
      </c>
      <c r="N18" s="14">
        <v>3</v>
      </c>
      <c r="O18" s="44">
        <v>1</v>
      </c>
      <c r="P18" s="14">
        <v>1</v>
      </c>
      <c r="Q18" s="44">
        <v>0</v>
      </c>
      <c r="R18" s="14">
        <v>18</v>
      </c>
      <c r="S18" s="14">
        <v>1</v>
      </c>
      <c r="T18" s="57">
        <v>19</v>
      </c>
      <c r="U18" s="14">
        <v>19</v>
      </c>
      <c r="V18" s="57">
        <v>5</v>
      </c>
      <c r="W18" s="14">
        <v>5</v>
      </c>
      <c r="X18" s="44">
        <v>6</v>
      </c>
      <c r="Y18" s="14">
        <v>6</v>
      </c>
      <c r="Z18" s="57">
        <v>2</v>
      </c>
      <c r="AA18" s="14">
        <v>2</v>
      </c>
      <c r="AB18" s="44">
        <v>43</v>
      </c>
      <c r="AC18" s="14">
        <v>43</v>
      </c>
    </row>
    <row r="19" spans="1:29" x14ac:dyDescent="0.2">
      <c r="A19" s="44" t="s">
        <v>327</v>
      </c>
      <c r="B19" s="14" t="s">
        <v>854</v>
      </c>
      <c r="C19" s="14">
        <v>16.46</v>
      </c>
      <c r="D19" s="98">
        <v>1428</v>
      </c>
      <c r="E19" s="59">
        <v>1</v>
      </c>
      <c r="F19" s="44">
        <v>1</v>
      </c>
      <c r="G19" s="14">
        <v>1</v>
      </c>
      <c r="H19" s="59">
        <v>1</v>
      </c>
      <c r="I19" s="44">
        <v>2</v>
      </c>
      <c r="J19" s="14">
        <v>2</v>
      </c>
      <c r="K19" s="59">
        <v>1</v>
      </c>
      <c r="L19" s="59">
        <v>1</v>
      </c>
      <c r="M19" s="57">
        <v>4</v>
      </c>
      <c r="N19" s="14">
        <v>4</v>
      </c>
      <c r="O19" s="44">
        <v>1</v>
      </c>
      <c r="P19" s="14">
        <v>1</v>
      </c>
      <c r="Q19" s="44">
        <v>0</v>
      </c>
      <c r="R19" s="14">
        <v>19</v>
      </c>
      <c r="S19" s="14">
        <v>1</v>
      </c>
      <c r="T19" s="57">
        <v>20</v>
      </c>
      <c r="U19" s="14">
        <v>20</v>
      </c>
      <c r="V19" s="57">
        <v>5</v>
      </c>
      <c r="W19" s="14">
        <v>5</v>
      </c>
      <c r="X19" s="44">
        <v>6</v>
      </c>
      <c r="Y19" s="14">
        <v>6</v>
      </c>
      <c r="Z19" s="57">
        <v>2</v>
      </c>
      <c r="AA19" s="14">
        <v>2</v>
      </c>
      <c r="AB19" s="44">
        <v>45</v>
      </c>
      <c r="AC19" s="14">
        <v>45</v>
      </c>
    </row>
    <row r="20" spans="1:29" x14ac:dyDescent="0.2">
      <c r="A20" s="44" t="s">
        <v>100</v>
      </c>
      <c r="B20" s="14" t="s">
        <v>379</v>
      </c>
      <c r="C20" s="14">
        <v>12.81</v>
      </c>
      <c r="D20" s="98">
        <v>1476</v>
      </c>
      <c r="E20" s="59">
        <v>1</v>
      </c>
      <c r="F20" s="44">
        <v>1</v>
      </c>
      <c r="G20" s="14">
        <v>1</v>
      </c>
      <c r="H20" s="59">
        <v>1</v>
      </c>
      <c r="I20" s="44">
        <v>2</v>
      </c>
      <c r="J20" s="14">
        <v>2</v>
      </c>
      <c r="K20" s="59">
        <v>1</v>
      </c>
      <c r="L20" s="59">
        <v>1</v>
      </c>
      <c r="M20" s="57">
        <v>4</v>
      </c>
      <c r="N20" s="14">
        <v>4</v>
      </c>
      <c r="O20" s="44">
        <v>1</v>
      </c>
      <c r="P20" s="14">
        <v>1</v>
      </c>
      <c r="Q20" s="44">
        <v>0</v>
      </c>
      <c r="R20" s="14">
        <v>19</v>
      </c>
      <c r="S20" s="14">
        <v>1</v>
      </c>
      <c r="T20" s="57">
        <v>20</v>
      </c>
      <c r="U20" s="14">
        <v>21</v>
      </c>
      <c r="V20" s="57">
        <v>5</v>
      </c>
      <c r="W20" s="14">
        <v>5</v>
      </c>
      <c r="X20" s="44">
        <v>6</v>
      </c>
      <c r="Y20" s="14">
        <v>7</v>
      </c>
      <c r="Z20" s="57">
        <v>2</v>
      </c>
      <c r="AA20" s="14">
        <v>2</v>
      </c>
      <c r="AB20" s="44">
        <v>45</v>
      </c>
      <c r="AC20" s="14">
        <v>47</v>
      </c>
    </row>
    <row r="21" spans="1:29" x14ac:dyDescent="0.2">
      <c r="A21" s="44" t="s">
        <v>44</v>
      </c>
      <c r="B21" s="14" t="s">
        <v>380</v>
      </c>
      <c r="C21" s="14">
        <v>13.600000000000001</v>
      </c>
      <c r="D21" s="98">
        <v>1254</v>
      </c>
      <c r="E21" s="59">
        <v>1</v>
      </c>
      <c r="F21" s="44">
        <v>1</v>
      </c>
      <c r="G21" s="14">
        <v>1</v>
      </c>
      <c r="H21" s="59">
        <v>1</v>
      </c>
      <c r="I21" s="44">
        <v>1</v>
      </c>
      <c r="J21" s="14">
        <v>1</v>
      </c>
      <c r="K21" s="59">
        <v>1</v>
      </c>
      <c r="L21" s="59">
        <v>1</v>
      </c>
      <c r="M21" s="57">
        <v>3</v>
      </c>
      <c r="N21" s="14">
        <v>3</v>
      </c>
      <c r="O21" s="44">
        <v>1</v>
      </c>
      <c r="P21" s="14">
        <v>1</v>
      </c>
      <c r="Q21" s="44">
        <v>0</v>
      </c>
      <c r="R21" s="14">
        <v>15</v>
      </c>
      <c r="S21" s="14">
        <v>1</v>
      </c>
      <c r="T21" s="57">
        <v>16</v>
      </c>
      <c r="U21" s="14">
        <v>17</v>
      </c>
      <c r="V21" s="57">
        <v>5</v>
      </c>
      <c r="W21" s="14">
        <v>5</v>
      </c>
      <c r="X21" s="44">
        <v>5</v>
      </c>
      <c r="Y21" s="14">
        <v>6</v>
      </c>
      <c r="Z21" s="57">
        <v>2</v>
      </c>
      <c r="AA21" s="14">
        <v>2</v>
      </c>
      <c r="AB21" s="44">
        <v>38</v>
      </c>
      <c r="AC21" s="14">
        <v>40</v>
      </c>
    </row>
    <row r="22" spans="1:29" x14ac:dyDescent="0.2">
      <c r="A22" s="44" t="s">
        <v>73</v>
      </c>
      <c r="B22" s="14" t="s">
        <v>383</v>
      </c>
      <c r="C22" s="14">
        <v>13.66</v>
      </c>
      <c r="D22" s="98">
        <v>1244</v>
      </c>
      <c r="E22" s="59">
        <v>1</v>
      </c>
      <c r="F22" s="44">
        <v>1</v>
      </c>
      <c r="G22" s="14">
        <v>1</v>
      </c>
      <c r="H22" s="59">
        <v>1</v>
      </c>
      <c r="I22" s="44">
        <v>1</v>
      </c>
      <c r="J22" s="14">
        <v>1</v>
      </c>
      <c r="K22" s="59">
        <v>1</v>
      </c>
      <c r="L22" s="59">
        <v>1</v>
      </c>
      <c r="M22" s="57">
        <v>3</v>
      </c>
      <c r="N22" s="14">
        <v>3</v>
      </c>
      <c r="O22" s="44">
        <v>1</v>
      </c>
      <c r="P22" s="14">
        <v>1</v>
      </c>
      <c r="Q22" s="44">
        <v>0</v>
      </c>
      <c r="R22" s="14">
        <v>14</v>
      </c>
      <c r="S22" s="14">
        <v>1</v>
      </c>
      <c r="T22" s="57">
        <v>15</v>
      </c>
      <c r="U22" s="14">
        <v>17</v>
      </c>
      <c r="V22" s="57">
        <v>6</v>
      </c>
      <c r="W22" s="14">
        <v>5</v>
      </c>
      <c r="X22" s="44">
        <v>5</v>
      </c>
      <c r="Y22" s="14">
        <v>5</v>
      </c>
      <c r="Z22" s="57">
        <v>2</v>
      </c>
      <c r="AA22" s="14">
        <v>2</v>
      </c>
      <c r="AB22" s="44">
        <v>38</v>
      </c>
      <c r="AC22" s="14">
        <v>39</v>
      </c>
    </row>
    <row r="23" spans="1:29" x14ac:dyDescent="0.2">
      <c r="A23" s="44" t="s">
        <v>328</v>
      </c>
      <c r="B23" s="14" t="s">
        <v>859</v>
      </c>
      <c r="C23" s="14">
        <v>40.35</v>
      </c>
      <c r="D23" s="98">
        <v>2022</v>
      </c>
      <c r="E23" s="59">
        <v>1</v>
      </c>
      <c r="F23" s="44">
        <v>2</v>
      </c>
      <c r="G23" s="14">
        <v>2</v>
      </c>
      <c r="H23" s="59">
        <v>1</v>
      </c>
      <c r="I23" s="44">
        <v>2</v>
      </c>
      <c r="J23" s="14">
        <v>2</v>
      </c>
      <c r="K23" s="59">
        <v>1</v>
      </c>
      <c r="L23" s="59">
        <v>1</v>
      </c>
      <c r="M23" s="57">
        <v>5</v>
      </c>
      <c r="N23" s="14">
        <v>5</v>
      </c>
      <c r="O23" s="44">
        <v>2</v>
      </c>
      <c r="P23" s="14">
        <v>2</v>
      </c>
      <c r="Q23" s="44">
        <v>0</v>
      </c>
      <c r="R23" s="14">
        <v>28</v>
      </c>
      <c r="S23" s="14">
        <v>3</v>
      </c>
      <c r="T23" s="57">
        <v>31</v>
      </c>
      <c r="U23" s="14">
        <v>28</v>
      </c>
      <c r="V23" s="57">
        <v>5</v>
      </c>
      <c r="W23" s="14">
        <v>5</v>
      </c>
      <c r="X23" s="44">
        <v>9</v>
      </c>
      <c r="Y23" s="14">
        <v>9</v>
      </c>
      <c r="Z23" s="57">
        <v>3</v>
      </c>
      <c r="AA23" s="14">
        <v>3</v>
      </c>
      <c r="AB23" s="44">
        <v>63</v>
      </c>
      <c r="AC23" s="14">
        <v>60</v>
      </c>
    </row>
    <row r="24" spans="1:29" x14ac:dyDescent="0.2">
      <c r="A24" s="44" t="s">
        <v>330</v>
      </c>
      <c r="B24" s="14" t="s">
        <v>854</v>
      </c>
      <c r="C24" s="14">
        <v>7.44</v>
      </c>
      <c r="D24" s="98">
        <v>1127</v>
      </c>
      <c r="E24" s="59">
        <v>1</v>
      </c>
      <c r="F24" s="44">
        <v>1</v>
      </c>
      <c r="G24" s="14">
        <v>1</v>
      </c>
      <c r="H24" s="59">
        <v>1</v>
      </c>
      <c r="I24" s="44">
        <v>1</v>
      </c>
      <c r="J24" s="14">
        <v>1</v>
      </c>
      <c r="K24" s="59">
        <v>1</v>
      </c>
      <c r="L24" s="59">
        <v>1</v>
      </c>
      <c r="M24" s="57">
        <v>3</v>
      </c>
      <c r="N24" s="14">
        <v>3</v>
      </c>
      <c r="O24" s="44">
        <v>1</v>
      </c>
      <c r="P24" s="14">
        <v>1</v>
      </c>
      <c r="Q24" s="44">
        <v>0</v>
      </c>
      <c r="R24" s="14">
        <v>14</v>
      </c>
      <c r="S24" s="14">
        <v>1</v>
      </c>
      <c r="T24" s="57">
        <v>15</v>
      </c>
      <c r="U24" s="14">
        <v>16</v>
      </c>
      <c r="V24" s="57">
        <v>5</v>
      </c>
      <c r="W24" s="14">
        <v>5</v>
      </c>
      <c r="X24" s="44">
        <v>5</v>
      </c>
      <c r="Y24" s="14">
        <v>5</v>
      </c>
      <c r="Z24" s="57">
        <v>2</v>
      </c>
      <c r="AA24" s="14">
        <v>2</v>
      </c>
      <c r="AB24" s="44">
        <v>37</v>
      </c>
      <c r="AC24" s="14">
        <v>38</v>
      </c>
    </row>
    <row r="25" spans="1:29" x14ac:dyDescent="0.2">
      <c r="A25" s="93" t="s">
        <v>101</v>
      </c>
      <c r="B25" s="63" t="s">
        <v>379</v>
      </c>
      <c r="C25" s="63">
        <v>5.4141133000000004</v>
      </c>
      <c r="D25" s="98">
        <v>739</v>
      </c>
      <c r="E25" s="59">
        <v>1</v>
      </c>
      <c r="F25" s="44">
        <v>0</v>
      </c>
      <c r="G25" s="14">
        <v>0</v>
      </c>
      <c r="H25" s="59">
        <v>1</v>
      </c>
      <c r="I25" s="44">
        <v>1</v>
      </c>
      <c r="J25" s="14">
        <v>1</v>
      </c>
      <c r="K25" s="59">
        <v>1</v>
      </c>
      <c r="L25" s="59">
        <v>1</v>
      </c>
      <c r="M25" s="57">
        <v>2</v>
      </c>
      <c r="N25" s="14">
        <v>2</v>
      </c>
      <c r="O25" s="44">
        <v>1</v>
      </c>
      <c r="P25" s="14">
        <v>1</v>
      </c>
      <c r="Q25" s="44">
        <v>5</v>
      </c>
      <c r="R25" s="14">
        <v>5</v>
      </c>
      <c r="S25" s="14">
        <v>1</v>
      </c>
      <c r="T25" s="57">
        <v>11</v>
      </c>
      <c r="U25" s="14">
        <v>10</v>
      </c>
      <c r="V25" s="57">
        <v>5</v>
      </c>
      <c r="W25" s="14">
        <v>5</v>
      </c>
      <c r="X25" s="44">
        <v>3</v>
      </c>
      <c r="Y25" s="14">
        <v>3</v>
      </c>
      <c r="Z25" s="57">
        <v>2</v>
      </c>
      <c r="AA25" s="14">
        <v>2</v>
      </c>
      <c r="AB25" s="44">
        <v>29</v>
      </c>
      <c r="AC25" s="14">
        <v>28</v>
      </c>
    </row>
    <row r="26" spans="1:29" x14ac:dyDescent="0.2">
      <c r="A26" s="44" t="s">
        <v>74</v>
      </c>
      <c r="B26" s="14" t="s">
        <v>383</v>
      </c>
      <c r="C26" s="14">
        <v>5.34</v>
      </c>
      <c r="D26" s="98">
        <v>748</v>
      </c>
      <c r="E26" s="59">
        <v>1</v>
      </c>
      <c r="F26" s="44">
        <v>0</v>
      </c>
      <c r="G26" s="14">
        <v>0</v>
      </c>
      <c r="H26" s="59">
        <v>1</v>
      </c>
      <c r="I26" s="44">
        <v>1</v>
      </c>
      <c r="J26" s="14">
        <v>1</v>
      </c>
      <c r="K26" s="59">
        <v>1</v>
      </c>
      <c r="L26" s="59">
        <v>1</v>
      </c>
      <c r="M26" s="57">
        <v>2</v>
      </c>
      <c r="N26" s="14">
        <v>2</v>
      </c>
      <c r="O26" s="44">
        <v>1</v>
      </c>
      <c r="P26" s="14">
        <v>1</v>
      </c>
      <c r="Q26" s="44">
        <v>0</v>
      </c>
      <c r="R26" s="14">
        <v>8</v>
      </c>
      <c r="S26" s="14">
        <v>1</v>
      </c>
      <c r="T26" s="57">
        <v>9</v>
      </c>
      <c r="U26" s="14">
        <v>10</v>
      </c>
      <c r="V26" s="57">
        <v>5</v>
      </c>
      <c r="W26" s="14">
        <v>5</v>
      </c>
      <c r="X26" s="44">
        <v>4</v>
      </c>
      <c r="Y26" s="14">
        <v>3</v>
      </c>
      <c r="Z26" s="57">
        <v>2</v>
      </c>
      <c r="AA26" s="14">
        <v>2</v>
      </c>
      <c r="AB26" s="44">
        <v>28</v>
      </c>
      <c r="AC26" s="14">
        <v>28</v>
      </c>
    </row>
    <row r="27" spans="1:29" x14ac:dyDescent="0.2">
      <c r="A27" s="44" t="s">
        <v>45</v>
      </c>
      <c r="B27" s="14" t="s">
        <v>380</v>
      </c>
      <c r="C27" s="14">
        <v>11.39</v>
      </c>
      <c r="D27" s="98">
        <v>700</v>
      </c>
      <c r="E27" s="59">
        <v>1</v>
      </c>
      <c r="F27" s="44">
        <v>0</v>
      </c>
      <c r="G27" s="14">
        <v>0</v>
      </c>
      <c r="H27" s="59">
        <v>1</v>
      </c>
      <c r="I27" s="44">
        <v>1</v>
      </c>
      <c r="J27" s="14">
        <v>1</v>
      </c>
      <c r="K27" s="59">
        <v>1</v>
      </c>
      <c r="L27" s="59">
        <v>1</v>
      </c>
      <c r="M27" s="57">
        <v>2</v>
      </c>
      <c r="N27" s="14">
        <v>2</v>
      </c>
      <c r="O27" s="44">
        <v>1</v>
      </c>
      <c r="P27" s="14">
        <v>1</v>
      </c>
      <c r="Q27" s="44">
        <v>0</v>
      </c>
      <c r="R27" s="14">
        <v>7</v>
      </c>
      <c r="S27" s="14">
        <v>1</v>
      </c>
      <c r="T27" s="57">
        <v>8</v>
      </c>
      <c r="U27" s="14">
        <v>10</v>
      </c>
      <c r="V27" s="57">
        <v>5</v>
      </c>
      <c r="W27" s="14">
        <v>5</v>
      </c>
      <c r="X27" s="44">
        <v>3</v>
      </c>
      <c r="Y27" s="14">
        <v>3</v>
      </c>
      <c r="Z27" s="57">
        <v>2</v>
      </c>
      <c r="AA27" s="14">
        <v>2</v>
      </c>
      <c r="AB27" s="44">
        <v>26</v>
      </c>
      <c r="AC27" s="14">
        <v>28</v>
      </c>
    </row>
    <row r="28" spans="1:29" x14ac:dyDescent="0.2">
      <c r="A28" s="45" t="s">
        <v>46</v>
      </c>
      <c r="B28" s="46" t="s">
        <v>380</v>
      </c>
      <c r="C28" s="46">
        <v>30.96</v>
      </c>
      <c r="D28" s="99">
        <v>1505</v>
      </c>
      <c r="E28" s="60">
        <v>1</v>
      </c>
      <c r="F28" s="45">
        <v>1</v>
      </c>
      <c r="G28" s="46">
        <v>1</v>
      </c>
      <c r="H28" s="60">
        <v>1</v>
      </c>
      <c r="I28" s="45">
        <v>2</v>
      </c>
      <c r="J28" s="46">
        <v>2</v>
      </c>
      <c r="K28" s="60">
        <v>1</v>
      </c>
      <c r="L28" s="60">
        <v>1</v>
      </c>
      <c r="M28" s="57">
        <v>4</v>
      </c>
      <c r="N28" s="46">
        <v>4</v>
      </c>
      <c r="O28" s="45">
        <v>1</v>
      </c>
      <c r="P28" s="46">
        <v>1</v>
      </c>
      <c r="Q28" s="45">
        <v>0</v>
      </c>
      <c r="R28" s="46">
        <v>18</v>
      </c>
      <c r="S28" s="46">
        <v>2</v>
      </c>
      <c r="T28" s="57">
        <v>20</v>
      </c>
      <c r="U28" s="46">
        <v>21</v>
      </c>
      <c r="V28" s="57">
        <v>5</v>
      </c>
      <c r="W28" s="46">
        <v>5</v>
      </c>
      <c r="X28" s="45">
        <v>7</v>
      </c>
      <c r="Y28" s="46">
        <v>7</v>
      </c>
      <c r="Z28" s="57">
        <v>2</v>
      </c>
      <c r="AA28" s="46">
        <v>2</v>
      </c>
      <c r="AB28" s="44">
        <v>46</v>
      </c>
      <c r="AC28" s="46">
        <v>47</v>
      </c>
    </row>
    <row r="29" spans="1:29" x14ac:dyDescent="0.2">
      <c r="A29" s="44" t="s">
        <v>75</v>
      </c>
      <c r="B29" s="14" t="s">
        <v>383</v>
      </c>
      <c r="C29" s="14">
        <v>21.03</v>
      </c>
      <c r="D29" s="98">
        <v>2347</v>
      </c>
      <c r="E29" s="59">
        <v>1</v>
      </c>
      <c r="F29" s="44">
        <v>2</v>
      </c>
      <c r="G29" s="14">
        <v>2</v>
      </c>
      <c r="H29" s="59">
        <v>1</v>
      </c>
      <c r="I29" s="44">
        <v>2</v>
      </c>
      <c r="J29" s="14">
        <v>2</v>
      </c>
      <c r="K29" s="59">
        <v>1</v>
      </c>
      <c r="L29" s="59">
        <v>1</v>
      </c>
      <c r="M29" s="57">
        <v>6</v>
      </c>
      <c r="N29" s="14">
        <v>6</v>
      </c>
      <c r="O29" s="44">
        <v>2</v>
      </c>
      <c r="P29" s="14">
        <v>2</v>
      </c>
      <c r="Q29" s="44">
        <v>0</v>
      </c>
      <c r="R29" s="14">
        <v>33</v>
      </c>
      <c r="S29" s="14">
        <v>2</v>
      </c>
      <c r="T29" s="57">
        <v>35</v>
      </c>
      <c r="U29" s="14">
        <v>33</v>
      </c>
      <c r="V29" s="57">
        <v>5</v>
      </c>
      <c r="W29" s="14">
        <v>5</v>
      </c>
      <c r="X29" s="44">
        <v>10</v>
      </c>
      <c r="Y29" s="14">
        <v>10</v>
      </c>
      <c r="Z29" s="57">
        <v>3</v>
      </c>
      <c r="AA29" s="14">
        <v>3</v>
      </c>
      <c r="AB29" s="44">
        <v>69</v>
      </c>
      <c r="AC29" s="14">
        <v>67</v>
      </c>
    </row>
    <row r="30" spans="1:29" x14ac:dyDescent="0.2">
      <c r="A30" s="41" t="s">
        <v>332</v>
      </c>
      <c r="B30" s="42" t="s">
        <v>854</v>
      </c>
      <c r="C30" s="42">
        <v>6.71</v>
      </c>
      <c r="D30" s="97">
        <v>1211</v>
      </c>
      <c r="E30" s="58">
        <v>1</v>
      </c>
      <c r="F30" s="41">
        <v>1</v>
      </c>
      <c r="G30" s="42">
        <v>1</v>
      </c>
      <c r="H30" s="58">
        <v>1</v>
      </c>
      <c r="I30" s="41">
        <v>1</v>
      </c>
      <c r="J30" s="42">
        <v>1</v>
      </c>
      <c r="K30" s="58">
        <v>1</v>
      </c>
      <c r="L30" s="58">
        <v>1</v>
      </c>
      <c r="M30" s="57">
        <v>3</v>
      </c>
      <c r="N30" s="42">
        <v>3</v>
      </c>
      <c r="O30" s="41">
        <v>1</v>
      </c>
      <c r="P30" s="42">
        <v>1</v>
      </c>
      <c r="Q30" s="41">
        <v>0</v>
      </c>
      <c r="R30" s="42">
        <v>18</v>
      </c>
      <c r="S30" s="42">
        <v>1</v>
      </c>
      <c r="T30" s="57">
        <v>19</v>
      </c>
      <c r="U30" s="42">
        <v>17</v>
      </c>
      <c r="V30" s="57">
        <v>5</v>
      </c>
      <c r="W30" s="42">
        <v>5</v>
      </c>
      <c r="X30" s="41">
        <v>6</v>
      </c>
      <c r="Y30" s="42">
        <v>5</v>
      </c>
      <c r="Z30" s="57">
        <v>2</v>
      </c>
      <c r="AA30" s="42">
        <v>2</v>
      </c>
      <c r="AB30" s="44">
        <v>42</v>
      </c>
      <c r="AC30" s="42">
        <v>39</v>
      </c>
    </row>
    <row r="31" spans="1:29" x14ac:dyDescent="0.2">
      <c r="A31" s="44" t="s">
        <v>76</v>
      </c>
      <c r="B31" s="14" t="s">
        <v>383</v>
      </c>
      <c r="C31" s="14">
        <v>13.09</v>
      </c>
      <c r="D31" s="98">
        <v>1167</v>
      </c>
      <c r="E31" s="59">
        <v>1</v>
      </c>
      <c r="F31" s="44">
        <v>1</v>
      </c>
      <c r="G31" s="14">
        <v>1</v>
      </c>
      <c r="H31" s="59">
        <v>1</v>
      </c>
      <c r="I31" s="44">
        <v>1</v>
      </c>
      <c r="J31" s="14">
        <v>1</v>
      </c>
      <c r="K31" s="59">
        <v>1</v>
      </c>
      <c r="L31" s="59">
        <v>1</v>
      </c>
      <c r="M31" s="57">
        <v>3</v>
      </c>
      <c r="N31" s="14">
        <v>3</v>
      </c>
      <c r="O31" s="44">
        <v>1</v>
      </c>
      <c r="P31" s="14">
        <v>1</v>
      </c>
      <c r="Q31" s="44">
        <v>0</v>
      </c>
      <c r="R31" s="14">
        <v>13</v>
      </c>
      <c r="S31" s="14">
        <v>2</v>
      </c>
      <c r="T31" s="57">
        <v>15</v>
      </c>
      <c r="U31" s="14">
        <v>16</v>
      </c>
      <c r="V31" s="57">
        <v>5</v>
      </c>
      <c r="W31" s="14">
        <v>5</v>
      </c>
      <c r="X31" s="44">
        <v>6</v>
      </c>
      <c r="Y31" s="14">
        <v>5</v>
      </c>
      <c r="Z31" s="57">
        <v>2</v>
      </c>
      <c r="AA31" s="14">
        <v>2</v>
      </c>
      <c r="AB31" s="44">
        <v>38</v>
      </c>
      <c r="AC31" s="14">
        <v>38</v>
      </c>
    </row>
    <row r="32" spans="1:29" x14ac:dyDescent="0.2">
      <c r="A32" s="44" t="s">
        <v>333</v>
      </c>
      <c r="B32" s="14" t="s">
        <v>385</v>
      </c>
      <c r="C32" s="14">
        <v>10.71</v>
      </c>
      <c r="D32" s="98">
        <v>1156</v>
      </c>
      <c r="E32" s="59">
        <v>1</v>
      </c>
      <c r="F32" s="44">
        <v>1</v>
      </c>
      <c r="G32" s="14">
        <v>1</v>
      </c>
      <c r="H32" s="59">
        <v>1</v>
      </c>
      <c r="I32" s="44">
        <v>1</v>
      </c>
      <c r="J32" s="14">
        <v>1</v>
      </c>
      <c r="K32" s="59">
        <v>1</v>
      </c>
      <c r="L32" s="59">
        <v>1</v>
      </c>
      <c r="M32" s="57">
        <v>3</v>
      </c>
      <c r="N32" s="14">
        <v>3</v>
      </c>
      <c r="O32" s="44">
        <v>1</v>
      </c>
      <c r="P32" s="14">
        <v>1</v>
      </c>
      <c r="Q32" s="44">
        <v>0</v>
      </c>
      <c r="R32" s="14">
        <v>14</v>
      </c>
      <c r="S32" s="14">
        <v>1</v>
      </c>
      <c r="T32" s="57">
        <v>15</v>
      </c>
      <c r="U32" s="14">
        <v>16</v>
      </c>
      <c r="V32" s="57">
        <v>5</v>
      </c>
      <c r="W32" s="14">
        <v>5</v>
      </c>
      <c r="X32" s="44">
        <v>5</v>
      </c>
      <c r="Y32" s="14">
        <v>5</v>
      </c>
      <c r="Z32" s="57">
        <v>2</v>
      </c>
      <c r="AA32" s="14">
        <v>2</v>
      </c>
      <c r="AB32" s="44">
        <v>37</v>
      </c>
      <c r="AC32" s="14">
        <v>38</v>
      </c>
    </row>
    <row r="33" spans="1:29" x14ac:dyDescent="0.2">
      <c r="A33" s="44" t="s">
        <v>102</v>
      </c>
      <c r="B33" s="14" t="s">
        <v>379</v>
      </c>
      <c r="C33" s="14">
        <v>15.07</v>
      </c>
      <c r="D33" s="98">
        <v>1054</v>
      </c>
      <c r="E33" s="59">
        <v>1</v>
      </c>
      <c r="F33" s="44">
        <v>1</v>
      </c>
      <c r="G33" s="14">
        <v>1</v>
      </c>
      <c r="H33" s="59">
        <v>1</v>
      </c>
      <c r="I33" s="44">
        <v>1</v>
      </c>
      <c r="J33" s="14">
        <v>1</v>
      </c>
      <c r="K33" s="59">
        <v>1</v>
      </c>
      <c r="L33" s="59">
        <v>1</v>
      </c>
      <c r="M33" s="57">
        <v>3</v>
      </c>
      <c r="N33" s="14">
        <v>3</v>
      </c>
      <c r="O33" s="44">
        <v>1</v>
      </c>
      <c r="P33" s="14">
        <v>1</v>
      </c>
      <c r="Q33" s="44">
        <v>1</v>
      </c>
      <c r="R33" s="14">
        <v>11</v>
      </c>
      <c r="S33" s="14">
        <v>1</v>
      </c>
      <c r="T33" s="57">
        <v>13</v>
      </c>
      <c r="U33" s="14">
        <v>15</v>
      </c>
      <c r="V33" s="57">
        <v>5</v>
      </c>
      <c r="W33" s="14">
        <v>5</v>
      </c>
      <c r="X33" s="44">
        <v>5</v>
      </c>
      <c r="Y33" s="14">
        <v>5</v>
      </c>
      <c r="Z33" s="57">
        <v>2</v>
      </c>
      <c r="AA33" s="14">
        <v>2</v>
      </c>
      <c r="AB33" s="44">
        <v>35</v>
      </c>
      <c r="AC33" s="14">
        <v>37</v>
      </c>
    </row>
    <row r="34" spans="1:29" x14ac:dyDescent="0.2">
      <c r="A34" s="44" t="s">
        <v>103</v>
      </c>
      <c r="B34" s="14" t="s">
        <v>379</v>
      </c>
      <c r="C34" s="14">
        <v>46.44</v>
      </c>
      <c r="D34" s="98">
        <v>2035</v>
      </c>
      <c r="E34" s="59">
        <v>1</v>
      </c>
      <c r="F34" s="44">
        <v>2</v>
      </c>
      <c r="G34" s="14">
        <v>2</v>
      </c>
      <c r="H34" s="59">
        <v>1</v>
      </c>
      <c r="I34" s="44">
        <v>2</v>
      </c>
      <c r="J34" s="14">
        <v>2</v>
      </c>
      <c r="K34" s="59">
        <v>1</v>
      </c>
      <c r="L34" s="59">
        <v>1</v>
      </c>
      <c r="M34" s="57">
        <v>5</v>
      </c>
      <c r="N34" s="14">
        <v>5</v>
      </c>
      <c r="O34" s="44">
        <v>2</v>
      </c>
      <c r="P34" s="14">
        <v>2</v>
      </c>
      <c r="Q34" s="44">
        <v>0</v>
      </c>
      <c r="R34" s="14">
        <v>28</v>
      </c>
      <c r="S34" s="14">
        <v>3</v>
      </c>
      <c r="T34" s="57">
        <v>31</v>
      </c>
      <c r="U34" s="14">
        <v>28</v>
      </c>
      <c r="V34" s="57">
        <v>5</v>
      </c>
      <c r="W34" s="14">
        <v>5</v>
      </c>
      <c r="X34" s="44">
        <v>9</v>
      </c>
      <c r="Y34" s="14">
        <v>9</v>
      </c>
      <c r="Z34" s="57">
        <v>3</v>
      </c>
      <c r="AA34" s="14">
        <v>3</v>
      </c>
      <c r="AB34" s="44">
        <v>63</v>
      </c>
      <c r="AC34" s="14">
        <v>60</v>
      </c>
    </row>
    <row r="35" spans="1:29" x14ac:dyDescent="0.2">
      <c r="A35" s="44" t="s">
        <v>47</v>
      </c>
      <c r="B35" s="14" t="s">
        <v>380</v>
      </c>
      <c r="C35" s="14">
        <v>16.61</v>
      </c>
      <c r="D35" s="98">
        <v>1389</v>
      </c>
      <c r="E35" s="59">
        <v>1</v>
      </c>
      <c r="F35" s="44">
        <v>1</v>
      </c>
      <c r="G35" s="14">
        <v>1</v>
      </c>
      <c r="H35" s="59">
        <v>1</v>
      </c>
      <c r="I35" s="44">
        <v>2</v>
      </c>
      <c r="J35" s="14">
        <v>2</v>
      </c>
      <c r="K35" s="59">
        <v>1</v>
      </c>
      <c r="L35" s="59">
        <v>1</v>
      </c>
      <c r="M35" s="57">
        <v>3</v>
      </c>
      <c r="N35" s="14">
        <v>3</v>
      </c>
      <c r="O35" s="44">
        <v>1</v>
      </c>
      <c r="P35" s="14">
        <v>1</v>
      </c>
      <c r="Q35" s="44">
        <v>0</v>
      </c>
      <c r="R35" s="14">
        <v>18</v>
      </c>
      <c r="S35" s="14">
        <v>1</v>
      </c>
      <c r="T35" s="57">
        <v>19</v>
      </c>
      <c r="U35" s="14">
        <v>19</v>
      </c>
      <c r="V35" s="57">
        <v>5</v>
      </c>
      <c r="W35" s="14">
        <v>5</v>
      </c>
      <c r="X35" s="44">
        <v>6</v>
      </c>
      <c r="Y35" s="14">
        <v>6</v>
      </c>
      <c r="Z35" s="57">
        <v>2</v>
      </c>
      <c r="AA35" s="14">
        <v>2</v>
      </c>
      <c r="AB35" s="44">
        <v>43</v>
      </c>
      <c r="AC35" s="14">
        <v>43</v>
      </c>
    </row>
    <row r="36" spans="1:29" x14ac:dyDescent="0.2">
      <c r="A36" s="44" t="s">
        <v>104</v>
      </c>
      <c r="B36" s="14" t="s">
        <v>379</v>
      </c>
      <c r="C36" s="14">
        <v>22.09</v>
      </c>
      <c r="D36" s="98">
        <v>2028</v>
      </c>
      <c r="E36" s="59">
        <v>1</v>
      </c>
      <c r="F36" s="44">
        <v>2</v>
      </c>
      <c r="G36" s="14">
        <v>2</v>
      </c>
      <c r="H36" s="59">
        <v>1</v>
      </c>
      <c r="I36" s="44">
        <v>2</v>
      </c>
      <c r="J36" s="14">
        <v>2</v>
      </c>
      <c r="K36" s="59">
        <v>1</v>
      </c>
      <c r="L36" s="59">
        <v>1</v>
      </c>
      <c r="M36" s="57">
        <v>5</v>
      </c>
      <c r="N36" s="14">
        <v>5</v>
      </c>
      <c r="O36" s="44">
        <v>2</v>
      </c>
      <c r="P36" s="14">
        <v>2</v>
      </c>
      <c r="Q36" s="44">
        <v>0</v>
      </c>
      <c r="R36" s="14">
        <v>27</v>
      </c>
      <c r="S36" s="14">
        <v>2</v>
      </c>
      <c r="T36" s="57">
        <v>29</v>
      </c>
      <c r="U36" s="14">
        <v>28</v>
      </c>
      <c r="V36" s="57">
        <v>6</v>
      </c>
      <c r="W36" s="14">
        <v>5</v>
      </c>
      <c r="X36" s="44">
        <v>8</v>
      </c>
      <c r="Y36" s="14">
        <v>9</v>
      </c>
      <c r="Z36" s="57">
        <v>2</v>
      </c>
      <c r="AA36" s="14">
        <v>3</v>
      </c>
      <c r="AB36" s="44">
        <v>60</v>
      </c>
      <c r="AC36" s="14">
        <v>60</v>
      </c>
    </row>
    <row r="37" spans="1:29" x14ac:dyDescent="0.2">
      <c r="A37" s="44" t="s">
        <v>105</v>
      </c>
      <c r="B37" s="14" t="s">
        <v>379</v>
      </c>
      <c r="C37" s="14">
        <v>5.71</v>
      </c>
      <c r="D37" s="98">
        <v>574</v>
      </c>
      <c r="E37" s="59">
        <v>1</v>
      </c>
      <c r="F37" s="44">
        <v>0</v>
      </c>
      <c r="G37" s="14">
        <v>0</v>
      </c>
      <c r="H37" s="59">
        <v>1</v>
      </c>
      <c r="I37" s="44">
        <v>1</v>
      </c>
      <c r="J37" s="14">
        <v>1</v>
      </c>
      <c r="K37" s="59">
        <v>1</v>
      </c>
      <c r="L37" s="59">
        <v>1</v>
      </c>
      <c r="M37" s="57">
        <v>2</v>
      </c>
      <c r="N37" s="14">
        <v>2</v>
      </c>
      <c r="O37" s="44">
        <v>1</v>
      </c>
      <c r="P37" s="14">
        <v>1</v>
      </c>
      <c r="Q37" s="44">
        <v>0</v>
      </c>
      <c r="R37" s="14">
        <v>6</v>
      </c>
      <c r="S37" s="14">
        <v>1</v>
      </c>
      <c r="T37" s="57">
        <v>7</v>
      </c>
      <c r="U37" s="14">
        <v>8</v>
      </c>
      <c r="V37" s="57">
        <v>5</v>
      </c>
      <c r="W37" s="14">
        <v>5</v>
      </c>
      <c r="X37" s="44">
        <v>3</v>
      </c>
      <c r="Y37" s="14">
        <v>3</v>
      </c>
      <c r="Z37" s="57">
        <v>2</v>
      </c>
      <c r="AA37" s="14">
        <v>2</v>
      </c>
      <c r="AB37" s="44">
        <v>25</v>
      </c>
      <c r="AC37" s="14">
        <v>26</v>
      </c>
    </row>
    <row r="38" spans="1:29" x14ac:dyDescent="0.2">
      <c r="A38" s="41" t="s">
        <v>334</v>
      </c>
      <c r="B38" s="42" t="s">
        <v>383</v>
      </c>
      <c r="C38" s="42"/>
      <c r="D38" s="97"/>
      <c r="E38" s="58"/>
      <c r="F38" s="41"/>
      <c r="G38" s="42"/>
      <c r="H38" s="58"/>
      <c r="I38" s="41"/>
      <c r="J38" s="42"/>
      <c r="K38" s="58"/>
      <c r="L38" s="58"/>
      <c r="M38" s="57"/>
      <c r="N38" s="42"/>
      <c r="O38" s="41"/>
      <c r="P38" s="42"/>
      <c r="Q38" s="41"/>
      <c r="R38" s="42"/>
      <c r="S38" s="42"/>
      <c r="T38" s="57"/>
      <c r="U38" s="42"/>
      <c r="V38" s="57"/>
      <c r="W38" s="42"/>
      <c r="X38" s="41"/>
      <c r="Y38" s="42"/>
      <c r="Z38" s="57"/>
      <c r="AA38" s="42"/>
      <c r="AB38" s="44"/>
      <c r="AC38" s="42"/>
    </row>
    <row r="39" spans="1:29" x14ac:dyDescent="0.2">
      <c r="A39" s="44" t="s">
        <v>97</v>
      </c>
      <c r="B39" s="14" t="s">
        <v>383</v>
      </c>
      <c r="C39" s="14">
        <v>4.92</v>
      </c>
      <c r="D39" s="98">
        <v>944</v>
      </c>
      <c r="E39" s="59">
        <v>1</v>
      </c>
      <c r="F39" s="44">
        <v>0</v>
      </c>
      <c r="G39" s="14">
        <v>0</v>
      </c>
      <c r="H39" s="59">
        <v>1</v>
      </c>
      <c r="I39" s="44">
        <v>1</v>
      </c>
      <c r="J39" s="14">
        <v>1</v>
      </c>
      <c r="K39" s="59">
        <v>1</v>
      </c>
      <c r="L39" s="59">
        <v>1</v>
      </c>
      <c r="M39" s="57">
        <v>2</v>
      </c>
      <c r="N39" s="14">
        <v>2</v>
      </c>
      <c r="O39" s="44">
        <v>1</v>
      </c>
      <c r="P39" s="14">
        <v>1</v>
      </c>
      <c r="Q39" s="44">
        <v>0</v>
      </c>
      <c r="R39" s="14">
        <v>10</v>
      </c>
      <c r="S39" s="14">
        <v>1</v>
      </c>
      <c r="T39" s="57">
        <v>11</v>
      </c>
      <c r="U39" s="14">
        <v>13</v>
      </c>
      <c r="V39" s="57">
        <v>5</v>
      </c>
      <c r="W39" s="14">
        <v>5</v>
      </c>
      <c r="X39" s="44">
        <v>5</v>
      </c>
      <c r="Y39" s="14">
        <v>4</v>
      </c>
      <c r="Z39" s="57">
        <v>2</v>
      </c>
      <c r="AA39" s="14">
        <v>2</v>
      </c>
      <c r="AB39" s="44">
        <v>31</v>
      </c>
      <c r="AC39" s="14">
        <v>32</v>
      </c>
    </row>
    <row r="40" spans="1:29" x14ac:dyDescent="0.2">
      <c r="A40" s="44" t="s">
        <v>48</v>
      </c>
      <c r="B40" s="14" t="s">
        <v>380</v>
      </c>
      <c r="C40" s="14">
        <v>5.5600000000000005</v>
      </c>
      <c r="D40" s="98">
        <v>520</v>
      </c>
      <c r="E40" s="59">
        <v>1</v>
      </c>
      <c r="F40" s="44">
        <v>0</v>
      </c>
      <c r="G40" s="14">
        <v>0</v>
      </c>
      <c r="H40" s="59">
        <v>1</v>
      </c>
      <c r="I40" s="44">
        <v>1</v>
      </c>
      <c r="J40" s="14">
        <v>1</v>
      </c>
      <c r="K40" s="59">
        <v>1</v>
      </c>
      <c r="L40" s="59">
        <v>1</v>
      </c>
      <c r="M40" s="57">
        <v>2</v>
      </c>
      <c r="N40" s="14">
        <v>2</v>
      </c>
      <c r="O40" s="44">
        <v>1</v>
      </c>
      <c r="P40" s="14">
        <v>1</v>
      </c>
      <c r="Q40" s="44">
        <v>0</v>
      </c>
      <c r="R40" s="14">
        <v>8</v>
      </c>
      <c r="S40" s="14">
        <v>1</v>
      </c>
      <c r="T40" s="57">
        <v>9</v>
      </c>
      <c r="U40" s="14">
        <v>7</v>
      </c>
      <c r="V40" s="57">
        <v>5</v>
      </c>
      <c r="W40" s="14">
        <v>5</v>
      </c>
      <c r="X40" s="44">
        <v>3</v>
      </c>
      <c r="Y40" s="14">
        <v>2</v>
      </c>
      <c r="Z40" s="57">
        <v>2</v>
      </c>
      <c r="AA40" s="14">
        <v>2</v>
      </c>
      <c r="AB40" s="44">
        <v>27</v>
      </c>
      <c r="AC40" s="14">
        <v>24</v>
      </c>
    </row>
    <row r="41" spans="1:29" x14ac:dyDescent="0.2">
      <c r="A41" s="44" t="s">
        <v>49</v>
      </c>
      <c r="B41" s="14" t="s">
        <v>380</v>
      </c>
      <c r="C41" s="14">
        <v>21.01</v>
      </c>
      <c r="D41" s="98">
        <v>1186</v>
      </c>
      <c r="E41" s="59">
        <v>1</v>
      </c>
      <c r="F41" s="44">
        <v>1</v>
      </c>
      <c r="G41" s="14">
        <v>1</v>
      </c>
      <c r="H41" s="59">
        <v>1</v>
      </c>
      <c r="I41" s="44">
        <v>1</v>
      </c>
      <c r="J41" s="14">
        <v>1</v>
      </c>
      <c r="K41" s="59">
        <v>1</v>
      </c>
      <c r="L41" s="59">
        <v>1</v>
      </c>
      <c r="M41" s="57">
        <v>3</v>
      </c>
      <c r="N41" s="14">
        <v>3</v>
      </c>
      <c r="O41" s="44">
        <v>1</v>
      </c>
      <c r="P41" s="14">
        <v>1</v>
      </c>
      <c r="Q41" s="44">
        <v>0</v>
      </c>
      <c r="R41" s="14">
        <v>14</v>
      </c>
      <c r="S41" s="14">
        <v>2</v>
      </c>
      <c r="T41" s="57">
        <v>16</v>
      </c>
      <c r="U41" s="14">
        <v>16</v>
      </c>
      <c r="V41" s="57">
        <v>5</v>
      </c>
      <c r="W41" s="14">
        <v>5</v>
      </c>
      <c r="X41" s="44">
        <v>5</v>
      </c>
      <c r="Y41" s="14">
        <v>5</v>
      </c>
      <c r="Z41" s="57">
        <v>2</v>
      </c>
      <c r="AA41" s="14">
        <v>2</v>
      </c>
      <c r="AB41" s="44">
        <v>38</v>
      </c>
      <c r="AC41" s="14">
        <v>38</v>
      </c>
    </row>
    <row r="42" spans="1:29" x14ac:dyDescent="0.2">
      <c r="A42" s="45" t="s">
        <v>78</v>
      </c>
      <c r="B42" s="46" t="s">
        <v>383</v>
      </c>
      <c r="C42" s="46">
        <v>10.850000000000001</v>
      </c>
      <c r="D42" s="99">
        <v>1506</v>
      </c>
      <c r="E42" s="60">
        <v>1</v>
      </c>
      <c r="F42" s="45">
        <v>1</v>
      </c>
      <c r="G42" s="46">
        <v>1</v>
      </c>
      <c r="H42" s="60">
        <v>1</v>
      </c>
      <c r="I42" s="45">
        <v>2</v>
      </c>
      <c r="J42" s="46">
        <v>2</v>
      </c>
      <c r="K42" s="60">
        <v>1</v>
      </c>
      <c r="L42" s="60">
        <v>1</v>
      </c>
      <c r="M42" s="57">
        <v>4</v>
      </c>
      <c r="N42" s="46">
        <v>4</v>
      </c>
      <c r="O42" s="45">
        <v>2</v>
      </c>
      <c r="P42" s="46">
        <v>1</v>
      </c>
      <c r="Q42" s="45">
        <v>0</v>
      </c>
      <c r="R42" s="46">
        <v>20</v>
      </c>
      <c r="S42" s="46">
        <v>1</v>
      </c>
      <c r="T42" s="57">
        <v>21</v>
      </c>
      <c r="U42" s="46">
        <v>21</v>
      </c>
      <c r="V42" s="57">
        <v>5</v>
      </c>
      <c r="W42" s="46">
        <v>5</v>
      </c>
      <c r="X42" s="45">
        <v>7</v>
      </c>
      <c r="Y42" s="46">
        <v>7</v>
      </c>
      <c r="Z42" s="57">
        <v>2</v>
      </c>
      <c r="AA42" s="46">
        <v>2</v>
      </c>
      <c r="AB42" s="44">
        <v>48</v>
      </c>
      <c r="AC42" s="46">
        <v>47</v>
      </c>
    </row>
    <row r="43" spans="1:29" x14ac:dyDescent="0.2">
      <c r="A43" s="44" t="s">
        <v>50</v>
      </c>
      <c r="B43" s="14" t="s">
        <v>380</v>
      </c>
      <c r="C43" s="14">
        <v>11.53</v>
      </c>
      <c r="D43" s="98">
        <v>1137</v>
      </c>
      <c r="E43" s="59">
        <v>1</v>
      </c>
      <c r="F43" s="44">
        <v>1</v>
      </c>
      <c r="G43" s="14">
        <v>1</v>
      </c>
      <c r="H43" s="59">
        <v>1</v>
      </c>
      <c r="I43" s="44">
        <v>1</v>
      </c>
      <c r="J43" s="14">
        <v>1</v>
      </c>
      <c r="K43" s="59">
        <v>1</v>
      </c>
      <c r="L43" s="59">
        <v>1</v>
      </c>
      <c r="M43" s="57">
        <v>3</v>
      </c>
      <c r="N43" s="14">
        <v>3</v>
      </c>
      <c r="O43" s="44">
        <v>1</v>
      </c>
      <c r="P43" s="14">
        <v>1</v>
      </c>
      <c r="Q43" s="44">
        <v>0</v>
      </c>
      <c r="R43" s="14">
        <v>14</v>
      </c>
      <c r="S43" s="14">
        <v>1</v>
      </c>
      <c r="T43" s="57">
        <v>15</v>
      </c>
      <c r="U43" s="14">
        <v>16</v>
      </c>
      <c r="V43" s="57">
        <v>5</v>
      </c>
      <c r="W43" s="14">
        <v>5</v>
      </c>
      <c r="X43" s="44">
        <v>5</v>
      </c>
      <c r="Y43" s="14">
        <v>5</v>
      </c>
      <c r="Z43" s="57">
        <v>2</v>
      </c>
      <c r="AA43" s="14">
        <v>2</v>
      </c>
      <c r="AB43" s="44">
        <v>37</v>
      </c>
      <c r="AC43" s="14">
        <v>38</v>
      </c>
    </row>
    <row r="44" spans="1:29" x14ac:dyDescent="0.2">
      <c r="A44" s="44" t="s">
        <v>79</v>
      </c>
      <c r="B44" s="14" t="s">
        <v>383</v>
      </c>
      <c r="C44" s="14">
        <v>15.05</v>
      </c>
      <c r="D44" s="98">
        <v>1939</v>
      </c>
      <c r="E44" s="59">
        <v>1</v>
      </c>
      <c r="F44" s="44">
        <v>2</v>
      </c>
      <c r="G44" s="14">
        <v>2</v>
      </c>
      <c r="H44" s="59">
        <v>1</v>
      </c>
      <c r="I44" s="44">
        <v>2</v>
      </c>
      <c r="J44" s="14">
        <v>2</v>
      </c>
      <c r="K44" s="59">
        <v>1</v>
      </c>
      <c r="L44" s="59">
        <v>1</v>
      </c>
      <c r="M44" s="57">
        <v>5</v>
      </c>
      <c r="N44" s="14">
        <v>5</v>
      </c>
      <c r="O44" s="44">
        <v>2</v>
      </c>
      <c r="P44" s="14">
        <v>2</v>
      </c>
      <c r="Q44" s="44">
        <v>0</v>
      </c>
      <c r="R44" s="14">
        <v>24</v>
      </c>
      <c r="S44" s="14">
        <v>1</v>
      </c>
      <c r="T44" s="57">
        <v>25</v>
      </c>
      <c r="U44" s="14">
        <v>27</v>
      </c>
      <c r="V44" s="57">
        <v>5</v>
      </c>
      <c r="W44" s="14">
        <v>5</v>
      </c>
      <c r="X44" s="44">
        <v>8</v>
      </c>
      <c r="Y44" s="14">
        <v>9</v>
      </c>
      <c r="Z44" s="57">
        <v>2</v>
      </c>
      <c r="AA44" s="14">
        <v>2</v>
      </c>
      <c r="AB44" s="44">
        <v>55</v>
      </c>
      <c r="AC44" s="14">
        <v>58</v>
      </c>
    </row>
    <row r="45" spans="1:29" x14ac:dyDescent="0.2">
      <c r="A45" s="44" t="s">
        <v>112</v>
      </c>
      <c r="B45" s="14" t="s">
        <v>379</v>
      </c>
      <c r="C45" s="14">
        <v>7.21</v>
      </c>
      <c r="D45" s="98">
        <v>732</v>
      </c>
      <c r="E45" s="59">
        <v>1</v>
      </c>
      <c r="F45" s="44">
        <v>0</v>
      </c>
      <c r="G45" s="14">
        <v>0</v>
      </c>
      <c r="H45" s="59">
        <v>1</v>
      </c>
      <c r="I45" s="44">
        <v>1</v>
      </c>
      <c r="J45" s="14">
        <v>1</v>
      </c>
      <c r="K45" s="59">
        <v>1</v>
      </c>
      <c r="L45" s="59">
        <v>1</v>
      </c>
      <c r="M45" s="57">
        <v>2</v>
      </c>
      <c r="N45" s="14">
        <v>2</v>
      </c>
      <c r="O45" s="44">
        <v>1</v>
      </c>
      <c r="P45" s="14">
        <v>1</v>
      </c>
      <c r="Q45" s="44">
        <v>0</v>
      </c>
      <c r="R45" s="14">
        <v>8</v>
      </c>
      <c r="S45" s="14">
        <v>1</v>
      </c>
      <c r="T45" s="57">
        <v>9</v>
      </c>
      <c r="U45" s="14">
        <v>10</v>
      </c>
      <c r="V45" s="57">
        <v>5</v>
      </c>
      <c r="W45" s="14">
        <v>5</v>
      </c>
      <c r="X45" s="44">
        <v>3</v>
      </c>
      <c r="Y45" s="14">
        <v>3</v>
      </c>
      <c r="Z45" s="57">
        <v>2</v>
      </c>
      <c r="AA45" s="14">
        <v>2</v>
      </c>
      <c r="AB45" s="44">
        <v>27</v>
      </c>
      <c r="AC45" s="14">
        <v>28</v>
      </c>
    </row>
    <row r="46" spans="1:29" x14ac:dyDescent="0.2">
      <c r="A46" s="44" t="s">
        <v>130</v>
      </c>
      <c r="B46" s="14" t="s">
        <v>817</v>
      </c>
      <c r="C46" s="14">
        <v>16.48</v>
      </c>
      <c r="D46" s="98">
        <v>879</v>
      </c>
      <c r="E46" s="59">
        <v>1</v>
      </c>
      <c r="F46" s="44">
        <v>0</v>
      </c>
      <c r="G46" s="14">
        <v>0</v>
      </c>
      <c r="H46" s="59">
        <v>1</v>
      </c>
      <c r="I46" s="44">
        <v>1</v>
      </c>
      <c r="J46" s="14">
        <v>1</v>
      </c>
      <c r="K46" s="59">
        <v>1</v>
      </c>
      <c r="L46" s="59">
        <v>1</v>
      </c>
      <c r="M46" s="57">
        <v>2</v>
      </c>
      <c r="N46" s="14">
        <v>2</v>
      </c>
      <c r="O46" s="44">
        <v>1</v>
      </c>
      <c r="P46" s="14">
        <v>1</v>
      </c>
      <c r="Q46" s="44">
        <v>0</v>
      </c>
      <c r="R46" s="14">
        <v>9</v>
      </c>
      <c r="S46" s="14">
        <v>2</v>
      </c>
      <c r="T46" s="57">
        <v>11</v>
      </c>
      <c r="U46" s="14">
        <v>12</v>
      </c>
      <c r="V46" s="57">
        <v>5</v>
      </c>
      <c r="W46" s="14">
        <v>5</v>
      </c>
      <c r="X46" s="44">
        <v>4</v>
      </c>
      <c r="Y46" s="14">
        <v>4</v>
      </c>
      <c r="Z46" s="57">
        <v>2</v>
      </c>
      <c r="AA46" s="14">
        <v>2</v>
      </c>
      <c r="AB46" s="44">
        <v>30</v>
      </c>
      <c r="AC46" s="14">
        <v>31</v>
      </c>
    </row>
    <row r="47" spans="1:29" x14ac:dyDescent="0.2">
      <c r="A47" s="45" t="s">
        <v>80</v>
      </c>
      <c r="B47" s="46" t="s">
        <v>383</v>
      </c>
      <c r="C47" s="46">
        <v>10.400000000000002</v>
      </c>
      <c r="D47" s="99">
        <v>1247</v>
      </c>
      <c r="E47" s="60">
        <v>1</v>
      </c>
      <c r="F47" s="45">
        <v>1</v>
      </c>
      <c r="G47" s="46">
        <v>1</v>
      </c>
      <c r="H47" s="60">
        <v>1</v>
      </c>
      <c r="I47" s="45">
        <v>2</v>
      </c>
      <c r="J47" s="46">
        <v>1</v>
      </c>
      <c r="K47" s="60">
        <v>1</v>
      </c>
      <c r="L47" s="60">
        <v>1</v>
      </c>
      <c r="M47" s="57">
        <v>3</v>
      </c>
      <c r="N47" s="46">
        <v>3</v>
      </c>
      <c r="O47" s="45">
        <v>1</v>
      </c>
      <c r="P47" s="46">
        <v>1</v>
      </c>
      <c r="Q47" s="45">
        <v>0</v>
      </c>
      <c r="R47" s="46">
        <v>15</v>
      </c>
      <c r="S47" s="46">
        <v>2</v>
      </c>
      <c r="T47" s="57">
        <v>17</v>
      </c>
      <c r="U47" s="46">
        <v>17</v>
      </c>
      <c r="V47" s="57">
        <v>5</v>
      </c>
      <c r="W47" s="46">
        <v>5</v>
      </c>
      <c r="X47" s="45">
        <v>5</v>
      </c>
      <c r="Y47" s="46">
        <v>5</v>
      </c>
      <c r="Z47" s="57">
        <v>2</v>
      </c>
      <c r="AA47" s="46">
        <v>2</v>
      </c>
      <c r="AB47" s="44">
        <v>40</v>
      </c>
      <c r="AC47" s="46">
        <v>39</v>
      </c>
    </row>
    <row r="48" spans="1:29" x14ac:dyDescent="0.2">
      <c r="A48" s="44" t="s">
        <v>106</v>
      </c>
      <c r="B48" s="14" t="s">
        <v>379</v>
      </c>
      <c r="C48" s="14">
        <v>11.41</v>
      </c>
      <c r="D48" s="98">
        <v>700</v>
      </c>
      <c r="E48" s="59">
        <v>1</v>
      </c>
      <c r="F48" s="44">
        <v>0</v>
      </c>
      <c r="G48" s="14">
        <v>0</v>
      </c>
      <c r="H48" s="59">
        <v>1</v>
      </c>
      <c r="I48" s="44">
        <v>1</v>
      </c>
      <c r="J48" s="14">
        <v>1</v>
      </c>
      <c r="K48" s="59">
        <v>1</v>
      </c>
      <c r="L48" s="59">
        <v>1</v>
      </c>
      <c r="M48" s="57">
        <v>2</v>
      </c>
      <c r="N48" s="14">
        <v>2</v>
      </c>
      <c r="O48" s="44">
        <v>1</v>
      </c>
      <c r="P48" s="14">
        <v>1</v>
      </c>
      <c r="Q48" s="44">
        <v>0</v>
      </c>
      <c r="R48" s="14">
        <v>7</v>
      </c>
      <c r="S48" s="14">
        <v>1</v>
      </c>
      <c r="T48" s="57">
        <v>8</v>
      </c>
      <c r="U48" s="14">
        <v>10</v>
      </c>
      <c r="V48" s="57">
        <v>5</v>
      </c>
      <c r="W48" s="14">
        <v>5</v>
      </c>
      <c r="X48" s="44">
        <v>3</v>
      </c>
      <c r="Y48" s="14">
        <v>3</v>
      </c>
      <c r="Z48" s="57">
        <v>2</v>
      </c>
      <c r="AA48" s="14">
        <v>2</v>
      </c>
      <c r="AB48" s="44">
        <v>26</v>
      </c>
      <c r="AC48" s="14">
        <v>28</v>
      </c>
    </row>
    <row r="49" spans="1:29" x14ac:dyDescent="0.2">
      <c r="A49" s="44" t="s">
        <v>335</v>
      </c>
      <c r="B49" s="14" t="s">
        <v>385</v>
      </c>
      <c r="C49" s="14">
        <v>14.26</v>
      </c>
      <c r="D49" s="98">
        <v>813</v>
      </c>
      <c r="E49" s="59">
        <v>1</v>
      </c>
      <c r="F49" s="44">
        <v>0</v>
      </c>
      <c r="G49" s="14">
        <v>0</v>
      </c>
      <c r="H49" s="59">
        <v>1</v>
      </c>
      <c r="I49" s="44">
        <v>1</v>
      </c>
      <c r="J49" s="14">
        <v>1</v>
      </c>
      <c r="K49" s="59">
        <v>1</v>
      </c>
      <c r="L49" s="59">
        <v>1</v>
      </c>
      <c r="M49" s="57">
        <v>2</v>
      </c>
      <c r="N49" s="14">
        <v>2</v>
      </c>
      <c r="O49" s="44">
        <v>1</v>
      </c>
      <c r="P49" s="14">
        <v>1</v>
      </c>
      <c r="Q49" s="44">
        <v>0</v>
      </c>
      <c r="R49" s="14">
        <v>9</v>
      </c>
      <c r="S49" s="14">
        <v>1</v>
      </c>
      <c r="T49" s="57">
        <v>10</v>
      </c>
      <c r="U49" s="14">
        <v>11</v>
      </c>
      <c r="V49" s="57">
        <v>5</v>
      </c>
      <c r="W49" s="14">
        <v>5</v>
      </c>
      <c r="X49" s="44">
        <v>4</v>
      </c>
      <c r="Y49" s="14">
        <v>4</v>
      </c>
      <c r="Z49" s="57">
        <v>2</v>
      </c>
      <c r="AA49" s="14">
        <v>2</v>
      </c>
      <c r="AB49" s="44">
        <v>29</v>
      </c>
      <c r="AC49" s="14">
        <v>30</v>
      </c>
    </row>
    <row r="50" spans="1:29" x14ac:dyDescent="0.2">
      <c r="A50" s="44" t="s">
        <v>353</v>
      </c>
      <c r="B50" s="14" t="s">
        <v>385</v>
      </c>
      <c r="C50" s="14">
        <v>5.5600000000000005</v>
      </c>
      <c r="D50" s="98">
        <v>509</v>
      </c>
      <c r="E50" s="59">
        <v>1</v>
      </c>
      <c r="F50" s="44">
        <v>0</v>
      </c>
      <c r="G50" s="14">
        <v>0</v>
      </c>
      <c r="H50" s="59">
        <v>1</v>
      </c>
      <c r="I50" s="44">
        <v>1</v>
      </c>
      <c r="J50" s="14">
        <v>1</v>
      </c>
      <c r="K50" s="59">
        <v>1</v>
      </c>
      <c r="L50" s="59">
        <v>1</v>
      </c>
      <c r="M50" s="57">
        <v>2</v>
      </c>
      <c r="N50" s="14">
        <v>2</v>
      </c>
      <c r="O50" s="44">
        <v>1</v>
      </c>
      <c r="P50" s="14">
        <v>1</v>
      </c>
      <c r="Q50" s="44">
        <v>0</v>
      </c>
      <c r="R50" s="14">
        <v>6</v>
      </c>
      <c r="S50" s="14">
        <v>1</v>
      </c>
      <c r="T50" s="57">
        <v>7</v>
      </c>
      <c r="U50" s="14">
        <v>7</v>
      </c>
      <c r="V50" s="57">
        <v>5</v>
      </c>
      <c r="W50" s="14">
        <v>5</v>
      </c>
      <c r="X50" s="44">
        <v>2</v>
      </c>
      <c r="Y50" s="14">
        <v>2</v>
      </c>
      <c r="Z50" s="57">
        <v>2</v>
      </c>
      <c r="AA50" s="14">
        <v>2</v>
      </c>
      <c r="AB50" s="44">
        <v>24</v>
      </c>
      <c r="AC50" s="14">
        <v>24</v>
      </c>
    </row>
    <row r="51" spans="1:29" x14ac:dyDescent="0.2">
      <c r="A51" s="44" t="s">
        <v>51</v>
      </c>
      <c r="B51" s="14" t="s">
        <v>380</v>
      </c>
      <c r="C51" s="14">
        <v>18.655670000000001</v>
      </c>
      <c r="D51" s="98">
        <v>1830</v>
      </c>
      <c r="E51" s="59">
        <v>1</v>
      </c>
      <c r="F51" s="44">
        <v>2</v>
      </c>
      <c r="G51" s="14">
        <v>2</v>
      </c>
      <c r="H51" s="59">
        <v>1</v>
      </c>
      <c r="I51" s="44">
        <v>2</v>
      </c>
      <c r="J51" s="14">
        <v>2</v>
      </c>
      <c r="K51" s="59">
        <v>1</v>
      </c>
      <c r="L51" s="59">
        <v>1</v>
      </c>
      <c r="M51" s="57">
        <v>5</v>
      </c>
      <c r="N51" s="14">
        <v>5</v>
      </c>
      <c r="O51" s="44">
        <v>2</v>
      </c>
      <c r="P51" s="14">
        <v>2</v>
      </c>
      <c r="Q51" s="44">
        <v>0</v>
      </c>
      <c r="R51" s="14">
        <v>24</v>
      </c>
      <c r="S51" s="14">
        <v>2</v>
      </c>
      <c r="T51" s="57">
        <v>26</v>
      </c>
      <c r="U51" s="14">
        <v>25</v>
      </c>
      <c r="V51" s="57">
        <v>5</v>
      </c>
      <c r="W51" s="14">
        <v>5</v>
      </c>
      <c r="X51" s="44">
        <v>7</v>
      </c>
      <c r="Y51" s="14">
        <v>8</v>
      </c>
      <c r="Z51" s="57">
        <v>2</v>
      </c>
      <c r="AA51" s="14">
        <v>2</v>
      </c>
      <c r="AB51" s="44">
        <v>55</v>
      </c>
      <c r="AC51" s="14">
        <v>55</v>
      </c>
    </row>
    <row r="52" spans="1:29" x14ac:dyDescent="0.2">
      <c r="A52" s="47" t="s">
        <v>81</v>
      </c>
      <c r="B52" s="48" t="s">
        <v>383</v>
      </c>
      <c r="C52" s="48">
        <v>6.5900000000000007</v>
      </c>
      <c r="D52" s="100">
        <v>1320</v>
      </c>
      <c r="E52" s="61">
        <v>1</v>
      </c>
      <c r="F52" s="47">
        <v>1</v>
      </c>
      <c r="G52" s="48">
        <v>1</v>
      </c>
      <c r="H52" s="61">
        <v>1</v>
      </c>
      <c r="I52" s="47">
        <v>1</v>
      </c>
      <c r="J52" s="48">
        <v>2</v>
      </c>
      <c r="K52" s="61">
        <v>1</v>
      </c>
      <c r="L52" s="61">
        <v>1</v>
      </c>
      <c r="M52" s="57">
        <v>3</v>
      </c>
      <c r="N52" s="48">
        <v>3</v>
      </c>
      <c r="O52" s="47">
        <v>1</v>
      </c>
      <c r="P52" s="48">
        <v>1</v>
      </c>
      <c r="Q52" s="47">
        <v>0</v>
      </c>
      <c r="R52" s="48">
        <v>16</v>
      </c>
      <c r="S52" s="48">
        <v>1</v>
      </c>
      <c r="T52" s="57">
        <v>17</v>
      </c>
      <c r="U52" s="48">
        <v>18</v>
      </c>
      <c r="V52" s="57">
        <v>5</v>
      </c>
      <c r="W52" s="48">
        <v>5</v>
      </c>
      <c r="X52" s="47">
        <v>6</v>
      </c>
      <c r="Y52" s="48">
        <v>6</v>
      </c>
      <c r="Z52" s="57">
        <v>2</v>
      </c>
      <c r="AA52" s="48">
        <v>2</v>
      </c>
      <c r="AB52" s="44">
        <v>40</v>
      </c>
      <c r="AC52" s="48">
        <v>42</v>
      </c>
    </row>
    <row r="53" spans="1:29" x14ac:dyDescent="0.2">
      <c r="A53" s="41" t="s">
        <v>82</v>
      </c>
      <c r="B53" s="42" t="s">
        <v>383</v>
      </c>
      <c r="C53" s="42">
        <v>4.22</v>
      </c>
      <c r="D53" s="97">
        <v>614</v>
      </c>
      <c r="E53" s="58">
        <v>1</v>
      </c>
      <c r="F53" s="41">
        <v>0</v>
      </c>
      <c r="G53" s="42">
        <v>0</v>
      </c>
      <c r="H53" s="58">
        <v>1</v>
      </c>
      <c r="I53" s="41">
        <v>1</v>
      </c>
      <c r="J53" s="42">
        <v>1</v>
      </c>
      <c r="K53" s="58">
        <v>1</v>
      </c>
      <c r="L53" s="58">
        <v>1</v>
      </c>
      <c r="M53" s="57">
        <v>2</v>
      </c>
      <c r="N53" s="42">
        <v>2</v>
      </c>
      <c r="O53" s="41">
        <v>1</v>
      </c>
      <c r="P53" s="42">
        <v>1</v>
      </c>
      <c r="Q53" s="41">
        <v>0</v>
      </c>
      <c r="R53" s="42">
        <v>6</v>
      </c>
      <c r="S53" s="42">
        <v>1</v>
      </c>
      <c r="T53" s="57">
        <v>7</v>
      </c>
      <c r="U53" s="42">
        <v>9</v>
      </c>
      <c r="V53" s="57">
        <v>5</v>
      </c>
      <c r="W53" s="42">
        <v>5</v>
      </c>
      <c r="X53" s="41">
        <v>3</v>
      </c>
      <c r="Y53" s="42">
        <v>3</v>
      </c>
      <c r="Z53" s="57">
        <v>2</v>
      </c>
      <c r="AA53" s="42">
        <v>2</v>
      </c>
      <c r="AB53" s="44">
        <v>25</v>
      </c>
      <c r="AC53" s="42">
        <v>27</v>
      </c>
    </row>
    <row r="54" spans="1:29" x14ac:dyDescent="0.2">
      <c r="A54" s="41" t="s">
        <v>140</v>
      </c>
      <c r="B54" s="42" t="s">
        <v>385</v>
      </c>
      <c r="C54" s="42">
        <v>18.11</v>
      </c>
      <c r="D54" s="97">
        <v>1657</v>
      </c>
      <c r="E54" s="58">
        <v>1</v>
      </c>
      <c r="F54" s="41">
        <v>1</v>
      </c>
      <c r="G54" s="42">
        <v>1</v>
      </c>
      <c r="H54" s="58">
        <v>1</v>
      </c>
      <c r="I54" s="41">
        <v>2</v>
      </c>
      <c r="J54" s="42">
        <v>2</v>
      </c>
      <c r="K54" s="58">
        <v>1</v>
      </c>
      <c r="L54" s="58">
        <v>1</v>
      </c>
      <c r="M54" s="57">
        <v>4</v>
      </c>
      <c r="N54" s="42">
        <v>4</v>
      </c>
      <c r="O54" s="41">
        <v>2</v>
      </c>
      <c r="P54" s="42">
        <v>2</v>
      </c>
      <c r="Q54" s="41">
        <v>0</v>
      </c>
      <c r="R54" s="42">
        <v>23</v>
      </c>
      <c r="S54" s="42">
        <v>1</v>
      </c>
      <c r="T54" s="57">
        <v>24</v>
      </c>
      <c r="U54" s="42">
        <v>23</v>
      </c>
      <c r="V54" s="57">
        <v>5</v>
      </c>
      <c r="W54" s="42">
        <v>5</v>
      </c>
      <c r="X54" s="41">
        <v>8</v>
      </c>
      <c r="Y54" s="42">
        <v>7</v>
      </c>
      <c r="Z54" s="57">
        <v>2</v>
      </c>
      <c r="AA54" s="42">
        <v>2</v>
      </c>
      <c r="AB54" s="44">
        <v>52</v>
      </c>
      <c r="AC54" s="42">
        <v>50</v>
      </c>
    </row>
    <row r="55" spans="1:29" x14ac:dyDescent="0.2">
      <c r="A55" s="44" t="s">
        <v>83</v>
      </c>
      <c r="B55" s="14" t="s">
        <v>383</v>
      </c>
      <c r="C55" s="14">
        <v>10.48</v>
      </c>
      <c r="D55" s="98">
        <v>1296</v>
      </c>
      <c r="E55" s="59">
        <v>1</v>
      </c>
      <c r="F55" s="44">
        <v>1</v>
      </c>
      <c r="G55" s="14">
        <v>1</v>
      </c>
      <c r="H55" s="59">
        <v>1</v>
      </c>
      <c r="I55" s="44">
        <v>1</v>
      </c>
      <c r="J55" s="14">
        <v>1</v>
      </c>
      <c r="K55" s="59">
        <v>1</v>
      </c>
      <c r="L55" s="59">
        <v>1</v>
      </c>
      <c r="M55" s="57">
        <v>3</v>
      </c>
      <c r="N55" s="14">
        <v>3</v>
      </c>
      <c r="O55" s="44">
        <v>1</v>
      </c>
      <c r="P55" s="14">
        <v>1</v>
      </c>
      <c r="Q55" s="44">
        <v>0</v>
      </c>
      <c r="R55" s="14">
        <v>15</v>
      </c>
      <c r="S55" s="14">
        <v>2</v>
      </c>
      <c r="T55" s="57">
        <v>17</v>
      </c>
      <c r="U55" s="14">
        <v>18</v>
      </c>
      <c r="V55" s="57">
        <v>5</v>
      </c>
      <c r="W55" s="14">
        <v>5</v>
      </c>
      <c r="X55" s="44">
        <v>5</v>
      </c>
      <c r="Y55" s="14">
        <v>6</v>
      </c>
      <c r="Z55" s="57">
        <v>2</v>
      </c>
      <c r="AA55" s="14">
        <v>2</v>
      </c>
      <c r="AB55" s="44">
        <v>39</v>
      </c>
      <c r="AC55" s="14">
        <v>41</v>
      </c>
    </row>
    <row r="56" spans="1:29" x14ac:dyDescent="0.2">
      <c r="A56" s="44" t="s">
        <v>107</v>
      </c>
      <c r="B56" s="14" t="s">
        <v>379</v>
      </c>
      <c r="C56" s="92">
        <v>32.769999999999996</v>
      </c>
      <c r="D56" s="98">
        <v>1722</v>
      </c>
      <c r="E56" s="59">
        <v>1</v>
      </c>
      <c r="F56" s="44">
        <v>1</v>
      </c>
      <c r="G56" s="14">
        <v>1</v>
      </c>
      <c r="H56" s="59">
        <v>1</v>
      </c>
      <c r="I56" s="44">
        <v>2</v>
      </c>
      <c r="J56" s="14">
        <v>2</v>
      </c>
      <c r="K56" s="59">
        <v>1</v>
      </c>
      <c r="L56" s="59">
        <v>1</v>
      </c>
      <c r="M56" s="57">
        <v>4</v>
      </c>
      <c r="N56" s="14">
        <v>4</v>
      </c>
      <c r="O56" s="44">
        <v>2</v>
      </c>
      <c r="P56" s="14">
        <v>2</v>
      </c>
      <c r="Q56" s="44">
        <v>1</v>
      </c>
      <c r="R56" s="14">
        <v>20</v>
      </c>
      <c r="S56" s="14">
        <v>3</v>
      </c>
      <c r="T56" s="57">
        <v>24</v>
      </c>
      <c r="U56" s="14">
        <v>24</v>
      </c>
      <c r="V56" s="57">
        <v>5</v>
      </c>
      <c r="W56" s="14">
        <v>5</v>
      </c>
      <c r="X56" s="44">
        <v>8</v>
      </c>
      <c r="Y56" s="14">
        <v>8</v>
      </c>
      <c r="Z56" s="57">
        <v>2</v>
      </c>
      <c r="AA56" s="14">
        <v>2</v>
      </c>
      <c r="AB56" s="44">
        <v>52</v>
      </c>
      <c r="AC56" s="14">
        <v>52</v>
      </c>
    </row>
    <row r="57" spans="1:29" x14ac:dyDescent="0.2">
      <c r="A57" s="41" t="s">
        <v>96</v>
      </c>
      <c r="B57" s="42" t="s">
        <v>383</v>
      </c>
      <c r="C57" s="42">
        <v>12.75</v>
      </c>
      <c r="D57" s="97">
        <v>1377</v>
      </c>
      <c r="E57" s="58">
        <v>1</v>
      </c>
      <c r="F57" s="41">
        <v>1</v>
      </c>
      <c r="G57" s="42">
        <v>1</v>
      </c>
      <c r="H57" s="58">
        <v>1</v>
      </c>
      <c r="I57" s="41">
        <v>2</v>
      </c>
      <c r="J57" s="42">
        <v>2</v>
      </c>
      <c r="K57" s="58">
        <v>1</v>
      </c>
      <c r="L57" s="58">
        <v>1</v>
      </c>
      <c r="M57" s="57">
        <v>4</v>
      </c>
      <c r="N57" s="42">
        <v>3</v>
      </c>
      <c r="O57" s="41">
        <v>1</v>
      </c>
      <c r="P57" s="42">
        <v>1</v>
      </c>
      <c r="Q57" s="41">
        <v>0</v>
      </c>
      <c r="R57" s="42">
        <v>19</v>
      </c>
      <c r="S57" s="42">
        <v>1</v>
      </c>
      <c r="T57" s="57">
        <v>20</v>
      </c>
      <c r="U57" s="42">
        <v>19</v>
      </c>
      <c r="V57" s="57">
        <v>5</v>
      </c>
      <c r="W57" s="42">
        <v>5</v>
      </c>
      <c r="X57" s="41">
        <v>7</v>
      </c>
      <c r="Y57" s="42">
        <v>6</v>
      </c>
      <c r="Z57" s="57">
        <v>2</v>
      </c>
      <c r="AA57" s="42">
        <v>2</v>
      </c>
      <c r="AB57" s="44">
        <v>46</v>
      </c>
      <c r="AC57" s="42">
        <v>43</v>
      </c>
    </row>
    <row r="58" spans="1:29" x14ac:dyDescent="0.2">
      <c r="A58" s="47" t="s">
        <v>52</v>
      </c>
      <c r="B58" s="48" t="s">
        <v>380</v>
      </c>
      <c r="C58" s="48">
        <v>16.73</v>
      </c>
      <c r="D58" s="100">
        <v>1336</v>
      </c>
      <c r="E58" s="61">
        <v>1</v>
      </c>
      <c r="F58" s="47">
        <v>1</v>
      </c>
      <c r="G58" s="48">
        <v>1</v>
      </c>
      <c r="H58" s="61">
        <v>1</v>
      </c>
      <c r="I58" s="47">
        <v>1</v>
      </c>
      <c r="J58" s="48">
        <v>2</v>
      </c>
      <c r="K58" s="61">
        <v>1</v>
      </c>
      <c r="L58" s="61">
        <v>1</v>
      </c>
      <c r="M58" s="57">
        <v>3</v>
      </c>
      <c r="N58" s="48">
        <v>3</v>
      </c>
      <c r="O58" s="47">
        <v>1</v>
      </c>
      <c r="P58" s="48">
        <v>1</v>
      </c>
      <c r="Q58" s="47">
        <v>0</v>
      </c>
      <c r="R58" s="48">
        <v>18</v>
      </c>
      <c r="S58" s="48">
        <v>1</v>
      </c>
      <c r="T58" s="57">
        <v>19</v>
      </c>
      <c r="U58" s="48">
        <v>19</v>
      </c>
      <c r="V58" s="57">
        <v>5</v>
      </c>
      <c r="W58" s="48">
        <v>5</v>
      </c>
      <c r="X58" s="47">
        <v>5</v>
      </c>
      <c r="Y58" s="48">
        <v>6</v>
      </c>
      <c r="Z58" s="57">
        <v>2</v>
      </c>
      <c r="AA58" s="48">
        <v>2</v>
      </c>
      <c r="AB58" s="44">
        <v>41</v>
      </c>
      <c r="AC58" s="48">
        <v>43</v>
      </c>
    </row>
    <row r="59" spans="1:29" x14ac:dyDescent="0.2">
      <c r="A59" s="47" t="s">
        <v>84</v>
      </c>
      <c r="B59" s="48" t="s">
        <v>383</v>
      </c>
      <c r="C59" s="48">
        <v>10.870000000000001</v>
      </c>
      <c r="D59" s="100">
        <v>1490</v>
      </c>
      <c r="E59" s="61">
        <v>1</v>
      </c>
      <c r="F59" s="47">
        <v>1</v>
      </c>
      <c r="G59" s="48">
        <v>1</v>
      </c>
      <c r="H59" s="61">
        <v>1</v>
      </c>
      <c r="I59" s="47">
        <v>1</v>
      </c>
      <c r="J59" s="48">
        <v>2</v>
      </c>
      <c r="K59" s="61">
        <v>1</v>
      </c>
      <c r="L59" s="61">
        <v>1</v>
      </c>
      <c r="M59" s="57">
        <v>4</v>
      </c>
      <c r="N59" s="48">
        <v>4</v>
      </c>
      <c r="O59" s="47">
        <v>1</v>
      </c>
      <c r="P59" s="48">
        <v>1</v>
      </c>
      <c r="Q59" s="47">
        <v>0</v>
      </c>
      <c r="R59" s="48">
        <v>19</v>
      </c>
      <c r="S59" s="48">
        <v>1</v>
      </c>
      <c r="T59" s="57">
        <v>20</v>
      </c>
      <c r="U59" s="48">
        <v>21</v>
      </c>
      <c r="V59" s="57">
        <v>5</v>
      </c>
      <c r="W59" s="48">
        <v>5</v>
      </c>
      <c r="X59" s="47">
        <v>6</v>
      </c>
      <c r="Y59" s="48">
        <v>7</v>
      </c>
      <c r="Z59" s="57">
        <v>2</v>
      </c>
      <c r="AA59" s="48">
        <v>2</v>
      </c>
      <c r="AB59" s="44">
        <v>44</v>
      </c>
      <c r="AC59" s="48">
        <v>47</v>
      </c>
    </row>
    <row r="60" spans="1:29" x14ac:dyDescent="0.2">
      <c r="A60" s="44" t="s">
        <v>53</v>
      </c>
      <c r="B60" s="14" t="s">
        <v>380</v>
      </c>
      <c r="C60" s="14">
        <v>7</v>
      </c>
      <c r="D60" s="98">
        <v>882</v>
      </c>
      <c r="E60" s="59">
        <v>1</v>
      </c>
      <c r="F60" s="44">
        <v>0</v>
      </c>
      <c r="G60" s="14">
        <v>0</v>
      </c>
      <c r="H60" s="59">
        <v>1</v>
      </c>
      <c r="I60" s="44">
        <v>1</v>
      </c>
      <c r="J60" s="14">
        <v>1</v>
      </c>
      <c r="K60" s="59">
        <v>1</v>
      </c>
      <c r="L60" s="59">
        <v>1</v>
      </c>
      <c r="M60" s="57">
        <v>2</v>
      </c>
      <c r="N60" s="14">
        <v>2</v>
      </c>
      <c r="O60" s="44">
        <v>1</v>
      </c>
      <c r="P60" s="14">
        <v>1</v>
      </c>
      <c r="Q60" s="44">
        <v>0</v>
      </c>
      <c r="R60" s="14">
        <v>10</v>
      </c>
      <c r="S60" s="14">
        <v>1</v>
      </c>
      <c r="T60" s="57">
        <v>11</v>
      </c>
      <c r="U60" s="14">
        <v>12</v>
      </c>
      <c r="V60" s="57">
        <v>5</v>
      </c>
      <c r="W60" s="14">
        <v>5</v>
      </c>
      <c r="X60" s="44">
        <v>4</v>
      </c>
      <c r="Y60" s="14">
        <v>4</v>
      </c>
      <c r="Z60" s="57">
        <v>2</v>
      </c>
      <c r="AA60" s="14">
        <v>2</v>
      </c>
      <c r="AB60" s="44">
        <v>30</v>
      </c>
      <c r="AC60" s="14">
        <v>31</v>
      </c>
    </row>
    <row r="61" spans="1:29" x14ac:dyDescent="0.2">
      <c r="A61" s="44" t="s">
        <v>131</v>
      </c>
      <c r="B61" s="14" t="s">
        <v>817</v>
      </c>
      <c r="C61" s="14">
        <v>10.280000000000001</v>
      </c>
      <c r="D61" s="98">
        <v>918</v>
      </c>
      <c r="E61" s="59">
        <v>1</v>
      </c>
      <c r="F61" s="44">
        <v>0</v>
      </c>
      <c r="G61" s="14">
        <v>0</v>
      </c>
      <c r="H61" s="59">
        <v>1</v>
      </c>
      <c r="I61" s="44">
        <v>1</v>
      </c>
      <c r="J61" s="14">
        <v>1</v>
      </c>
      <c r="K61" s="59">
        <v>1</v>
      </c>
      <c r="L61" s="59">
        <v>1</v>
      </c>
      <c r="M61" s="57">
        <v>2</v>
      </c>
      <c r="N61" s="14">
        <v>2</v>
      </c>
      <c r="O61" s="44">
        <v>1</v>
      </c>
      <c r="P61" s="14">
        <v>1</v>
      </c>
      <c r="Q61" s="44">
        <v>0</v>
      </c>
      <c r="R61" s="14">
        <v>11</v>
      </c>
      <c r="S61" s="14">
        <v>1</v>
      </c>
      <c r="T61" s="57">
        <v>12</v>
      </c>
      <c r="U61" s="14">
        <v>13</v>
      </c>
      <c r="V61" s="57">
        <v>5</v>
      </c>
      <c r="W61" s="14">
        <v>5</v>
      </c>
      <c r="X61" s="44">
        <v>4</v>
      </c>
      <c r="Y61" s="14">
        <v>4</v>
      </c>
      <c r="Z61" s="57">
        <v>2</v>
      </c>
      <c r="AA61" s="14">
        <v>2</v>
      </c>
      <c r="AB61" s="44">
        <v>31</v>
      </c>
      <c r="AC61" s="14">
        <v>32</v>
      </c>
    </row>
    <row r="62" spans="1:29" x14ac:dyDescent="0.2">
      <c r="A62" s="44" t="s">
        <v>85</v>
      </c>
      <c r="B62" s="14" t="s">
        <v>383</v>
      </c>
      <c r="C62" s="14">
        <v>4.07</v>
      </c>
      <c r="D62" s="98">
        <v>617</v>
      </c>
      <c r="E62" s="59">
        <v>1</v>
      </c>
      <c r="F62" s="44">
        <v>0</v>
      </c>
      <c r="G62" s="14">
        <v>0</v>
      </c>
      <c r="H62" s="59">
        <v>1</v>
      </c>
      <c r="I62" s="44">
        <v>1</v>
      </c>
      <c r="J62" s="14">
        <v>1</v>
      </c>
      <c r="K62" s="59">
        <v>1</v>
      </c>
      <c r="L62" s="59">
        <v>1</v>
      </c>
      <c r="M62" s="57">
        <v>2</v>
      </c>
      <c r="N62" s="14">
        <v>2</v>
      </c>
      <c r="O62" s="44">
        <v>1</v>
      </c>
      <c r="P62" s="14">
        <v>1</v>
      </c>
      <c r="Q62" s="44">
        <v>0</v>
      </c>
      <c r="R62" s="14">
        <v>6</v>
      </c>
      <c r="S62" s="14">
        <v>1</v>
      </c>
      <c r="T62" s="57">
        <v>7</v>
      </c>
      <c r="U62" s="14">
        <v>9</v>
      </c>
      <c r="V62" s="57">
        <v>5</v>
      </c>
      <c r="W62" s="14">
        <v>5</v>
      </c>
      <c r="X62" s="44">
        <v>3</v>
      </c>
      <c r="Y62" s="14">
        <v>3</v>
      </c>
      <c r="Z62" s="57">
        <v>2</v>
      </c>
      <c r="AA62" s="14">
        <v>2</v>
      </c>
      <c r="AB62" s="44">
        <v>25</v>
      </c>
      <c r="AC62" s="14">
        <v>27</v>
      </c>
    </row>
    <row r="63" spans="1:29" x14ac:dyDescent="0.2">
      <c r="A63" s="44" t="s">
        <v>143</v>
      </c>
      <c r="B63" s="14" t="s">
        <v>385</v>
      </c>
      <c r="C63" s="14">
        <v>11.67</v>
      </c>
      <c r="D63" s="98">
        <v>1280</v>
      </c>
      <c r="E63" s="59">
        <v>1</v>
      </c>
      <c r="F63" s="44">
        <v>1</v>
      </c>
      <c r="G63" s="14">
        <v>1</v>
      </c>
      <c r="H63" s="59">
        <v>1</v>
      </c>
      <c r="I63" s="44">
        <v>1</v>
      </c>
      <c r="J63" s="14">
        <v>1</v>
      </c>
      <c r="K63" s="59">
        <v>1</v>
      </c>
      <c r="L63" s="59">
        <v>1</v>
      </c>
      <c r="M63" s="57">
        <v>3</v>
      </c>
      <c r="N63" s="14">
        <v>3</v>
      </c>
      <c r="O63" s="44">
        <v>1</v>
      </c>
      <c r="P63" s="14">
        <v>1</v>
      </c>
      <c r="Q63" s="44">
        <v>0</v>
      </c>
      <c r="R63" s="14">
        <v>16</v>
      </c>
      <c r="S63" s="14">
        <v>1</v>
      </c>
      <c r="T63" s="57">
        <v>17</v>
      </c>
      <c r="U63" s="14">
        <v>18</v>
      </c>
      <c r="V63" s="57">
        <v>5</v>
      </c>
      <c r="W63" s="14">
        <v>5</v>
      </c>
      <c r="X63" s="44">
        <v>6</v>
      </c>
      <c r="Y63" s="14">
        <v>6</v>
      </c>
      <c r="Z63" s="57">
        <v>2</v>
      </c>
      <c r="AA63" s="14">
        <v>2</v>
      </c>
      <c r="AB63" s="44">
        <v>40</v>
      </c>
      <c r="AC63" s="14">
        <v>41</v>
      </c>
    </row>
    <row r="64" spans="1:29" x14ac:dyDescent="0.2">
      <c r="A64" s="44" t="s">
        <v>336</v>
      </c>
      <c r="B64" s="14" t="s">
        <v>862</v>
      </c>
      <c r="C64" s="14">
        <v>29.83</v>
      </c>
      <c r="D64" s="98">
        <v>1586</v>
      </c>
      <c r="E64" s="59">
        <v>1</v>
      </c>
      <c r="F64" s="44">
        <v>1</v>
      </c>
      <c r="G64" s="14">
        <v>1</v>
      </c>
      <c r="H64" s="59">
        <v>1</v>
      </c>
      <c r="I64" s="44">
        <v>2</v>
      </c>
      <c r="J64" s="14">
        <v>2</v>
      </c>
      <c r="K64" s="59">
        <v>1</v>
      </c>
      <c r="L64" s="59">
        <v>1</v>
      </c>
      <c r="M64" s="57">
        <v>4</v>
      </c>
      <c r="N64" s="14">
        <v>4</v>
      </c>
      <c r="O64" s="44">
        <v>1</v>
      </c>
      <c r="P64" s="14">
        <v>1</v>
      </c>
      <c r="Q64" s="44">
        <v>0</v>
      </c>
      <c r="R64" s="14">
        <v>21</v>
      </c>
      <c r="S64" s="14">
        <v>2</v>
      </c>
      <c r="T64" s="57">
        <v>23</v>
      </c>
      <c r="U64" s="14">
        <v>22</v>
      </c>
      <c r="V64" s="57">
        <v>5</v>
      </c>
      <c r="W64" s="14">
        <v>5</v>
      </c>
      <c r="X64" s="44">
        <v>7</v>
      </c>
      <c r="Y64" s="14">
        <v>7</v>
      </c>
      <c r="Z64" s="57">
        <v>2</v>
      </c>
      <c r="AA64" s="14">
        <v>2</v>
      </c>
      <c r="AB64" s="44">
        <v>49</v>
      </c>
      <c r="AC64" s="14">
        <v>48</v>
      </c>
    </row>
    <row r="65" spans="1:29" x14ac:dyDescent="0.2">
      <c r="A65" s="44" t="s">
        <v>86</v>
      </c>
      <c r="B65" s="14" t="s">
        <v>383</v>
      </c>
      <c r="C65" s="14">
        <v>6.51</v>
      </c>
      <c r="D65" s="98">
        <v>477</v>
      </c>
      <c r="E65" s="59">
        <v>1</v>
      </c>
      <c r="F65" s="44">
        <v>0</v>
      </c>
      <c r="G65" s="14">
        <v>0</v>
      </c>
      <c r="H65" s="59">
        <v>1</v>
      </c>
      <c r="I65" s="44">
        <v>1</v>
      </c>
      <c r="J65" s="14">
        <v>1</v>
      </c>
      <c r="K65" s="59">
        <v>1</v>
      </c>
      <c r="L65" s="59">
        <v>1</v>
      </c>
      <c r="M65" s="57">
        <v>2</v>
      </c>
      <c r="N65" s="14">
        <v>2</v>
      </c>
      <c r="O65" s="44">
        <v>1</v>
      </c>
      <c r="P65" s="14">
        <v>1</v>
      </c>
      <c r="Q65" s="44">
        <v>0</v>
      </c>
      <c r="R65" s="14">
        <v>10</v>
      </c>
      <c r="S65" s="14">
        <v>1</v>
      </c>
      <c r="T65" s="57">
        <v>11</v>
      </c>
      <c r="U65" s="14">
        <v>7</v>
      </c>
      <c r="V65" s="57">
        <v>5</v>
      </c>
      <c r="W65" s="14">
        <v>5</v>
      </c>
      <c r="X65" s="44">
        <v>4</v>
      </c>
      <c r="Y65" s="14">
        <v>2</v>
      </c>
      <c r="Z65" s="57">
        <v>2</v>
      </c>
      <c r="AA65" s="14">
        <v>2</v>
      </c>
      <c r="AB65" s="44">
        <v>30</v>
      </c>
      <c r="AC65" s="14">
        <v>24</v>
      </c>
    </row>
    <row r="66" spans="1:29" x14ac:dyDescent="0.2">
      <c r="A66" s="41" t="s">
        <v>338</v>
      </c>
      <c r="B66" s="42" t="s">
        <v>854</v>
      </c>
      <c r="C66" s="42">
        <v>12.36</v>
      </c>
      <c r="D66" s="97">
        <v>1272</v>
      </c>
      <c r="E66" s="58">
        <v>1</v>
      </c>
      <c r="F66" s="41">
        <v>1</v>
      </c>
      <c r="G66" s="42">
        <v>1</v>
      </c>
      <c r="H66" s="58">
        <v>1</v>
      </c>
      <c r="I66" s="41">
        <v>2</v>
      </c>
      <c r="J66" s="42">
        <v>1</v>
      </c>
      <c r="K66" s="58">
        <v>1</v>
      </c>
      <c r="L66" s="58">
        <v>1</v>
      </c>
      <c r="M66" s="57">
        <v>3</v>
      </c>
      <c r="N66" s="42">
        <v>3</v>
      </c>
      <c r="O66" s="41">
        <v>1</v>
      </c>
      <c r="P66" s="42">
        <v>1</v>
      </c>
      <c r="Q66" s="41">
        <v>0</v>
      </c>
      <c r="R66" s="42">
        <v>18</v>
      </c>
      <c r="S66" s="42">
        <v>1</v>
      </c>
      <c r="T66" s="57">
        <v>19</v>
      </c>
      <c r="U66" s="42">
        <v>18</v>
      </c>
      <c r="V66" s="57">
        <v>5</v>
      </c>
      <c r="W66" s="42">
        <v>5</v>
      </c>
      <c r="X66" s="41">
        <v>6</v>
      </c>
      <c r="Y66" s="42">
        <v>6</v>
      </c>
      <c r="Z66" s="57">
        <v>2</v>
      </c>
      <c r="AA66" s="42">
        <v>2</v>
      </c>
      <c r="AB66" s="44">
        <v>43</v>
      </c>
      <c r="AC66" s="42">
        <v>41</v>
      </c>
    </row>
    <row r="67" spans="1:29" x14ac:dyDescent="0.2">
      <c r="A67" s="44" t="s">
        <v>339</v>
      </c>
      <c r="B67" s="14" t="s">
        <v>859</v>
      </c>
      <c r="C67" s="14">
        <v>14.98</v>
      </c>
      <c r="D67" s="98">
        <v>1680</v>
      </c>
      <c r="E67" s="59">
        <v>1</v>
      </c>
      <c r="F67" s="44">
        <v>1</v>
      </c>
      <c r="G67" s="14">
        <v>1</v>
      </c>
      <c r="H67" s="59">
        <v>1</v>
      </c>
      <c r="I67" s="44">
        <v>2</v>
      </c>
      <c r="J67" s="14">
        <v>2</v>
      </c>
      <c r="K67" s="59">
        <v>1</v>
      </c>
      <c r="L67" s="59">
        <v>1</v>
      </c>
      <c r="M67" s="57">
        <v>4</v>
      </c>
      <c r="N67" s="14">
        <v>4</v>
      </c>
      <c r="O67" s="44">
        <v>2</v>
      </c>
      <c r="P67" s="14">
        <v>2</v>
      </c>
      <c r="Q67" s="44">
        <v>0</v>
      </c>
      <c r="R67" s="14">
        <v>23</v>
      </c>
      <c r="S67" s="14">
        <v>1</v>
      </c>
      <c r="T67" s="57">
        <v>24</v>
      </c>
      <c r="U67" s="14">
        <v>23</v>
      </c>
      <c r="V67" s="57">
        <v>5</v>
      </c>
      <c r="W67" s="14">
        <v>5</v>
      </c>
      <c r="X67" s="44">
        <v>7</v>
      </c>
      <c r="Y67" s="14">
        <v>7</v>
      </c>
      <c r="Z67" s="57">
        <v>2</v>
      </c>
      <c r="AA67" s="14">
        <v>2</v>
      </c>
      <c r="AB67" s="44">
        <v>51</v>
      </c>
      <c r="AC67" s="14">
        <v>50</v>
      </c>
    </row>
    <row r="68" spans="1:29" x14ac:dyDescent="0.2">
      <c r="A68" s="44" t="s">
        <v>54</v>
      </c>
      <c r="B68" s="14" t="s">
        <v>380</v>
      </c>
      <c r="C68" s="14">
        <v>25.29</v>
      </c>
      <c r="D68" s="98">
        <v>1716</v>
      </c>
      <c r="E68" s="59">
        <v>1</v>
      </c>
      <c r="F68" s="44">
        <v>1</v>
      </c>
      <c r="G68" s="14">
        <v>1</v>
      </c>
      <c r="H68" s="59">
        <v>1</v>
      </c>
      <c r="I68" s="44">
        <v>2</v>
      </c>
      <c r="J68" s="14">
        <v>2</v>
      </c>
      <c r="K68" s="59">
        <v>1</v>
      </c>
      <c r="L68" s="59">
        <v>1</v>
      </c>
      <c r="M68" s="57">
        <v>4</v>
      </c>
      <c r="N68" s="14">
        <v>4</v>
      </c>
      <c r="O68" s="44">
        <v>2</v>
      </c>
      <c r="P68" s="14">
        <v>2</v>
      </c>
      <c r="Q68" s="44">
        <v>0</v>
      </c>
      <c r="R68" s="14">
        <v>22</v>
      </c>
      <c r="S68" s="14">
        <v>2</v>
      </c>
      <c r="T68" s="57">
        <v>24</v>
      </c>
      <c r="U68" s="14">
        <v>24</v>
      </c>
      <c r="V68" s="57">
        <v>5</v>
      </c>
      <c r="W68" s="14">
        <v>5</v>
      </c>
      <c r="X68" s="44">
        <v>7</v>
      </c>
      <c r="Y68" s="14">
        <v>8</v>
      </c>
      <c r="Z68" s="57">
        <v>2</v>
      </c>
      <c r="AA68" s="14">
        <v>2</v>
      </c>
      <c r="AB68" s="44">
        <v>51</v>
      </c>
      <c r="AC68" s="14">
        <v>52</v>
      </c>
    </row>
    <row r="69" spans="1:29" x14ac:dyDescent="0.2">
      <c r="A69" s="44" t="s">
        <v>179</v>
      </c>
      <c r="B69" s="14" t="s">
        <v>817</v>
      </c>
      <c r="C69" s="14">
        <v>18.740000000000002</v>
      </c>
      <c r="D69" s="98">
        <v>606</v>
      </c>
      <c r="E69" s="59">
        <v>1</v>
      </c>
      <c r="F69" s="44">
        <v>0</v>
      </c>
      <c r="G69" s="14">
        <v>0</v>
      </c>
      <c r="H69" s="59">
        <v>1</v>
      </c>
      <c r="I69" s="44">
        <v>1</v>
      </c>
      <c r="J69" s="14">
        <v>1</v>
      </c>
      <c r="K69" s="59">
        <v>1</v>
      </c>
      <c r="L69" s="59">
        <v>1</v>
      </c>
      <c r="M69" s="57">
        <v>2</v>
      </c>
      <c r="N69" s="14">
        <v>2</v>
      </c>
      <c r="O69" s="44">
        <v>1</v>
      </c>
      <c r="P69" s="14">
        <v>1</v>
      </c>
      <c r="Q69" s="44">
        <v>0</v>
      </c>
      <c r="R69" s="14">
        <v>8</v>
      </c>
      <c r="S69" s="14">
        <v>2</v>
      </c>
      <c r="T69" s="57">
        <v>10</v>
      </c>
      <c r="U69" s="14">
        <v>8</v>
      </c>
      <c r="V69" s="57">
        <v>3</v>
      </c>
      <c r="W69" s="14">
        <v>5</v>
      </c>
      <c r="X69" s="44">
        <v>3</v>
      </c>
      <c r="Y69" s="14">
        <v>3</v>
      </c>
      <c r="Z69" s="57">
        <v>2</v>
      </c>
      <c r="AA69" s="14">
        <v>2</v>
      </c>
      <c r="AB69" s="44">
        <v>26</v>
      </c>
      <c r="AC69" s="14">
        <v>26</v>
      </c>
    </row>
    <row r="70" spans="1:29" x14ac:dyDescent="0.2">
      <c r="A70" s="44" t="s">
        <v>340</v>
      </c>
      <c r="B70" s="14" t="s">
        <v>859</v>
      </c>
      <c r="C70" s="14">
        <v>33.79</v>
      </c>
      <c r="D70" s="98">
        <v>1764</v>
      </c>
      <c r="E70" s="59">
        <v>1</v>
      </c>
      <c r="F70" s="44">
        <v>1</v>
      </c>
      <c r="G70" s="14">
        <v>1</v>
      </c>
      <c r="H70" s="59">
        <v>1</v>
      </c>
      <c r="I70" s="44">
        <v>2</v>
      </c>
      <c r="J70" s="14">
        <v>2</v>
      </c>
      <c r="K70" s="59">
        <v>1</v>
      </c>
      <c r="L70" s="59">
        <v>1</v>
      </c>
      <c r="M70" s="57">
        <v>4</v>
      </c>
      <c r="N70" s="14">
        <v>4</v>
      </c>
      <c r="O70" s="44">
        <v>2</v>
      </c>
      <c r="P70" s="14">
        <v>2</v>
      </c>
      <c r="Q70" s="44">
        <v>0</v>
      </c>
      <c r="R70" s="14">
        <v>24</v>
      </c>
      <c r="S70" s="14">
        <v>3</v>
      </c>
      <c r="T70" s="57">
        <v>27</v>
      </c>
      <c r="U70" s="14">
        <v>25</v>
      </c>
      <c r="V70" s="57">
        <v>5</v>
      </c>
      <c r="W70" s="14">
        <v>5</v>
      </c>
      <c r="X70" s="44">
        <v>8</v>
      </c>
      <c r="Y70" s="14">
        <v>8</v>
      </c>
      <c r="Z70" s="57">
        <v>2</v>
      </c>
      <c r="AA70" s="14">
        <v>2</v>
      </c>
      <c r="AB70" s="44">
        <v>55</v>
      </c>
      <c r="AC70" s="14">
        <v>53</v>
      </c>
    </row>
    <row r="71" spans="1:29" x14ac:dyDescent="0.2">
      <c r="A71" s="44" t="s">
        <v>154</v>
      </c>
      <c r="B71" s="14" t="s">
        <v>385</v>
      </c>
      <c r="C71" s="14">
        <v>12.879999999999999</v>
      </c>
      <c r="D71" s="98">
        <v>1242</v>
      </c>
      <c r="E71" s="59">
        <v>1</v>
      </c>
      <c r="F71" s="44">
        <v>1</v>
      </c>
      <c r="G71" s="14">
        <v>1</v>
      </c>
      <c r="H71" s="59">
        <v>1</v>
      </c>
      <c r="I71" s="44">
        <v>1</v>
      </c>
      <c r="J71" s="14">
        <v>1</v>
      </c>
      <c r="K71" s="59">
        <v>1</v>
      </c>
      <c r="L71" s="59">
        <v>1</v>
      </c>
      <c r="M71" s="57">
        <v>3</v>
      </c>
      <c r="N71" s="14">
        <v>3</v>
      </c>
      <c r="O71" s="44">
        <v>1</v>
      </c>
      <c r="P71" s="14">
        <v>1</v>
      </c>
      <c r="Q71" s="44">
        <v>0</v>
      </c>
      <c r="R71" s="14">
        <v>15</v>
      </c>
      <c r="S71" s="14">
        <v>1</v>
      </c>
      <c r="T71" s="57">
        <v>16</v>
      </c>
      <c r="U71" s="14">
        <v>17</v>
      </c>
      <c r="V71" s="57">
        <v>5</v>
      </c>
      <c r="W71" s="14">
        <v>5</v>
      </c>
      <c r="X71" s="44">
        <v>5</v>
      </c>
      <c r="Y71" s="14">
        <v>5</v>
      </c>
      <c r="Z71" s="57">
        <v>2</v>
      </c>
      <c r="AA71" s="14">
        <v>2</v>
      </c>
      <c r="AB71" s="44">
        <v>38</v>
      </c>
      <c r="AC71" s="14">
        <v>39</v>
      </c>
    </row>
    <row r="72" spans="1:29" x14ac:dyDescent="0.2">
      <c r="A72" s="44" t="s">
        <v>153</v>
      </c>
      <c r="B72" s="14" t="s">
        <v>385</v>
      </c>
      <c r="C72" s="14">
        <v>11.156639</v>
      </c>
      <c r="D72" s="98">
        <v>1376</v>
      </c>
      <c r="E72" s="59">
        <v>1</v>
      </c>
      <c r="F72" s="44">
        <v>1</v>
      </c>
      <c r="G72" s="14">
        <v>1</v>
      </c>
      <c r="H72" s="59">
        <v>1</v>
      </c>
      <c r="I72" s="44">
        <v>2</v>
      </c>
      <c r="J72" s="14">
        <v>2</v>
      </c>
      <c r="K72" s="59">
        <v>1</v>
      </c>
      <c r="L72" s="59">
        <v>1</v>
      </c>
      <c r="M72" s="57">
        <v>3</v>
      </c>
      <c r="N72" s="14">
        <v>3</v>
      </c>
      <c r="O72" s="44">
        <v>2</v>
      </c>
      <c r="P72" s="14">
        <v>1</v>
      </c>
      <c r="Q72" s="44">
        <v>0</v>
      </c>
      <c r="R72" s="14">
        <v>18</v>
      </c>
      <c r="S72" s="14">
        <v>1</v>
      </c>
      <c r="T72" s="57">
        <v>19</v>
      </c>
      <c r="U72" s="14">
        <v>19</v>
      </c>
      <c r="V72" s="57">
        <v>5</v>
      </c>
      <c r="W72" s="14">
        <v>5</v>
      </c>
      <c r="X72" s="44">
        <v>6</v>
      </c>
      <c r="Y72" s="14">
        <v>6</v>
      </c>
      <c r="Z72" s="57">
        <v>2</v>
      </c>
      <c r="AA72" s="14">
        <v>2</v>
      </c>
      <c r="AB72" s="44">
        <v>44</v>
      </c>
      <c r="AC72" s="14">
        <v>43</v>
      </c>
    </row>
    <row r="73" spans="1:29" x14ac:dyDescent="0.2">
      <c r="A73" s="44" t="s">
        <v>152</v>
      </c>
      <c r="B73" s="14" t="s">
        <v>385</v>
      </c>
      <c r="C73" s="14">
        <v>15.01</v>
      </c>
      <c r="D73" s="98">
        <v>1732</v>
      </c>
      <c r="E73" s="59">
        <v>1</v>
      </c>
      <c r="F73" s="44">
        <v>1</v>
      </c>
      <c r="G73" s="14">
        <v>1</v>
      </c>
      <c r="H73" s="59">
        <v>1</v>
      </c>
      <c r="I73" s="44">
        <v>2</v>
      </c>
      <c r="J73" s="14">
        <v>2</v>
      </c>
      <c r="K73" s="59">
        <v>1</v>
      </c>
      <c r="L73" s="59">
        <v>1</v>
      </c>
      <c r="M73" s="57">
        <v>4</v>
      </c>
      <c r="N73" s="14">
        <v>4</v>
      </c>
      <c r="O73" s="44">
        <v>2</v>
      </c>
      <c r="P73" s="14">
        <v>2</v>
      </c>
      <c r="Q73" s="44">
        <v>0</v>
      </c>
      <c r="R73" s="14">
        <v>23</v>
      </c>
      <c r="S73" s="14">
        <v>1</v>
      </c>
      <c r="T73" s="57">
        <v>24</v>
      </c>
      <c r="U73" s="14">
        <v>24</v>
      </c>
      <c r="V73" s="57">
        <v>5</v>
      </c>
      <c r="W73" s="14">
        <v>5</v>
      </c>
      <c r="X73" s="44">
        <v>8</v>
      </c>
      <c r="Y73" s="14">
        <v>8</v>
      </c>
      <c r="Z73" s="57">
        <v>2</v>
      </c>
      <c r="AA73" s="14">
        <v>2</v>
      </c>
      <c r="AB73" s="44">
        <v>52</v>
      </c>
      <c r="AC73" s="14">
        <v>52</v>
      </c>
    </row>
    <row r="74" spans="1:29" x14ac:dyDescent="0.2">
      <c r="A74" s="44" t="s">
        <v>108</v>
      </c>
      <c r="B74" s="14" t="s">
        <v>379</v>
      </c>
      <c r="C74" s="14">
        <v>18.490000000000002</v>
      </c>
      <c r="D74" s="98">
        <v>1100</v>
      </c>
      <c r="E74" s="59">
        <v>1</v>
      </c>
      <c r="F74" s="44">
        <v>1</v>
      </c>
      <c r="G74" s="14">
        <v>1</v>
      </c>
      <c r="H74" s="59">
        <v>1</v>
      </c>
      <c r="I74" s="44">
        <v>1</v>
      </c>
      <c r="J74" s="14">
        <v>1</v>
      </c>
      <c r="K74" s="59">
        <v>1</v>
      </c>
      <c r="L74" s="59">
        <v>1</v>
      </c>
      <c r="M74" s="57">
        <v>3</v>
      </c>
      <c r="N74" s="14">
        <v>3</v>
      </c>
      <c r="O74" s="44">
        <v>1</v>
      </c>
      <c r="P74" s="14">
        <v>1</v>
      </c>
      <c r="Q74" s="44">
        <v>0</v>
      </c>
      <c r="R74" s="14">
        <v>13</v>
      </c>
      <c r="S74" s="14">
        <v>1</v>
      </c>
      <c r="T74" s="57">
        <v>14</v>
      </c>
      <c r="U74" s="14">
        <v>15</v>
      </c>
      <c r="V74" s="57">
        <v>5</v>
      </c>
      <c r="W74" s="14">
        <v>5</v>
      </c>
      <c r="X74" s="44">
        <v>5</v>
      </c>
      <c r="Y74" s="14">
        <v>5</v>
      </c>
      <c r="Z74" s="57">
        <v>2</v>
      </c>
      <c r="AA74" s="14">
        <v>2</v>
      </c>
      <c r="AB74" s="44">
        <v>36</v>
      </c>
      <c r="AC74" s="14">
        <v>37</v>
      </c>
    </row>
    <row r="75" spans="1:29" x14ac:dyDescent="0.2">
      <c r="A75" s="44" t="s">
        <v>109</v>
      </c>
      <c r="B75" s="14" t="s">
        <v>379</v>
      </c>
      <c r="C75" s="14">
        <v>16.77</v>
      </c>
      <c r="D75" s="98">
        <v>1885</v>
      </c>
      <c r="E75" s="59">
        <v>1</v>
      </c>
      <c r="F75" s="44">
        <v>2</v>
      </c>
      <c r="G75" s="14">
        <v>2</v>
      </c>
      <c r="H75" s="59">
        <v>1</v>
      </c>
      <c r="I75" s="44">
        <v>2</v>
      </c>
      <c r="J75" s="14">
        <v>2</v>
      </c>
      <c r="K75" s="59">
        <v>1</v>
      </c>
      <c r="L75" s="59">
        <v>1</v>
      </c>
      <c r="M75" s="57">
        <v>5</v>
      </c>
      <c r="N75" s="14">
        <v>5</v>
      </c>
      <c r="O75" s="44">
        <v>2</v>
      </c>
      <c r="P75" s="14">
        <v>2</v>
      </c>
      <c r="Q75" s="44">
        <v>0</v>
      </c>
      <c r="R75" s="14">
        <v>23</v>
      </c>
      <c r="S75" s="14">
        <v>2</v>
      </c>
      <c r="T75" s="57">
        <v>25</v>
      </c>
      <c r="U75" s="14">
        <v>26</v>
      </c>
      <c r="V75" s="57">
        <v>5</v>
      </c>
      <c r="W75" s="14">
        <v>5</v>
      </c>
      <c r="X75" s="44">
        <v>8</v>
      </c>
      <c r="Y75" s="14">
        <v>8</v>
      </c>
      <c r="Z75" s="57">
        <v>2</v>
      </c>
      <c r="AA75" s="14">
        <v>2</v>
      </c>
      <c r="AB75" s="44">
        <v>55</v>
      </c>
      <c r="AC75" s="14">
        <v>56</v>
      </c>
    </row>
    <row r="76" spans="1:29" x14ac:dyDescent="0.2">
      <c r="A76" s="44" t="s">
        <v>110</v>
      </c>
      <c r="B76" s="14" t="s">
        <v>379</v>
      </c>
      <c r="C76" s="14">
        <v>14.18</v>
      </c>
      <c r="D76" s="98">
        <v>1709</v>
      </c>
      <c r="E76" s="59">
        <v>1</v>
      </c>
      <c r="F76" s="44">
        <v>1</v>
      </c>
      <c r="G76" s="14">
        <v>1</v>
      </c>
      <c r="H76" s="59">
        <v>1</v>
      </c>
      <c r="I76" s="44">
        <v>2</v>
      </c>
      <c r="J76" s="14">
        <v>2</v>
      </c>
      <c r="K76" s="59">
        <v>1</v>
      </c>
      <c r="L76" s="59">
        <v>1</v>
      </c>
      <c r="M76" s="57">
        <v>4</v>
      </c>
      <c r="N76" s="14">
        <v>4</v>
      </c>
      <c r="O76" s="44">
        <v>2</v>
      </c>
      <c r="P76" s="14">
        <v>2</v>
      </c>
      <c r="Q76" s="44">
        <v>0</v>
      </c>
      <c r="R76" s="14">
        <v>23</v>
      </c>
      <c r="S76" s="14">
        <v>1</v>
      </c>
      <c r="T76" s="57">
        <v>24</v>
      </c>
      <c r="U76" s="14">
        <v>24</v>
      </c>
      <c r="V76" s="57">
        <v>5</v>
      </c>
      <c r="W76" s="14">
        <v>5</v>
      </c>
      <c r="X76" s="44">
        <v>7</v>
      </c>
      <c r="Y76" s="14">
        <v>8</v>
      </c>
      <c r="Z76" s="57">
        <v>2</v>
      </c>
      <c r="AA76" s="14">
        <v>2</v>
      </c>
      <c r="AB76" s="44">
        <v>51</v>
      </c>
      <c r="AC76" s="14">
        <v>52</v>
      </c>
    </row>
    <row r="77" spans="1:29" x14ac:dyDescent="0.2">
      <c r="A77" s="44" t="s">
        <v>155</v>
      </c>
      <c r="B77" s="14" t="s">
        <v>385</v>
      </c>
      <c r="C77" s="14">
        <v>8.8800000000000008</v>
      </c>
      <c r="D77" s="98">
        <v>992</v>
      </c>
      <c r="E77" s="59">
        <v>1</v>
      </c>
      <c r="F77" s="44">
        <v>0</v>
      </c>
      <c r="G77" s="14">
        <v>0</v>
      </c>
      <c r="H77" s="59">
        <v>1</v>
      </c>
      <c r="I77" s="44">
        <v>1</v>
      </c>
      <c r="J77" s="14">
        <v>1</v>
      </c>
      <c r="K77" s="59">
        <v>1</v>
      </c>
      <c r="L77" s="59">
        <v>1</v>
      </c>
      <c r="M77" s="57">
        <v>2</v>
      </c>
      <c r="N77" s="14">
        <v>2</v>
      </c>
      <c r="O77" s="44">
        <v>1</v>
      </c>
      <c r="P77" s="14">
        <v>1</v>
      </c>
      <c r="Q77" s="44">
        <v>0</v>
      </c>
      <c r="R77" s="14">
        <v>12</v>
      </c>
      <c r="S77" s="14">
        <v>1</v>
      </c>
      <c r="T77" s="57">
        <v>13</v>
      </c>
      <c r="U77" s="14">
        <v>14</v>
      </c>
      <c r="V77" s="57">
        <v>5</v>
      </c>
      <c r="W77" s="14">
        <v>5</v>
      </c>
      <c r="X77" s="44">
        <v>4</v>
      </c>
      <c r="Y77" s="14">
        <v>4</v>
      </c>
      <c r="Z77" s="57">
        <v>2</v>
      </c>
      <c r="AA77" s="14">
        <v>2</v>
      </c>
      <c r="AB77" s="44">
        <v>32</v>
      </c>
      <c r="AC77" s="14">
        <v>33</v>
      </c>
    </row>
    <row r="78" spans="1:29" x14ac:dyDescent="0.2">
      <c r="A78" s="44" t="s">
        <v>121</v>
      </c>
      <c r="B78" s="14" t="s">
        <v>379</v>
      </c>
      <c r="C78" s="14">
        <v>5.4700000000000006</v>
      </c>
      <c r="D78" s="98">
        <v>676</v>
      </c>
      <c r="E78" s="59">
        <v>1</v>
      </c>
      <c r="F78" s="44">
        <v>0</v>
      </c>
      <c r="G78" s="14">
        <v>0</v>
      </c>
      <c r="H78" s="59">
        <v>1</v>
      </c>
      <c r="I78" s="44">
        <v>1</v>
      </c>
      <c r="J78" s="14">
        <v>1</v>
      </c>
      <c r="K78" s="59">
        <v>1</v>
      </c>
      <c r="L78" s="59">
        <v>1</v>
      </c>
      <c r="M78" s="57">
        <v>2</v>
      </c>
      <c r="N78" s="14">
        <v>2</v>
      </c>
      <c r="O78" s="44">
        <v>1</v>
      </c>
      <c r="P78" s="14">
        <v>1</v>
      </c>
      <c r="Q78" s="44">
        <v>1</v>
      </c>
      <c r="R78" s="14">
        <v>7</v>
      </c>
      <c r="S78" s="14">
        <v>2</v>
      </c>
      <c r="T78" s="57">
        <v>10</v>
      </c>
      <c r="U78" s="14">
        <v>9</v>
      </c>
      <c r="V78" s="57">
        <v>5</v>
      </c>
      <c r="W78" s="14">
        <v>5</v>
      </c>
      <c r="X78" s="44">
        <v>3</v>
      </c>
      <c r="Y78" s="14">
        <v>3</v>
      </c>
      <c r="Z78" s="57">
        <v>2</v>
      </c>
      <c r="AA78" s="14">
        <v>2</v>
      </c>
      <c r="AB78" s="44">
        <v>28</v>
      </c>
      <c r="AC78" s="14">
        <v>27</v>
      </c>
    </row>
    <row r="79" spans="1:29" x14ac:dyDescent="0.2">
      <c r="A79" s="44" t="s">
        <v>55</v>
      </c>
      <c r="B79" s="14" t="s">
        <v>380</v>
      </c>
      <c r="C79" s="14">
        <v>3.8499999999999996</v>
      </c>
      <c r="D79" s="98">
        <v>363</v>
      </c>
      <c r="E79" s="59">
        <v>1</v>
      </c>
      <c r="F79" s="44">
        <v>0</v>
      </c>
      <c r="G79" s="14">
        <v>0</v>
      </c>
      <c r="H79" s="59">
        <v>1</v>
      </c>
      <c r="I79" s="44">
        <v>1</v>
      </c>
      <c r="J79" s="14">
        <v>1</v>
      </c>
      <c r="K79" s="59">
        <v>1</v>
      </c>
      <c r="L79" s="59">
        <v>1</v>
      </c>
      <c r="M79" s="57">
        <v>2</v>
      </c>
      <c r="N79" s="14">
        <v>2</v>
      </c>
      <c r="O79" s="44">
        <v>1</v>
      </c>
      <c r="P79" s="14">
        <v>1</v>
      </c>
      <c r="Q79" s="44">
        <v>0</v>
      </c>
      <c r="R79" s="14">
        <v>7</v>
      </c>
      <c r="S79" s="14">
        <v>1</v>
      </c>
      <c r="T79" s="57">
        <v>8</v>
      </c>
      <c r="U79" s="14">
        <v>5</v>
      </c>
      <c r="V79" s="57">
        <v>5</v>
      </c>
      <c r="W79" s="14">
        <v>5</v>
      </c>
      <c r="X79" s="44">
        <v>2</v>
      </c>
      <c r="Y79" s="14">
        <v>2</v>
      </c>
      <c r="Z79" s="57">
        <v>2</v>
      </c>
      <c r="AA79" s="14">
        <v>2</v>
      </c>
      <c r="AB79" s="44">
        <v>25</v>
      </c>
      <c r="AC79" s="14">
        <v>22</v>
      </c>
    </row>
    <row r="80" spans="1:29" x14ac:dyDescent="0.2">
      <c r="A80" s="44" t="s">
        <v>56</v>
      </c>
      <c r="B80" s="14" t="s">
        <v>380</v>
      </c>
      <c r="C80" s="92">
        <v>20.16</v>
      </c>
      <c r="D80" s="98">
        <v>1321</v>
      </c>
      <c r="E80" s="59">
        <v>1</v>
      </c>
      <c r="F80" s="44">
        <v>1</v>
      </c>
      <c r="G80" s="14">
        <v>1</v>
      </c>
      <c r="H80" s="59">
        <v>1</v>
      </c>
      <c r="I80" s="44">
        <v>2</v>
      </c>
      <c r="J80" s="14">
        <v>2</v>
      </c>
      <c r="K80" s="59">
        <v>1</v>
      </c>
      <c r="L80" s="59">
        <v>1</v>
      </c>
      <c r="M80" s="57">
        <v>3</v>
      </c>
      <c r="N80" s="14">
        <v>3</v>
      </c>
      <c r="O80" s="44">
        <v>1</v>
      </c>
      <c r="P80" s="14">
        <v>1</v>
      </c>
      <c r="Q80" s="44">
        <v>0</v>
      </c>
      <c r="R80" s="14">
        <v>18</v>
      </c>
      <c r="S80" s="14">
        <v>1</v>
      </c>
      <c r="T80" s="57">
        <v>19</v>
      </c>
      <c r="U80" s="14">
        <v>18</v>
      </c>
      <c r="V80" s="57">
        <v>5</v>
      </c>
      <c r="W80" s="14">
        <v>5</v>
      </c>
      <c r="X80" s="44">
        <v>6</v>
      </c>
      <c r="Y80" s="14">
        <v>6</v>
      </c>
      <c r="Z80" s="57">
        <v>2</v>
      </c>
      <c r="AA80" s="14">
        <v>2</v>
      </c>
      <c r="AB80" s="44">
        <v>43</v>
      </c>
      <c r="AC80" s="14">
        <v>42</v>
      </c>
    </row>
    <row r="81" spans="1:29" x14ac:dyDescent="0.2">
      <c r="A81" s="45" t="s">
        <v>57</v>
      </c>
      <c r="B81" s="46" t="s">
        <v>380</v>
      </c>
      <c r="C81" s="46">
        <v>17.82</v>
      </c>
      <c r="D81" s="99">
        <v>891</v>
      </c>
      <c r="E81" s="60">
        <v>1</v>
      </c>
      <c r="F81" s="45">
        <v>1</v>
      </c>
      <c r="G81" s="46">
        <v>0</v>
      </c>
      <c r="H81" s="60">
        <v>1</v>
      </c>
      <c r="I81" s="45">
        <v>2</v>
      </c>
      <c r="J81" s="46">
        <v>1</v>
      </c>
      <c r="K81" s="60">
        <v>1</v>
      </c>
      <c r="L81" s="60">
        <v>1</v>
      </c>
      <c r="M81" s="57">
        <v>2</v>
      </c>
      <c r="N81" s="46">
        <v>2</v>
      </c>
      <c r="O81" s="45">
        <v>1</v>
      </c>
      <c r="P81" s="46">
        <v>1</v>
      </c>
      <c r="Q81" s="45">
        <v>3</v>
      </c>
      <c r="R81" s="46">
        <v>10</v>
      </c>
      <c r="S81" s="46">
        <v>1</v>
      </c>
      <c r="T81" s="57">
        <v>14</v>
      </c>
      <c r="U81" s="46">
        <v>12</v>
      </c>
      <c r="V81" s="57">
        <v>5</v>
      </c>
      <c r="W81" s="46">
        <v>5</v>
      </c>
      <c r="X81" s="45">
        <v>5</v>
      </c>
      <c r="Y81" s="46">
        <v>4</v>
      </c>
      <c r="Z81" s="57">
        <v>2</v>
      </c>
      <c r="AA81" s="46">
        <v>2</v>
      </c>
      <c r="AB81" s="44">
        <v>36</v>
      </c>
      <c r="AC81" s="46">
        <v>31</v>
      </c>
    </row>
    <row r="82" spans="1:29" x14ac:dyDescent="0.2">
      <c r="A82" s="44" t="s">
        <v>111</v>
      </c>
      <c r="B82" s="14" t="s">
        <v>379</v>
      </c>
      <c r="C82" s="14">
        <v>10.4</v>
      </c>
      <c r="D82" s="98">
        <v>879</v>
      </c>
      <c r="E82" s="59">
        <v>1</v>
      </c>
      <c r="F82" s="44">
        <v>0</v>
      </c>
      <c r="G82" s="14">
        <v>0</v>
      </c>
      <c r="H82" s="59">
        <v>1</v>
      </c>
      <c r="I82" s="44">
        <v>1</v>
      </c>
      <c r="J82" s="14">
        <v>1</v>
      </c>
      <c r="K82" s="59">
        <v>1</v>
      </c>
      <c r="L82" s="59">
        <v>1</v>
      </c>
      <c r="M82" s="57">
        <v>2</v>
      </c>
      <c r="N82" s="14">
        <v>2</v>
      </c>
      <c r="O82" s="44">
        <v>1</v>
      </c>
      <c r="P82" s="14">
        <v>1</v>
      </c>
      <c r="Q82" s="44">
        <v>0</v>
      </c>
      <c r="R82" s="14">
        <v>9</v>
      </c>
      <c r="S82" s="14">
        <v>1</v>
      </c>
      <c r="T82" s="57">
        <v>10</v>
      </c>
      <c r="U82" s="14">
        <v>12</v>
      </c>
      <c r="V82" s="57">
        <v>5</v>
      </c>
      <c r="W82" s="14">
        <v>5</v>
      </c>
      <c r="X82" s="44">
        <v>4</v>
      </c>
      <c r="Y82" s="14">
        <v>4</v>
      </c>
      <c r="Z82" s="57">
        <v>2</v>
      </c>
      <c r="AA82" s="14">
        <v>2</v>
      </c>
      <c r="AB82" s="44">
        <v>29</v>
      </c>
      <c r="AC82" s="14">
        <v>31</v>
      </c>
    </row>
    <row r="83" spans="1:29" x14ac:dyDescent="0.2">
      <c r="A83" s="44" t="s">
        <v>156</v>
      </c>
      <c r="B83" s="14" t="s">
        <v>385</v>
      </c>
      <c r="C83" s="14">
        <v>16.12</v>
      </c>
      <c r="D83" s="98">
        <v>1789</v>
      </c>
      <c r="E83" s="59">
        <v>1</v>
      </c>
      <c r="F83" s="44">
        <v>2</v>
      </c>
      <c r="G83" s="14">
        <v>2</v>
      </c>
      <c r="H83" s="59">
        <v>1</v>
      </c>
      <c r="I83" s="44">
        <v>2</v>
      </c>
      <c r="J83" s="14">
        <v>2</v>
      </c>
      <c r="K83" s="59">
        <v>1</v>
      </c>
      <c r="L83" s="59">
        <v>1</v>
      </c>
      <c r="M83" s="57">
        <v>4</v>
      </c>
      <c r="N83" s="14">
        <v>4</v>
      </c>
      <c r="O83" s="44">
        <v>2</v>
      </c>
      <c r="P83" s="14">
        <v>2</v>
      </c>
      <c r="Q83" s="44">
        <v>0</v>
      </c>
      <c r="R83" s="14">
        <v>24</v>
      </c>
      <c r="S83" s="14">
        <v>1</v>
      </c>
      <c r="T83" s="57">
        <v>25</v>
      </c>
      <c r="U83" s="14">
        <v>25</v>
      </c>
      <c r="V83" s="57">
        <v>5</v>
      </c>
      <c r="W83" s="14">
        <v>5</v>
      </c>
      <c r="X83" s="44">
        <v>8</v>
      </c>
      <c r="Y83" s="14">
        <v>8</v>
      </c>
      <c r="Z83" s="57">
        <v>2</v>
      </c>
      <c r="AA83" s="14">
        <v>2</v>
      </c>
      <c r="AB83" s="44">
        <v>54</v>
      </c>
      <c r="AC83" s="14">
        <v>54</v>
      </c>
    </row>
    <row r="84" spans="1:29" x14ac:dyDescent="0.2">
      <c r="A84" s="44" t="s">
        <v>113</v>
      </c>
      <c r="B84" s="14" t="s">
        <v>379</v>
      </c>
      <c r="C84" s="14">
        <v>24.150000000000002</v>
      </c>
      <c r="D84" s="98">
        <v>1497</v>
      </c>
      <c r="E84" s="59">
        <v>1</v>
      </c>
      <c r="F84" s="44">
        <v>1</v>
      </c>
      <c r="G84" s="14">
        <v>1</v>
      </c>
      <c r="H84" s="59">
        <v>1</v>
      </c>
      <c r="I84" s="44">
        <v>2</v>
      </c>
      <c r="J84" s="14">
        <v>2</v>
      </c>
      <c r="K84" s="59">
        <v>1</v>
      </c>
      <c r="L84" s="59">
        <v>1</v>
      </c>
      <c r="M84" s="57">
        <v>4</v>
      </c>
      <c r="N84" s="14">
        <v>4</v>
      </c>
      <c r="O84" s="44">
        <v>2</v>
      </c>
      <c r="P84" s="14">
        <v>1</v>
      </c>
      <c r="Q84" s="44">
        <v>1</v>
      </c>
      <c r="R84" s="14">
        <v>19</v>
      </c>
      <c r="S84" s="14">
        <v>2</v>
      </c>
      <c r="T84" s="57">
        <v>22</v>
      </c>
      <c r="U84" s="14">
        <v>21</v>
      </c>
      <c r="V84" s="57">
        <v>5</v>
      </c>
      <c r="W84" s="14">
        <v>5</v>
      </c>
      <c r="X84" s="44">
        <v>6</v>
      </c>
      <c r="Y84" s="14">
        <v>7</v>
      </c>
      <c r="Z84" s="57">
        <v>2</v>
      </c>
      <c r="AA84" s="14">
        <v>2</v>
      </c>
      <c r="AB84" s="44">
        <v>48</v>
      </c>
      <c r="AC84" s="14">
        <v>47</v>
      </c>
    </row>
    <row r="85" spans="1:29" x14ac:dyDescent="0.2">
      <c r="A85" s="44" t="s">
        <v>58</v>
      </c>
      <c r="B85" s="14" t="s">
        <v>380</v>
      </c>
      <c r="C85" s="92">
        <v>11.32</v>
      </c>
      <c r="D85" s="98">
        <v>624</v>
      </c>
      <c r="E85" s="59">
        <v>1</v>
      </c>
      <c r="F85" s="44">
        <v>0</v>
      </c>
      <c r="G85" s="14">
        <v>0</v>
      </c>
      <c r="H85" s="59">
        <v>1</v>
      </c>
      <c r="I85" s="44">
        <v>1</v>
      </c>
      <c r="J85" s="14">
        <v>1</v>
      </c>
      <c r="K85" s="59">
        <v>1</v>
      </c>
      <c r="L85" s="59">
        <v>1</v>
      </c>
      <c r="M85" s="57">
        <v>2</v>
      </c>
      <c r="N85" s="14">
        <v>2</v>
      </c>
      <c r="O85" s="44">
        <v>1</v>
      </c>
      <c r="P85" s="14">
        <v>1</v>
      </c>
      <c r="Q85" s="44">
        <v>0</v>
      </c>
      <c r="R85" s="14">
        <v>6</v>
      </c>
      <c r="S85" s="14">
        <v>1</v>
      </c>
      <c r="T85" s="57">
        <v>7</v>
      </c>
      <c r="U85" s="14">
        <v>9</v>
      </c>
      <c r="V85" s="57">
        <v>5</v>
      </c>
      <c r="W85" s="14">
        <v>5</v>
      </c>
      <c r="X85" s="44">
        <v>3</v>
      </c>
      <c r="Y85" s="14">
        <v>3</v>
      </c>
      <c r="Z85" s="57">
        <v>2</v>
      </c>
      <c r="AA85" s="14">
        <v>2</v>
      </c>
      <c r="AB85" s="44">
        <v>25</v>
      </c>
      <c r="AC85" s="14">
        <v>27</v>
      </c>
    </row>
    <row r="86" spans="1:29" x14ac:dyDescent="0.2">
      <c r="A86" s="44" t="s">
        <v>59</v>
      </c>
      <c r="B86" s="14" t="s">
        <v>380</v>
      </c>
      <c r="C86" s="14">
        <v>30.1</v>
      </c>
      <c r="D86" s="98">
        <v>1500</v>
      </c>
      <c r="E86" s="59">
        <v>1</v>
      </c>
      <c r="F86" s="44">
        <v>1</v>
      </c>
      <c r="G86" s="14">
        <v>1</v>
      </c>
      <c r="H86" s="59">
        <v>1</v>
      </c>
      <c r="I86" s="44">
        <v>2</v>
      </c>
      <c r="J86" s="14">
        <v>2</v>
      </c>
      <c r="K86" s="59">
        <v>1</v>
      </c>
      <c r="L86" s="59">
        <v>1</v>
      </c>
      <c r="M86" s="57">
        <v>4</v>
      </c>
      <c r="N86" s="14">
        <v>4</v>
      </c>
      <c r="O86" s="44">
        <v>1</v>
      </c>
      <c r="P86" s="14">
        <v>1</v>
      </c>
      <c r="Q86" s="44">
        <v>0</v>
      </c>
      <c r="R86" s="14">
        <v>19</v>
      </c>
      <c r="S86" s="14">
        <v>3</v>
      </c>
      <c r="T86" s="57">
        <v>22</v>
      </c>
      <c r="U86" s="14">
        <v>21</v>
      </c>
      <c r="V86" s="57">
        <v>5</v>
      </c>
      <c r="W86" s="14">
        <v>5</v>
      </c>
      <c r="X86" s="44">
        <v>6</v>
      </c>
      <c r="Y86" s="14">
        <v>7</v>
      </c>
      <c r="Z86" s="57">
        <v>2</v>
      </c>
      <c r="AA86" s="14">
        <v>2</v>
      </c>
      <c r="AB86" s="44">
        <v>47</v>
      </c>
      <c r="AC86" s="14">
        <v>47</v>
      </c>
    </row>
    <row r="87" spans="1:29" x14ac:dyDescent="0.2">
      <c r="A87" s="44" t="s">
        <v>87</v>
      </c>
      <c r="B87" s="14" t="s">
        <v>383</v>
      </c>
      <c r="C87" s="14">
        <v>15.15</v>
      </c>
      <c r="D87" s="98">
        <v>1614</v>
      </c>
      <c r="E87" s="59">
        <v>1</v>
      </c>
      <c r="F87" s="44">
        <v>1</v>
      </c>
      <c r="G87" s="14">
        <v>1</v>
      </c>
      <c r="H87" s="59">
        <v>1</v>
      </c>
      <c r="I87" s="44">
        <v>2</v>
      </c>
      <c r="J87" s="14">
        <v>2</v>
      </c>
      <c r="K87" s="59">
        <v>1</v>
      </c>
      <c r="L87" s="59">
        <v>1</v>
      </c>
      <c r="M87" s="57">
        <v>4</v>
      </c>
      <c r="N87" s="14">
        <v>4</v>
      </c>
      <c r="O87" s="44">
        <v>2</v>
      </c>
      <c r="P87" s="14">
        <v>1</v>
      </c>
      <c r="Q87" s="44">
        <v>0</v>
      </c>
      <c r="R87" s="14">
        <v>21</v>
      </c>
      <c r="S87" s="14">
        <v>1</v>
      </c>
      <c r="T87" s="57">
        <v>22</v>
      </c>
      <c r="U87" s="14">
        <v>22</v>
      </c>
      <c r="V87" s="57">
        <v>5</v>
      </c>
      <c r="W87" s="14">
        <v>5</v>
      </c>
      <c r="X87" s="44">
        <v>7</v>
      </c>
      <c r="Y87" s="14">
        <v>7</v>
      </c>
      <c r="Z87" s="57">
        <v>2</v>
      </c>
      <c r="AA87" s="14">
        <v>2</v>
      </c>
      <c r="AB87" s="44">
        <v>49</v>
      </c>
      <c r="AC87" s="14">
        <v>48</v>
      </c>
    </row>
    <row r="88" spans="1:29" x14ac:dyDescent="0.2">
      <c r="A88" s="44" t="s">
        <v>132</v>
      </c>
      <c r="B88" s="14" t="s">
        <v>817</v>
      </c>
      <c r="C88" s="14">
        <v>47.83</v>
      </c>
      <c r="D88" s="98">
        <v>2069</v>
      </c>
      <c r="E88" s="59">
        <v>1</v>
      </c>
      <c r="F88" s="44">
        <v>2</v>
      </c>
      <c r="G88" s="14">
        <v>2</v>
      </c>
      <c r="H88" s="59">
        <v>1</v>
      </c>
      <c r="I88" s="44">
        <v>2</v>
      </c>
      <c r="J88" s="14">
        <v>2</v>
      </c>
      <c r="K88" s="59">
        <v>1</v>
      </c>
      <c r="L88" s="59">
        <v>1</v>
      </c>
      <c r="M88" s="57">
        <v>5</v>
      </c>
      <c r="N88" s="14">
        <v>5</v>
      </c>
      <c r="O88" s="44">
        <v>2</v>
      </c>
      <c r="P88" s="14">
        <v>2</v>
      </c>
      <c r="Q88" s="44">
        <v>0</v>
      </c>
      <c r="R88" s="14">
        <v>28</v>
      </c>
      <c r="S88" s="14">
        <v>3</v>
      </c>
      <c r="T88" s="57">
        <v>31</v>
      </c>
      <c r="U88" s="14">
        <v>29</v>
      </c>
      <c r="V88" s="57">
        <v>5</v>
      </c>
      <c r="W88" s="14">
        <v>5</v>
      </c>
      <c r="X88" s="44">
        <v>9</v>
      </c>
      <c r="Y88" s="14">
        <v>9</v>
      </c>
      <c r="Z88" s="57">
        <v>3</v>
      </c>
      <c r="AA88" s="14">
        <v>3</v>
      </c>
      <c r="AB88" s="44">
        <v>63</v>
      </c>
      <c r="AC88" s="14">
        <v>61</v>
      </c>
    </row>
    <row r="89" spans="1:29" x14ac:dyDescent="0.2">
      <c r="A89" s="44" t="s">
        <v>133</v>
      </c>
      <c r="B89" s="14" t="s">
        <v>817</v>
      </c>
      <c r="C89" s="14">
        <v>15.84</v>
      </c>
      <c r="D89" s="98">
        <v>1542</v>
      </c>
      <c r="E89" s="59">
        <v>1</v>
      </c>
      <c r="F89" s="44">
        <v>1</v>
      </c>
      <c r="G89" s="14">
        <v>1</v>
      </c>
      <c r="H89" s="59">
        <v>1</v>
      </c>
      <c r="I89" s="44">
        <v>2</v>
      </c>
      <c r="J89" s="14">
        <v>2</v>
      </c>
      <c r="K89" s="59">
        <v>1</v>
      </c>
      <c r="L89" s="59">
        <v>1</v>
      </c>
      <c r="M89" s="57">
        <v>4</v>
      </c>
      <c r="N89" s="14">
        <v>4</v>
      </c>
      <c r="O89" s="44">
        <v>1</v>
      </c>
      <c r="P89" s="14">
        <v>1</v>
      </c>
      <c r="Q89" s="44">
        <v>0</v>
      </c>
      <c r="R89" s="14">
        <v>21</v>
      </c>
      <c r="S89" s="14">
        <v>1</v>
      </c>
      <c r="T89" s="57">
        <v>22</v>
      </c>
      <c r="U89" s="14">
        <v>21</v>
      </c>
      <c r="V89" s="57">
        <v>5</v>
      </c>
      <c r="W89" s="14">
        <v>5</v>
      </c>
      <c r="X89" s="44">
        <v>7</v>
      </c>
      <c r="Y89" s="14">
        <v>7</v>
      </c>
      <c r="Z89" s="57">
        <v>2</v>
      </c>
      <c r="AA89" s="14">
        <v>2</v>
      </c>
      <c r="AB89" s="44">
        <v>48</v>
      </c>
      <c r="AC89" s="14">
        <v>47</v>
      </c>
    </row>
    <row r="90" spans="1:29" x14ac:dyDescent="0.2">
      <c r="A90" s="44" t="s">
        <v>134</v>
      </c>
      <c r="B90" s="14" t="s">
        <v>817</v>
      </c>
      <c r="C90" s="14">
        <v>18.84</v>
      </c>
      <c r="D90" s="98">
        <v>1603</v>
      </c>
      <c r="E90" s="59">
        <v>1</v>
      </c>
      <c r="F90" s="44">
        <v>1</v>
      </c>
      <c r="G90" s="14">
        <v>1</v>
      </c>
      <c r="H90" s="59">
        <v>1</v>
      </c>
      <c r="I90" s="44">
        <v>2</v>
      </c>
      <c r="J90" s="14">
        <v>2</v>
      </c>
      <c r="K90" s="59">
        <v>1</v>
      </c>
      <c r="L90" s="59">
        <v>1</v>
      </c>
      <c r="M90" s="57">
        <v>4</v>
      </c>
      <c r="N90" s="14">
        <v>4</v>
      </c>
      <c r="O90" s="44">
        <v>2</v>
      </c>
      <c r="P90" s="14">
        <v>2</v>
      </c>
      <c r="Q90" s="44">
        <v>0</v>
      </c>
      <c r="R90" s="14">
        <v>22</v>
      </c>
      <c r="S90" s="14">
        <v>2</v>
      </c>
      <c r="T90" s="57">
        <v>24</v>
      </c>
      <c r="U90" s="14">
        <v>22</v>
      </c>
      <c r="V90" s="57">
        <v>5</v>
      </c>
      <c r="W90" s="14">
        <v>5</v>
      </c>
      <c r="X90" s="44">
        <v>7</v>
      </c>
      <c r="Y90" s="14">
        <v>7</v>
      </c>
      <c r="Z90" s="57">
        <v>2</v>
      </c>
      <c r="AA90" s="14">
        <v>2</v>
      </c>
      <c r="AB90" s="44">
        <v>51</v>
      </c>
      <c r="AC90" s="14">
        <v>49</v>
      </c>
    </row>
    <row r="91" spans="1:29" x14ac:dyDescent="0.2">
      <c r="A91" s="47" t="s">
        <v>88</v>
      </c>
      <c r="B91" s="48" t="s">
        <v>383</v>
      </c>
      <c r="C91" s="48">
        <v>10.92</v>
      </c>
      <c r="D91" s="100">
        <v>982</v>
      </c>
      <c r="E91" s="61">
        <v>1</v>
      </c>
      <c r="F91" s="47">
        <v>1</v>
      </c>
      <c r="G91" s="48">
        <v>0</v>
      </c>
      <c r="H91" s="61">
        <v>1</v>
      </c>
      <c r="I91" s="47">
        <v>1</v>
      </c>
      <c r="J91" s="48">
        <v>1</v>
      </c>
      <c r="K91" s="61">
        <v>1</v>
      </c>
      <c r="L91" s="61">
        <v>1</v>
      </c>
      <c r="M91" s="57">
        <v>2</v>
      </c>
      <c r="N91" s="48">
        <v>2</v>
      </c>
      <c r="O91" s="47">
        <v>1</v>
      </c>
      <c r="P91" s="48">
        <v>1</v>
      </c>
      <c r="Q91" s="47">
        <v>0</v>
      </c>
      <c r="R91" s="48">
        <v>11</v>
      </c>
      <c r="S91" s="48">
        <v>1</v>
      </c>
      <c r="T91" s="57">
        <v>12</v>
      </c>
      <c r="U91" s="48">
        <v>14</v>
      </c>
      <c r="V91" s="57">
        <v>5</v>
      </c>
      <c r="W91" s="48">
        <v>5</v>
      </c>
      <c r="X91" s="47">
        <v>4</v>
      </c>
      <c r="Y91" s="48">
        <v>4</v>
      </c>
      <c r="Z91" s="57">
        <v>2</v>
      </c>
      <c r="AA91" s="48">
        <v>2</v>
      </c>
      <c r="AB91" s="44">
        <v>32</v>
      </c>
      <c r="AC91" s="48">
        <v>33</v>
      </c>
    </row>
    <row r="92" spans="1:29" x14ac:dyDescent="0.2">
      <c r="A92" s="44" t="s">
        <v>135</v>
      </c>
      <c r="B92" s="14" t="s">
        <v>817</v>
      </c>
      <c r="C92" s="14">
        <v>35.29</v>
      </c>
      <c r="D92" s="98">
        <v>2164</v>
      </c>
      <c r="E92" s="59">
        <v>1</v>
      </c>
      <c r="F92" s="44">
        <v>2</v>
      </c>
      <c r="G92" s="14">
        <v>2</v>
      </c>
      <c r="H92" s="59">
        <v>1</v>
      </c>
      <c r="I92" s="44">
        <v>2</v>
      </c>
      <c r="J92" s="14">
        <v>2</v>
      </c>
      <c r="K92" s="59">
        <v>1</v>
      </c>
      <c r="L92" s="59">
        <v>1</v>
      </c>
      <c r="M92" s="57">
        <v>5</v>
      </c>
      <c r="N92" s="14">
        <v>5</v>
      </c>
      <c r="O92" s="44">
        <v>2</v>
      </c>
      <c r="P92" s="14">
        <v>2</v>
      </c>
      <c r="Q92" s="44">
        <v>0</v>
      </c>
      <c r="R92" s="14">
        <v>30</v>
      </c>
      <c r="S92" s="14">
        <v>3</v>
      </c>
      <c r="T92" s="57">
        <v>33</v>
      </c>
      <c r="U92" s="14">
        <v>30</v>
      </c>
      <c r="V92" s="57">
        <v>5</v>
      </c>
      <c r="W92" s="14">
        <v>5</v>
      </c>
      <c r="X92" s="44">
        <v>9</v>
      </c>
      <c r="Y92" s="14">
        <v>10</v>
      </c>
      <c r="Z92" s="57">
        <v>3</v>
      </c>
      <c r="AA92" s="14">
        <v>3</v>
      </c>
      <c r="AB92" s="44">
        <v>65</v>
      </c>
      <c r="AC92" s="14">
        <v>63</v>
      </c>
    </row>
    <row r="93" spans="1:29" x14ac:dyDescent="0.2">
      <c r="A93" s="44" t="s">
        <v>60</v>
      </c>
      <c r="B93" s="14" t="s">
        <v>380</v>
      </c>
      <c r="C93" s="14">
        <v>19.650000000000002</v>
      </c>
      <c r="D93" s="98">
        <v>1404</v>
      </c>
      <c r="E93" s="59">
        <v>1</v>
      </c>
      <c r="F93" s="44">
        <v>1</v>
      </c>
      <c r="G93" s="14">
        <v>1</v>
      </c>
      <c r="H93" s="59">
        <v>1</v>
      </c>
      <c r="I93" s="44">
        <v>2</v>
      </c>
      <c r="J93" s="14">
        <v>2</v>
      </c>
      <c r="K93" s="59">
        <v>1</v>
      </c>
      <c r="L93" s="59">
        <v>1</v>
      </c>
      <c r="M93" s="57">
        <v>4</v>
      </c>
      <c r="N93" s="14">
        <v>4</v>
      </c>
      <c r="O93" s="44">
        <v>1</v>
      </c>
      <c r="P93" s="14">
        <v>1</v>
      </c>
      <c r="Q93" s="44">
        <v>1</v>
      </c>
      <c r="R93" s="14">
        <v>17</v>
      </c>
      <c r="S93" s="14">
        <v>1</v>
      </c>
      <c r="T93" s="57">
        <v>19</v>
      </c>
      <c r="U93" s="14">
        <v>20</v>
      </c>
      <c r="V93" s="57">
        <v>5</v>
      </c>
      <c r="W93" s="14">
        <v>5</v>
      </c>
      <c r="X93" s="44">
        <v>6</v>
      </c>
      <c r="Y93" s="14">
        <v>6</v>
      </c>
      <c r="Z93" s="57">
        <v>2</v>
      </c>
      <c r="AA93" s="14">
        <v>2</v>
      </c>
      <c r="AB93" s="44">
        <v>44</v>
      </c>
      <c r="AC93" s="14">
        <v>45</v>
      </c>
    </row>
    <row r="94" spans="1:29" x14ac:dyDescent="0.2">
      <c r="A94" s="44" t="s">
        <v>61</v>
      </c>
      <c r="B94" s="14" t="s">
        <v>380</v>
      </c>
      <c r="C94" s="14">
        <v>19.32</v>
      </c>
      <c r="D94" s="98">
        <v>1471</v>
      </c>
      <c r="E94" s="59">
        <v>1</v>
      </c>
      <c r="F94" s="44">
        <v>1</v>
      </c>
      <c r="G94" s="14">
        <v>1</v>
      </c>
      <c r="H94" s="59">
        <v>1</v>
      </c>
      <c r="I94" s="44">
        <v>2</v>
      </c>
      <c r="J94" s="14">
        <v>2</v>
      </c>
      <c r="K94" s="59">
        <v>1</v>
      </c>
      <c r="L94" s="59">
        <v>1</v>
      </c>
      <c r="M94" s="57">
        <v>4</v>
      </c>
      <c r="N94" s="14">
        <v>4</v>
      </c>
      <c r="O94" s="44">
        <v>1</v>
      </c>
      <c r="P94" s="14">
        <v>1</v>
      </c>
      <c r="Q94" s="44">
        <v>0</v>
      </c>
      <c r="R94" s="14">
        <v>18</v>
      </c>
      <c r="S94" s="14">
        <v>1</v>
      </c>
      <c r="T94" s="57">
        <v>19</v>
      </c>
      <c r="U94" s="14">
        <v>20</v>
      </c>
      <c r="V94" s="57">
        <v>5</v>
      </c>
      <c r="W94" s="14">
        <v>5</v>
      </c>
      <c r="X94" s="44">
        <v>6</v>
      </c>
      <c r="Y94" s="14">
        <v>6</v>
      </c>
      <c r="Z94" s="57">
        <v>2</v>
      </c>
      <c r="AA94" s="14">
        <v>2</v>
      </c>
      <c r="AB94" s="44">
        <v>44</v>
      </c>
      <c r="AC94" s="14">
        <v>45</v>
      </c>
    </row>
    <row r="95" spans="1:29" x14ac:dyDescent="0.2">
      <c r="A95" s="44" t="s">
        <v>136</v>
      </c>
      <c r="B95" s="14" t="s">
        <v>817</v>
      </c>
      <c r="C95" s="14">
        <v>16.670000000000002</v>
      </c>
      <c r="D95" s="98">
        <v>599</v>
      </c>
      <c r="E95" s="59">
        <v>1</v>
      </c>
      <c r="F95" s="44">
        <v>0</v>
      </c>
      <c r="G95" s="14">
        <v>0</v>
      </c>
      <c r="H95" s="59">
        <v>1</v>
      </c>
      <c r="I95" s="44">
        <v>1</v>
      </c>
      <c r="J95" s="14">
        <v>1</v>
      </c>
      <c r="K95" s="59">
        <v>1</v>
      </c>
      <c r="L95" s="59">
        <v>1</v>
      </c>
      <c r="M95" s="57">
        <v>2</v>
      </c>
      <c r="N95" s="14">
        <v>2</v>
      </c>
      <c r="O95" s="44">
        <v>1</v>
      </c>
      <c r="P95" s="14">
        <v>1</v>
      </c>
      <c r="Q95" s="44">
        <v>0</v>
      </c>
      <c r="R95" s="14">
        <v>6</v>
      </c>
      <c r="S95" s="14">
        <v>1</v>
      </c>
      <c r="T95" s="57">
        <v>7</v>
      </c>
      <c r="U95" s="14">
        <v>8</v>
      </c>
      <c r="V95" s="57">
        <v>5</v>
      </c>
      <c r="W95" s="14">
        <v>5</v>
      </c>
      <c r="X95" s="44">
        <v>3</v>
      </c>
      <c r="Y95" s="14">
        <v>3</v>
      </c>
      <c r="Z95" s="57">
        <v>2</v>
      </c>
      <c r="AA95" s="14">
        <v>2</v>
      </c>
      <c r="AB95" s="44">
        <v>25</v>
      </c>
      <c r="AC95" s="14">
        <v>26</v>
      </c>
    </row>
    <row r="96" spans="1:29" x14ac:dyDescent="0.2">
      <c r="A96" s="45" t="s">
        <v>62</v>
      </c>
      <c r="B96" s="46" t="s">
        <v>380</v>
      </c>
      <c r="C96" s="46">
        <v>7.5500000000000007</v>
      </c>
      <c r="D96" s="99">
        <v>800</v>
      </c>
      <c r="E96" s="60">
        <v>1</v>
      </c>
      <c r="F96" s="45">
        <v>1</v>
      </c>
      <c r="G96" s="46">
        <v>0</v>
      </c>
      <c r="H96" s="60">
        <v>1</v>
      </c>
      <c r="I96" s="45">
        <v>2</v>
      </c>
      <c r="J96" s="46">
        <v>1</v>
      </c>
      <c r="K96" s="60">
        <v>1</v>
      </c>
      <c r="L96" s="60">
        <v>1</v>
      </c>
      <c r="M96" s="57">
        <v>3</v>
      </c>
      <c r="N96" s="46">
        <v>2</v>
      </c>
      <c r="O96" s="45">
        <v>1</v>
      </c>
      <c r="P96" s="46">
        <v>1</v>
      </c>
      <c r="Q96" s="45">
        <v>0</v>
      </c>
      <c r="R96" s="46">
        <v>9</v>
      </c>
      <c r="S96" s="46">
        <v>1</v>
      </c>
      <c r="T96" s="57">
        <v>10</v>
      </c>
      <c r="U96" s="46">
        <v>11</v>
      </c>
      <c r="V96" s="57">
        <v>5</v>
      </c>
      <c r="W96" s="46">
        <v>5</v>
      </c>
      <c r="X96" s="45">
        <v>4</v>
      </c>
      <c r="Y96" s="46">
        <v>4</v>
      </c>
      <c r="Z96" s="57">
        <v>2</v>
      </c>
      <c r="AA96" s="46">
        <v>2</v>
      </c>
      <c r="AB96" s="44">
        <v>32</v>
      </c>
      <c r="AC96" s="46">
        <v>30</v>
      </c>
    </row>
    <row r="97" spans="1:29" x14ac:dyDescent="0.2">
      <c r="A97" s="44" t="s">
        <v>124</v>
      </c>
      <c r="B97" s="14" t="s">
        <v>817</v>
      </c>
      <c r="C97" s="14">
        <v>15.270000000000001</v>
      </c>
      <c r="D97" s="98">
        <v>866</v>
      </c>
      <c r="E97" s="59">
        <v>1</v>
      </c>
      <c r="F97" s="44">
        <v>0</v>
      </c>
      <c r="G97" s="14">
        <v>0</v>
      </c>
      <c r="H97" s="59">
        <v>1</v>
      </c>
      <c r="I97" s="44">
        <v>1</v>
      </c>
      <c r="J97" s="14">
        <v>1</v>
      </c>
      <c r="K97" s="59">
        <v>1</v>
      </c>
      <c r="L97" s="59">
        <v>1</v>
      </c>
      <c r="M97" s="57">
        <v>2</v>
      </c>
      <c r="N97" s="14">
        <v>2</v>
      </c>
      <c r="O97" s="44">
        <v>1</v>
      </c>
      <c r="P97" s="14">
        <v>1</v>
      </c>
      <c r="Q97" s="44">
        <v>0</v>
      </c>
      <c r="R97" s="14">
        <v>10</v>
      </c>
      <c r="S97" s="14">
        <v>1</v>
      </c>
      <c r="T97" s="57">
        <v>11</v>
      </c>
      <c r="U97" s="14">
        <v>12</v>
      </c>
      <c r="V97" s="57">
        <v>5</v>
      </c>
      <c r="W97" s="14">
        <v>5</v>
      </c>
      <c r="X97" s="44">
        <v>4</v>
      </c>
      <c r="Y97" s="14">
        <v>4</v>
      </c>
      <c r="Z97" s="57">
        <v>2</v>
      </c>
      <c r="AA97" s="14">
        <v>2</v>
      </c>
      <c r="AB97" s="44">
        <v>30</v>
      </c>
      <c r="AC97" s="14">
        <v>31</v>
      </c>
    </row>
    <row r="98" spans="1:29" x14ac:dyDescent="0.2">
      <c r="A98" s="44" t="s">
        <v>89</v>
      </c>
      <c r="B98" s="14" t="s">
        <v>383</v>
      </c>
      <c r="C98" s="14">
        <v>17.670000000000002</v>
      </c>
      <c r="D98" s="98">
        <v>1768</v>
      </c>
      <c r="E98" s="59">
        <v>1</v>
      </c>
      <c r="F98" s="44">
        <v>1</v>
      </c>
      <c r="G98" s="14">
        <v>1</v>
      </c>
      <c r="H98" s="59">
        <v>1</v>
      </c>
      <c r="I98" s="44">
        <v>2</v>
      </c>
      <c r="J98" s="14">
        <v>2</v>
      </c>
      <c r="K98" s="59">
        <v>1</v>
      </c>
      <c r="L98" s="59">
        <v>1</v>
      </c>
      <c r="M98" s="57">
        <v>4</v>
      </c>
      <c r="N98" s="14">
        <v>4</v>
      </c>
      <c r="O98" s="44">
        <v>2</v>
      </c>
      <c r="P98" s="14">
        <v>2</v>
      </c>
      <c r="Q98" s="44">
        <v>0</v>
      </c>
      <c r="R98" s="14">
        <v>23</v>
      </c>
      <c r="S98" s="14">
        <v>1</v>
      </c>
      <c r="T98" s="57">
        <v>24</v>
      </c>
      <c r="U98" s="14">
        <v>25</v>
      </c>
      <c r="V98" s="57">
        <v>5</v>
      </c>
      <c r="W98" s="14">
        <v>5</v>
      </c>
      <c r="X98" s="44">
        <v>8</v>
      </c>
      <c r="Y98" s="14">
        <v>8</v>
      </c>
      <c r="Z98" s="57">
        <v>2</v>
      </c>
      <c r="AA98" s="14">
        <v>2</v>
      </c>
      <c r="AB98" s="44">
        <v>52</v>
      </c>
      <c r="AC98" s="14">
        <v>53</v>
      </c>
    </row>
    <row r="99" spans="1:29" x14ac:dyDescent="0.2">
      <c r="A99" s="44" t="s">
        <v>63</v>
      </c>
      <c r="B99" s="14" t="s">
        <v>380</v>
      </c>
      <c r="C99" s="14">
        <v>11.17</v>
      </c>
      <c r="D99" s="98">
        <v>1103</v>
      </c>
      <c r="E99" s="59">
        <v>1</v>
      </c>
      <c r="F99" s="44">
        <v>1</v>
      </c>
      <c r="G99" s="14">
        <v>1</v>
      </c>
      <c r="H99" s="59">
        <v>1</v>
      </c>
      <c r="I99" s="44">
        <v>1</v>
      </c>
      <c r="J99" s="14">
        <v>1</v>
      </c>
      <c r="K99" s="59">
        <v>1</v>
      </c>
      <c r="L99" s="59">
        <v>1</v>
      </c>
      <c r="M99" s="57">
        <v>3</v>
      </c>
      <c r="N99" s="14">
        <v>3</v>
      </c>
      <c r="O99" s="44">
        <v>1</v>
      </c>
      <c r="P99" s="14">
        <v>1</v>
      </c>
      <c r="Q99" s="44">
        <v>0</v>
      </c>
      <c r="R99" s="14">
        <v>12</v>
      </c>
      <c r="S99" s="14">
        <v>1</v>
      </c>
      <c r="T99" s="57">
        <v>13</v>
      </c>
      <c r="U99" s="14">
        <v>15</v>
      </c>
      <c r="V99" s="57">
        <v>6</v>
      </c>
      <c r="W99" s="14">
        <v>5</v>
      </c>
      <c r="X99" s="44">
        <v>5</v>
      </c>
      <c r="Y99" s="14">
        <v>5</v>
      </c>
      <c r="Z99" s="57">
        <v>2</v>
      </c>
      <c r="AA99" s="14">
        <v>2</v>
      </c>
      <c r="AB99" s="44">
        <v>36</v>
      </c>
      <c r="AC99" s="14">
        <v>37</v>
      </c>
    </row>
    <row r="100" spans="1:29" x14ac:dyDescent="0.2">
      <c r="A100" s="44" t="s">
        <v>343</v>
      </c>
      <c r="B100" s="14" t="s">
        <v>859</v>
      </c>
      <c r="C100" s="14">
        <v>5.22</v>
      </c>
      <c r="D100" s="98">
        <v>721</v>
      </c>
      <c r="E100" s="59">
        <v>1</v>
      </c>
      <c r="F100" s="44">
        <v>0</v>
      </c>
      <c r="G100" s="14">
        <v>0</v>
      </c>
      <c r="H100" s="59">
        <v>1</v>
      </c>
      <c r="I100" s="44">
        <v>1</v>
      </c>
      <c r="J100" s="14">
        <v>1</v>
      </c>
      <c r="K100" s="59">
        <v>1</v>
      </c>
      <c r="L100" s="59">
        <v>1</v>
      </c>
      <c r="M100" s="57">
        <v>2</v>
      </c>
      <c r="N100" s="14">
        <v>2</v>
      </c>
      <c r="O100" s="44">
        <v>1</v>
      </c>
      <c r="P100" s="14">
        <v>1</v>
      </c>
      <c r="Q100" s="44">
        <v>0</v>
      </c>
      <c r="R100" s="14">
        <v>8</v>
      </c>
      <c r="S100" s="14">
        <v>1</v>
      </c>
      <c r="T100" s="57">
        <v>9</v>
      </c>
      <c r="U100" s="14">
        <v>10</v>
      </c>
      <c r="V100" s="57">
        <v>5</v>
      </c>
      <c r="W100" s="14">
        <v>5</v>
      </c>
      <c r="X100" s="44">
        <v>3</v>
      </c>
      <c r="Y100" s="14">
        <v>3</v>
      </c>
      <c r="Z100" s="57">
        <v>2</v>
      </c>
      <c r="AA100" s="14">
        <v>2</v>
      </c>
      <c r="AB100" s="44">
        <v>27</v>
      </c>
      <c r="AC100" s="14">
        <v>28</v>
      </c>
    </row>
    <row r="101" spans="1:29" x14ac:dyDescent="0.2">
      <c r="A101" s="44" t="s">
        <v>114</v>
      </c>
      <c r="B101" s="14" t="s">
        <v>379</v>
      </c>
      <c r="C101" s="14">
        <v>22.240000000000002</v>
      </c>
      <c r="D101" s="98">
        <v>812</v>
      </c>
      <c r="E101" s="59">
        <v>1</v>
      </c>
      <c r="F101" s="44">
        <v>0</v>
      </c>
      <c r="G101" s="14">
        <v>0</v>
      </c>
      <c r="H101" s="59">
        <v>1</v>
      </c>
      <c r="I101" s="44">
        <v>1</v>
      </c>
      <c r="J101" s="14">
        <v>1</v>
      </c>
      <c r="K101" s="59">
        <v>1</v>
      </c>
      <c r="L101" s="59">
        <v>1</v>
      </c>
      <c r="M101" s="57">
        <v>2</v>
      </c>
      <c r="N101" s="14">
        <v>2</v>
      </c>
      <c r="O101" s="44">
        <v>1</v>
      </c>
      <c r="P101" s="14">
        <v>1</v>
      </c>
      <c r="Q101" s="44">
        <v>0</v>
      </c>
      <c r="R101" s="14">
        <v>9</v>
      </c>
      <c r="S101" s="14">
        <v>2</v>
      </c>
      <c r="T101" s="57">
        <v>11</v>
      </c>
      <c r="U101" s="14">
        <v>11</v>
      </c>
      <c r="V101" s="57">
        <v>5</v>
      </c>
      <c r="W101" s="14">
        <v>5</v>
      </c>
      <c r="X101" s="44">
        <v>4</v>
      </c>
      <c r="Y101" s="14">
        <v>4</v>
      </c>
      <c r="Z101" s="57">
        <v>2</v>
      </c>
      <c r="AA101" s="14">
        <v>2</v>
      </c>
      <c r="AB101" s="44">
        <v>30</v>
      </c>
      <c r="AC101" s="14">
        <v>30</v>
      </c>
    </row>
    <row r="102" spans="1:29" x14ac:dyDescent="0.2">
      <c r="A102" s="44" t="s">
        <v>180</v>
      </c>
      <c r="B102" s="14" t="s">
        <v>854</v>
      </c>
      <c r="C102" s="14">
        <v>15.22</v>
      </c>
      <c r="D102" s="98">
        <v>1468</v>
      </c>
      <c r="E102" s="59">
        <v>1</v>
      </c>
      <c r="F102" s="44">
        <v>1</v>
      </c>
      <c r="G102" s="14">
        <v>1</v>
      </c>
      <c r="H102" s="59">
        <v>1</v>
      </c>
      <c r="I102" s="44">
        <v>2</v>
      </c>
      <c r="J102" s="14">
        <v>2</v>
      </c>
      <c r="K102" s="59">
        <v>1</v>
      </c>
      <c r="L102" s="59">
        <v>1</v>
      </c>
      <c r="M102" s="57">
        <v>4</v>
      </c>
      <c r="N102" s="14">
        <v>4</v>
      </c>
      <c r="O102" s="44">
        <v>1</v>
      </c>
      <c r="P102" s="14">
        <v>1</v>
      </c>
      <c r="Q102" s="44">
        <v>0</v>
      </c>
      <c r="R102" s="14">
        <v>22</v>
      </c>
      <c r="S102" s="14">
        <v>1</v>
      </c>
      <c r="T102" s="57">
        <v>23</v>
      </c>
      <c r="U102" s="14">
        <v>20</v>
      </c>
      <c r="V102" s="57">
        <v>3</v>
      </c>
      <c r="W102" s="14">
        <v>5</v>
      </c>
      <c r="X102" s="44">
        <v>6</v>
      </c>
      <c r="Y102" s="14">
        <v>6</v>
      </c>
      <c r="Z102" s="57">
        <v>2</v>
      </c>
      <c r="AA102" s="14">
        <v>2</v>
      </c>
      <c r="AB102" s="44">
        <v>46</v>
      </c>
      <c r="AC102" s="14">
        <v>45</v>
      </c>
    </row>
    <row r="103" spans="1:29" x14ac:dyDescent="0.2">
      <c r="A103" s="44" t="s">
        <v>95</v>
      </c>
      <c r="B103" s="14" t="s">
        <v>383</v>
      </c>
      <c r="C103" s="14">
        <v>14.36</v>
      </c>
      <c r="D103" s="98">
        <v>1525</v>
      </c>
      <c r="E103" s="59">
        <v>1</v>
      </c>
      <c r="F103" s="44">
        <v>1</v>
      </c>
      <c r="G103" s="14">
        <v>1</v>
      </c>
      <c r="H103" s="59">
        <v>1</v>
      </c>
      <c r="I103" s="44">
        <v>2</v>
      </c>
      <c r="J103" s="14">
        <v>2</v>
      </c>
      <c r="K103" s="59">
        <v>1</v>
      </c>
      <c r="L103" s="59">
        <v>1</v>
      </c>
      <c r="M103" s="57">
        <v>4</v>
      </c>
      <c r="N103" s="14">
        <v>4</v>
      </c>
      <c r="O103" s="44">
        <v>1</v>
      </c>
      <c r="P103" s="14">
        <v>1</v>
      </c>
      <c r="Q103" s="44">
        <v>0</v>
      </c>
      <c r="R103" s="14">
        <v>19</v>
      </c>
      <c r="S103" s="14">
        <v>1</v>
      </c>
      <c r="T103" s="57">
        <v>20</v>
      </c>
      <c r="U103" s="14">
        <v>21</v>
      </c>
      <c r="V103" s="57">
        <v>5</v>
      </c>
      <c r="W103" s="14">
        <v>5</v>
      </c>
      <c r="X103" s="44">
        <v>7</v>
      </c>
      <c r="Y103" s="14">
        <v>7</v>
      </c>
      <c r="Z103" s="57">
        <v>2</v>
      </c>
      <c r="AA103" s="14">
        <v>2</v>
      </c>
      <c r="AB103" s="44">
        <v>46</v>
      </c>
      <c r="AC103" s="14">
        <v>47</v>
      </c>
    </row>
    <row r="104" spans="1:29" x14ac:dyDescent="0.2">
      <c r="A104" s="44" t="s">
        <v>357</v>
      </c>
      <c r="B104" s="14" t="s">
        <v>859</v>
      </c>
      <c r="C104" s="92">
        <v>4.63</v>
      </c>
      <c r="D104" s="98">
        <v>664</v>
      </c>
      <c r="E104" s="59">
        <v>1</v>
      </c>
      <c r="F104" s="44">
        <v>0</v>
      </c>
      <c r="G104" s="14">
        <v>0</v>
      </c>
      <c r="H104" s="59">
        <v>1</v>
      </c>
      <c r="I104" s="44">
        <v>1</v>
      </c>
      <c r="J104" s="14">
        <v>1</v>
      </c>
      <c r="K104" s="61">
        <v>0</v>
      </c>
      <c r="L104" s="59">
        <v>1</v>
      </c>
      <c r="M104" s="57">
        <v>2</v>
      </c>
      <c r="N104" s="14">
        <v>2</v>
      </c>
      <c r="O104" s="44">
        <v>2</v>
      </c>
      <c r="P104" s="14">
        <v>1</v>
      </c>
      <c r="Q104" s="44">
        <v>0</v>
      </c>
      <c r="R104" s="14">
        <v>7</v>
      </c>
      <c r="S104" s="14">
        <v>1</v>
      </c>
      <c r="T104" s="57">
        <v>8</v>
      </c>
      <c r="U104" s="14">
        <v>9</v>
      </c>
      <c r="V104" s="57">
        <v>5</v>
      </c>
      <c r="W104" s="14">
        <v>5</v>
      </c>
      <c r="X104" s="44">
        <v>3</v>
      </c>
      <c r="Y104" s="14">
        <v>3</v>
      </c>
      <c r="Z104" s="57">
        <v>2</v>
      </c>
      <c r="AA104" s="14">
        <v>2</v>
      </c>
      <c r="AB104" s="44">
        <v>26</v>
      </c>
      <c r="AC104" s="14">
        <v>26</v>
      </c>
    </row>
    <row r="105" spans="1:29" x14ac:dyDescent="0.2">
      <c r="A105" s="44" t="s">
        <v>115</v>
      </c>
      <c r="B105" s="14" t="s">
        <v>379</v>
      </c>
      <c r="C105" s="14">
        <v>8.16</v>
      </c>
      <c r="D105" s="98">
        <v>931</v>
      </c>
      <c r="E105" s="59">
        <v>1</v>
      </c>
      <c r="F105" s="44">
        <v>0</v>
      </c>
      <c r="G105" s="14">
        <v>0</v>
      </c>
      <c r="H105" s="59">
        <v>1</v>
      </c>
      <c r="I105" s="44">
        <v>1</v>
      </c>
      <c r="J105" s="14">
        <v>1</v>
      </c>
      <c r="K105" s="59">
        <v>1</v>
      </c>
      <c r="L105" s="59">
        <v>1</v>
      </c>
      <c r="M105" s="57">
        <v>2</v>
      </c>
      <c r="N105" s="14">
        <v>2</v>
      </c>
      <c r="O105" s="44">
        <v>1</v>
      </c>
      <c r="P105" s="14">
        <v>1</v>
      </c>
      <c r="Q105" s="44">
        <v>0</v>
      </c>
      <c r="R105" s="14">
        <v>11</v>
      </c>
      <c r="S105" s="14">
        <v>1</v>
      </c>
      <c r="T105" s="57">
        <v>12</v>
      </c>
      <c r="U105" s="14">
        <v>13</v>
      </c>
      <c r="V105" s="57">
        <v>5</v>
      </c>
      <c r="W105" s="14">
        <v>5</v>
      </c>
      <c r="X105" s="44">
        <v>4</v>
      </c>
      <c r="Y105" s="14">
        <v>4</v>
      </c>
      <c r="Z105" s="57">
        <v>2</v>
      </c>
      <c r="AA105" s="14">
        <v>2</v>
      </c>
      <c r="AB105" s="44">
        <v>31</v>
      </c>
      <c r="AC105" s="14">
        <v>32</v>
      </c>
    </row>
    <row r="106" spans="1:29" x14ac:dyDescent="0.2">
      <c r="A106" s="44" t="s">
        <v>146</v>
      </c>
      <c r="B106" s="14" t="s">
        <v>385</v>
      </c>
      <c r="C106" s="14">
        <v>10.16</v>
      </c>
      <c r="D106" s="98">
        <v>973</v>
      </c>
      <c r="E106" s="59">
        <v>1</v>
      </c>
      <c r="F106" s="44">
        <v>0</v>
      </c>
      <c r="G106" s="14">
        <v>0</v>
      </c>
      <c r="H106" s="59">
        <v>1</v>
      </c>
      <c r="I106" s="44">
        <v>1</v>
      </c>
      <c r="J106" s="14">
        <v>1</v>
      </c>
      <c r="K106" s="59">
        <v>1</v>
      </c>
      <c r="L106" s="59">
        <v>1</v>
      </c>
      <c r="M106" s="57">
        <v>2</v>
      </c>
      <c r="N106" s="14">
        <v>2</v>
      </c>
      <c r="O106" s="44">
        <v>1</v>
      </c>
      <c r="P106" s="14">
        <v>1</v>
      </c>
      <c r="Q106" s="44">
        <v>0</v>
      </c>
      <c r="R106" s="14">
        <v>11</v>
      </c>
      <c r="S106" s="14">
        <v>1</v>
      </c>
      <c r="T106" s="57">
        <v>12</v>
      </c>
      <c r="U106" s="14">
        <v>14</v>
      </c>
      <c r="V106" s="57">
        <v>5</v>
      </c>
      <c r="W106" s="14">
        <v>5</v>
      </c>
      <c r="X106" s="44">
        <v>4</v>
      </c>
      <c r="Y106" s="14">
        <v>4</v>
      </c>
      <c r="Z106" s="57">
        <v>2</v>
      </c>
      <c r="AA106" s="14">
        <v>2</v>
      </c>
      <c r="AB106" s="44">
        <v>31</v>
      </c>
      <c r="AC106" s="14">
        <v>33</v>
      </c>
    </row>
    <row r="107" spans="1:29" x14ac:dyDescent="0.2">
      <c r="A107" s="44" t="s">
        <v>64</v>
      </c>
      <c r="B107" s="14" t="s">
        <v>380</v>
      </c>
      <c r="C107" s="14">
        <v>45.69</v>
      </c>
      <c r="D107" s="98">
        <v>2200</v>
      </c>
      <c r="E107" s="59">
        <v>1</v>
      </c>
      <c r="F107" s="44">
        <v>2</v>
      </c>
      <c r="G107" s="14">
        <v>2</v>
      </c>
      <c r="H107" s="59">
        <v>1</v>
      </c>
      <c r="I107" s="44">
        <v>2</v>
      </c>
      <c r="J107" s="14">
        <v>2</v>
      </c>
      <c r="K107" s="59">
        <v>1</v>
      </c>
      <c r="L107" s="59">
        <v>1</v>
      </c>
      <c r="M107" s="57">
        <v>6</v>
      </c>
      <c r="N107" s="14">
        <v>6</v>
      </c>
      <c r="O107" s="44">
        <v>2</v>
      </c>
      <c r="P107" s="14">
        <v>2</v>
      </c>
      <c r="Q107" s="44">
        <v>0</v>
      </c>
      <c r="R107" s="14">
        <v>28</v>
      </c>
      <c r="S107" s="14">
        <v>3</v>
      </c>
      <c r="T107" s="57">
        <v>31</v>
      </c>
      <c r="U107" s="14">
        <v>31</v>
      </c>
      <c r="V107" s="57">
        <v>5</v>
      </c>
      <c r="W107" s="14">
        <v>5</v>
      </c>
      <c r="X107" s="44">
        <v>9</v>
      </c>
      <c r="Y107" s="14">
        <v>10</v>
      </c>
      <c r="Z107" s="57">
        <v>3</v>
      </c>
      <c r="AA107" s="14">
        <v>3</v>
      </c>
      <c r="AB107" s="44">
        <v>64</v>
      </c>
      <c r="AC107" s="14">
        <v>65</v>
      </c>
    </row>
    <row r="108" spans="1:29" x14ac:dyDescent="0.2">
      <c r="A108" s="44" t="s">
        <v>90</v>
      </c>
      <c r="B108" s="14" t="s">
        <v>383</v>
      </c>
      <c r="C108" s="14">
        <v>18.510000000000002</v>
      </c>
      <c r="D108" s="98">
        <v>1934</v>
      </c>
      <c r="E108" s="59">
        <v>1</v>
      </c>
      <c r="F108" s="44">
        <v>2</v>
      </c>
      <c r="G108" s="14">
        <v>2</v>
      </c>
      <c r="H108" s="59">
        <v>1</v>
      </c>
      <c r="I108" s="44">
        <v>2</v>
      </c>
      <c r="J108" s="14">
        <v>2</v>
      </c>
      <c r="K108" s="59">
        <v>1</v>
      </c>
      <c r="L108" s="59">
        <v>1</v>
      </c>
      <c r="M108" s="57">
        <v>5</v>
      </c>
      <c r="N108" s="14">
        <v>5</v>
      </c>
      <c r="O108" s="44">
        <v>2</v>
      </c>
      <c r="P108" s="14">
        <v>2</v>
      </c>
      <c r="Q108" s="44">
        <v>0</v>
      </c>
      <c r="R108" s="14">
        <v>26</v>
      </c>
      <c r="S108" s="14">
        <v>2</v>
      </c>
      <c r="T108" s="57">
        <v>28</v>
      </c>
      <c r="U108" s="14">
        <v>27</v>
      </c>
      <c r="V108" s="57">
        <v>5</v>
      </c>
      <c r="W108" s="14">
        <v>5</v>
      </c>
      <c r="X108" s="44">
        <v>9</v>
      </c>
      <c r="Y108" s="14">
        <v>9</v>
      </c>
      <c r="Z108" s="57">
        <v>2</v>
      </c>
      <c r="AA108" s="14">
        <v>2</v>
      </c>
      <c r="AB108" s="44">
        <v>59</v>
      </c>
      <c r="AC108" s="14">
        <v>58</v>
      </c>
    </row>
    <row r="109" spans="1:29" x14ac:dyDescent="0.2">
      <c r="A109" s="44" t="s">
        <v>116</v>
      </c>
      <c r="B109" s="14" t="s">
        <v>379</v>
      </c>
      <c r="C109" s="14">
        <v>24.72</v>
      </c>
      <c r="D109" s="98">
        <v>1258</v>
      </c>
      <c r="E109" s="59">
        <v>1</v>
      </c>
      <c r="F109" s="44">
        <v>1</v>
      </c>
      <c r="G109" s="14">
        <v>1</v>
      </c>
      <c r="H109" s="59">
        <v>1</v>
      </c>
      <c r="I109" s="44">
        <v>1</v>
      </c>
      <c r="J109" s="14">
        <v>1</v>
      </c>
      <c r="K109" s="59">
        <v>1</v>
      </c>
      <c r="L109" s="59">
        <v>1</v>
      </c>
      <c r="M109" s="57">
        <v>3</v>
      </c>
      <c r="N109" s="14">
        <v>3</v>
      </c>
      <c r="O109" s="44">
        <v>1</v>
      </c>
      <c r="P109" s="14">
        <v>1</v>
      </c>
      <c r="Q109" s="44">
        <v>0</v>
      </c>
      <c r="R109" s="14">
        <v>17</v>
      </c>
      <c r="S109" s="14">
        <v>2</v>
      </c>
      <c r="T109" s="57">
        <v>19</v>
      </c>
      <c r="U109" s="14">
        <v>17</v>
      </c>
      <c r="V109" s="57">
        <v>5</v>
      </c>
      <c r="W109" s="14">
        <v>5</v>
      </c>
      <c r="X109" s="44">
        <v>5</v>
      </c>
      <c r="Y109" s="14">
        <v>6</v>
      </c>
      <c r="Z109" s="57">
        <v>2</v>
      </c>
      <c r="AA109" s="14">
        <v>2</v>
      </c>
      <c r="AB109" s="44">
        <v>41</v>
      </c>
      <c r="AC109" s="14">
        <v>40</v>
      </c>
    </row>
    <row r="110" spans="1:29" x14ac:dyDescent="0.2">
      <c r="A110" s="44" t="s">
        <v>125</v>
      </c>
      <c r="B110" s="14" t="s">
        <v>817</v>
      </c>
      <c r="C110" s="14">
        <v>17.440000000000001</v>
      </c>
      <c r="D110" s="98">
        <v>697</v>
      </c>
      <c r="E110" s="59">
        <v>1</v>
      </c>
      <c r="F110" s="44">
        <v>0</v>
      </c>
      <c r="G110" s="14">
        <v>0</v>
      </c>
      <c r="H110" s="59">
        <v>1</v>
      </c>
      <c r="I110" s="44">
        <v>1</v>
      </c>
      <c r="J110" s="14">
        <v>1</v>
      </c>
      <c r="K110" s="59">
        <v>1</v>
      </c>
      <c r="L110" s="59">
        <v>1</v>
      </c>
      <c r="M110" s="57">
        <v>3</v>
      </c>
      <c r="N110" s="14">
        <v>2</v>
      </c>
      <c r="O110" s="44">
        <v>1</v>
      </c>
      <c r="P110" s="14">
        <v>1</v>
      </c>
      <c r="Q110" s="44">
        <v>0</v>
      </c>
      <c r="R110" s="14">
        <v>7</v>
      </c>
      <c r="S110" s="14">
        <v>1</v>
      </c>
      <c r="T110" s="57">
        <v>8</v>
      </c>
      <c r="U110" s="14">
        <v>10</v>
      </c>
      <c r="V110" s="57">
        <v>5</v>
      </c>
      <c r="W110" s="14">
        <v>5</v>
      </c>
      <c r="X110" s="44">
        <v>3</v>
      </c>
      <c r="Y110" s="14">
        <v>3</v>
      </c>
      <c r="Z110" s="57">
        <v>2</v>
      </c>
      <c r="AA110" s="14">
        <v>2</v>
      </c>
      <c r="AB110" s="44">
        <v>27</v>
      </c>
      <c r="AC110" s="14">
        <v>28</v>
      </c>
    </row>
    <row r="111" spans="1:29" x14ac:dyDescent="0.2">
      <c r="A111" s="44" t="s">
        <v>137</v>
      </c>
      <c r="B111" s="14" t="s">
        <v>817</v>
      </c>
      <c r="C111" s="14">
        <v>22.377921700000002</v>
      </c>
      <c r="D111" s="98">
        <v>1046</v>
      </c>
      <c r="E111" s="59">
        <v>1</v>
      </c>
      <c r="F111" s="44">
        <v>1</v>
      </c>
      <c r="G111" s="14">
        <v>1</v>
      </c>
      <c r="H111" s="59">
        <v>1</v>
      </c>
      <c r="I111" s="44">
        <v>1</v>
      </c>
      <c r="J111" s="14">
        <v>1</v>
      </c>
      <c r="K111" s="59">
        <v>1</v>
      </c>
      <c r="L111" s="59">
        <v>1</v>
      </c>
      <c r="M111" s="57">
        <v>3</v>
      </c>
      <c r="N111" s="14">
        <v>3</v>
      </c>
      <c r="O111" s="44">
        <v>1</v>
      </c>
      <c r="P111" s="14">
        <v>1</v>
      </c>
      <c r="Q111" s="44">
        <v>0</v>
      </c>
      <c r="R111" s="14">
        <v>12</v>
      </c>
      <c r="S111" s="14">
        <v>2</v>
      </c>
      <c r="T111" s="57">
        <v>14</v>
      </c>
      <c r="U111" s="14">
        <v>15</v>
      </c>
      <c r="V111" s="57">
        <v>5</v>
      </c>
      <c r="W111" s="14">
        <v>5</v>
      </c>
      <c r="X111" s="44">
        <v>5</v>
      </c>
      <c r="Y111" s="14">
        <v>5</v>
      </c>
      <c r="Z111" s="57">
        <v>2</v>
      </c>
      <c r="AA111" s="14">
        <v>2</v>
      </c>
      <c r="AB111" s="44">
        <v>36</v>
      </c>
      <c r="AC111" s="14">
        <v>37</v>
      </c>
    </row>
    <row r="112" spans="1:29" x14ac:dyDescent="0.2">
      <c r="A112" s="44" t="s">
        <v>345</v>
      </c>
      <c r="B112" s="14" t="s">
        <v>859</v>
      </c>
      <c r="C112" s="14">
        <v>14.03</v>
      </c>
      <c r="D112" s="98">
        <v>693</v>
      </c>
      <c r="E112" s="59">
        <v>1</v>
      </c>
      <c r="F112" s="44">
        <v>0</v>
      </c>
      <c r="G112" s="14">
        <v>0</v>
      </c>
      <c r="H112" s="59">
        <v>1</v>
      </c>
      <c r="I112" s="44">
        <v>1</v>
      </c>
      <c r="J112" s="14">
        <v>1</v>
      </c>
      <c r="K112" s="59">
        <v>1</v>
      </c>
      <c r="L112" s="59">
        <v>1</v>
      </c>
      <c r="M112" s="57">
        <v>2</v>
      </c>
      <c r="N112" s="14">
        <v>2</v>
      </c>
      <c r="O112" s="44">
        <v>1</v>
      </c>
      <c r="P112" s="14">
        <v>1</v>
      </c>
      <c r="Q112" s="44">
        <v>0</v>
      </c>
      <c r="R112" s="14">
        <v>7</v>
      </c>
      <c r="S112" s="14">
        <v>1</v>
      </c>
      <c r="T112" s="57">
        <v>8</v>
      </c>
      <c r="U112" s="14">
        <v>10</v>
      </c>
      <c r="V112" s="57">
        <v>5</v>
      </c>
      <c r="W112" s="14">
        <v>5</v>
      </c>
      <c r="X112" s="44">
        <v>3</v>
      </c>
      <c r="Y112" s="14">
        <v>3</v>
      </c>
      <c r="Z112" s="57">
        <v>2</v>
      </c>
      <c r="AA112" s="14">
        <v>2</v>
      </c>
      <c r="AB112" s="44">
        <v>26</v>
      </c>
      <c r="AC112" s="14">
        <v>28</v>
      </c>
    </row>
    <row r="113" spans="1:29" x14ac:dyDescent="0.2">
      <c r="A113" s="41" t="s">
        <v>361</v>
      </c>
      <c r="B113" s="42" t="s">
        <v>854</v>
      </c>
      <c r="C113" s="42">
        <v>1.06</v>
      </c>
      <c r="D113" s="97">
        <v>267</v>
      </c>
      <c r="E113" s="58">
        <v>1</v>
      </c>
      <c r="F113" s="41">
        <v>0</v>
      </c>
      <c r="G113" s="42">
        <v>0</v>
      </c>
      <c r="H113" s="58">
        <v>1</v>
      </c>
      <c r="I113" s="41">
        <v>1</v>
      </c>
      <c r="J113" s="42">
        <v>1</v>
      </c>
      <c r="K113" s="58">
        <v>1</v>
      </c>
      <c r="L113" s="58">
        <v>1</v>
      </c>
      <c r="M113" s="57">
        <v>2</v>
      </c>
      <c r="N113" s="42">
        <v>2</v>
      </c>
      <c r="O113" s="41">
        <v>1</v>
      </c>
      <c r="P113" s="42">
        <v>1</v>
      </c>
      <c r="Q113" s="41">
        <v>0</v>
      </c>
      <c r="R113" s="42">
        <v>6</v>
      </c>
      <c r="S113" s="42">
        <v>1</v>
      </c>
      <c r="T113" s="57">
        <v>7</v>
      </c>
      <c r="U113" s="42">
        <v>4</v>
      </c>
      <c r="V113" s="57">
        <v>5</v>
      </c>
      <c r="W113" s="42">
        <v>5</v>
      </c>
      <c r="X113" s="41">
        <v>2</v>
      </c>
      <c r="Y113" s="42">
        <v>1</v>
      </c>
      <c r="Z113" s="57">
        <v>2</v>
      </c>
      <c r="AA113" s="42">
        <v>2</v>
      </c>
      <c r="AB113" s="44">
        <v>24</v>
      </c>
      <c r="AC113" s="42">
        <v>20</v>
      </c>
    </row>
    <row r="114" spans="1:29" x14ac:dyDescent="0.2">
      <c r="A114" s="44" t="s">
        <v>65</v>
      </c>
      <c r="B114" s="14" t="s">
        <v>380</v>
      </c>
      <c r="C114" s="14">
        <v>6.25</v>
      </c>
      <c r="D114" s="98">
        <v>479</v>
      </c>
      <c r="E114" s="59">
        <v>1</v>
      </c>
      <c r="F114" s="44">
        <v>0</v>
      </c>
      <c r="G114" s="14">
        <v>0</v>
      </c>
      <c r="H114" s="59">
        <v>1</v>
      </c>
      <c r="I114" s="44">
        <v>1</v>
      </c>
      <c r="J114" s="14">
        <v>1</v>
      </c>
      <c r="K114" s="59">
        <v>1</v>
      </c>
      <c r="L114" s="59">
        <v>1</v>
      </c>
      <c r="M114" s="57">
        <v>2</v>
      </c>
      <c r="N114" s="14">
        <v>2</v>
      </c>
      <c r="O114" s="44">
        <v>1</v>
      </c>
      <c r="P114" s="14">
        <v>1</v>
      </c>
      <c r="Q114" s="44">
        <v>0</v>
      </c>
      <c r="R114" s="14">
        <v>6</v>
      </c>
      <c r="S114" s="14">
        <v>1</v>
      </c>
      <c r="T114" s="57">
        <v>7</v>
      </c>
      <c r="U114" s="14">
        <v>7</v>
      </c>
      <c r="V114" s="57">
        <v>5</v>
      </c>
      <c r="W114" s="14">
        <v>5</v>
      </c>
      <c r="X114" s="44">
        <v>3</v>
      </c>
      <c r="Y114" s="14">
        <v>2</v>
      </c>
      <c r="Z114" s="57">
        <v>2</v>
      </c>
      <c r="AA114" s="14">
        <v>2</v>
      </c>
      <c r="AB114" s="44">
        <v>25</v>
      </c>
      <c r="AC114" s="14">
        <v>24</v>
      </c>
    </row>
    <row r="115" spans="1:29" x14ac:dyDescent="0.2">
      <c r="A115" s="44" t="s">
        <v>66</v>
      </c>
      <c r="B115" s="14" t="s">
        <v>380</v>
      </c>
      <c r="C115" s="14">
        <v>23.919999999999998</v>
      </c>
      <c r="D115" s="98">
        <v>1416</v>
      </c>
      <c r="E115" s="59">
        <v>1</v>
      </c>
      <c r="F115" s="44">
        <v>1</v>
      </c>
      <c r="G115" s="14">
        <v>1</v>
      </c>
      <c r="H115" s="59">
        <v>1</v>
      </c>
      <c r="I115" s="44">
        <v>2</v>
      </c>
      <c r="J115" s="14">
        <v>2</v>
      </c>
      <c r="K115" s="59">
        <v>1</v>
      </c>
      <c r="L115" s="59">
        <v>1</v>
      </c>
      <c r="M115" s="57">
        <v>4</v>
      </c>
      <c r="N115" s="14">
        <v>4</v>
      </c>
      <c r="O115" s="44">
        <v>1</v>
      </c>
      <c r="P115" s="14">
        <v>1</v>
      </c>
      <c r="Q115" s="44">
        <v>0</v>
      </c>
      <c r="R115" s="14">
        <v>19</v>
      </c>
      <c r="S115" s="14">
        <v>2</v>
      </c>
      <c r="T115" s="57">
        <v>21</v>
      </c>
      <c r="U115" s="14">
        <v>20</v>
      </c>
      <c r="V115" s="57">
        <v>5</v>
      </c>
      <c r="W115" s="14">
        <v>5</v>
      </c>
      <c r="X115" s="44">
        <v>6</v>
      </c>
      <c r="Y115" s="14">
        <v>6</v>
      </c>
      <c r="Z115" s="57">
        <v>2</v>
      </c>
      <c r="AA115" s="14">
        <v>2</v>
      </c>
      <c r="AB115" s="44">
        <v>46</v>
      </c>
      <c r="AC115" s="14">
        <v>45</v>
      </c>
    </row>
    <row r="116" spans="1:29" x14ac:dyDescent="0.2">
      <c r="A116" s="44" t="s">
        <v>67</v>
      </c>
      <c r="B116" s="14" t="s">
        <v>380</v>
      </c>
      <c r="C116" s="14">
        <v>17.22</v>
      </c>
      <c r="D116" s="98">
        <v>1500</v>
      </c>
      <c r="E116" s="59">
        <v>1</v>
      </c>
      <c r="F116" s="44">
        <v>1</v>
      </c>
      <c r="G116" s="14">
        <v>1</v>
      </c>
      <c r="H116" s="59">
        <v>1</v>
      </c>
      <c r="I116" s="44">
        <v>2</v>
      </c>
      <c r="J116" s="14">
        <v>2</v>
      </c>
      <c r="K116" s="59">
        <v>1</v>
      </c>
      <c r="L116" s="59">
        <v>1</v>
      </c>
      <c r="M116" s="57">
        <v>4</v>
      </c>
      <c r="N116" s="14">
        <v>4</v>
      </c>
      <c r="O116" s="44">
        <v>1</v>
      </c>
      <c r="P116" s="14">
        <v>1</v>
      </c>
      <c r="Q116" s="44">
        <v>0</v>
      </c>
      <c r="R116" s="14">
        <v>20</v>
      </c>
      <c r="S116" s="14">
        <v>1</v>
      </c>
      <c r="T116" s="57">
        <v>21</v>
      </c>
      <c r="U116" s="14">
        <v>21</v>
      </c>
      <c r="V116" s="57">
        <v>5</v>
      </c>
      <c r="W116" s="14">
        <v>5</v>
      </c>
      <c r="X116" s="44">
        <v>7</v>
      </c>
      <c r="Y116" s="14">
        <v>7</v>
      </c>
      <c r="Z116" s="57">
        <v>2</v>
      </c>
      <c r="AA116" s="14">
        <v>2</v>
      </c>
      <c r="AB116" s="44">
        <v>47</v>
      </c>
      <c r="AC116" s="14">
        <v>47</v>
      </c>
    </row>
    <row r="117" spans="1:29" x14ac:dyDescent="0.2">
      <c r="A117" s="44" t="s">
        <v>91</v>
      </c>
      <c r="B117" s="14" t="s">
        <v>383</v>
      </c>
      <c r="C117" s="14">
        <v>13.01</v>
      </c>
      <c r="D117" s="98">
        <v>1561</v>
      </c>
      <c r="E117" s="59">
        <v>1</v>
      </c>
      <c r="F117" s="44">
        <v>1</v>
      </c>
      <c r="G117" s="14">
        <v>1</v>
      </c>
      <c r="H117" s="59">
        <v>1</v>
      </c>
      <c r="I117" s="44">
        <v>2</v>
      </c>
      <c r="J117" s="14">
        <v>2</v>
      </c>
      <c r="K117" s="59">
        <v>1</v>
      </c>
      <c r="L117" s="59">
        <v>1</v>
      </c>
      <c r="M117" s="57">
        <v>4</v>
      </c>
      <c r="N117" s="14">
        <v>4</v>
      </c>
      <c r="O117" s="44">
        <v>1</v>
      </c>
      <c r="P117" s="14">
        <v>1</v>
      </c>
      <c r="Q117" s="44">
        <v>0</v>
      </c>
      <c r="R117" s="14">
        <v>19</v>
      </c>
      <c r="S117" s="14">
        <v>1</v>
      </c>
      <c r="T117" s="57">
        <v>20</v>
      </c>
      <c r="U117" s="14">
        <v>22</v>
      </c>
      <c r="V117" s="57">
        <v>6</v>
      </c>
      <c r="W117" s="14">
        <v>5</v>
      </c>
      <c r="X117" s="44">
        <v>8</v>
      </c>
      <c r="Y117" s="14">
        <v>7</v>
      </c>
      <c r="Z117" s="57">
        <v>2</v>
      </c>
      <c r="AA117" s="14">
        <v>2</v>
      </c>
      <c r="AB117" s="44">
        <v>48</v>
      </c>
      <c r="AC117" s="14">
        <v>48</v>
      </c>
    </row>
    <row r="118" spans="1:29" x14ac:dyDescent="0.2">
      <c r="A118" s="41" t="s">
        <v>358</v>
      </c>
      <c r="B118" s="42" t="s">
        <v>854</v>
      </c>
      <c r="C118" s="42">
        <v>4.2</v>
      </c>
      <c r="D118" s="97">
        <v>525</v>
      </c>
      <c r="E118" s="58">
        <v>1</v>
      </c>
      <c r="F118" s="41">
        <v>0</v>
      </c>
      <c r="G118" s="42">
        <v>0</v>
      </c>
      <c r="H118" s="58">
        <v>1</v>
      </c>
      <c r="I118" s="41">
        <v>1</v>
      </c>
      <c r="J118" s="42">
        <v>1</v>
      </c>
      <c r="K118" s="58">
        <v>1</v>
      </c>
      <c r="L118" s="58">
        <v>1</v>
      </c>
      <c r="M118" s="57">
        <v>2</v>
      </c>
      <c r="N118" s="42">
        <v>2</v>
      </c>
      <c r="O118" s="41">
        <v>1</v>
      </c>
      <c r="P118" s="42">
        <v>1</v>
      </c>
      <c r="Q118" s="41">
        <v>0</v>
      </c>
      <c r="R118" s="42">
        <v>6</v>
      </c>
      <c r="S118" s="42">
        <v>1</v>
      </c>
      <c r="T118" s="57">
        <v>7</v>
      </c>
      <c r="U118" s="42">
        <v>7</v>
      </c>
      <c r="V118" s="57">
        <v>3</v>
      </c>
      <c r="W118" s="42">
        <v>5</v>
      </c>
      <c r="X118" s="41">
        <v>2</v>
      </c>
      <c r="Y118" s="42">
        <v>2</v>
      </c>
      <c r="Z118" s="57">
        <v>2</v>
      </c>
      <c r="AA118" s="42">
        <v>2</v>
      </c>
      <c r="AB118" s="44">
        <v>22</v>
      </c>
      <c r="AC118" s="42">
        <v>24</v>
      </c>
    </row>
    <row r="119" spans="1:29" x14ac:dyDescent="0.2">
      <c r="A119" s="44" t="s">
        <v>117</v>
      </c>
      <c r="B119" s="14" t="s">
        <v>379</v>
      </c>
      <c r="C119" s="14">
        <v>46.95</v>
      </c>
      <c r="D119" s="98">
        <v>1720</v>
      </c>
      <c r="E119" s="59">
        <v>1</v>
      </c>
      <c r="F119" s="44">
        <v>1</v>
      </c>
      <c r="G119" s="14">
        <v>1</v>
      </c>
      <c r="H119" s="59">
        <v>1</v>
      </c>
      <c r="I119" s="44">
        <v>2</v>
      </c>
      <c r="J119" s="14">
        <v>2</v>
      </c>
      <c r="K119" s="59">
        <v>1</v>
      </c>
      <c r="L119" s="59">
        <v>1</v>
      </c>
      <c r="M119" s="57">
        <v>4</v>
      </c>
      <c r="N119" s="14">
        <v>4</v>
      </c>
      <c r="O119" s="44">
        <v>2</v>
      </c>
      <c r="P119" s="14">
        <v>2</v>
      </c>
      <c r="Q119" s="44">
        <v>0</v>
      </c>
      <c r="R119" s="14">
        <v>23</v>
      </c>
      <c r="S119" s="14">
        <v>3</v>
      </c>
      <c r="T119" s="57">
        <v>26</v>
      </c>
      <c r="U119" s="14">
        <v>24</v>
      </c>
      <c r="V119" s="57">
        <v>5</v>
      </c>
      <c r="W119" s="14">
        <v>5</v>
      </c>
      <c r="X119" s="44">
        <v>8</v>
      </c>
      <c r="Y119" s="14">
        <v>8</v>
      </c>
      <c r="Z119" s="57">
        <v>2</v>
      </c>
      <c r="AA119" s="14">
        <v>2</v>
      </c>
      <c r="AB119" s="44">
        <v>54</v>
      </c>
      <c r="AC119" s="14">
        <v>52</v>
      </c>
    </row>
    <row r="120" spans="1:29" x14ac:dyDescent="0.2">
      <c r="A120" s="44" t="s">
        <v>355</v>
      </c>
      <c r="B120" s="14" t="s">
        <v>385</v>
      </c>
      <c r="C120" s="14">
        <v>10.69</v>
      </c>
      <c r="D120" s="98">
        <v>998</v>
      </c>
      <c r="E120" s="59">
        <v>1</v>
      </c>
      <c r="F120" s="44">
        <v>0</v>
      </c>
      <c r="G120" s="14">
        <v>0</v>
      </c>
      <c r="H120" s="59">
        <v>1</v>
      </c>
      <c r="I120" s="44">
        <v>1</v>
      </c>
      <c r="J120" s="14">
        <v>1</v>
      </c>
      <c r="K120" s="59">
        <v>1</v>
      </c>
      <c r="L120" s="59">
        <v>1</v>
      </c>
      <c r="M120" s="57">
        <v>2</v>
      </c>
      <c r="N120" s="14">
        <v>2</v>
      </c>
      <c r="O120" s="44">
        <v>1</v>
      </c>
      <c r="P120" s="14">
        <v>1</v>
      </c>
      <c r="Q120" s="44">
        <v>0</v>
      </c>
      <c r="R120" s="14">
        <v>12</v>
      </c>
      <c r="S120" s="14">
        <v>1</v>
      </c>
      <c r="T120" s="57">
        <v>13</v>
      </c>
      <c r="U120" s="14">
        <v>14</v>
      </c>
      <c r="V120" s="57">
        <v>5</v>
      </c>
      <c r="W120" s="14">
        <v>5</v>
      </c>
      <c r="X120" s="44">
        <v>4</v>
      </c>
      <c r="Y120" s="14">
        <v>4</v>
      </c>
      <c r="Z120" s="57">
        <v>2</v>
      </c>
      <c r="AA120" s="14">
        <v>2</v>
      </c>
      <c r="AB120" s="44">
        <v>32</v>
      </c>
      <c r="AC120" s="14">
        <v>33</v>
      </c>
    </row>
    <row r="121" spans="1:29" x14ac:dyDescent="0.2">
      <c r="A121" s="44" t="s">
        <v>122</v>
      </c>
      <c r="B121" s="14" t="s">
        <v>817</v>
      </c>
      <c r="C121" s="14">
        <v>12.21</v>
      </c>
      <c r="D121" s="98">
        <v>502</v>
      </c>
      <c r="E121" s="59">
        <v>1</v>
      </c>
      <c r="F121" s="44">
        <v>0</v>
      </c>
      <c r="G121" s="14">
        <v>0</v>
      </c>
      <c r="H121" s="59">
        <v>1</v>
      </c>
      <c r="I121" s="44">
        <v>1</v>
      </c>
      <c r="J121" s="14">
        <v>1</v>
      </c>
      <c r="K121" s="59">
        <v>1</v>
      </c>
      <c r="L121" s="59">
        <v>1</v>
      </c>
      <c r="M121" s="57">
        <v>2</v>
      </c>
      <c r="N121" s="14">
        <v>2</v>
      </c>
      <c r="O121" s="44">
        <v>1</v>
      </c>
      <c r="P121" s="14">
        <v>1</v>
      </c>
      <c r="Q121" s="44">
        <v>0</v>
      </c>
      <c r="R121" s="14">
        <v>6</v>
      </c>
      <c r="S121" s="14">
        <v>1</v>
      </c>
      <c r="T121" s="57">
        <v>7</v>
      </c>
      <c r="U121" s="14">
        <v>7</v>
      </c>
      <c r="V121" s="57">
        <v>5</v>
      </c>
      <c r="W121" s="14">
        <v>5</v>
      </c>
      <c r="X121" s="44">
        <v>2</v>
      </c>
      <c r="Y121" s="14">
        <v>2</v>
      </c>
      <c r="Z121" s="57">
        <v>2</v>
      </c>
      <c r="AA121" s="14">
        <v>2</v>
      </c>
      <c r="AB121" s="44">
        <v>24</v>
      </c>
      <c r="AC121" s="14">
        <v>24</v>
      </c>
    </row>
    <row r="122" spans="1:29" x14ac:dyDescent="0.2">
      <c r="A122" s="41" t="s">
        <v>68</v>
      </c>
      <c r="B122" s="42" t="s">
        <v>380</v>
      </c>
      <c r="C122" s="42">
        <v>11.98</v>
      </c>
      <c r="D122" s="97">
        <v>1045</v>
      </c>
      <c r="E122" s="58">
        <v>1</v>
      </c>
      <c r="F122" s="41">
        <v>1</v>
      </c>
      <c r="G122" s="42">
        <v>1</v>
      </c>
      <c r="H122" s="58">
        <v>1</v>
      </c>
      <c r="I122" s="41">
        <v>1</v>
      </c>
      <c r="J122" s="42">
        <v>1</v>
      </c>
      <c r="K122" s="58">
        <v>1</v>
      </c>
      <c r="L122" s="58">
        <v>1</v>
      </c>
      <c r="M122" s="57">
        <v>3</v>
      </c>
      <c r="N122" s="42">
        <v>3</v>
      </c>
      <c r="O122" s="41">
        <v>1</v>
      </c>
      <c r="P122" s="42">
        <v>1</v>
      </c>
      <c r="Q122" s="41">
        <v>0</v>
      </c>
      <c r="R122" s="42">
        <v>12</v>
      </c>
      <c r="S122" s="42">
        <v>1</v>
      </c>
      <c r="T122" s="57">
        <v>13</v>
      </c>
      <c r="U122" s="42">
        <v>15</v>
      </c>
      <c r="V122" s="57">
        <v>5</v>
      </c>
      <c r="W122" s="42">
        <v>5</v>
      </c>
      <c r="X122" s="41">
        <v>5</v>
      </c>
      <c r="Y122" s="42">
        <v>5</v>
      </c>
      <c r="Z122" s="57">
        <v>2</v>
      </c>
      <c r="AA122" s="42">
        <v>2</v>
      </c>
      <c r="AB122" s="44">
        <v>35</v>
      </c>
      <c r="AC122" s="42">
        <v>37</v>
      </c>
    </row>
    <row r="123" spans="1:29" x14ac:dyDescent="0.2">
      <c r="A123" s="45" t="s">
        <v>118</v>
      </c>
      <c r="B123" s="46" t="s">
        <v>379</v>
      </c>
      <c r="C123" s="46">
        <v>16.170000000000002</v>
      </c>
      <c r="D123" s="99">
        <v>912</v>
      </c>
      <c r="E123" s="60">
        <v>1</v>
      </c>
      <c r="F123" s="45">
        <v>0</v>
      </c>
      <c r="G123" s="46">
        <v>0</v>
      </c>
      <c r="H123" s="60">
        <v>1</v>
      </c>
      <c r="I123" s="45">
        <v>1</v>
      </c>
      <c r="J123" s="46">
        <v>1</v>
      </c>
      <c r="K123" s="60">
        <v>1</v>
      </c>
      <c r="L123" s="60">
        <v>1</v>
      </c>
      <c r="M123" s="57">
        <v>2</v>
      </c>
      <c r="N123" s="46">
        <v>2</v>
      </c>
      <c r="O123" s="45">
        <v>1</v>
      </c>
      <c r="P123" s="46">
        <v>1</v>
      </c>
      <c r="Q123" s="45">
        <v>8</v>
      </c>
      <c r="R123" s="46">
        <v>6</v>
      </c>
      <c r="S123" s="46">
        <v>1</v>
      </c>
      <c r="T123" s="57">
        <v>15</v>
      </c>
      <c r="U123" s="46">
        <v>13</v>
      </c>
      <c r="V123" s="57">
        <v>5</v>
      </c>
      <c r="W123" s="46">
        <v>5</v>
      </c>
      <c r="X123" s="45">
        <v>4</v>
      </c>
      <c r="Y123" s="46">
        <v>4</v>
      </c>
      <c r="Z123" s="57">
        <v>2</v>
      </c>
      <c r="AA123" s="46">
        <v>2</v>
      </c>
      <c r="AB123" s="44">
        <v>34</v>
      </c>
      <c r="AC123" s="46">
        <v>32</v>
      </c>
    </row>
    <row r="124" spans="1:29" x14ac:dyDescent="0.2">
      <c r="A124" s="44" t="s">
        <v>145</v>
      </c>
      <c r="B124" s="14" t="s">
        <v>385</v>
      </c>
      <c r="C124" s="14">
        <v>11.56</v>
      </c>
      <c r="D124" s="98">
        <v>1014</v>
      </c>
      <c r="E124" s="59">
        <v>1</v>
      </c>
      <c r="F124" s="44">
        <v>1</v>
      </c>
      <c r="G124" s="14">
        <v>1</v>
      </c>
      <c r="H124" s="59">
        <v>1</v>
      </c>
      <c r="I124" s="44">
        <v>1</v>
      </c>
      <c r="J124" s="14">
        <v>1</v>
      </c>
      <c r="K124" s="59">
        <v>1</v>
      </c>
      <c r="L124" s="59">
        <v>1</v>
      </c>
      <c r="M124" s="57">
        <v>3</v>
      </c>
      <c r="N124" s="14">
        <v>3</v>
      </c>
      <c r="O124" s="44">
        <v>1</v>
      </c>
      <c r="P124" s="14">
        <v>1</v>
      </c>
      <c r="Q124" s="44">
        <v>0</v>
      </c>
      <c r="R124" s="14">
        <v>12</v>
      </c>
      <c r="S124" s="14">
        <v>1</v>
      </c>
      <c r="T124" s="57">
        <v>13</v>
      </c>
      <c r="U124" s="14">
        <v>14</v>
      </c>
      <c r="V124" s="57">
        <v>5</v>
      </c>
      <c r="W124" s="14">
        <v>5</v>
      </c>
      <c r="X124" s="44">
        <v>4</v>
      </c>
      <c r="Y124" s="14">
        <v>4</v>
      </c>
      <c r="Z124" s="57">
        <v>2</v>
      </c>
      <c r="AA124" s="14">
        <v>2</v>
      </c>
      <c r="AB124" s="44">
        <v>34</v>
      </c>
      <c r="AC124" s="14">
        <v>35</v>
      </c>
    </row>
    <row r="125" spans="1:29" x14ac:dyDescent="0.2">
      <c r="A125" s="44" t="s">
        <v>150</v>
      </c>
      <c r="B125" s="14" t="s">
        <v>385</v>
      </c>
      <c r="C125" s="14">
        <v>19.39</v>
      </c>
      <c r="D125" s="98">
        <v>1603</v>
      </c>
      <c r="E125" s="59">
        <v>1</v>
      </c>
      <c r="F125" s="44">
        <v>1</v>
      </c>
      <c r="G125" s="14">
        <v>1</v>
      </c>
      <c r="H125" s="59">
        <v>1</v>
      </c>
      <c r="I125" s="44">
        <v>2</v>
      </c>
      <c r="J125" s="14">
        <v>2</v>
      </c>
      <c r="K125" s="59">
        <v>1</v>
      </c>
      <c r="L125" s="59">
        <v>1</v>
      </c>
      <c r="M125" s="57">
        <v>4</v>
      </c>
      <c r="N125" s="14">
        <v>4</v>
      </c>
      <c r="O125" s="44">
        <v>2</v>
      </c>
      <c r="P125" s="14">
        <v>1</v>
      </c>
      <c r="Q125" s="44">
        <v>0</v>
      </c>
      <c r="R125" s="14">
        <v>22</v>
      </c>
      <c r="S125" s="14">
        <v>1</v>
      </c>
      <c r="T125" s="57">
        <v>23</v>
      </c>
      <c r="U125" s="14">
        <v>22</v>
      </c>
      <c r="V125" s="57">
        <v>5</v>
      </c>
      <c r="W125" s="14">
        <v>5</v>
      </c>
      <c r="X125" s="44">
        <v>7</v>
      </c>
      <c r="Y125" s="14">
        <v>7</v>
      </c>
      <c r="Z125" s="57">
        <v>3</v>
      </c>
      <c r="AA125" s="14">
        <v>2</v>
      </c>
      <c r="AB125" s="44">
        <v>51</v>
      </c>
      <c r="AC125" s="14">
        <v>48</v>
      </c>
    </row>
    <row r="126" spans="1:29" x14ac:dyDescent="0.2">
      <c r="A126" s="44" t="s">
        <v>92</v>
      </c>
      <c r="B126" s="14" t="s">
        <v>383</v>
      </c>
      <c r="C126" s="14">
        <v>14.15</v>
      </c>
      <c r="D126" s="98">
        <v>1767</v>
      </c>
      <c r="E126" s="59">
        <v>1</v>
      </c>
      <c r="F126" s="44">
        <v>1</v>
      </c>
      <c r="G126" s="14">
        <v>1</v>
      </c>
      <c r="H126" s="59">
        <v>1</v>
      </c>
      <c r="I126" s="44">
        <v>2</v>
      </c>
      <c r="J126" s="14">
        <v>2</v>
      </c>
      <c r="K126" s="59">
        <v>1</v>
      </c>
      <c r="L126" s="59">
        <v>1</v>
      </c>
      <c r="M126" s="57">
        <v>4</v>
      </c>
      <c r="N126" s="14">
        <v>4</v>
      </c>
      <c r="O126" s="44">
        <v>1</v>
      </c>
      <c r="P126" s="14">
        <v>1</v>
      </c>
      <c r="Q126" s="44">
        <v>0</v>
      </c>
      <c r="R126" s="14">
        <v>22</v>
      </c>
      <c r="S126" s="14">
        <v>1</v>
      </c>
      <c r="T126" s="57">
        <v>23</v>
      </c>
      <c r="U126" s="14">
        <v>25</v>
      </c>
      <c r="V126" s="57">
        <v>7</v>
      </c>
      <c r="W126" s="14">
        <v>5</v>
      </c>
      <c r="X126" s="44">
        <v>7</v>
      </c>
      <c r="Y126" s="14">
        <v>8</v>
      </c>
      <c r="Z126" s="57">
        <v>2</v>
      </c>
      <c r="AA126" s="14">
        <v>2</v>
      </c>
      <c r="AB126" s="44">
        <v>51</v>
      </c>
      <c r="AC126" s="14">
        <v>52</v>
      </c>
    </row>
    <row r="127" spans="1:29" x14ac:dyDescent="0.2">
      <c r="A127" s="44" t="s">
        <v>139</v>
      </c>
      <c r="B127" s="14" t="s">
        <v>385</v>
      </c>
      <c r="C127" s="14">
        <v>24.88</v>
      </c>
      <c r="D127" s="98">
        <v>2151</v>
      </c>
      <c r="E127" s="59">
        <v>1</v>
      </c>
      <c r="F127" s="44">
        <v>2</v>
      </c>
      <c r="G127" s="14">
        <v>2</v>
      </c>
      <c r="H127" s="59">
        <v>1</v>
      </c>
      <c r="I127" s="44">
        <v>2</v>
      </c>
      <c r="J127" s="14">
        <v>2</v>
      </c>
      <c r="K127" s="59">
        <v>1</v>
      </c>
      <c r="L127" s="59">
        <v>1</v>
      </c>
      <c r="M127" s="57">
        <v>5</v>
      </c>
      <c r="N127" s="14">
        <v>5</v>
      </c>
      <c r="O127" s="44">
        <v>2</v>
      </c>
      <c r="P127" s="14">
        <v>2</v>
      </c>
      <c r="Q127" s="44">
        <v>0</v>
      </c>
      <c r="R127" s="14">
        <v>30</v>
      </c>
      <c r="S127" s="14">
        <v>2</v>
      </c>
      <c r="T127" s="57">
        <v>32</v>
      </c>
      <c r="U127" s="14">
        <v>30</v>
      </c>
      <c r="V127" s="57">
        <v>5</v>
      </c>
      <c r="W127" s="14">
        <v>5</v>
      </c>
      <c r="X127" s="44">
        <v>9</v>
      </c>
      <c r="Y127" s="14">
        <v>9</v>
      </c>
      <c r="Z127" s="57">
        <v>3</v>
      </c>
      <c r="AA127" s="14">
        <v>3</v>
      </c>
      <c r="AB127" s="44">
        <v>64</v>
      </c>
      <c r="AC127" s="14">
        <v>62</v>
      </c>
    </row>
    <row r="128" spans="1:29" x14ac:dyDescent="0.2">
      <c r="A128" s="44" t="s">
        <v>93</v>
      </c>
      <c r="B128" s="14" t="s">
        <v>383</v>
      </c>
      <c r="C128" s="14">
        <v>15.93</v>
      </c>
      <c r="D128" s="98">
        <v>1861</v>
      </c>
      <c r="E128" s="59">
        <v>1</v>
      </c>
      <c r="F128" s="44">
        <v>2</v>
      </c>
      <c r="G128" s="14">
        <v>2</v>
      </c>
      <c r="H128" s="59">
        <v>1</v>
      </c>
      <c r="I128" s="44">
        <v>2</v>
      </c>
      <c r="J128" s="14">
        <v>2</v>
      </c>
      <c r="K128" s="59">
        <v>1</v>
      </c>
      <c r="L128" s="59">
        <v>1</v>
      </c>
      <c r="M128" s="57">
        <v>5</v>
      </c>
      <c r="N128" s="14">
        <v>5</v>
      </c>
      <c r="O128" s="44">
        <v>2</v>
      </c>
      <c r="P128" s="14">
        <v>2</v>
      </c>
      <c r="Q128" s="44">
        <v>0</v>
      </c>
      <c r="R128" s="14">
        <v>25</v>
      </c>
      <c r="S128" s="14">
        <v>1</v>
      </c>
      <c r="T128" s="57">
        <v>26</v>
      </c>
      <c r="U128" s="14">
        <v>26</v>
      </c>
      <c r="V128" s="57">
        <v>5</v>
      </c>
      <c r="W128" s="14">
        <v>5</v>
      </c>
      <c r="X128" s="44">
        <v>7</v>
      </c>
      <c r="Y128" s="14">
        <v>8</v>
      </c>
      <c r="Z128" s="57">
        <v>2</v>
      </c>
      <c r="AA128" s="14">
        <v>2</v>
      </c>
      <c r="AB128" s="44">
        <v>55</v>
      </c>
      <c r="AC128" s="14">
        <v>56</v>
      </c>
    </row>
    <row r="129" spans="1:29" x14ac:dyDescent="0.2">
      <c r="A129" s="44" t="s">
        <v>94</v>
      </c>
      <c r="B129" s="14" t="s">
        <v>383</v>
      </c>
      <c r="C129" s="14">
        <v>22.36</v>
      </c>
      <c r="D129" s="98">
        <v>1963</v>
      </c>
      <c r="E129" s="59">
        <v>1</v>
      </c>
      <c r="F129" s="44">
        <v>2</v>
      </c>
      <c r="G129" s="14">
        <v>2</v>
      </c>
      <c r="H129" s="59">
        <v>1</v>
      </c>
      <c r="I129" s="44">
        <v>2</v>
      </c>
      <c r="J129" s="14">
        <v>2</v>
      </c>
      <c r="K129" s="59">
        <v>1</v>
      </c>
      <c r="L129" s="59">
        <v>1</v>
      </c>
      <c r="M129" s="57">
        <v>5</v>
      </c>
      <c r="N129" s="14">
        <v>5</v>
      </c>
      <c r="O129" s="44">
        <v>2</v>
      </c>
      <c r="P129" s="14">
        <v>2</v>
      </c>
      <c r="Q129" s="44">
        <v>0</v>
      </c>
      <c r="R129" s="14">
        <v>27</v>
      </c>
      <c r="S129" s="14">
        <v>2</v>
      </c>
      <c r="T129" s="57">
        <v>29</v>
      </c>
      <c r="U129" s="14">
        <v>27</v>
      </c>
      <c r="V129" s="57">
        <v>5</v>
      </c>
      <c r="W129" s="14">
        <v>5</v>
      </c>
      <c r="X129" s="44">
        <v>8</v>
      </c>
      <c r="Y129" s="14">
        <v>9</v>
      </c>
      <c r="Z129" s="57">
        <v>2</v>
      </c>
      <c r="AA129" s="14">
        <v>2</v>
      </c>
      <c r="AB129" s="44">
        <v>59</v>
      </c>
      <c r="AC129" s="14">
        <v>58</v>
      </c>
    </row>
    <row r="130" spans="1:29" x14ac:dyDescent="0.2">
      <c r="A130" s="44" t="s">
        <v>119</v>
      </c>
      <c r="B130" s="14" t="s">
        <v>379</v>
      </c>
      <c r="C130" s="14">
        <v>5.9300000000000006</v>
      </c>
      <c r="D130" s="98">
        <v>812</v>
      </c>
      <c r="E130" s="59">
        <v>1</v>
      </c>
      <c r="F130" s="44">
        <v>0</v>
      </c>
      <c r="G130" s="14">
        <v>0</v>
      </c>
      <c r="H130" s="59">
        <v>1</v>
      </c>
      <c r="I130" s="44">
        <v>1</v>
      </c>
      <c r="J130" s="14">
        <v>1</v>
      </c>
      <c r="K130" s="59">
        <v>1</v>
      </c>
      <c r="L130" s="59">
        <v>1</v>
      </c>
      <c r="M130" s="57">
        <v>2</v>
      </c>
      <c r="N130" s="14">
        <v>2</v>
      </c>
      <c r="O130" s="44">
        <v>1</v>
      </c>
      <c r="P130" s="14">
        <v>1</v>
      </c>
      <c r="Q130" s="44">
        <v>0</v>
      </c>
      <c r="R130" s="14">
        <v>9</v>
      </c>
      <c r="S130" s="14">
        <v>1</v>
      </c>
      <c r="T130" s="57">
        <v>10</v>
      </c>
      <c r="U130" s="14">
        <v>11</v>
      </c>
      <c r="V130" s="57">
        <v>5</v>
      </c>
      <c r="W130" s="14">
        <v>5</v>
      </c>
      <c r="X130" s="44">
        <v>4</v>
      </c>
      <c r="Y130" s="14">
        <v>4</v>
      </c>
      <c r="Z130" s="57">
        <v>2</v>
      </c>
      <c r="AA130" s="14">
        <v>2</v>
      </c>
      <c r="AB130" s="44">
        <v>29</v>
      </c>
      <c r="AC130" s="14">
        <v>30</v>
      </c>
    </row>
    <row r="131" spans="1:29" x14ac:dyDescent="0.2">
      <c r="A131" s="44" t="s">
        <v>126</v>
      </c>
      <c r="B131" s="14" t="s">
        <v>817</v>
      </c>
      <c r="C131" s="14">
        <v>12.62</v>
      </c>
      <c r="D131" s="98">
        <v>607</v>
      </c>
      <c r="E131" s="59">
        <v>1</v>
      </c>
      <c r="F131" s="44">
        <v>0</v>
      </c>
      <c r="G131" s="14">
        <v>0</v>
      </c>
      <c r="H131" s="59">
        <v>1</v>
      </c>
      <c r="I131" s="44">
        <v>1</v>
      </c>
      <c r="J131" s="14">
        <v>1</v>
      </c>
      <c r="K131" s="59">
        <v>1</v>
      </c>
      <c r="L131" s="59">
        <v>1</v>
      </c>
      <c r="M131" s="57">
        <v>2</v>
      </c>
      <c r="N131" s="14">
        <v>2</v>
      </c>
      <c r="O131" s="44">
        <v>1</v>
      </c>
      <c r="P131" s="14">
        <v>1</v>
      </c>
      <c r="Q131" s="44">
        <v>0</v>
      </c>
      <c r="R131" s="14">
        <v>6</v>
      </c>
      <c r="S131" s="14">
        <v>1</v>
      </c>
      <c r="T131" s="57">
        <v>7</v>
      </c>
      <c r="U131" s="14">
        <v>8</v>
      </c>
      <c r="V131" s="57">
        <v>5</v>
      </c>
      <c r="W131" s="14">
        <v>5</v>
      </c>
      <c r="X131" s="44">
        <v>3</v>
      </c>
      <c r="Y131" s="14">
        <v>3</v>
      </c>
      <c r="Z131" s="57">
        <v>2</v>
      </c>
      <c r="AA131" s="14">
        <v>2</v>
      </c>
      <c r="AB131" s="44">
        <v>25</v>
      </c>
      <c r="AC131" s="14">
        <v>26</v>
      </c>
    </row>
    <row r="132" spans="1:29" x14ac:dyDescent="0.2">
      <c r="A132" s="44" t="s">
        <v>69</v>
      </c>
      <c r="B132" s="14" t="s">
        <v>380</v>
      </c>
      <c r="C132" s="14">
        <v>17.09</v>
      </c>
      <c r="D132" s="98">
        <v>1651</v>
      </c>
      <c r="E132" s="59">
        <v>1</v>
      </c>
      <c r="F132" s="44">
        <v>1</v>
      </c>
      <c r="G132" s="14">
        <v>1</v>
      </c>
      <c r="H132" s="59">
        <v>1</v>
      </c>
      <c r="I132" s="44">
        <v>2</v>
      </c>
      <c r="J132" s="14">
        <v>2</v>
      </c>
      <c r="K132" s="59">
        <v>1</v>
      </c>
      <c r="L132" s="59">
        <v>1</v>
      </c>
      <c r="M132" s="57">
        <v>4</v>
      </c>
      <c r="N132" s="14">
        <v>4</v>
      </c>
      <c r="O132" s="44">
        <v>2</v>
      </c>
      <c r="P132" s="14">
        <v>1</v>
      </c>
      <c r="Q132" s="44">
        <v>0</v>
      </c>
      <c r="R132" s="14">
        <v>22</v>
      </c>
      <c r="S132" s="14">
        <v>1</v>
      </c>
      <c r="T132" s="57">
        <v>23</v>
      </c>
      <c r="U132" s="14">
        <v>23</v>
      </c>
      <c r="V132" s="57">
        <v>5</v>
      </c>
      <c r="W132" s="14">
        <v>5</v>
      </c>
      <c r="X132" s="44">
        <v>7</v>
      </c>
      <c r="Y132" s="14">
        <v>7</v>
      </c>
      <c r="Z132" s="57">
        <v>2</v>
      </c>
      <c r="AA132" s="14">
        <v>2</v>
      </c>
      <c r="AB132" s="44">
        <v>50</v>
      </c>
      <c r="AC132" s="14">
        <v>49</v>
      </c>
    </row>
    <row r="133" spans="1:29" x14ac:dyDescent="0.2">
      <c r="A133" s="41" t="s">
        <v>348</v>
      </c>
      <c r="B133" s="42" t="s">
        <v>862</v>
      </c>
      <c r="C133" s="42"/>
      <c r="D133" s="97"/>
      <c r="E133" s="58"/>
      <c r="F133" s="41"/>
      <c r="G133" s="42"/>
      <c r="H133" s="58"/>
      <c r="I133" s="41"/>
      <c r="J133" s="42"/>
      <c r="K133" s="58"/>
      <c r="L133" s="58"/>
      <c r="M133" s="57"/>
      <c r="N133" s="42"/>
      <c r="O133" s="41"/>
      <c r="P133" s="42"/>
      <c r="Q133" s="41"/>
      <c r="R133" s="42"/>
      <c r="S133" s="42"/>
      <c r="T133" s="57"/>
      <c r="U133" s="42"/>
      <c r="V133" s="57"/>
      <c r="W133" s="42"/>
      <c r="X133" s="41"/>
      <c r="Y133" s="42"/>
      <c r="Z133" s="57"/>
      <c r="AA133" s="42"/>
      <c r="AB133" s="44"/>
      <c r="AC133" s="42"/>
    </row>
    <row r="134" spans="1:29" x14ac:dyDescent="0.2">
      <c r="A134" s="44" t="s">
        <v>70</v>
      </c>
      <c r="B134" s="14" t="s">
        <v>380</v>
      </c>
      <c r="C134" s="14">
        <v>21.28</v>
      </c>
      <c r="D134" s="98">
        <v>1627</v>
      </c>
      <c r="E134" s="59">
        <v>1</v>
      </c>
      <c r="F134" s="44">
        <v>1</v>
      </c>
      <c r="G134" s="14">
        <v>1</v>
      </c>
      <c r="H134" s="59">
        <v>1</v>
      </c>
      <c r="I134" s="44">
        <v>2</v>
      </c>
      <c r="J134" s="14">
        <v>2</v>
      </c>
      <c r="K134" s="59">
        <v>1</v>
      </c>
      <c r="L134" s="59">
        <v>1</v>
      </c>
      <c r="M134" s="57">
        <v>4</v>
      </c>
      <c r="N134" s="14">
        <v>4</v>
      </c>
      <c r="O134" s="44">
        <v>2</v>
      </c>
      <c r="P134" s="14">
        <v>2</v>
      </c>
      <c r="Q134" s="44">
        <v>0</v>
      </c>
      <c r="R134" s="14">
        <v>22</v>
      </c>
      <c r="S134" s="14">
        <v>2</v>
      </c>
      <c r="T134" s="57">
        <v>24</v>
      </c>
      <c r="U134" s="14">
        <v>23</v>
      </c>
      <c r="V134" s="57">
        <v>5</v>
      </c>
      <c r="W134" s="14">
        <v>5</v>
      </c>
      <c r="X134" s="44">
        <v>7</v>
      </c>
      <c r="Y134" s="14">
        <v>7</v>
      </c>
      <c r="Z134" s="57">
        <v>2</v>
      </c>
      <c r="AA134" s="14">
        <v>2</v>
      </c>
      <c r="AB134" s="44">
        <v>51</v>
      </c>
      <c r="AC134" s="14">
        <v>50</v>
      </c>
    </row>
    <row r="135" spans="1:29" x14ac:dyDescent="0.2">
      <c r="A135" s="44" t="s">
        <v>142</v>
      </c>
      <c r="B135" s="14" t="s">
        <v>385</v>
      </c>
      <c r="C135" s="14">
        <v>6.16</v>
      </c>
      <c r="D135" s="98">
        <v>915</v>
      </c>
      <c r="E135" s="59">
        <v>1</v>
      </c>
      <c r="F135" s="44">
        <v>0</v>
      </c>
      <c r="G135" s="14">
        <v>0</v>
      </c>
      <c r="H135" s="59">
        <v>1</v>
      </c>
      <c r="I135" s="44">
        <v>1</v>
      </c>
      <c r="J135" s="14">
        <v>1</v>
      </c>
      <c r="K135" s="59">
        <v>1</v>
      </c>
      <c r="L135" s="59">
        <v>1</v>
      </c>
      <c r="M135" s="57">
        <v>2</v>
      </c>
      <c r="N135" s="14">
        <v>2</v>
      </c>
      <c r="O135" s="44">
        <v>1</v>
      </c>
      <c r="P135" s="14">
        <v>1</v>
      </c>
      <c r="Q135" s="44">
        <v>0</v>
      </c>
      <c r="R135" s="14">
        <v>10</v>
      </c>
      <c r="S135" s="14">
        <v>1</v>
      </c>
      <c r="T135" s="57">
        <v>11</v>
      </c>
      <c r="U135" s="14">
        <v>13</v>
      </c>
      <c r="V135" s="57">
        <v>5</v>
      </c>
      <c r="W135" s="14">
        <v>5</v>
      </c>
      <c r="X135" s="44">
        <v>4</v>
      </c>
      <c r="Y135" s="14">
        <v>4</v>
      </c>
      <c r="Z135" s="57">
        <v>2</v>
      </c>
      <c r="AA135" s="14">
        <v>2</v>
      </c>
      <c r="AB135" s="44">
        <v>30</v>
      </c>
      <c r="AC135" s="14">
        <v>32</v>
      </c>
    </row>
    <row r="136" spans="1:29" x14ac:dyDescent="0.2">
      <c r="A136" s="45" t="s">
        <v>350</v>
      </c>
      <c r="B136" s="46" t="s">
        <v>854</v>
      </c>
      <c r="C136" s="46">
        <v>4.43</v>
      </c>
      <c r="D136" s="99">
        <v>1327</v>
      </c>
      <c r="E136" s="60">
        <v>1</v>
      </c>
      <c r="F136" s="45">
        <v>1</v>
      </c>
      <c r="G136" s="46">
        <v>1</v>
      </c>
      <c r="H136" s="60">
        <v>1</v>
      </c>
      <c r="I136" s="45">
        <v>2</v>
      </c>
      <c r="J136" s="46">
        <v>2</v>
      </c>
      <c r="K136" s="60">
        <v>1</v>
      </c>
      <c r="L136" s="60">
        <v>1</v>
      </c>
      <c r="M136" s="57">
        <v>3</v>
      </c>
      <c r="N136" s="46">
        <v>3</v>
      </c>
      <c r="O136" s="45">
        <v>1</v>
      </c>
      <c r="P136" s="46">
        <v>1</v>
      </c>
      <c r="Q136" s="45">
        <v>0</v>
      </c>
      <c r="R136" s="46">
        <v>18</v>
      </c>
      <c r="S136" s="46">
        <v>1</v>
      </c>
      <c r="T136" s="57">
        <v>19</v>
      </c>
      <c r="U136" s="46">
        <v>18</v>
      </c>
      <c r="V136" s="57">
        <v>5</v>
      </c>
      <c r="W136" s="46">
        <v>5</v>
      </c>
      <c r="X136" s="45">
        <v>6</v>
      </c>
      <c r="Y136" s="46">
        <v>6</v>
      </c>
      <c r="Z136" s="57">
        <v>2</v>
      </c>
      <c r="AA136" s="46">
        <v>2</v>
      </c>
      <c r="AB136" s="44">
        <v>43</v>
      </c>
      <c r="AC136" s="46">
        <v>42</v>
      </c>
    </row>
    <row r="137" spans="1:29" x14ac:dyDescent="0.2">
      <c r="A137" s="44" t="s">
        <v>138</v>
      </c>
      <c r="B137" s="14" t="s">
        <v>817</v>
      </c>
      <c r="C137" s="14">
        <v>22.3</v>
      </c>
      <c r="D137" s="98">
        <v>1355</v>
      </c>
      <c r="E137" s="59">
        <v>1</v>
      </c>
      <c r="F137" s="44">
        <v>1</v>
      </c>
      <c r="G137" s="14">
        <v>1</v>
      </c>
      <c r="H137" s="59">
        <v>1</v>
      </c>
      <c r="I137" s="44">
        <v>2</v>
      </c>
      <c r="J137" s="14">
        <v>2</v>
      </c>
      <c r="K137" s="59">
        <v>1</v>
      </c>
      <c r="L137" s="59">
        <v>1</v>
      </c>
      <c r="M137" s="57">
        <v>3</v>
      </c>
      <c r="N137" s="14">
        <v>3</v>
      </c>
      <c r="O137" s="44">
        <v>1</v>
      </c>
      <c r="P137" s="14">
        <v>1</v>
      </c>
      <c r="Q137" s="44">
        <v>0</v>
      </c>
      <c r="R137" s="14">
        <v>18</v>
      </c>
      <c r="S137" s="14">
        <v>2</v>
      </c>
      <c r="T137" s="57">
        <v>20</v>
      </c>
      <c r="U137" s="14">
        <v>19</v>
      </c>
      <c r="V137" s="57">
        <v>5</v>
      </c>
      <c r="W137" s="14">
        <v>5</v>
      </c>
      <c r="X137" s="44">
        <v>6</v>
      </c>
      <c r="Y137" s="14">
        <v>6</v>
      </c>
      <c r="Z137" s="57">
        <v>2</v>
      </c>
      <c r="AA137" s="14">
        <v>2</v>
      </c>
      <c r="AB137" s="44">
        <v>44</v>
      </c>
      <c r="AC137" s="14">
        <v>43</v>
      </c>
    </row>
    <row r="138" spans="1:29" x14ac:dyDescent="0.2">
      <c r="A138" s="44" t="s">
        <v>144</v>
      </c>
      <c r="B138" s="14" t="s">
        <v>385</v>
      </c>
      <c r="C138" s="14">
        <v>3.2300000000000004</v>
      </c>
      <c r="D138" s="98">
        <v>518</v>
      </c>
      <c r="E138" s="59">
        <v>1</v>
      </c>
      <c r="F138" s="44">
        <v>0</v>
      </c>
      <c r="G138" s="14">
        <v>0</v>
      </c>
      <c r="H138" s="59">
        <v>1</v>
      </c>
      <c r="I138" s="44">
        <v>1</v>
      </c>
      <c r="J138" s="14">
        <v>1</v>
      </c>
      <c r="K138" s="59">
        <v>1</v>
      </c>
      <c r="L138" s="59">
        <v>1</v>
      </c>
      <c r="M138" s="57">
        <v>2</v>
      </c>
      <c r="N138" s="14">
        <v>2</v>
      </c>
      <c r="O138" s="44">
        <v>1</v>
      </c>
      <c r="P138" s="14">
        <v>1</v>
      </c>
      <c r="Q138" s="44">
        <v>0</v>
      </c>
      <c r="R138" s="14">
        <v>6</v>
      </c>
      <c r="S138" s="14">
        <v>1</v>
      </c>
      <c r="T138" s="57">
        <v>7</v>
      </c>
      <c r="U138" s="14">
        <v>7</v>
      </c>
      <c r="V138" s="57">
        <v>5</v>
      </c>
      <c r="W138" s="14">
        <v>5</v>
      </c>
      <c r="X138" s="44">
        <v>2</v>
      </c>
      <c r="Y138" s="14">
        <v>2</v>
      </c>
      <c r="Z138" s="57">
        <v>2</v>
      </c>
      <c r="AA138" s="14">
        <v>2</v>
      </c>
      <c r="AB138" s="44">
        <v>24</v>
      </c>
      <c r="AC138" s="14">
        <v>24</v>
      </c>
    </row>
    <row r="139" spans="1:29" ht="16" thickBot="1" x14ac:dyDescent="0.25">
      <c r="A139" s="135" t="s">
        <v>71</v>
      </c>
      <c r="B139" s="136" t="s">
        <v>380</v>
      </c>
      <c r="C139" s="136">
        <v>7.83</v>
      </c>
      <c r="D139" s="137">
        <v>827</v>
      </c>
      <c r="E139" s="138">
        <v>1</v>
      </c>
      <c r="F139" s="135">
        <v>0</v>
      </c>
      <c r="G139" s="136">
        <v>0</v>
      </c>
      <c r="H139" s="138">
        <v>1</v>
      </c>
      <c r="I139" s="135">
        <v>1</v>
      </c>
      <c r="J139" s="136">
        <v>1</v>
      </c>
      <c r="K139" s="138">
        <v>1</v>
      </c>
      <c r="L139" s="138">
        <v>1</v>
      </c>
      <c r="M139" s="128">
        <v>2</v>
      </c>
      <c r="N139" s="136">
        <v>2</v>
      </c>
      <c r="O139" s="135">
        <v>1</v>
      </c>
      <c r="P139" s="136">
        <v>1</v>
      </c>
      <c r="Q139" s="135">
        <v>0</v>
      </c>
      <c r="R139" s="136">
        <v>9</v>
      </c>
      <c r="S139" s="136">
        <v>1</v>
      </c>
      <c r="T139" s="128">
        <v>10</v>
      </c>
      <c r="U139" s="136">
        <v>11</v>
      </c>
      <c r="V139" s="128">
        <v>5</v>
      </c>
      <c r="W139" s="136">
        <v>5</v>
      </c>
      <c r="X139" s="135">
        <v>4</v>
      </c>
      <c r="Y139" s="136">
        <v>4</v>
      </c>
      <c r="Z139" s="128">
        <v>2</v>
      </c>
      <c r="AA139" s="136">
        <v>2</v>
      </c>
      <c r="AB139" s="44">
        <v>29</v>
      </c>
      <c r="AC139" s="136">
        <v>30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FC0F9-CA56-7C4C-A9D8-8B1FAF3622D7}">
  <dimension ref="A1:AD139"/>
  <sheetViews>
    <sheetView tabSelected="1" zoomScale="85" zoomScaleNormal="85" workbookViewId="0">
      <pane xSplit="1" ySplit="1" topLeftCell="M2" activePane="bottomRight" state="frozen"/>
      <selection pane="topRight" activeCell="B1" sqref="B1"/>
      <selection pane="bottomLeft" activeCell="A4" sqref="A4"/>
      <selection pane="bottomRight" activeCell="R18" sqref="R18"/>
    </sheetView>
  </sheetViews>
  <sheetFormatPr baseColWidth="10" defaultColWidth="8.83203125" defaultRowHeight="15" x14ac:dyDescent="0.2"/>
  <cols>
    <col min="1" max="2" width="33" customWidth="1"/>
    <col min="3" max="3" width="6.5" customWidth="1"/>
    <col min="4" max="4" width="8.5" style="94" bestFit="1" customWidth="1"/>
    <col min="5" max="10" width="9.6640625" customWidth="1"/>
    <col min="11" max="11" width="10" customWidth="1"/>
    <col min="12" max="12" width="9.6640625" customWidth="1"/>
    <col min="13" max="14" width="14" customWidth="1"/>
    <col min="15" max="16" width="9.6640625" customWidth="1"/>
    <col min="17" max="17" width="12.33203125" customWidth="1"/>
    <col min="18" max="18" width="11.33203125" customWidth="1"/>
    <col min="19" max="19" width="9.6640625" customWidth="1"/>
    <col min="20" max="21" width="12.33203125" customWidth="1"/>
    <col min="22" max="22" width="9.6640625" customWidth="1"/>
    <col min="23" max="23" width="10.33203125" customWidth="1"/>
    <col min="24" max="26" width="9.6640625" customWidth="1"/>
    <col min="27" max="28" width="8.83203125" style="14"/>
    <col min="29" max="29" width="13.33203125" customWidth="1"/>
    <col min="30" max="30" width="11.1640625" style="14" customWidth="1"/>
  </cols>
  <sheetData>
    <row r="1" spans="1:30" s="9" customFormat="1" ht="56.25" customHeight="1" x14ac:dyDescent="0.2">
      <c r="A1" s="90" t="s">
        <v>422</v>
      </c>
      <c r="B1" s="91" t="s">
        <v>460</v>
      </c>
      <c r="C1" s="91" t="s">
        <v>421</v>
      </c>
      <c r="D1" s="96" t="s">
        <v>362</v>
      </c>
      <c r="E1" s="67" t="s">
        <v>972</v>
      </c>
      <c r="F1" s="67" t="s">
        <v>978</v>
      </c>
      <c r="G1" s="90" t="s">
        <v>973</v>
      </c>
      <c r="H1" s="91" t="s">
        <v>974</v>
      </c>
      <c r="I1" s="67" t="s">
        <v>975</v>
      </c>
      <c r="J1" s="67" t="s">
        <v>979</v>
      </c>
      <c r="K1" s="90" t="s">
        <v>976</v>
      </c>
      <c r="L1" s="91" t="s">
        <v>977</v>
      </c>
      <c r="M1" s="67" t="s">
        <v>980</v>
      </c>
      <c r="N1" s="67" t="s">
        <v>986</v>
      </c>
      <c r="O1" s="56" t="s">
        <v>981</v>
      </c>
      <c r="P1" s="91" t="s">
        <v>982</v>
      </c>
      <c r="Q1" s="90" t="s">
        <v>971</v>
      </c>
      <c r="R1" s="91" t="s">
        <v>983</v>
      </c>
      <c r="S1" s="91" t="s">
        <v>996</v>
      </c>
      <c r="T1" s="56" t="s">
        <v>984</v>
      </c>
      <c r="U1" s="56" t="s">
        <v>987</v>
      </c>
      <c r="V1" s="91" t="s">
        <v>985</v>
      </c>
      <c r="W1" s="56" t="s">
        <v>988</v>
      </c>
      <c r="X1" s="91" t="s">
        <v>989</v>
      </c>
      <c r="Y1" s="90" t="s">
        <v>990</v>
      </c>
      <c r="Z1" s="91" t="s">
        <v>991</v>
      </c>
      <c r="AA1" s="56" t="s">
        <v>992</v>
      </c>
      <c r="AB1" s="91" t="s">
        <v>993</v>
      </c>
      <c r="AC1" s="90" t="s">
        <v>994</v>
      </c>
      <c r="AD1" s="91" t="s">
        <v>995</v>
      </c>
    </row>
    <row r="2" spans="1:30" x14ac:dyDescent="0.2">
      <c r="A2" s="44" t="s">
        <v>98</v>
      </c>
      <c r="B2" s="14" t="s">
        <v>379</v>
      </c>
      <c r="C2" s="14">
        <v>8.7900000000000009</v>
      </c>
      <c r="D2" s="98">
        <v>924</v>
      </c>
      <c r="E2" s="59">
        <v>1</v>
      </c>
      <c r="F2" s="59">
        <v>1</v>
      </c>
      <c r="G2" s="44">
        <v>0</v>
      </c>
      <c r="H2" s="14">
        <v>0</v>
      </c>
      <c r="I2" s="59">
        <v>1</v>
      </c>
      <c r="J2" s="59">
        <v>1</v>
      </c>
      <c r="K2" s="44">
        <v>1</v>
      </c>
      <c r="L2" s="14">
        <v>1</v>
      </c>
      <c r="M2" s="59">
        <v>1</v>
      </c>
      <c r="N2" s="59">
        <v>1</v>
      </c>
      <c r="O2" s="57">
        <v>2</v>
      </c>
      <c r="P2" s="14">
        <v>2</v>
      </c>
      <c r="Q2" s="44">
        <v>1</v>
      </c>
      <c r="R2" s="14">
        <v>1</v>
      </c>
      <c r="S2" s="14">
        <v>1</v>
      </c>
      <c r="T2" s="57">
        <v>10</v>
      </c>
      <c r="U2" s="57">
        <v>11</v>
      </c>
      <c r="V2" s="14">
        <v>14</v>
      </c>
      <c r="W2" s="57">
        <v>6</v>
      </c>
      <c r="X2" s="14">
        <v>5</v>
      </c>
      <c r="Y2" s="44">
        <v>4</v>
      </c>
      <c r="Z2" s="14">
        <v>4</v>
      </c>
      <c r="AA2" s="57">
        <v>2</v>
      </c>
      <c r="AB2" s="14">
        <v>2</v>
      </c>
      <c r="AC2" s="44">
        <v>30</v>
      </c>
      <c r="AD2" s="14">
        <v>32</v>
      </c>
    </row>
    <row r="3" spans="1:30" x14ac:dyDescent="0.2">
      <c r="A3" s="41" t="s">
        <v>39</v>
      </c>
      <c r="B3" s="42" t="s">
        <v>380</v>
      </c>
      <c r="C3" s="42">
        <v>13.85</v>
      </c>
      <c r="D3" s="97">
        <v>1223</v>
      </c>
      <c r="E3" s="58">
        <v>1</v>
      </c>
      <c r="F3" s="58">
        <v>1</v>
      </c>
      <c r="G3" s="41">
        <v>1</v>
      </c>
      <c r="H3" s="42">
        <v>1</v>
      </c>
      <c r="I3" s="58">
        <v>1</v>
      </c>
      <c r="J3" s="58">
        <v>1</v>
      </c>
      <c r="K3" s="41">
        <v>1</v>
      </c>
      <c r="L3" s="42">
        <v>1</v>
      </c>
      <c r="M3" s="58">
        <v>1</v>
      </c>
      <c r="N3" s="58">
        <v>1</v>
      </c>
      <c r="O3" s="57">
        <v>3</v>
      </c>
      <c r="P3" s="42">
        <v>3</v>
      </c>
      <c r="Q3" s="41">
        <v>1</v>
      </c>
      <c r="R3" s="42">
        <v>1</v>
      </c>
      <c r="S3" s="42">
        <v>1</v>
      </c>
      <c r="T3" s="57">
        <v>17</v>
      </c>
      <c r="U3" s="57">
        <v>18</v>
      </c>
      <c r="V3" s="14">
        <v>18</v>
      </c>
      <c r="W3" s="57">
        <v>5</v>
      </c>
      <c r="X3" s="42">
        <v>5</v>
      </c>
      <c r="Y3" s="41">
        <v>5</v>
      </c>
      <c r="Z3" s="42">
        <v>5</v>
      </c>
      <c r="AA3" s="57">
        <v>2</v>
      </c>
      <c r="AB3" s="42">
        <v>2</v>
      </c>
      <c r="AC3" s="44">
        <v>39</v>
      </c>
      <c r="AD3" s="42">
        <v>39</v>
      </c>
    </row>
    <row r="4" spans="1:30" x14ac:dyDescent="0.2">
      <c r="A4" s="44" t="s">
        <v>321</v>
      </c>
      <c r="B4" s="14" t="s">
        <v>854</v>
      </c>
      <c r="C4" s="14">
        <v>13.09</v>
      </c>
      <c r="D4" s="98">
        <v>1636</v>
      </c>
      <c r="E4" s="59">
        <v>1</v>
      </c>
      <c r="F4" s="59">
        <v>1</v>
      </c>
      <c r="G4" s="44">
        <v>1</v>
      </c>
      <c r="H4" s="14">
        <v>1</v>
      </c>
      <c r="I4" s="59">
        <v>1</v>
      </c>
      <c r="J4" s="59">
        <v>1</v>
      </c>
      <c r="K4" s="44">
        <v>2</v>
      </c>
      <c r="L4" s="14">
        <v>2</v>
      </c>
      <c r="M4" s="59">
        <v>1</v>
      </c>
      <c r="N4" s="59">
        <v>1</v>
      </c>
      <c r="O4" s="57">
        <v>4</v>
      </c>
      <c r="P4" s="14">
        <v>4</v>
      </c>
      <c r="Q4" s="44">
        <v>2</v>
      </c>
      <c r="R4" s="14">
        <v>1</v>
      </c>
      <c r="S4" s="14">
        <v>1</v>
      </c>
      <c r="T4" s="57">
        <v>23</v>
      </c>
      <c r="U4" s="57">
        <v>24</v>
      </c>
      <c r="V4" s="14">
        <v>24</v>
      </c>
      <c r="W4" s="57">
        <v>5</v>
      </c>
      <c r="X4" s="14">
        <v>5</v>
      </c>
      <c r="Y4" s="44">
        <v>7</v>
      </c>
      <c r="Z4" s="14">
        <v>7</v>
      </c>
      <c r="AA4" s="57">
        <v>2</v>
      </c>
      <c r="AB4" s="14">
        <v>2</v>
      </c>
      <c r="AC4" s="44">
        <v>50</v>
      </c>
      <c r="AD4" s="14">
        <v>49</v>
      </c>
    </row>
    <row r="5" spans="1:30" x14ac:dyDescent="0.2">
      <c r="A5" s="41" t="s">
        <v>40</v>
      </c>
      <c r="B5" s="42" t="s">
        <v>380</v>
      </c>
      <c r="C5" s="42"/>
      <c r="D5" s="97"/>
      <c r="E5" s="58"/>
      <c r="F5" s="58"/>
      <c r="G5" s="41"/>
      <c r="H5" s="42"/>
      <c r="I5" s="58"/>
      <c r="J5" s="58"/>
      <c r="K5" s="41"/>
      <c r="L5" s="42"/>
      <c r="M5" s="58"/>
      <c r="N5" s="58"/>
      <c r="O5" s="57"/>
      <c r="P5" s="42"/>
      <c r="Q5" s="41"/>
      <c r="R5" s="42"/>
      <c r="S5" s="42"/>
      <c r="T5" s="57">
        <v>0</v>
      </c>
      <c r="U5" s="57">
        <v>0</v>
      </c>
      <c r="V5" s="14">
        <v>0</v>
      </c>
      <c r="W5" s="57"/>
      <c r="X5" s="42"/>
      <c r="Y5" s="41"/>
      <c r="Z5" s="42"/>
      <c r="AA5" s="57"/>
      <c r="AB5" s="42"/>
      <c r="AC5" s="44"/>
      <c r="AD5" s="42"/>
    </row>
    <row r="6" spans="1:30" x14ac:dyDescent="0.2">
      <c r="A6" s="44" t="s">
        <v>127</v>
      </c>
      <c r="B6" s="14" t="s">
        <v>817</v>
      </c>
      <c r="C6" s="14">
        <v>26.43</v>
      </c>
      <c r="D6" s="98">
        <v>1104</v>
      </c>
      <c r="E6" s="59">
        <v>1</v>
      </c>
      <c r="F6" s="59">
        <v>1</v>
      </c>
      <c r="G6" s="44">
        <v>1</v>
      </c>
      <c r="H6" s="14">
        <v>1</v>
      </c>
      <c r="I6" s="59">
        <v>1</v>
      </c>
      <c r="J6" s="59">
        <v>1</v>
      </c>
      <c r="K6" s="44">
        <v>1</v>
      </c>
      <c r="L6" s="14">
        <v>1</v>
      </c>
      <c r="M6" s="59">
        <v>1</v>
      </c>
      <c r="N6" s="59">
        <v>1</v>
      </c>
      <c r="O6" s="57">
        <v>3</v>
      </c>
      <c r="P6" s="14">
        <v>3</v>
      </c>
      <c r="Q6" s="44">
        <v>1</v>
      </c>
      <c r="R6" s="14">
        <v>1</v>
      </c>
      <c r="S6" s="14">
        <v>3</v>
      </c>
      <c r="T6" s="57">
        <v>14</v>
      </c>
      <c r="U6" s="57">
        <v>17</v>
      </c>
      <c r="V6" s="14">
        <v>16</v>
      </c>
      <c r="W6" s="57">
        <v>5</v>
      </c>
      <c r="X6" s="14">
        <v>5</v>
      </c>
      <c r="Y6" s="44">
        <v>5</v>
      </c>
      <c r="Z6" s="14">
        <v>5</v>
      </c>
      <c r="AA6" s="57">
        <v>2</v>
      </c>
      <c r="AB6" s="14">
        <v>2</v>
      </c>
      <c r="AC6" s="44">
        <v>38</v>
      </c>
      <c r="AD6" s="14">
        <v>37</v>
      </c>
    </row>
    <row r="7" spans="1:30" x14ac:dyDescent="0.2">
      <c r="A7" s="47" t="s">
        <v>128</v>
      </c>
      <c r="B7" s="48" t="s">
        <v>817</v>
      </c>
      <c r="C7" s="48">
        <v>10.15</v>
      </c>
      <c r="D7" s="100">
        <v>894</v>
      </c>
      <c r="E7" s="61">
        <v>1</v>
      </c>
      <c r="F7" s="61">
        <v>1</v>
      </c>
      <c r="G7" s="47">
        <v>1</v>
      </c>
      <c r="H7" s="48">
        <v>0</v>
      </c>
      <c r="I7" s="61">
        <v>1</v>
      </c>
      <c r="J7" s="61">
        <v>1</v>
      </c>
      <c r="K7" s="47">
        <v>1</v>
      </c>
      <c r="L7" s="48">
        <v>1</v>
      </c>
      <c r="M7" s="61">
        <v>1</v>
      </c>
      <c r="N7" s="61">
        <v>1</v>
      </c>
      <c r="O7" s="57">
        <v>3</v>
      </c>
      <c r="P7" s="48">
        <v>2</v>
      </c>
      <c r="Q7" s="47">
        <v>1</v>
      </c>
      <c r="R7" s="48">
        <v>1</v>
      </c>
      <c r="S7" s="48">
        <v>2</v>
      </c>
      <c r="T7" s="57">
        <v>14</v>
      </c>
      <c r="U7" s="57">
        <v>16</v>
      </c>
      <c r="V7" s="14">
        <v>13</v>
      </c>
      <c r="W7" s="57">
        <v>5</v>
      </c>
      <c r="X7" s="48">
        <v>5</v>
      </c>
      <c r="Y7" s="47">
        <v>5</v>
      </c>
      <c r="Z7" s="48">
        <v>4</v>
      </c>
      <c r="AA7" s="57">
        <v>2</v>
      </c>
      <c r="AB7" s="48">
        <v>2</v>
      </c>
      <c r="AC7" s="44">
        <v>37</v>
      </c>
      <c r="AD7" s="48">
        <v>31</v>
      </c>
    </row>
    <row r="8" spans="1:30" x14ac:dyDescent="0.2">
      <c r="A8" s="44" t="s">
        <v>72</v>
      </c>
      <c r="B8" s="14" t="s">
        <v>383</v>
      </c>
      <c r="C8" s="14">
        <v>26.369999999999997</v>
      </c>
      <c r="D8" s="98">
        <v>2390</v>
      </c>
      <c r="E8" s="59">
        <v>1</v>
      </c>
      <c r="F8" s="59">
        <v>1</v>
      </c>
      <c r="G8" s="44">
        <v>2</v>
      </c>
      <c r="H8" s="14">
        <v>2</v>
      </c>
      <c r="I8" s="59">
        <v>1</v>
      </c>
      <c r="J8" s="59">
        <v>1</v>
      </c>
      <c r="K8" s="44">
        <v>2</v>
      </c>
      <c r="L8" s="14">
        <v>2</v>
      </c>
      <c r="M8" s="59">
        <v>1</v>
      </c>
      <c r="N8" s="59">
        <v>1</v>
      </c>
      <c r="O8" s="57">
        <v>6</v>
      </c>
      <c r="P8" s="14">
        <v>6</v>
      </c>
      <c r="Q8" s="44">
        <v>2</v>
      </c>
      <c r="R8" s="14">
        <v>2</v>
      </c>
      <c r="S8" s="14">
        <v>2</v>
      </c>
      <c r="T8" s="57">
        <v>34</v>
      </c>
      <c r="U8" s="57">
        <v>36</v>
      </c>
      <c r="V8" s="14">
        <v>34</v>
      </c>
      <c r="W8" s="57">
        <v>5</v>
      </c>
      <c r="X8" s="14">
        <v>5</v>
      </c>
      <c r="Y8" s="44">
        <v>10</v>
      </c>
      <c r="Z8" s="14">
        <v>11</v>
      </c>
      <c r="AA8" s="57">
        <v>3</v>
      </c>
      <c r="AB8" s="14">
        <v>3</v>
      </c>
      <c r="AC8" s="44">
        <v>69</v>
      </c>
      <c r="AD8" s="14">
        <v>68</v>
      </c>
    </row>
    <row r="9" spans="1:30" x14ac:dyDescent="0.2">
      <c r="A9" s="44" t="s">
        <v>322</v>
      </c>
      <c r="B9" s="14" t="s">
        <v>859</v>
      </c>
      <c r="C9" s="14">
        <v>33.5</v>
      </c>
      <c r="D9" s="98">
        <v>1609</v>
      </c>
      <c r="E9" s="59">
        <v>1</v>
      </c>
      <c r="F9" s="59">
        <v>1</v>
      </c>
      <c r="G9" s="44">
        <v>1</v>
      </c>
      <c r="H9" s="14">
        <v>1</v>
      </c>
      <c r="I9" s="59">
        <v>1</v>
      </c>
      <c r="J9" s="59">
        <v>1</v>
      </c>
      <c r="K9" s="44">
        <v>2</v>
      </c>
      <c r="L9" s="14">
        <v>2</v>
      </c>
      <c r="M9" s="59">
        <v>1</v>
      </c>
      <c r="N9" s="59">
        <v>1</v>
      </c>
      <c r="O9" s="57">
        <v>4</v>
      </c>
      <c r="P9" s="14">
        <v>4</v>
      </c>
      <c r="Q9" s="44">
        <v>2</v>
      </c>
      <c r="R9" s="14">
        <v>2</v>
      </c>
      <c r="S9" s="14">
        <v>3</v>
      </c>
      <c r="T9" s="57">
        <v>23</v>
      </c>
      <c r="U9" s="57">
        <v>26</v>
      </c>
      <c r="V9" s="14">
        <v>23</v>
      </c>
      <c r="W9" s="57">
        <v>5</v>
      </c>
      <c r="X9" s="14">
        <v>5</v>
      </c>
      <c r="Y9" s="44">
        <v>7</v>
      </c>
      <c r="Z9" s="14">
        <v>7</v>
      </c>
      <c r="AA9" s="57">
        <v>2</v>
      </c>
      <c r="AB9" s="14">
        <v>2</v>
      </c>
      <c r="AC9" s="44">
        <v>52</v>
      </c>
      <c r="AD9" s="14">
        <v>49</v>
      </c>
    </row>
    <row r="10" spans="1:30" x14ac:dyDescent="0.2">
      <c r="A10" s="44" t="s">
        <v>129</v>
      </c>
      <c r="B10" s="14" t="s">
        <v>817</v>
      </c>
      <c r="C10" s="14">
        <v>20.440000000000001</v>
      </c>
      <c r="D10" s="98">
        <v>1129</v>
      </c>
      <c r="E10" s="59">
        <v>1</v>
      </c>
      <c r="F10" s="59">
        <v>1</v>
      </c>
      <c r="G10" s="44">
        <v>1</v>
      </c>
      <c r="H10" s="14">
        <v>1</v>
      </c>
      <c r="I10" s="59">
        <v>1</v>
      </c>
      <c r="J10" s="59">
        <v>1</v>
      </c>
      <c r="K10" s="44">
        <v>1</v>
      </c>
      <c r="L10" s="14">
        <v>1</v>
      </c>
      <c r="M10" s="59">
        <v>1</v>
      </c>
      <c r="N10" s="59">
        <v>1</v>
      </c>
      <c r="O10" s="57">
        <v>3</v>
      </c>
      <c r="P10" s="14">
        <v>3</v>
      </c>
      <c r="Q10" s="44">
        <v>1</v>
      </c>
      <c r="R10" s="14">
        <v>1</v>
      </c>
      <c r="S10" s="14">
        <v>2</v>
      </c>
      <c r="T10" s="57">
        <v>15</v>
      </c>
      <c r="U10" s="57">
        <v>17</v>
      </c>
      <c r="V10" s="14">
        <v>17</v>
      </c>
      <c r="W10" s="57">
        <v>5</v>
      </c>
      <c r="X10" s="14">
        <v>5</v>
      </c>
      <c r="Y10" s="44">
        <v>5</v>
      </c>
      <c r="Z10" s="14">
        <v>5</v>
      </c>
      <c r="AA10" s="57">
        <v>2</v>
      </c>
      <c r="AB10" s="14">
        <v>2</v>
      </c>
      <c r="AC10" s="44">
        <v>38</v>
      </c>
      <c r="AD10" s="14">
        <v>38</v>
      </c>
    </row>
    <row r="11" spans="1:30" x14ac:dyDescent="0.2">
      <c r="A11" s="44" t="s">
        <v>123</v>
      </c>
      <c r="B11" s="14" t="s">
        <v>817</v>
      </c>
      <c r="C11" s="14">
        <v>11.74</v>
      </c>
      <c r="D11" s="98">
        <v>506</v>
      </c>
      <c r="E11" s="59">
        <v>1</v>
      </c>
      <c r="F11" s="59">
        <v>1</v>
      </c>
      <c r="G11" s="44">
        <v>0</v>
      </c>
      <c r="H11" s="14">
        <v>0</v>
      </c>
      <c r="I11" s="59">
        <v>1</v>
      </c>
      <c r="J11" s="59">
        <v>1</v>
      </c>
      <c r="K11" s="44">
        <v>1</v>
      </c>
      <c r="L11" s="14">
        <v>1</v>
      </c>
      <c r="M11" s="59">
        <v>1</v>
      </c>
      <c r="N11" s="59">
        <v>1</v>
      </c>
      <c r="O11" s="57">
        <v>2</v>
      </c>
      <c r="P11" s="14">
        <v>2</v>
      </c>
      <c r="Q11" s="44">
        <v>1</v>
      </c>
      <c r="R11" s="14">
        <v>1</v>
      </c>
      <c r="S11" s="14">
        <v>1</v>
      </c>
      <c r="T11" s="57">
        <v>7</v>
      </c>
      <c r="U11" s="57">
        <v>8</v>
      </c>
      <c r="V11" s="14">
        <v>8</v>
      </c>
      <c r="W11" s="57">
        <v>5</v>
      </c>
      <c r="X11" s="14">
        <v>5</v>
      </c>
      <c r="Y11" s="44">
        <v>2</v>
      </c>
      <c r="Z11" s="14">
        <v>2</v>
      </c>
      <c r="AA11" s="57">
        <v>2</v>
      </c>
      <c r="AB11" s="14">
        <v>2</v>
      </c>
      <c r="AC11" s="44">
        <v>24</v>
      </c>
      <c r="AD11" s="14">
        <v>24</v>
      </c>
    </row>
    <row r="12" spans="1:30" x14ac:dyDescent="0.2">
      <c r="A12" s="44" t="s">
        <v>41</v>
      </c>
      <c r="B12" s="14" t="s">
        <v>380</v>
      </c>
      <c r="C12" s="14">
        <v>9.98</v>
      </c>
      <c r="D12" s="98">
        <v>934</v>
      </c>
      <c r="E12" s="59">
        <v>1</v>
      </c>
      <c r="F12" s="59">
        <v>1</v>
      </c>
      <c r="G12" s="44">
        <v>0</v>
      </c>
      <c r="H12" s="14">
        <v>0</v>
      </c>
      <c r="I12" s="59">
        <v>1</v>
      </c>
      <c r="J12" s="59">
        <v>1</v>
      </c>
      <c r="K12" s="44">
        <v>1</v>
      </c>
      <c r="L12" s="14">
        <v>1</v>
      </c>
      <c r="M12" s="59">
        <v>1</v>
      </c>
      <c r="N12" s="59">
        <v>1</v>
      </c>
      <c r="O12" s="57">
        <v>2</v>
      </c>
      <c r="P12" s="14">
        <v>2</v>
      </c>
      <c r="Q12" s="44">
        <v>1</v>
      </c>
      <c r="R12" s="14">
        <v>1</v>
      </c>
      <c r="S12" s="14">
        <v>1</v>
      </c>
      <c r="T12" s="57">
        <v>15</v>
      </c>
      <c r="U12" s="57">
        <v>16</v>
      </c>
      <c r="V12" s="14">
        <v>14</v>
      </c>
      <c r="W12" s="57">
        <v>5</v>
      </c>
      <c r="X12" s="14">
        <v>5</v>
      </c>
      <c r="Y12" s="44">
        <v>4</v>
      </c>
      <c r="Z12" s="14">
        <v>4</v>
      </c>
      <c r="AA12" s="57">
        <v>2</v>
      </c>
      <c r="AB12" s="14">
        <v>2</v>
      </c>
      <c r="AC12" s="44">
        <v>34</v>
      </c>
      <c r="AD12" s="14">
        <v>32</v>
      </c>
    </row>
    <row r="13" spans="1:30" x14ac:dyDescent="0.2">
      <c r="A13" s="44" t="s">
        <v>120</v>
      </c>
      <c r="B13" s="14" t="s">
        <v>379</v>
      </c>
      <c r="C13" s="92">
        <v>14.07</v>
      </c>
      <c r="D13" s="98">
        <v>538</v>
      </c>
      <c r="E13" s="59">
        <v>1</v>
      </c>
      <c r="F13" s="59">
        <v>1</v>
      </c>
      <c r="G13" s="44">
        <v>0</v>
      </c>
      <c r="H13" s="14">
        <v>0</v>
      </c>
      <c r="I13" s="59">
        <v>1</v>
      </c>
      <c r="J13" s="59">
        <v>1</v>
      </c>
      <c r="K13" s="44">
        <v>1</v>
      </c>
      <c r="L13" s="14">
        <v>1</v>
      </c>
      <c r="M13" s="59">
        <v>1</v>
      </c>
      <c r="N13" s="59">
        <v>1</v>
      </c>
      <c r="O13" s="57">
        <v>2</v>
      </c>
      <c r="P13" s="14">
        <v>2</v>
      </c>
      <c r="Q13" s="44">
        <v>1</v>
      </c>
      <c r="R13" s="14">
        <v>1</v>
      </c>
      <c r="S13" s="14">
        <v>1</v>
      </c>
      <c r="T13" s="57">
        <v>7</v>
      </c>
      <c r="U13" s="57">
        <v>8</v>
      </c>
      <c r="V13" s="14">
        <v>8</v>
      </c>
      <c r="W13" s="57">
        <v>5</v>
      </c>
      <c r="X13" s="14">
        <v>5</v>
      </c>
      <c r="Y13" s="44">
        <v>2</v>
      </c>
      <c r="Z13" s="14">
        <v>2</v>
      </c>
      <c r="AA13" s="57">
        <v>2</v>
      </c>
      <c r="AB13" s="14">
        <v>2</v>
      </c>
      <c r="AC13" s="44">
        <v>24</v>
      </c>
      <c r="AD13" s="14">
        <v>24</v>
      </c>
    </row>
    <row r="14" spans="1:30" x14ac:dyDescent="0.2">
      <c r="A14" s="44" t="s">
        <v>325</v>
      </c>
      <c r="B14" s="14" t="s">
        <v>854</v>
      </c>
      <c r="C14" s="14">
        <v>27.73</v>
      </c>
      <c r="D14" s="98">
        <v>1496</v>
      </c>
      <c r="E14" s="59">
        <v>1</v>
      </c>
      <c r="F14" s="59">
        <v>1</v>
      </c>
      <c r="G14" s="44">
        <v>1</v>
      </c>
      <c r="H14" s="14">
        <v>1</v>
      </c>
      <c r="I14" s="59">
        <v>1</v>
      </c>
      <c r="J14" s="59">
        <v>1</v>
      </c>
      <c r="K14" s="44">
        <v>2</v>
      </c>
      <c r="L14" s="14">
        <v>2</v>
      </c>
      <c r="M14" s="59">
        <v>1</v>
      </c>
      <c r="N14" s="59">
        <v>1</v>
      </c>
      <c r="O14" s="57">
        <v>4</v>
      </c>
      <c r="P14" s="14">
        <v>4</v>
      </c>
      <c r="Q14" s="44">
        <v>1</v>
      </c>
      <c r="R14" s="14">
        <v>1</v>
      </c>
      <c r="S14" s="14">
        <v>2</v>
      </c>
      <c r="T14" s="57">
        <v>21</v>
      </c>
      <c r="U14" s="57">
        <v>23</v>
      </c>
      <c r="V14" s="14">
        <v>22</v>
      </c>
      <c r="W14" s="57">
        <v>5</v>
      </c>
      <c r="X14" s="14">
        <v>5</v>
      </c>
      <c r="Y14" s="44">
        <v>7</v>
      </c>
      <c r="Z14" s="14">
        <v>7</v>
      </c>
      <c r="AA14" s="57">
        <v>2</v>
      </c>
      <c r="AB14" s="14">
        <v>2</v>
      </c>
      <c r="AC14" s="44">
        <v>48</v>
      </c>
      <c r="AD14" s="14">
        <v>47</v>
      </c>
    </row>
    <row r="15" spans="1:30" x14ac:dyDescent="0.2">
      <c r="A15" s="44" t="s">
        <v>42</v>
      </c>
      <c r="B15" s="14" t="s">
        <v>380</v>
      </c>
      <c r="C15" s="14">
        <v>49.17</v>
      </c>
      <c r="D15" s="98">
        <v>1592</v>
      </c>
      <c r="E15" s="59">
        <v>1</v>
      </c>
      <c r="F15" s="59">
        <v>1</v>
      </c>
      <c r="G15" s="44">
        <v>1</v>
      </c>
      <c r="H15" s="14">
        <v>1</v>
      </c>
      <c r="I15" s="59">
        <v>1</v>
      </c>
      <c r="J15" s="59">
        <v>1</v>
      </c>
      <c r="K15" s="44">
        <v>2</v>
      </c>
      <c r="L15" s="14">
        <v>2</v>
      </c>
      <c r="M15" s="59">
        <v>1</v>
      </c>
      <c r="N15" s="59">
        <v>1</v>
      </c>
      <c r="O15" s="57">
        <v>4</v>
      </c>
      <c r="P15" s="14">
        <v>4</v>
      </c>
      <c r="Q15" s="44">
        <v>2</v>
      </c>
      <c r="R15" s="14">
        <v>2</v>
      </c>
      <c r="S15" s="14">
        <v>3</v>
      </c>
      <c r="T15" s="57">
        <v>22</v>
      </c>
      <c r="U15" s="57">
        <v>25</v>
      </c>
      <c r="V15" s="14">
        <v>23</v>
      </c>
      <c r="W15" s="57">
        <v>5</v>
      </c>
      <c r="X15" s="14">
        <v>5</v>
      </c>
      <c r="Y15" s="44">
        <v>7</v>
      </c>
      <c r="Z15" s="14">
        <v>7</v>
      </c>
      <c r="AA15" s="57">
        <v>2</v>
      </c>
      <c r="AB15" s="14">
        <v>2</v>
      </c>
      <c r="AC15" s="44">
        <v>51</v>
      </c>
      <c r="AD15" s="14">
        <v>49</v>
      </c>
    </row>
    <row r="16" spans="1:30" x14ac:dyDescent="0.2">
      <c r="A16" s="44" t="s">
        <v>43</v>
      </c>
      <c r="B16" s="14" t="s">
        <v>380</v>
      </c>
      <c r="C16" s="14">
        <v>15.780000000000001</v>
      </c>
      <c r="D16" s="98">
        <v>894</v>
      </c>
      <c r="E16" s="59">
        <v>1</v>
      </c>
      <c r="F16" s="59">
        <v>1</v>
      </c>
      <c r="G16" s="44">
        <v>0</v>
      </c>
      <c r="H16" s="14">
        <v>0</v>
      </c>
      <c r="I16" s="59">
        <v>1</v>
      </c>
      <c r="J16" s="59">
        <v>1</v>
      </c>
      <c r="K16" s="44">
        <v>1</v>
      </c>
      <c r="L16" s="14">
        <v>1</v>
      </c>
      <c r="M16" s="59">
        <v>1</v>
      </c>
      <c r="N16" s="59">
        <v>1</v>
      </c>
      <c r="O16" s="57">
        <v>2</v>
      </c>
      <c r="P16" s="14">
        <v>2</v>
      </c>
      <c r="Q16" s="44">
        <v>1</v>
      </c>
      <c r="R16" s="14">
        <v>1</v>
      </c>
      <c r="S16" s="14">
        <v>1</v>
      </c>
      <c r="T16" s="57">
        <v>11</v>
      </c>
      <c r="U16" s="57">
        <v>12</v>
      </c>
      <c r="V16" s="14">
        <v>13</v>
      </c>
      <c r="W16" s="57">
        <v>5</v>
      </c>
      <c r="X16" s="14">
        <v>5</v>
      </c>
      <c r="Y16" s="44">
        <v>4</v>
      </c>
      <c r="Z16" s="14">
        <v>4</v>
      </c>
      <c r="AA16" s="57">
        <v>2</v>
      </c>
      <c r="AB16" s="14">
        <v>2</v>
      </c>
      <c r="AC16" s="44">
        <v>30</v>
      </c>
      <c r="AD16" s="14">
        <v>31</v>
      </c>
    </row>
    <row r="17" spans="1:30" x14ac:dyDescent="0.2">
      <c r="A17" s="45" t="s">
        <v>99</v>
      </c>
      <c r="B17" s="46" t="s">
        <v>379</v>
      </c>
      <c r="C17" s="46">
        <v>15.059999999999999</v>
      </c>
      <c r="D17" s="99">
        <v>1553</v>
      </c>
      <c r="E17" s="60">
        <v>1</v>
      </c>
      <c r="F17" s="60">
        <v>1</v>
      </c>
      <c r="G17" s="45">
        <v>1</v>
      </c>
      <c r="H17" s="46">
        <v>1</v>
      </c>
      <c r="I17" s="60">
        <v>1</v>
      </c>
      <c r="J17" s="60">
        <v>1</v>
      </c>
      <c r="K17" s="45">
        <v>2</v>
      </c>
      <c r="L17" s="46">
        <v>2</v>
      </c>
      <c r="M17" s="60">
        <v>1</v>
      </c>
      <c r="N17" s="60">
        <v>1</v>
      </c>
      <c r="O17" s="57">
        <v>4</v>
      </c>
      <c r="P17" s="46">
        <v>4</v>
      </c>
      <c r="Q17" s="45">
        <v>2</v>
      </c>
      <c r="R17" s="46">
        <v>1</v>
      </c>
      <c r="S17" s="46">
        <v>2</v>
      </c>
      <c r="T17" s="57">
        <v>21</v>
      </c>
      <c r="U17" s="57">
        <v>23</v>
      </c>
      <c r="V17" s="14">
        <v>23</v>
      </c>
      <c r="W17" s="57">
        <v>5</v>
      </c>
      <c r="X17" s="46">
        <v>5</v>
      </c>
      <c r="Y17" s="45">
        <v>6</v>
      </c>
      <c r="Z17" s="46">
        <v>7</v>
      </c>
      <c r="AA17" s="57">
        <v>2</v>
      </c>
      <c r="AB17" s="46">
        <v>2</v>
      </c>
      <c r="AC17" s="44">
        <v>48</v>
      </c>
      <c r="AD17" s="46">
        <v>48</v>
      </c>
    </row>
    <row r="18" spans="1:30" x14ac:dyDescent="0.2">
      <c r="A18" s="44" t="s">
        <v>151</v>
      </c>
      <c r="B18" s="14" t="s">
        <v>385</v>
      </c>
      <c r="C18" s="14">
        <v>16.82</v>
      </c>
      <c r="D18" s="98">
        <v>1336</v>
      </c>
      <c r="E18" s="59">
        <v>1</v>
      </c>
      <c r="F18" s="59">
        <v>1</v>
      </c>
      <c r="G18" s="44">
        <v>1</v>
      </c>
      <c r="H18" s="14">
        <v>1</v>
      </c>
      <c r="I18" s="59">
        <v>1</v>
      </c>
      <c r="J18" s="59">
        <v>1</v>
      </c>
      <c r="K18" s="44">
        <v>2</v>
      </c>
      <c r="L18" s="14">
        <v>2</v>
      </c>
      <c r="M18" s="59">
        <v>1</v>
      </c>
      <c r="N18" s="59">
        <v>1</v>
      </c>
      <c r="O18" s="57">
        <v>3</v>
      </c>
      <c r="P18" s="14">
        <v>3</v>
      </c>
      <c r="Q18" s="44">
        <v>1</v>
      </c>
      <c r="R18" s="14">
        <v>1</v>
      </c>
      <c r="S18" s="14">
        <v>1</v>
      </c>
      <c r="T18" s="57">
        <v>19</v>
      </c>
      <c r="U18" s="57">
        <v>20</v>
      </c>
      <c r="V18" s="14">
        <v>20</v>
      </c>
      <c r="W18" s="57">
        <v>5</v>
      </c>
      <c r="X18" s="14">
        <v>5</v>
      </c>
      <c r="Y18" s="44">
        <v>6</v>
      </c>
      <c r="Z18" s="14">
        <v>6</v>
      </c>
      <c r="AA18" s="57">
        <v>2</v>
      </c>
      <c r="AB18" s="14">
        <v>2</v>
      </c>
      <c r="AC18" s="44">
        <v>43</v>
      </c>
      <c r="AD18" s="14">
        <v>43</v>
      </c>
    </row>
    <row r="19" spans="1:30" x14ac:dyDescent="0.2">
      <c r="A19" s="44" t="s">
        <v>327</v>
      </c>
      <c r="B19" s="14" t="s">
        <v>854</v>
      </c>
      <c r="C19" s="14">
        <v>16.46</v>
      </c>
      <c r="D19" s="98">
        <v>1428</v>
      </c>
      <c r="E19" s="59">
        <v>1</v>
      </c>
      <c r="F19" s="59">
        <v>1</v>
      </c>
      <c r="G19" s="44">
        <v>1</v>
      </c>
      <c r="H19" s="14">
        <v>1</v>
      </c>
      <c r="I19" s="59">
        <v>1</v>
      </c>
      <c r="J19" s="59">
        <v>1</v>
      </c>
      <c r="K19" s="44">
        <v>2</v>
      </c>
      <c r="L19" s="14">
        <v>2</v>
      </c>
      <c r="M19" s="59">
        <v>1</v>
      </c>
      <c r="N19" s="59">
        <v>1</v>
      </c>
      <c r="O19" s="57">
        <v>4</v>
      </c>
      <c r="P19" s="14">
        <v>4</v>
      </c>
      <c r="Q19" s="44">
        <v>1</v>
      </c>
      <c r="R19" s="14">
        <v>1</v>
      </c>
      <c r="S19" s="14">
        <v>1</v>
      </c>
      <c r="T19" s="57">
        <v>20</v>
      </c>
      <c r="U19" s="57">
        <v>21</v>
      </c>
      <c r="V19" s="14">
        <v>21</v>
      </c>
      <c r="W19" s="57">
        <v>5</v>
      </c>
      <c r="X19" s="14">
        <v>5</v>
      </c>
      <c r="Y19" s="44">
        <v>6</v>
      </c>
      <c r="Z19" s="14">
        <v>6</v>
      </c>
      <c r="AA19" s="57">
        <v>2</v>
      </c>
      <c r="AB19" s="14">
        <v>2</v>
      </c>
      <c r="AC19" s="44">
        <v>45</v>
      </c>
      <c r="AD19" s="14">
        <v>45</v>
      </c>
    </row>
    <row r="20" spans="1:30" x14ac:dyDescent="0.2">
      <c r="A20" s="44" t="s">
        <v>100</v>
      </c>
      <c r="B20" s="14" t="s">
        <v>379</v>
      </c>
      <c r="C20" s="14">
        <v>12.81</v>
      </c>
      <c r="D20" s="98">
        <v>1476</v>
      </c>
      <c r="E20" s="59">
        <v>1</v>
      </c>
      <c r="F20" s="59">
        <v>1</v>
      </c>
      <c r="G20" s="44">
        <v>1</v>
      </c>
      <c r="H20" s="14">
        <v>1</v>
      </c>
      <c r="I20" s="59">
        <v>1</v>
      </c>
      <c r="J20" s="59">
        <v>1</v>
      </c>
      <c r="K20" s="44">
        <v>2</v>
      </c>
      <c r="L20" s="14">
        <v>2</v>
      </c>
      <c r="M20" s="59">
        <v>1</v>
      </c>
      <c r="N20" s="59">
        <v>1</v>
      </c>
      <c r="O20" s="57">
        <v>4</v>
      </c>
      <c r="P20" s="14">
        <v>4</v>
      </c>
      <c r="Q20" s="44">
        <v>1</v>
      </c>
      <c r="R20" s="14">
        <v>1</v>
      </c>
      <c r="S20" s="14">
        <v>1</v>
      </c>
      <c r="T20" s="57">
        <v>20</v>
      </c>
      <c r="U20" s="57">
        <v>21</v>
      </c>
      <c r="V20" s="14">
        <v>22</v>
      </c>
      <c r="W20" s="57">
        <v>5</v>
      </c>
      <c r="X20" s="14">
        <v>5</v>
      </c>
      <c r="Y20" s="44">
        <v>6</v>
      </c>
      <c r="Z20" s="14">
        <v>7</v>
      </c>
      <c r="AA20" s="57">
        <v>2</v>
      </c>
      <c r="AB20" s="14">
        <v>2</v>
      </c>
      <c r="AC20" s="44">
        <v>45</v>
      </c>
      <c r="AD20" s="14">
        <v>47</v>
      </c>
    </row>
    <row r="21" spans="1:30" x14ac:dyDescent="0.2">
      <c r="A21" s="44" t="s">
        <v>44</v>
      </c>
      <c r="B21" s="14" t="s">
        <v>380</v>
      </c>
      <c r="C21" s="14">
        <v>13.600000000000001</v>
      </c>
      <c r="D21" s="98">
        <v>1254</v>
      </c>
      <c r="E21" s="59">
        <v>1</v>
      </c>
      <c r="F21" s="59">
        <v>1</v>
      </c>
      <c r="G21" s="44">
        <v>1</v>
      </c>
      <c r="H21" s="14">
        <v>1</v>
      </c>
      <c r="I21" s="59">
        <v>1</v>
      </c>
      <c r="J21" s="59">
        <v>1</v>
      </c>
      <c r="K21" s="44">
        <v>1</v>
      </c>
      <c r="L21" s="14">
        <v>1</v>
      </c>
      <c r="M21" s="59">
        <v>1</v>
      </c>
      <c r="N21" s="59">
        <v>1</v>
      </c>
      <c r="O21" s="57">
        <v>3</v>
      </c>
      <c r="P21" s="14">
        <v>3</v>
      </c>
      <c r="Q21" s="44">
        <v>1</v>
      </c>
      <c r="R21" s="14">
        <v>1</v>
      </c>
      <c r="S21" s="14">
        <v>1</v>
      </c>
      <c r="T21" s="57">
        <v>16</v>
      </c>
      <c r="U21" s="57">
        <v>17</v>
      </c>
      <c r="V21" s="14">
        <v>18</v>
      </c>
      <c r="W21" s="57">
        <v>5</v>
      </c>
      <c r="X21" s="14">
        <v>5</v>
      </c>
      <c r="Y21" s="44">
        <v>5</v>
      </c>
      <c r="Z21" s="14">
        <v>6</v>
      </c>
      <c r="AA21" s="57">
        <v>2</v>
      </c>
      <c r="AB21" s="14">
        <v>2</v>
      </c>
      <c r="AC21" s="44">
        <v>38</v>
      </c>
      <c r="AD21" s="14">
        <v>40</v>
      </c>
    </row>
    <row r="22" spans="1:30" x14ac:dyDescent="0.2">
      <c r="A22" s="44" t="s">
        <v>73</v>
      </c>
      <c r="B22" s="14" t="s">
        <v>383</v>
      </c>
      <c r="C22" s="14">
        <v>13.66</v>
      </c>
      <c r="D22" s="98">
        <v>1244</v>
      </c>
      <c r="E22" s="59">
        <v>1</v>
      </c>
      <c r="F22" s="59">
        <v>1</v>
      </c>
      <c r="G22" s="44">
        <v>1</v>
      </c>
      <c r="H22" s="14">
        <v>1</v>
      </c>
      <c r="I22" s="59">
        <v>1</v>
      </c>
      <c r="J22" s="59">
        <v>1</v>
      </c>
      <c r="K22" s="44">
        <v>1</v>
      </c>
      <c r="L22" s="14">
        <v>1</v>
      </c>
      <c r="M22" s="59">
        <v>1</v>
      </c>
      <c r="N22" s="59">
        <v>1</v>
      </c>
      <c r="O22" s="57">
        <v>3</v>
      </c>
      <c r="P22" s="14">
        <v>3</v>
      </c>
      <c r="Q22" s="44">
        <v>1</v>
      </c>
      <c r="R22" s="14">
        <v>1</v>
      </c>
      <c r="S22" s="14">
        <v>1</v>
      </c>
      <c r="T22" s="57">
        <v>15</v>
      </c>
      <c r="U22" s="57">
        <v>16</v>
      </c>
      <c r="V22" s="14">
        <v>18</v>
      </c>
      <c r="W22" s="57">
        <v>6</v>
      </c>
      <c r="X22" s="14">
        <v>5</v>
      </c>
      <c r="Y22" s="44">
        <v>5</v>
      </c>
      <c r="Z22" s="14">
        <v>5</v>
      </c>
      <c r="AA22" s="57">
        <v>2</v>
      </c>
      <c r="AB22" s="14">
        <v>2</v>
      </c>
      <c r="AC22" s="44">
        <v>38</v>
      </c>
      <c r="AD22" s="14">
        <v>39</v>
      </c>
    </row>
    <row r="23" spans="1:30" x14ac:dyDescent="0.2">
      <c r="A23" s="44" t="s">
        <v>328</v>
      </c>
      <c r="B23" s="14" t="s">
        <v>859</v>
      </c>
      <c r="C23" s="14">
        <v>40.35</v>
      </c>
      <c r="D23" s="98">
        <v>2022</v>
      </c>
      <c r="E23" s="59">
        <v>1</v>
      </c>
      <c r="F23" s="59">
        <v>1</v>
      </c>
      <c r="G23" s="44">
        <v>2</v>
      </c>
      <c r="H23" s="14">
        <v>2</v>
      </c>
      <c r="I23" s="59">
        <v>1</v>
      </c>
      <c r="J23" s="59">
        <v>1</v>
      </c>
      <c r="K23" s="44">
        <v>2</v>
      </c>
      <c r="L23" s="14">
        <v>2</v>
      </c>
      <c r="M23" s="59">
        <v>1</v>
      </c>
      <c r="N23" s="59">
        <v>1</v>
      </c>
      <c r="O23" s="57">
        <v>5</v>
      </c>
      <c r="P23" s="14">
        <v>5</v>
      </c>
      <c r="Q23" s="44">
        <v>2</v>
      </c>
      <c r="R23" s="14">
        <v>2</v>
      </c>
      <c r="S23" s="14">
        <v>3</v>
      </c>
      <c r="T23" s="57">
        <v>29</v>
      </c>
      <c r="U23" s="57">
        <v>32</v>
      </c>
      <c r="V23" s="14">
        <v>29</v>
      </c>
      <c r="W23" s="57">
        <v>5</v>
      </c>
      <c r="X23" s="14">
        <v>5</v>
      </c>
      <c r="Y23" s="44">
        <v>9</v>
      </c>
      <c r="Z23" s="14">
        <v>9</v>
      </c>
      <c r="AA23" s="57">
        <v>3</v>
      </c>
      <c r="AB23" s="14">
        <v>3</v>
      </c>
      <c r="AC23" s="44">
        <v>63</v>
      </c>
      <c r="AD23" s="14">
        <v>60</v>
      </c>
    </row>
    <row r="24" spans="1:30" x14ac:dyDescent="0.2">
      <c r="A24" s="44" t="s">
        <v>330</v>
      </c>
      <c r="B24" s="14" t="s">
        <v>854</v>
      </c>
      <c r="C24" s="14">
        <v>7.44</v>
      </c>
      <c r="D24" s="98">
        <v>1127</v>
      </c>
      <c r="E24" s="59">
        <v>1</v>
      </c>
      <c r="F24" s="59">
        <v>1</v>
      </c>
      <c r="G24" s="44">
        <v>1</v>
      </c>
      <c r="H24" s="14">
        <v>1</v>
      </c>
      <c r="I24" s="59">
        <v>1</v>
      </c>
      <c r="J24" s="59">
        <v>1</v>
      </c>
      <c r="K24" s="44">
        <v>1</v>
      </c>
      <c r="L24" s="14">
        <v>1</v>
      </c>
      <c r="M24" s="59">
        <v>1</v>
      </c>
      <c r="N24" s="59">
        <v>1</v>
      </c>
      <c r="O24" s="57">
        <v>3</v>
      </c>
      <c r="P24" s="14">
        <v>3</v>
      </c>
      <c r="Q24" s="44">
        <v>1</v>
      </c>
      <c r="R24" s="14">
        <v>1</v>
      </c>
      <c r="S24" s="14">
        <v>1</v>
      </c>
      <c r="T24" s="57">
        <v>15</v>
      </c>
      <c r="U24" s="57">
        <v>16</v>
      </c>
      <c r="V24" s="14">
        <v>17</v>
      </c>
      <c r="W24" s="57">
        <v>5</v>
      </c>
      <c r="X24" s="14">
        <v>5</v>
      </c>
      <c r="Y24" s="44">
        <v>5</v>
      </c>
      <c r="Z24" s="14">
        <v>5</v>
      </c>
      <c r="AA24" s="57">
        <v>2</v>
      </c>
      <c r="AB24" s="14">
        <v>2</v>
      </c>
      <c r="AC24" s="44">
        <v>37</v>
      </c>
      <c r="AD24" s="14">
        <v>38</v>
      </c>
    </row>
    <row r="25" spans="1:30" x14ac:dyDescent="0.2">
      <c r="A25" s="93" t="s">
        <v>101</v>
      </c>
      <c r="B25" s="63" t="s">
        <v>379</v>
      </c>
      <c r="C25" s="63">
        <v>5.4141133000000004</v>
      </c>
      <c r="D25" s="98">
        <v>739</v>
      </c>
      <c r="E25" s="59">
        <v>1</v>
      </c>
      <c r="F25" s="59">
        <v>1</v>
      </c>
      <c r="G25" s="44">
        <v>0</v>
      </c>
      <c r="H25" s="14">
        <v>0</v>
      </c>
      <c r="I25" s="59">
        <v>1</v>
      </c>
      <c r="J25" s="59">
        <v>1</v>
      </c>
      <c r="K25" s="44">
        <v>1</v>
      </c>
      <c r="L25" s="14">
        <v>1</v>
      </c>
      <c r="M25" s="59">
        <v>1</v>
      </c>
      <c r="N25" s="59">
        <v>1</v>
      </c>
      <c r="O25" s="57">
        <v>2</v>
      </c>
      <c r="P25" s="14">
        <v>2</v>
      </c>
      <c r="Q25" s="44">
        <v>1</v>
      </c>
      <c r="R25" s="14">
        <v>1</v>
      </c>
      <c r="S25" s="14">
        <v>1</v>
      </c>
      <c r="T25" s="57">
        <v>11</v>
      </c>
      <c r="U25" s="57">
        <v>12</v>
      </c>
      <c r="V25" s="14">
        <v>11</v>
      </c>
      <c r="W25" s="57">
        <v>5</v>
      </c>
      <c r="X25" s="14">
        <v>5</v>
      </c>
      <c r="Y25" s="44">
        <v>3</v>
      </c>
      <c r="Z25" s="14">
        <v>3</v>
      </c>
      <c r="AA25" s="57">
        <v>2</v>
      </c>
      <c r="AB25" s="14">
        <v>2</v>
      </c>
      <c r="AC25" s="44">
        <v>29</v>
      </c>
      <c r="AD25" s="14">
        <v>28</v>
      </c>
    </row>
    <row r="26" spans="1:30" x14ac:dyDescent="0.2">
      <c r="A26" s="44" t="s">
        <v>74</v>
      </c>
      <c r="B26" s="14" t="s">
        <v>383</v>
      </c>
      <c r="C26" s="14">
        <v>5.34</v>
      </c>
      <c r="D26" s="98">
        <v>748</v>
      </c>
      <c r="E26" s="59">
        <v>1</v>
      </c>
      <c r="F26" s="59">
        <v>1</v>
      </c>
      <c r="G26" s="44">
        <v>0</v>
      </c>
      <c r="H26" s="14">
        <v>0</v>
      </c>
      <c r="I26" s="59">
        <v>1</v>
      </c>
      <c r="J26" s="59">
        <v>1</v>
      </c>
      <c r="K26" s="44">
        <v>1</v>
      </c>
      <c r="L26" s="14">
        <v>1</v>
      </c>
      <c r="M26" s="59">
        <v>1</v>
      </c>
      <c r="N26" s="59">
        <v>1</v>
      </c>
      <c r="O26" s="57">
        <v>2</v>
      </c>
      <c r="P26" s="14">
        <v>2</v>
      </c>
      <c r="Q26" s="44">
        <v>1</v>
      </c>
      <c r="R26" s="14">
        <v>1</v>
      </c>
      <c r="S26" s="14">
        <v>1</v>
      </c>
      <c r="T26" s="57">
        <v>9</v>
      </c>
      <c r="U26" s="57">
        <v>10</v>
      </c>
      <c r="V26" s="14">
        <v>11</v>
      </c>
      <c r="W26" s="57">
        <v>5</v>
      </c>
      <c r="X26" s="14">
        <v>5</v>
      </c>
      <c r="Y26" s="44">
        <v>4</v>
      </c>
      <c r="Z26" s="14">
        <v>3</v>
      </c>
      <c r="AA26" s="57">
        <v>2</v>
      </c>
      <c r="AB26" s="14">
        <v>2</v>
      </c>
      <c r="AC26" s="44">
        <v>28</v>
      </c>
      <c r="AD26" s="14">
        <v>28</v>
      </c>
    </row>
    <row r="27" spans="1:30" x14ac:dyDescent="0.2">
      <c r="A27" s="44" t="s">
        <v>45</v>
      </c>
      <c r="B27" s="14" t="s">
        <v>380</v>
      </c>
      <c r="C27" s="14">
        <v>11.39</v>
      </c>
      <c r="D27" s="98">
        <v>700</v>
      </c>
      <c r="E27" s="59">
        <v>1</v>
      </c>
      <c r="F27" s="59">
        <v>1</v>
      </c>
      <c r="G27" s="44">
        <v>0</v>
      </c>
      <c r="H27" s="14">
        <v>0</v>
      </c>
      <c r="I27" s="59">
        <v>1</v>
      </c>
      <c r="J27" s="59">
        <v>1</v>
      </c>
      <c r="K27" s="44">
        <v>1</v>
      </c>
      <c r="L27" s="14">
        <v>1</v>
      </c>
      <c r="M27" s="59">
        <v>1</v>
      </c>
      <c r="N27" s="59">
        <v>1</v>
      </c>
      <c r="O27" s="57">
        <v>2</v>
      </c>
      <c r="P27" s="14">
        <v>2</v>
      </c>
      <c r="Q27" s="44">
        <v>1</v>
      </c>
      <c r="R27" s="14">
        <v>1</v>
      </c>
      <c r="S27" s="14">
        <v>1</v>
      </c>
      <c r="T27" s="57">
        <v>8</v>
      </c>
      <c r="U27" s="57">
        <v>9</v>
      </c>
      <c r="V27" s="14">
        <v>11</v>
      </c>
      <c r="W27" s="57">
        <v>5</v>
      </c>
      <c r="X27" s="14">
        <v>5</v>
      </c>
      <c r="Y27" s="44">
        <v>3</v>
      </c>
      <c r="Z27" s="14">
        <v>3</v>
      </c>
      <c r="AA27" s="57">
        <v>2</v>
      </c>
      <c r="AB27" s="14">
        <v>2</v>
      </c>
      <c r="AC27" s="44">
        <v>26</v>
      </c>
      <c r="AD27" s="14">
        <v>28</v>
      </c>
    </row>
    <row r="28" spans="1:30" x14ac:dyDescent="0.2">
      <c r="A28" s="45" t="s">
        <v>46</v>
      </c>
      <c r="B28" s="46" t="s">
        <v>380</v>
      </c>
      <c r="C28" s="46">
        <v>30.96</v>
      </c>
      <c r="D28" s="99">
        <v>1505</v>
      </c>
      <c r="E28" s="60">
        <v>1</v>
      </c>
      <c r="F28" s="60">
        <v>1</v>
      </c>
      <c r="G28" s="45">
        <v>1</v>
      </c>
      <c r="H28" s="46">
        <v>1</v>
      </c>
      <c r="I28" s="60">
        <v>1</v>
      </c>
      <c r="J28" s="60">
        <v>1</v>
      </c>
      <c r="K28" s="45">
        <v>2</v>
      </c>
      <c r="L28" s="46">
        <v>2</v>
      </c>
      <c r="M28" s="60">
        <v>1</v>
      </c>
      <c r="N28" s="60">
        <v>1</v>
      </c>
      <c r="O28" s="57">
        <v>4</v>
      </c>
      <c r="P28" s="46">
        <v>4</v>
      </c>
      <c r="Q28" s="45">
        <v>1</v>
      </c>
      <c r="R28" s="46">
        <v>1</v>
      </c>
      <c r="S28" s="46">
        <v>2</v>
      </c>
      <c r="T28" s="57">
        <v>19</v>
      </c>
      <c r="U28" s="57">
        <v>21</v>
      </c>
      <c r="V28" s="14">
        <v>22</v>
      </c>
      <c r="W28" s="57">
        <v>5</v>
      </c>
      <c r="X28" s="46">
        <v>5</v>
      </c>
      <c r="Y28" s="45">
        <v>7</v>
      </c>
      <c r="Z28" s="46">
        <v>7</v>
      </c>
      <c r="AA28" s="57">
        <v>2</v>
      </c>
      <c r="AB28" s="46">
        <v>2</v>
      </c>
      <c r="AC28" s="44">
        <v>46</v>
      </c>
      <c r="AD28" s="46">
        <v>47</v>
      </c>
    </row>
    <row r="29" spans="1:30" x14ac:dyDescent="0.2">
      <c r="A29" s="44" t="s">
        <v>75</v>
      </c>
      <c r="B29" s="14" t="s">
        <v>383</v>
      </c>
      <c r="C29" s="14">
        <v>21.03</v>
      </c>
      <c r="D29" s="98">
        <v>2347</v>
      </c>
      <c r="E29" s="59">
        <v>1</v>
      </c>
      <c r="F29" s="59">
        <v>1</v>
      </c>
      <c r="G29" s="44">
        <v>2</v>
      </c>
      <c r="H29" s="14">
        <v>2</v>
      </c>
      <c r="I29" s="59">
        <v>1</v>
      </c>
      <c r="J29" s="59">
        <v>1</v>
      </c>
      <c r="K29" s="44">
        <v>2</v>
      </c>
      <c r="L29" s="14">
        <v>2</v>
      </c>
      <c r="M29" s="59">
        <v>1</v>
      </c>
      <c r="N29" s="59">
        <v>1</v>
      </c>
      <c r="O29" s="57">
        <v>6</v>
      </c>
      <c r="P29" s="14">
        <v>6</v>
      </c>
      <c r="Q29" s="44">
        <v>2</v>
      </c>
      <c r="R29" s="14">
        <v>2</v>
      </c>
      <c r="S29" s="14">
        <v>2</v>
      </c>
      <c r="T29" s="57">
        <v>34</v>
      </c>
      <c r="U29" s="57">
        <v>36</v>
      </c>
      <c r="V29" s="14">
        <v>34</v>
      </c>
      <c r="W29" s="57">
        <v>5</v>
      </c>
      <c r="X29" s="14">
        <v>5</v>
      </c>
      <c r="Y29" s="44">
        <v>10</v>
      </c>
      <c r="Z29" s="14">
        <v>10</v>
      </c>
      <c r="AA29" s="57">
        <v>3</v>
      </c>
      <c r="AB29" s="14">
        <v>3</v>
      </c>
      <c r="AC29" s="44">
        <v>69</v>
      </c>
      <c r="AD29" s="14">
        <v>67</v>
      </c>
    </row>
    <row r="30" spans="1:30" x14ac:dyDescent="0.2">
      <c r="A30" s="41" t="s">
        <v>332</v>
      </c>
      <c r="B30" s="42" t="s">
        <v>854</v>
      </c>
      <c r="C30" s="42">
        <v>6.71</v>
      </c>
      <c r="D30" s="97">
        <v>1211</v>
      </c>
      <c r="E30" s="58">
        <v>1</v>
      </c>
      <c r="F30" s="58">
        <v>1</v>
      </c>
      <c r="G30" s="41">
        <v>1</v>
      </c>
      <c r="H30" s="42">
        <v>1</v>
      </c>
      <c r="I30" s="58">
        <v>1</v>
      </c>
      <c r="J30" s="58">
        <v>1</v>
      </c>
      <c r="K30" s="41">
        <v>1</v>
      </c>
      <c r="L30" s="42">
        <v>1</v>
      </c>
      <c r="M30" s="58">
        <v>1</v>
      </c>
      <c r="N30" s="58">
        <v>1</v>
      </c>
      <c r="O30" s="57">
        <v>3</v>
      </c>
      <c r="P30" s="42">
        <v>3</v>
      </c>
      <c r="Q30" s="41">
        <v>1</v>
      </c>
      <c r="R30" s="42">
        <v>1</v>
      </c>
      <c r="S30" s="42">
        <v>1</v>
      </c>
      <c r="T30" s="57">
        <v>19</v>
      </c>
      <c r="U30" s="57">
        <v>20</v>
      </c>
      <c r="V30" s="14">
        <v>18</v>
      </c>
      <c r="W30" s="57">
        <v>5</v>
      </c>
      <c r="X30" s="42">
        <v>5</v>
      </c>
      <c r="Y30" s="41">
        <v>6</v>
      </c>
      <c r="Z30" s="42">
        <v>5</v>
      </c>
      <c r="AA30" s="57">
        <v>2</v>
      </c>
      <c r="AB30" s="42">
        <v>2</v>
      </c>
      <c r="AC30" s="44">
        <v>42</v>
      </c>
      <c r="AD30" s="42">
        <v>39</v>
      </c>
    </row>
    <row r="31" spans="1:30" x14ac:dyDescent="0.2">
      <c r="A31" s="44" t="s">
        <v>76</v>
      </c>
      <c r="B31" s="14" t="s">
        <v>383</v>
      </c>
      <c r="C31" s="14">
        <v>13.09</v>
      </c>
      <c r="D31" s="98">
        <v>1167</v>
      </c>
      <c r="E31" s="59">
        <v>1</v>
      </c>
      <c r="F31" s="59">
        <v>1</v>
      </c>
      <c r="G31" s="44">
        <v>1</v>
      </c>
      <c r="H31" s="14">
        <v>1</v>
      </c>
      <c r="I31" s="59">
        <v>1</v>
      </c>
      <c r="J31" s="59">
        <v>1</v>
      </c>
      <c r="K31" s="44">
        <v>1</v>
      </c>
      <c r="L31" s="14">
        <v>1</v>
      </c>
      <c r="M31" s="59">
        <v>1</v>
      </c>
      <c r="N31" s="59">
        <v>1</v>
      </c>
      <c r="O31" s="57">
        <v>3</v>
      </c>
      <c r="P31" s="14">
        <v>3</v>
      </c>
      <c r="Q31" s="44">
        <v>1</v>
      </c>
      <c r="R31" s="14">
        <v>1</v>
      </c>
      <c r="S31" s="14">
        <v>2</v>
      </c>
      <c r="T31" s="57">
        <v>14</v>
      </c>
      <c r="U31" s="57">
        <v>16</v>
      </c>
      <c r="V31" s="14">
        <v>17</v>
      </c>
      <c r="W31" s="57">
        <v>5</v>
      </c>
      <c r="X31" s="14">
        <v>5</v>
      </c>
      <c r="Y31" s="44">
        <v>6</v>
      </c>
      <c r="Z31" s="14">
        <v>5</v>
      </c>
      <c r="AA31" s="57">
        <v>2</v>
      </c>
      <c r="AB31" s="14">
        <v>2</v>
      </c>
      <c r="AC31" s="44">
        <v>38</v>
      </c>
      <c r="AD31" s="14">
        <v>38</v>
      </c>
    </row>
    <row r="32" spans="1:30" x14ac:dyDescent="0.2">
      <c r="A32" s="44" t="s">
        <v>333</v>
      </c>
      <c r="B32" s="14" t="s">
        <v>385</v>
      </c>
      <c r="C32" s="14">
        <v>10.71</v>
      </c>
      <c r="D32" s="98">
        <v>1156</v>
      </c>
      <c r="E32" s="59">
        <v>1</v>
      </c>
      <c r="F32" s="59">
        <v>1</v>
      </c>
      <c r="G32" s="44">
        <v>1</v>
      </c>
      <c r="H32" s="14">
        <v>1</v>
      </c>
      <c r="I32" s="59">
        <v>1</v>
      </c>
      <c r="J32" s="59">
        <v>1</v>
      </c>
      <c r="K32" s="44">
        <v>1</v>
      </c>
      <c r="L32" s="14">
        <v>1</v>
      </c>
      <c r="M32" s="59">
        <v>1</v>
      </c>
      <c r="N32" s="59">
        <v>1</v>
      </c>
      <c r="O32" s="57">
        <v>3</v>
      </c>
      <c r="P32" s="14">
        <v>3</v>
      </c>
      <c r="Q32" s="44">
        <v>1</v>
      </c>
      <c r="R32" s="14">
        <v>1</v>
      </c>
      <c r="S32" s="14">
        <v>1</v>
      </c>
      <c r="T32" s="57">
        <v>15</v>
      </c>
      <c r="U32" s="57">
        <v>16</v>
      </c>
      <c r="V32" s="14">
        <v>17</v>
      </c>
      <c r="W32" s="57">
        <v>5</v>
      </c>
      <c r="X32" s="14">
        <v>5</v>
      </c>
      <c r="Y32" s="44">
        <v>5</v>
      </c>
      <c r="Z32" s="14">
        <v>5</v>
      </c>
      <c r="AA32" s="57">
        <v>2</v>
      </c>
      <c r="AB32" s="14">
        <v>2</v>
      </c>
      <c r="AC32" s="44">
        <v>37</v>
      </c>
      <c r="AD32" s="14">
        <v>38</v>
      </c>
    </row>
    <row r="33" spans="1:30" x14ac:dyDescent="0.2">
      <c r="A33" s="44" t="s">
        <v>102</v>
      </c>
      <c r="B33" s="14" t="s">
        <v>379</v>
      </c>
      <c r="C33" s="14">
        <v>15.07</v>
      </c>
      <c r="D33" s="98">
        <v>1054</v>
      </c>
      <c r="E33" s="59">
        <v>1</v>
      </c>
      <c r="F33" s="59">
        <v>1</v>
      </c>
      <c r="G33" s="44">
        <v>1</v>
      </c>
      <c r="H33" s="14">
        <v>1</v>
      </c>
      <c r="I33" s="59">
        <v>1</v>
      </c>
      <c r="J33" s="59">
        <v>1</v>
      </c>
      <c r="K33" s="44">
        <v>1</v>
      </c>
      <c r="L33" s="14">
        <v>1</v>
      </c>
      <c r="M33" s="59">
        <v>1</v>
      </c>
      <c r="N33" s="59">
        <v>1</v>
      </c>
      <c r="O33" s="57">
        <v>3</v>
      </c>
      <c r="P33" s="14">
        <v>3</v>
      </c>
      <c r="Q33" s="44">
        <v>1</v>
      </c>
      <c r="R33" s="14">
        <v>1</v>
      </c>
      <c r="S33" s="14">
        <v>1</v>
      </c>
      <c r="T33" s="57">
        <v>13</v>
      </c>
      <c r="U33" s="57">
        <v>14</v>
      </c>
      <c r="V33" s="14">
        <v>16</v>
      </c>
      <c r="W33" s="57">
        <v>5</v>
      </c>
      <c r="X33" s="14">
        <v>5</v>
      </c>
      <c r="Y33" s="44">
        <v>5</v>
      </c>
      <c r="Z33" s="14">
        <v>5</v>
      </c>
      <c r="AA33" s="57">
        <v>2</v>
      </c>
      <c r="AB33" s="14">
        <v>2</v>
      </c>
      <c r="AC33" s="44">
        <v>35</v>
      </c>
      <c r="AD33" s="14">
        <v>37</v>
      </c>
    </row>
    <row r="34" spans="1:30" x14ac:dyDescent="0.2">
      <c r="A34" s="44" t="s">
        <v>103</v>
      </c>
      <c r="B34" s="14" t="s">
        <v>379</v>
      </c>
      <c r="C34" s="14">
        <v>46.44</v>
      </c>
      <c r="D34" s="98">
        <v>2035</v>
      </c>
      <c r="E34" s="59">
        <v>1</v>
      </c>
      <c r="F34" s="59">
        <v>1</v>
      </c>
      <c r="G34" s="44">
        <v>2</v>
      </c>
      <c r="H34" s="14">
        <v>2</v>
      </c>
      <c r="I34" s="59">
        <v>1</v>
      </c>
      <c r="J34" s="59">
        <v>1</v>
      </c>
      <c r="K34" s="44">
        <v>2</v>
      </c>
      <c r="L34" s="14">
        <v>2</v>
      </c>
      <c r="M34" s="59">
        <v>1</v>
      </c>
      <c r="N34" s="59">
        <v>1</v>
      </c>
      <c r="O34" s="57">
        <v>5</v>
      </c>
      <c r="P34" s="14">
        <v>5</v>
      </c>
      <c r="Q34" s="44">
        <v>2</v>
      </c>
      <c r="R34" s="14">
        <v>2</v>
      </c>
      <c r="S34" s="14">
        <v>3</v>
      </c>
      <c r="T34" s="57">
        <v>29</v>
      </c>
      <c r="U34" s="57">
        <v>32</v>
      </c>
      <c r="V34" s="14">
        <v>29</v>
      </c>
      <c r="W34" s="57">
        <v>5</v>
      </c>
      <c r="X34" s="14">
        <v>5</v>
      </c>
      <c r="Y34" s="44">
        <v>9</v>
      </c>
      <c r="Z34" s="14">
        <v>9</v>
      </c>
      <c r="AA34" s="57">
        <v>3</v>
      </c>
      <c r="AB34" s="14">
        <v>3</v>
      </c>
      <c r="AC34" s="44">
        <v>63</v>
      </c>
      <c r="AD34" s="14">
        <v>60</v>
      </c>
    </row>
    <row r="35" spans="1:30" x14ac:dyDescent="0.2">
      <c r="A35" s="44" t="s">
        <v>47</v>
      </c>
      <c r="B35" s="14" t="s">
        <v>380</v>
      </c>
      <c r="C35" s="14">
        <v>16.61</v>
      </c>
      <c r="D35" s="98">
        <v>1389</v>
      </c>
      <c r="E35" s="59">
        <v>1</v>
      </c>
      <c r="F35" s="59">
        <v>1</v>
      </c>
      <c r="G35" s="44">
        <v>1</v>
      </c>
      <c r="H35" s="14">
        <v>1</v>
      </c>
      <c r="I35" s="59">
        <v>1</v>
      </c>
      <c r="J35" s="59">
        <v>1</v>
      </c>
      <c r="K35" s="44">
        <v>2</v>
      </c>
      <c r="L35" s="14">
        <v>2</v>
      </c>
      <c r="M35" s="59">
        <v>1</v>
      </c>
      <c r="N35" s="59">
        <v>1</v>
      </c>
      <c r="O35" s="57">
        <v>3</v>
      </c>
      <c r="P35" s="14">
        <v>3</v>
      </c>
      <c r="Q35" s="44">
        <v>1</v>
      </c>
      <c r="R35" s="14">
        <v>1</v>
      </c>
      <c r="S35" s="14">
        <v>1</v>
      </c>
      <c r="T35" s="57">
        <v>19</v>
      </c>
      <c r="U35" s="57">
        <v>20</v>
      </c>
      <c r="V35" s="14">
        <v>20</v>
      </c>
      <c r="W35" s="57">
        <v>5</v>
      </c>
      <c r="X35" s="14">
        <v>5</v>
      </c>
      <c r="Y35" s="44">
        <v>6</v>
      </c>
      <c r="Z35" s="14">
        <v>6</v>
      </c>
      <c r="AA35" s="57">
        <v>2</v>
      </c>
      <c r="AB35" s="14">
        <v>2</v>
      </c>
      <c r="AC35" s="44">
        <v>43</v>
      </c>
      <c r="AD35" s="14">
        <v>43</v>
      </c>
    </row>
    <row r="36" spans="1:30" x14ac:dyDescent="0.2">
      <c r="A36" s="44" t="s">
        <v>104</v>
      </c>
      <c r="B36" s="14" t="s">
        <v>379</v>
      </c>
      <c r="C36" s="14">
        <v>22.09</v>
      </c>
      <c r="D36" s="98">
        <v>2028</v>
      </c>
      <c r="E36" s="59">
        <v>1</v>
      </c>
      <c r="F36" s="59">
        <v>1</v>
      </c>
      <c r="G36" s="44">
        <v>2</v>
      </c>
      <c r="H36" s="14">
        <v>2</v>
      </c>
      <c r="I36" s="59">
        <v>1</v>
      </c>
      <c r="J36" s="59">
        <v>1</v>
      </c>
      <c r="K36" s="44">
        <v>2</v>
      </c>
      <c r="L36" s="14">
        <v>2</v>
      </c>
      <c r="M36" s="59">
        <v>1</v>
      </c>
      <c r="N36" s="59">
        <v>1</v>
      </c>
      <c r="O36" s="57">
        <v>5</v>
      </c>
      <c r="P36" s="14">
        <v>5</v>
      </c>
      <c r="Q36" s="44">
        <v>2</v>
      </c>
      <c r="R36" s="14">
        <v>2</v>
      </c>
      <c r="S36" s="14">
        <v>2</v>
      </c>
      <c r="T36" s="57">
        <v>28</v>
      </c>
      <c r="U36" s="57">
        <v>30</v>
      </c>
      <c r="V36" s="14">
        <v>29</v>
      </c>
      <c r="W36" s="57">
        <v>6</v>
      </c>
      <c r="X36" s="14">
        <v>5</v>
      </c>
      <c r="Y36" s="44">
        <v>8</v>
      </c>
      <c r="Z36" s="14">
        <v>9</v>
      </c>
      <c r="AA36" s="57">
        <v>2</v>
      </c>
      <c r="AB36" s="14">
        <v>3</v>
      </c>
      <c r="AC36" s="44">
        <v>60</v>
      </c>
      <c r="AD36" s="14">
        <v>60</v>
      </c>
    </row>
    <row r="37" spans="1:30" x14ac:dyDescent="0.2">
      <c r="A37" s="44" t="s">
        <v>105</v>
      </c>
      <c r="B37" s="14" t="s">
        <v>379</v>
      </c>
      <c r="C37" s="14">
        <v>5.71</v>
      </c>
      <c r="D37" s="98">
        <v>574</v>
      </c>
      <c r="E37" s="59">
        <v>1</v>
      </c>
      <c r="F37" s="59">
        <v>1</v>
      </c>
      <c r="G37" s="44">
        <v>0</v>
      </c>
      <c r="H37" s="14">
        <v>0</v>
      </c>
      <c r="I37" s="59">
        <v>1</v>
      </c>
      <c r="J37" s="59">
        <v>1</v>
      </c>
      <c r="K37" s="44">
        <v>1</v>
      </c>
      <c r="L37" s="14">
        <v>1</v>
      </c>
      <c r="M37" s="59">
        <v>1</v>
      </c>
      <c r="N37" s="59">
        <v>1</v>
      </c>
      <c r="O37" s="57">
        <v>2</v>
      </c>
      <c r="P37" s="14">
        <v>2</v>
      </c>
      <c r="Q37" s="44">
        <v>1</v>
      </c>
      <c r="R37" s="14">
        <v>1</v>
      </c>
      <c r="S37" s="14">
        <v>1</v>
      </c>
      <c r="T37" s="57">
        <v>7</v>
      </c>
      <c r="U37" s="57">
        <v>8</v>
      </c>
      <c r="V37" s="14">
        <v>9</v>
      </c>
      <c r="W37" s="57">
        <v>5</v>
      </c>
      <c r="X37" s="14">
        <v>5</v>
      </c>
      <c r="Y37" s="44">
        <v>3</v>
      </c>
      <c r="Z37" s="14">
        <v>3</v>
      </c>
      <c r="AA37" s="57">
        <v>2</v>
      </c>
      <c r="AB37" s="14">
        <v>2</v>
      </c>
      <c r="AC37" s="44">
        <v>25</v>
      </c>
      <c r="AD37" s="14">
        <v>26</v>
      </c>
    </row>
    <row r="38" spans="1:30" x14ac:dyDescent="0.2">
      <c r="A38" s="41" t="s">
        <v>334</v>
      </c>
      <c r="B38" s="42" t="s">
        <v>383</v>
      </c>
      <c r="C38" s="42"/>
      <c r="D38" s="97"/>
      <c r="E38" s="58"/>
      <c r="F38" s="58"/>
      <c r="G38" s="41"/>
      <c r="H38" s="42"/>
      <c r="I38" s="58"/>
      <c r="J38" s="58"/>
      <c r="K38" s="41"/>
      <c r="L38" s="42"/>
      <c r="M38" s="58"/>
      <c r="N38" s="58"/>
      <c r="O38" s="57"/>
      <c r="P38" s="42"/>
      <c r="Q38" s="41"/>
      <c r="R38" s="42"/>
      <c r="S38" s="42"/>
      <c r="T38" s="57">
        <v>0</v>
      </c>
      <c r="U38" s="57">
        <v>0</v>
      </c>
      <c r="V38" s="14">
        <v>0</v>
      </c>
      <c r="W38" s="57"/>
      <c r="X38" s="42"/>
      <c r="Y38" s="41"/>
      <c r="Z38" s="42"/>
      <c r="AA38" s="57"/>
      <c r="AB38" s="42"/>
      <c r="AC38" s="44"/>
      <c r="AD38" s="42"/>
    </row>
    <row r="39" spans="1:30" x14ac:dyDescent="0.2">
      <c r="A39" s="44" t="s">
        <v>97</v>
      </c>
      <c r="B39" s="14" t="s">
        <v>383</v>
      </c>
      <c r="C39" s="14">
        <v>4.92</v>
      </c>
      <c r="D39" s="98">
        <v>944</v>
      </c>
      <c r="E39" s="59">
        <v>1</v>
      </c>
      <c r="F39" s="59">
        <v>1</v>
      </c>
      <c r="G39" s="44">
        <v>0</v>
      </c>
      <c r="H39" s="14">
        <v>0</v>
      </c>
      <c r="I39" s="59">
        <v>1</v>
      </c>
      <c r="J39" s="59">
        <v>1</v>
      </c>
      <c r="K39" s="44">
        <v>1</v>
      </c>
      <c r="L39" s="14">
        <v>1</v>
      </c>
      <c r="M39" s="59">
        <v>1</v>
      </c>
      <c r="N39" s="59">
        <v>1</v>
      </c>
      <c r="O39" s="57">
        <v>2</v>
      </c>
      <c r="P39" s="14">
        <v>2</v>
      </c>
      <c r="Q39" s="44">
        <v>1</v>
      </c>
      <c r="R39" s="14">
        <v>1</v>
      </c>
      <c r="S39" s="14">
        <v>1</v>
      </c>
      <c r="T39" s="57">
        <v>11</v>
      </c>
      <c r="U39" s="57">
        <v>12</v>
      </c>
      <c r="V39" s="14">
        <v>14</v>
      </c>
      <c r="W39" s="57">
        <v>5</v>
      </c>
      <c r="X39" s="14">
        <v>5</v>
      </c>
      <c r="Y39" s="44">
        <v>5</v>
      </c>
      <c r="Z39" s="14">
        <v>4</v>
      </c>
      <c r="AA39" s="57">
        <v>2</v>
      </c>
      <c r="AB39" s="14">
        <v>2</v>
      </c>
      <c r="AC39" s="44">
        <v>31</v>
      </c>
      <c r="AD39" s="14">
        <v>32</v>
      </c>
    </row>
    <row r="40" spans="1:30" x14ac:dyDescent="0.2">
      <c r="A40" s="44" t="s">
        <v>48</v>
      </c>
      <c r="B40" s="14" t="s">
        <v>380</v>
      </c>
      <c r="C40" s="14">
        <v>5.5600000000000005</v>
      </c>
      <c r="D40" s="98">
        <v>520</v>
      </c>
      <c r="E40" s="59">
        <v>1</v>
      </c>
      <c r="F40" s="59">
        <v>1</v>
      </c>
      <c r="G40" s="44">
        <v>0</v>
      </c>
      <c r="H40" s="14">
        <v>0</v>
      </c>
      <c r="I40" s="59">
        <v>1</v>
      </c>
      <c r="J40" s="59">
        <v>1</v>
      </c>
      <c r="K40" s="44">
        <v>1</v>
      </c>
      <c r="L40" s="14">
        <v>1</v>
      </c>
      <c r="M40" s="59">
        <v>1</v>
      </c>
      <c r="N40" s="59">
        <v>1</v>
      </c>
      <c r="O40" s="57">
        <v>2</v>
      </c>
      <c r="P40" s="14">
        <v>2</v>
      </c>
      <c r="Q40" s="44">
        <v>1</v>
      </c>
      <c r="R40" s="14">
        <v>1</v>
      </c>
      <c r="S40" s="14">
        <v>1</v>
      </c>
      <c r="T40" s="57">
        <v>9</v>
      </c>
      <c r="U40" s="57">
        <v>10</v>
      </c>
      <c r="V40" s="14">
        <v>8</v>
      </c>
      <c r="W40" s="57">
        <v>5</v>
      </c>
      <c r="X40" s="14">
        <v>5</v>
      </c>
      <c r="Y40" s="44">
        <v>3</v>
      </c>
      <c r="Z40" s="14">
        <v>2</v>
      </c>
      <c r="AA40" s="57">
        <v>2</v>
      </c>
      <c r="AB40" s="14">
        <v>2</v>
      </c>
      <c r="AC40" s="44">
        <v>27</v>
      </c>
      <c r="AD40" s="14">
        <v>24</v>
      </c>
    </row>
    <row r="41" spans="1:30" x14ac:dyDescent="0.2">
      <c r="A41" s="44" t="s">
        <v>49</v>
      </c>
      <c r="B41" s="14" t="s">
        <v>380</v>
      </c>
      <c r="C41" s="14">
        <v>21.01</v>
      </c>
      <c r="D41" s="98">
        <v>1186</v>
      </c>
      <c r="E41" s="59">
        <v>1</v>
      </c>
      <c r="F41" s="59">
        <v>1</v>
      </c>
      <c r="G41" s="44">
        <v>1</v>
      </c>
      <c r="H41" s="14">
        <v>1</v>
      </c>
      <c r="I41" s="59">
        <v>1</v>
      </c>
      <c r="J41" s="59">
        <v>1</v>
      </c>
      <c r="K41" s="44">
        <v>1</v>
      </c>
      <c r="L41" s="14">
        <v>1</v>
      </c>
      <c r="M41" s="59">
        <v>1</v>
      </c>
      <c r="N41" s="59">
        <v>1</v>
      </c>
      <c r="O41" s="57">
        <v>3</v>
      </c>
      <c r="P41" s="14">
        <v>3</v>
      </c>
      <c r="Q41" s="44">
        <v>1</v>
      </c>
      <c r="R41" s="14">
        <v>1</v>
      </c>
      <c r="S41" s="14">
        <v>2</v>
      </c>
      <c r="T41" s="57">
        <v>15</v>
      </c>
      <c r="U41" s="57">
        <v>17</v>
      </c>
      <c r="V41" s="14">
        <v>17</v>
      </c>
      <c r="W41" s="57">
        <v>5</v>
      </c>
      <c r="X41" s="14">
        <v>5</v>
      </c>
      <c r="Y41" s="44">
        <v>5</v>
      </c>
      <c r="Z41" s="14">
        <v>5</v>
      </c>
      <c r="AA41" s="57">
        <v>2</v>
      </c>
      <c r="AB41" s="14">
        <v>2</v>
      </c>
      <c r="AC41" s="44">
        <v>38</v>
      </c>
      <c r="AD41" s="14">
        <v>38</v>
      </c>
    </row>
    <row r="42" spans="1:30" x14ac:dyDescent="0.2">
      <c r="A42" s="45" t="s">
        <v>78</v>
      </c>
      <c r="B42" s="46" t="s">
        <v>383</v>
      </c>
      <c r="C42" s="46">
        <v>10.850000000000001</v>
      </c>
      <c r="D42" s="99">
        <v>1506</v>
      </c>
      <c r="E42" s="60">
        <v>1</v>
      </c>
      <c r="F42" s="60">
        <v>1</v>
      </c>
      <c r="G42" s="45">
        <v>1</v>
      </c>
      <c r="H42" s="46">
        <v>1</v>
      </c>
      <c r="I42" s="60">
        <v>1</v>
      </c>
      <c r="J42" s="60">
        <v>1</v>
      </c>
      <c r="K42" s="45">
        <v>2</v>
      </c>
      <c r="L42" s="46">
        <v>2</v>
      </c>
      <c r="M42" s="60">
        <v>1</v>
      </c>
      <c r="N42" s="60">
        <v>1</v>
      </c>
      <c r="O42" s="57">
        <v>4</v>
      </c>
      <c r="P42" s="46">
        <v>4</v>
      </c>
      <c r="Q42" s="45">
        <v>2</v>
      </c>
      <c r="R42" s="46">
        <v>1</v>
      </c>
      <c r="S42" s="46">
        <v>1</v>
      </c>
      <c r="T42" s="57">
        <v>21</v>
      </c>
      <c r="U42" s="57">
        <v>22</v>
      </c>
      <c r="V42" s="14">
        <v>22</v>
      </c>
      <c r="W42" s="57">
        <v>5</v>
      </c>
      <c r="X42" s="46">
        <v>5</v>
      </c>
      <c r="Y42" s="45">
        <v>7</v>
      </c>
      <c r="Z42" s="46">
        <v>7</v>
      </c>
      <c r="AA42" s="57">
        <v>2</v>
      </c>
      <c r="AB42" s="46">
        <v>2</v>
      </c>
      <c r="AC42" s="44">
        <v>48</v>
      </c>
      <c r="AD42" s="46">
        <v>47</v>
      </c>
    </row>
    <row r="43" spans="1:30" x14ac:dyDescent="0.2">
      <c r="A43" s="44" t="s">
        <v>50</v>
      </c>
      <c r="B43" s="14" t="s">
        <v>380</v>
      </c>
      <c r="C43" s="14">
        <v>11.53</v>
      </c>
      <c r="D43" s="98">
        <v>1137</v>
      </c>
      <c r="E43" s="59">
        <v>1</v>
      </c>
      <c r="F43" s="59">
        <v>1</v>
      </c>
      <c r="G43" s="44">
        <v>1</v>
      </c>
      <c r="H43" s="14">
        <v>1</v>
      </c>
      <c r="I43" s="59">
        <v>1</v>
      </c>
      <c r="J43" s="59">
        <v>1</v>
      </c>
      <c r="K43" s="44">
        <v>1</v>
      </c>
      <c r="L43" s="14">
        <v>1</v>
      </c>
      <c r="M43" s="59">
        <v>1</v>
      </c>
      <c r="N43" s="59">
        <v>1</v>
      </c>
      <c r="O43" s="57">
        <v>3</v>
      </c>
      <c r="P43" s="14">
        <v>3</v>
      </c>
      <c r="Q43" s="44">
        <v>1</v>
      </c>
      <c r="R43" s="14">
        <v>1</v>
      </c>
      <c r="S43" s="14">
        <v>1</v>
      </c>
      <c r="T43" s="57">
        <v>15</v>
      </c>
      <c r="U43" s="57">
        <v>16</v>
      </c>
      <c r="V43" s="14">
        <v>17</v>
      </c>
      <c r="W43" s="57">
        <v>5</v>
      </c>
      <c r="X43" s="14">
        <v>5</v>
      </c>
      <c r="Y43" s="44">
        <v>5</v>
      </c>
      <c r="Z43" s="14">
        <v>5</v>
      </c>
      <c r="AA43" s="57">
        <v>2</v>
      </c>
      <c r="AB43" s="14">
        <v>2</v>
      </c>
      <c r="AC43" s="44">
        <v>37</v>
      </c>
      <c r="AD43" s="14">
        <v>38</v>
      </c>
    </row>
    <row r="44" spans="1:30" x14ac:dyDescent="0.2">
      <c r="A44" s="44" t="s">
        <v>79</v>
      </c>
      <c r="B44" s="14" t="s">
        <v>383</v>
      </c>
      <c r="C44" s="14">
        <v>15.05</v>
      </c>
      <c r="D44" s="98">
        <v>1939</v>
      </c>
      <c r="E44" s="59">
        <v>1</v>
      </c>
      <c r="F44" s="59">
        <v>1</v>
      </c>
      <c r="G44" s="44">
        <v>2</v>
      </c>
      <c r="H44" s="14">
        <v>2</v>
      </c>
      <c r="I44" s="59">
        <v>1</v>
      </c>
      <c r="J44" s="59">
        <v>1</v>
      </c>
      <c r="K44" s="44">
        <v>2</v>
      </c>
      <c r="L44" s="14">
        <v>2</v>
      </c>
      <c r="M44" s="59">
        <v>1</v>
      </c>
      <c r="N44" s="59">
        <v>1</v>
      </c>
      <c r="O44" s="57">
        <v>5</v>
      </c>
      <c r="P44" s="14">
        <v>5</v>
      </c>
      <c r="Q44" s="44">
        <v>2</v>
      </c>
      <c r="R44" s="14">
        <v>2</v>
      </c>
      <c r="S44" s="14">
        <v>1</v>
      </c>
      <c r="T44" s="57">
        <v>25</v>
      </c>
      <c r="U44" s="57">
        <v>26</v>
      </c>
      <c r="V44" s="14">
        <v>28</v>
      </c>
      <c r="W44" s="57">
        <v>5</v>
      </c>
      <c r="X44" s="14">
        <v>5</v>
      </c>
      <c r="Y44" s="44">
        <v>8</v>
      </c>
      <c r="Z44" s="14">
        <v>9</v>
      </c>
      <c r="AA44" s="57">
        <v>2</v>
      </c>
      <c r="AB44" s="14">
        <v>2</v>
      </c>
      <c r="AC44" s="44">
        <v>55</v>
      </c>
      <c r="AD44" s="14">
        <v>58</v>
      </c>
    </row>
    <row r="45" spans="1:30" x14ac:dyDescent="0.2">
      <c r="A45" s="44" t="s">
        <v>112</v>
      </c>
      <c r="B45" s="14" t="s">
        <v>379</v>
      </c>
      <c r="C45" s="14">
        <v>7.21</v>
      </c>
      <c r="D45" s="98">
        <v>732</v>
      </c>
      <c r="E45" s="59">
        <v>1</v>
      </c>
      <c r="F45" s="59">
        <v>1</v>
      </c>
      <c r="G45" s="44">
        <v>0</v>
      </c>
      <c r="H45" s="14">
        <v>0</v>
      </c>
      <c r="I45" s="59">
        <v>1</v>
      </c>
      <c r="J45" s="59">
        <v>1</v>
      </c>
      <c r="K45" s="44">
        <v>1</v>
      </c>
      <c r="L45" s="14">
        <v>1</v>
      </c>
      <c r="M45" s="59">
        <v>1</v>
      </c>
      <c r="N45" s="59">
        <v>1</v>
      </c>
      <c r="O45" s="57">
        <v>2</v>
      </c>
      <c r="P45" s="14">
        <v>2</v>
      </c>
      <c r="Q45" s="44">
        <v>1</v>
      </c>
      <c r="R45" s="14">
        <v>1</v>
      </c>
      <c r="S45" s="14">
        <v>1</v>
      </c>
      <c r="T45" s="57">
        <v>9</v>
      </c>
      <c r="U45" s="57">
        <v>10</v>
      </c>
      <c r="V45" s="14">
        <v>11</v>
      </c>
      <c r="W45" s="57">
        <v>5</v>
      </c>
      <c r="X45" s="14">
        <v>5</v>
      </c>
      <c r="Y45" s="44">
        <v>3</v>
      </c>
      <c r="Z45" s="14">
        <v>3</v>
      </c>
      <c r="AA45" s="57">
        <v>2</v>
      </c>
      <c r="AB45" s="14">
        <v>2</v>
      </c>
      <c r="AC45" s="44">
        <v>27</v>
      </c>
      <c r="AD45" s="14">
        <v>28</v>
      </c>
    </row>
    <row r="46" spans="1:30" x14ac:dyDescent="0.2">
      <c r="A46" s="44" t="s">
        <v>130</v>
      </c>
      <c r="B46" s="14" t="s">
        <v>817</v>
      </c>
      <c r="C46" s="14">
        <v>16.48</v>
      </c>
      <c r="D46" s="98">
        <v>879</v>
      </c>
      <c r="E46" s="59">
        <v>1</v>
      </c>
      <c r="F46" s="59">
        <v>1</v>
      </c>
      <c r="G46" s="44">
        <v>0</v>
      </c>
      <c r="H46" s="14">
        <v>0</v>
      </c>
      <c r="I46" s="59">
        <v>1</v>
      </c>
      <c r="J46" s="59">
        <v>1</v>
      </c>
      <c r="K46" s="44">
        <v>1</v>
      </c>
      <c r="L46" s="14">
        <v>1</v>
      </c>
      <c r="M46" s="59">
        <v>1</v>
      </c>
      <c r="N46" s="59">
        <v>1</v>
      </c>
      <c r="O46" s="57">
        <v>2</v>
      </c>
      <c r="P46" s="14">
        <v>2</v>
      </c>
      <c r="Q46" s="44">
        <v>1</v>
      </c>
      <c r="R46" s="14">
        <v>1</v>
      </c>
      <c r="S46" s="14">
        <v>2</v>
      </c>
      <c r="T46" s="57">
        <v>10</v>
      </c>
      <c r="U46" s="57">
        <v>12</v>
      </c>
      <c r="V46" s="14">
        <v>13</v>
      </c>
      <c r="W46" s="57">
        <v>5</v>
      </c>
      <c r="X46" s="14">
        <v>5</v>
      </c>
      <c r="Y46" s="44">
        <v>4</v>
      </c>
      <c r="Z46" s="14">
        <v>4</v>
      </c>
      <c r="AA46" s="57">
        <v>2</v>
      </c>
      <c r="AB46" s="14">
        <v>2</v>
      </c>
      <c r="AC46" s="44">
        <v>30</v>
      </c>
      <c r="AD46" s="14">
        <v>31</v>
      </c>
    </row>
    <row r="47" spans="1:30" x14ac:dyDescent="0.2">
      <c r="A47" s="45" t="s">
        <v>80</v>
      </c>
      <c r="B47" s="46" t="s">
        <v>383</v>
      </c>
      <c r="C47" s="46">
        <v>10.400000000000002</v>
      </c>
      <c r="D47" s="99">
        <v>1247</v>
      </c>
      <c r="E47" s="60">
        <v>1</v>
      </c>
      <c r="F47" s="60">
        <v>1</v>
      </c>
      <c r="G47" s="45">
        <v>1</v>
      </c>
      <c r="H47" s="46">
        <v>1</v>
      </c>
      <c r="I47" s="60">
        <v>1</v>
      </c>
      <c r="J47" s="60">
        <v>1</v>
      </c>
      <c r="K47" s="45">
        <v>2</v>
      </c>
      <c r="L47" s="46">
        <v>1</v>
      </c>
      <c r="M47" s="60">
        <v>1</v>
      </c>
      <c r="N47" s="60">
        <v>1</v>
      </c>
      <c r="O47" s="57">
        <v>3</v>
      </c>
      <c r="P47" s="46">
        <v>3</v>
      </c>
      <c r="Q47" s="45">
        <v>1</v>
      </c>
      <c r="R47" s="46">
        <v>1</v>
      </c>
      <c r="S47" s="46">
        <v>2</v>
      </c>
      <c r="T47" s="57">
        <v>16</v>
      </c>
      <c r="U47" s="57">
        <v>18</v>
      </c>
      <c r="V47" s="14">
        <v>18</v>
      </c>
      <c r="W47" s="57">
        <v>5</v>
      </c>
      <c r="X47" s="46">
        <v>5</v>
      </c>
      <c r="Y47" s="45">
        <v>5</v>
      </c>
      <c r="Z47" s="46">
        <v>5</v>
      </c>
      <c r="AA47" s="57">
        <v>2</v>
      </c>
      <c r="AB47" s="46">
        <v>2</v>
      </c>
      <c r="AC47" s="44">
        <v>40</v>
      </c>
      <c r="AD47" s="46">
        <v>39</v>
      </c>
    </row>
    <row r="48" spans="1:30" x14ac:dyDescent="0.2">
      <c r="A48" s="44" t="s">
        <v>106</v>
      </c>
      <c r="B48" s="14" t="s">
        <v>379</v>
      </c>
      <c r="C48" s="14">
        <v>11.41</v>
      </c>
      <c r="D48" s="98">
        <v>700</v>
      </c>
      <c r="E48" s="59">
        <v>1</v>
      </c>
      <c r="F48" s="59">
        <v>1</v>
      </c>
      <c r="G48" s="44">
        <v>0</v>
      </c>
      <c r="H48" s="14">
        <v>0</v>
      </c>
      <c r="I48" s="59">
        <v>1</v>
      </c>
      <c r="J48" s="59">
        <v>1</v>
      </c>
      <c r="K48" s="44">
        <v>1</v>
      </c>
      <c r="L48" s="14">
        <v>1</v>
      </c>
      <c r="M48" s="59">
        <v>1</v>
      </c>
      <c r="N48" s="59">
        <v>1</v>
      </c>
      <c r="O48" s="57">
        <v>2</v>
      </c>
      <c r="P48" s="14">
        <v>2</v>
      </c>
      <c r="Q48" s="44">
        <v>1</v>
      </c>
      <c r="R48" s="14">
        <v>1</v>
      </c>
      <c r="S48" s="14">
        <v>1</v>
      </c>
      <c r="T48" s="57">
        <v>8</v>
      </c>
      <c r="U48" s="57">
        <v>9</v>
      </c>
      <c r="V48" s="14">
        <v>11</v>
      </c>
      <c r="W48" s="57">
        <v>5</v>
      </c>
      <c r="X48" s="14">
        <v>5</v>
      </c>
      <c r="Y48" s="44">
        <v>3</v>
      </c>
      <c r="Z48" s="14">
        <v>3</v>
      </c>
      <c r="AA48" s="57">
        <v>2</v>
      </c>
      <c r="AB48" s="14">
        <v>2</v>
      </c>
      <c r="AC48" s="44">
        <v>26</v>
      </c>
      <c r="AD48" s="14">
        <v>28</v>
      </c>
    </row>
    <row r="49" spans="1:30" x14ac:dyDescent="0.2">
      <c r="A49" s="44" t="s">
        <v>335</v>
      </c>
      <c r="B49" s="14" t="s">
        <v>385</v>
      </c>
      <c r="C49" s="14">
        <v>14.26</v>
      </c>
      <c r="D49" s="98">
        <v>813</v>
      </c>
      <c r="E49" s="59">
        <v>1</v>
      </c>
      <c r="F49" s="59">
        <v>1</v>
      </c>
      <c r="G49" s="44">
        <v>0</v>
      </c>
      <c r="H49" s="14">
        <v>0</v>
      </c>
      <c r="I49" s="59">
        <v>1</v>
      </c>
      <c r="J49" s="59">
        <v>1</v>
      </c>
      <c r="K49" s="44">
        <v>1</v>
      </c>
      <c r="L49" s="14">
        <v>1</v>
      </c>
      <c r="M49" s="59">
        <v>1</v>
      </c>
      <c r="N49" s="59">
        <v>1</v>
      </c>
      <c r="O49" s="57">
        <v>2</v>
      </c>
      <c r="P49" s="14">
        <v>2</v>
      </c>
      <c r="Q49" s="44">
        <v>1</v>
      </c>
      <c r="R49" s="14">
        <v>1</v>
      </c>
      <c r="S49" s="14">
        <v>1</v>
      </c>
      <c r="T49" s="57">
        <v>10</v>
      </c>
      <c r="U49" s="57">
        <v>11</v>
      </c>
      <c r="V49" s="14">
        <v>12</v>
      </c>
      <c r="W49" s="57">
        <v>5</v>
      </c>
      <c r="X49" s="14">
        <v>5</v>
      </c>
      <c r="Y49" s="44">
        <v>4</v>
      </c>
      <c r="Z49" s="14">
        <v>4</v>
      </c>
      <c r="AA49" s="57">
        <v>2</v>
      </c>
      <c r="AB49" s="14">
        <v>2</v>
      </c>
      <c r="AC49" s="44">
        <v>29</v>
      </c>
      <c r="AD49" s="14">
        <v>30</v>
      </c>
    </row>
    <row r="50" spans="1:30" x14ac:dyDescent="0.2">
      <c r="A50" s="44" t="s">
        <v>353</v>
      </c>
      <c r="B50" s="14" t="s">
        <v>385</v>
      </c>
      <c r="C50" s="14">
        <v>5.5600000000000005</v>
      </c>
      <c r="D50" s="98">
        <v>509</v>
      </c>
      <c r="E50" s="59">
        <v>1</v>
      </c>
      <c r="F50" s="59">
        <v>1</v>
      </c>
      <c r="G50" s="44">
        <v>0</v>
      </c>
      <c r="H50" s="14">
        <v>0</v>
      </c>
      <c r="I50" s="59">
        <v>1</v>
      </c>
      <c r="J50" s="59">
        <v>1</v>
      </c>
      <c r="K50" s="44">
        <v>1</v>
      </c>
      <c r="L50" s="14">
        <v>1</v>
      </c>
      <c r="M50" s="59">
        <v>1</v>
      </c>
      <c r="N50" s="59">
        <v>1</v>
      </c>
      <c r="O50" s="57">
        <v>2</v>
      </c>
      <c r="P50" s="14">
        <v>2</v>
      </c>
      <c r="Q50" s="44">
        <v>1</v>
      </c>
      <c r="R50" s="14">
        <v>1</v>
      </c>
      <c r="S50" s="14">
        <v>1</v>
      </c>
      <c r="T50" s="57">
        <v>7</v>
      </c>
      <c r="U50" s="57">
        <v>8</v>
      </c>
      <c r="V50" s="14">
        <v>8</v>
      </c>
      <c r="W50" s="57">
        <v>5</v>
      </c>
      <c r="X50" s="14">
        <v>5</v>
      </c>
      <c r="Y50" s="44">
        <v>2</v>
      </c>
      <c r="Z50" s="14">
        <v>2</v>
      </c>
      <c r="AA50" s="57">
        <v>2</v>
      </c>
      <c r="AB50" s="14">
        <v>2</v>
      </c>
      <c r="AC50" s="44">
        <v>24</v>
      </c>
      <c r="AD50" s="14">
        <v>24</v>
      </c>
    </row>
    <row r="51" spans="1:30" x14ac:dyDescent="0.2">
      <c r="A51" s="44" t="s">
        <v>51</v>
      </c>
      <c r="B51" s="14" t="s">
        <v>380</v>
      </c>
      <c r="C51" s="14">
        <v>18.655670000000001</v>
      </c>
      <c r="D51" s="98">
        <v>1830</v>
      </c>
      <c r="E51" s="59">
        <v>1</v>
      </c>
      <c r="F51" s="59">
        <v>1</v>
      </c>
      <c r="G51" s="44">
        <v>2</v>
      </c>
      <c r="H51" s="14">
        <v>2</v>
      </c>
      <c r="I51" s="59">
        <v>1</v>
      </c>
      <c r="J51" s="59">
        <v>1</v>
      </c>
      <c r="K51" s="44">
        <v>2</v>
      </c>
      <c r="L51" s="14">
        <v>2</v>
      </c>
      <c r="M51" s="59">
        <v>1</v>
      </c>
      <c r="N51" s="59">
        <v>1</v>
      </c>
      <c r="O51" s="57">
        <v>5</v>
      </c>
      <c r="P51" s="14">
        <v>5</v>
      </c>
      <c r="Q51" s="44">
        <v>2</v>
      </c>
      <c r="R51" s="14">
        <v>2</v>
      </c>
      <c r="S51" s="14">
        <v>2</v>
      </c>
      <c r="T51" s="57">
        <v>25</v>
      </c>
      <c r="U51" s="57">
        <v>27</v>
      </c>
      <c r="V51" s="14">
        <v>26</v>
      </c>
      <c r="W51" s="57">
        <v>5</v>
      </c>
      <c r="X51" s="14">
        <v>5</v>
      </c>
      <c r="Y51" s="44">
        <v>7</v>
      </c>
      <c r="Z51" s="14">
        <v>8</v>
      </c>
      <c r="AA51" s="57">
        <v>2</v>
      </c>
      <c r="AB51" s="14">
        <v>2</v>
      </c>
      <c r="AC51" s="44">
        <v>55</v>
      </c>
      <c r="AD51" s="14">
        <v>55</v>
      </c>
    </row>
    <row r="52" spans="1:30" x14ac:dyDescent="0.2">
      <c r="A52" s="47" t="s">
        <v>81</v>
      </c>
      <c r="B52" s="48" t="s">
        <v>383</v>
      </c>
      <c r="C52" s="48">
        <v>6.5900000000000007</v>
      </c>
      <c r="D52" s="100">
        <v>1320</v>
      </c>
      <c r="E52" s="61">
        <v>1</v>
      </c>
      <c r="F52" s="61">
        <v>1</v>
      </c>
      <c r="G52" s="47">
        <v>1</v>
      </c>
      <c r="H52" s="48">
        <v>1</v>
      </c>
      <c r="I52" s="61">
        <v>1</v>
      </c>
      <c r="J52" s="61">
        <v>1</v>
      </c>
      <c r="K52" s="47">
        <v>1</v>
      </c>
      <c r="L52" s="48">
        <v>2</v>
      </c>
      <c r="M52" s="61">
        <v>1</v>
      </c>
      <c r="N52" s="61">
        <v>1</v>
      </c>
      <c r="O52" s="57">
        <v>3</v>
      </c>
      <c r="P52" s="48">
        <v>3</v>
      </c>
      <c r="Q52" s="47">
        <v>1</v>
      </c>
      <c r="R52" s="48">
        <v>1</v>
      </c>
      <c r="S52" s="48">
        <v>1</v>
      </c>
      <c r="T52" s="57">
        <v>17</v>
      </c>
      <c r="U52" s="57">
        <v>18</v>
      </c>
      <c r="V52" s="14">
        <v>19</v>
      </c>
      <c r="W52" s="57">
        <v>5</v>
      </c>
      <c r="X52" s="48">
        <v>5</v>
      </c>
      <c r="Y52" s="47">
        <v>6</v>
      </c>
      <c r="Z52" s="48">
        <v>6</v>
      </c>
      <c r="AA52" s="57">
        <v>2</v>
      </c>
      <c r="AB52" s="48">
        <v>2</v>
      </c>
      <c r="AC52" s="44">
        <v>40</v>
      </c>
      <c r="AD52" s="48">
        <v>42</v>
      </c>
    </row>
    <row r="53" spans="1:30" x14ac:dyDescent="0.2">
      <c r="A53" s="41" t="s">
        <v>82</v>
      </c>
      <c r="B53" s="42" t="s">
        <v>383</v>
      </c>
      <c r="C53" s="42">
        <v>4.22</v>
      </c>
      <c r="D53" s="97">
        <v>614</v>
      </c>
      <c r="E53" s="58">
        <v>1</v>
      </c>
      <c r="F53" s="58">
        <v>1</v>
      </c>
      <c r="G53" s="41">
        <v>0</v>
      </c>
      <c r="H53" s="42">
        <v>0</v>
      </c>
      <c r="I53" s="58">
        <v>1</v>
      </c>
      <c r="J53" s="58">
        <v>1</v>
      </c>
      <c r="K53" s="41">
        <v>1</v>
      </c>
      <c r="L53" s="42">
        <v>1</v>
      </c>
      <c r="M53" s="58">
        <v>1</v>
      </c>
      <c r="N53" s="58">
        <v>1</v>
      </c>
      <c r="O53" s="57">
        <v>2</v>
      </c>
      <c r="P53" s="42">
        <v>2</v>
      </c>
      <c r="Q53" s="41">
        <v>1</v>
      </c>
      <c r="R53" s="42">
        <v>1</v>
      </c>
      <c r="S53" s="42">
        <v>1</v>
      </c>
      <c r="T53" s="57">
        <v>7</v>
      </c>
      <c r="U53" s="57">
        <v>8</v>
      </c>
      <c r="V53" s="14">
        <v>10</v>
      </c>
      <c r="W53" s="57">
        <v>5</v>
      </c>
      <c r="X53" s="42">
        <v>5</v>
      </c>
      <c r="Y53" s="41">
        <v>3</v>
      </c>
      <c r="Z53" s="42">
        <v>3</v>
      </c>
      <c r="AA53" s="57">
        <v>2</v>
      </c>
      <c r="AB53" s="42">
        <v>2</v>
      </c>
      <c r="AC53" s="44">
        <v>25</v>
      </c>
      <c r="AD53" s="42">
        <v>27</v>
      </c>
    </row>
    <row r="54" spans="1:30" x14ac:dyDescent="0.2">
      <c r="A54" s="41" t="s">
        <v>140</v>
      </c>
      <c r="B54" s="42" t="s">
        <v>385</v>
      </c>
      <c r="C54" s="42">
        <v>18.11</v>
      </c>
      <c r="D54" s="97">
        <v>1657</v>
      </c>
      <c r="E54" s="58">
        <v>1</v>
      </c>
      <c r="F54" s="58">
        <v>1</v>
      </c>
      <c r="G54" s="41">
        <v>1</v>
      </c>
      <c r="H54" s="42">
        <v>1</v>
      </c>
      <c r="I54" s="58">
        <v>1</v>
      </c>
      <c r="J54" s="58">
        <v>1</v>
      </c>
      <c r="K54" s="41">
        <v>2</v>
      </c>
      <c r="L54" s="42">
        <v>2</v>
      </c>
      <c r="M54" s="58">
        <v>1</v>
      </c>
      <c r="N54" s="58">
        <v>1</v>
      </c>
      <c r="O54" s="57">
        <v>4</v>
      </c>
      <c r="P54" s="42">
        <v>4</v>
      </c>
      <c r="Q54" s="41">
        <v>2</v>
      </c>
      <c r="R54" s="42">
        <v>2</v>
      </c>
      <c r="S54" s="42">
        <v>1</v>
      </c>
      <c r="T54" s="57">
        <v>24</v>
      </c>
      <c r="U54" s="57">
        <v>25</v>
      </c>
      <c r="V54" s="14">
        <v>24</v>
      </c>
      <c r="W54" s="57">
        <v>5</v>
      </c>
      <c r="X54" s="42">
        <v>5</v>
      </c>
      <c r="Y54" s="41">
        <v>8</v>
      </c>
      <c r="Z54" s="42">
        <v>7</v>
      </c>
      <c r="AA54" s="57">
        <v>2</v>
      </c>
      <c r="AB54" s="42">
        <v>2</v>
      </c>
      <c r="AC54" s="44">
        <v>52</v>
      </c>
      <c r="AD54" s="42">
        <v>50</v>
      </c>
    </row>
    <row r="55" spans="1:30" x14ac:dyDescent="0.2">
      <c r="A55" s="44" t="s">
        <v>83</v>
      </c>
      <c r="B55" s="14" t="s">
        <v>383</v>
      </c>
      <c r="C55" s="14">
        <v>10.48</v>
      </c>
      <c r="D55" s="98">
        <v>1296</v>
      </c>
      <c r="E55" s="59">
        <v>1</v>
      </c>
      <c r="F55" s="59">
        <v>1</v>
      </c>
      <c r="G55" s="44">
        <v>1</v>
      </c>
      <c r="H55" s="14">
        <v>1</v>
      </c>
      <c r="I55" s="59">
        <v>1</v>
      </c>
      <c r="J55" s="59">
        <v>1</v>
      </c>
      <c r="K55" s="44">
        <v>1</v>
      </c>
      <c r="L55" s="14">
        <v>1</v>
      </c>
      <c r="M55" s="59">
        <v>1</v>
      </c>
      <c r="N55" s="59">
        <v>1</v>
      </c>
      <c r="O55" s="57">
        <v>3</v>
      </c>
      <c r="P55" s="14">
        <v>3</v>
      </c>
      <c r="Q55" s="44">
        <v>1</v>
      </c>
      <c r="R55" s="14">
        <v>1</v>
      </c>
      <c r="S55" s="14">
        <v>2</v>
      </c>
      <c r="T55" s="57">
        <v>16</v>
      </c>
      <c r="U55" s="57">
        <v>18</v>
      </c>
      <c r="V55" s="14">
        <v>19</v>
      </c>
      <c r="W55" s="57">
        <v>5</v>
      </c>
      <c r="X55" s="14">
        <v>5</v>
      </c>
      <c r="Y55" s="44">
        <v>5</v>
      </c>
      <c r="Z55" s="14">
        <v>6</v>
      </c>
      <c r="AA55" s="57">
        <v>2</v>
      </c>
      <c r="AB55" s="14">
        <v>2</v>
      </c>
      <c r="AC55" s="44">
        <v>39</v>
      </c>
      <c r="AD55" s="14">
        <v>41</v>
      </c>
    </row>
    <row r="56" spans="1:30" x14ac:dyDescent="0.2">
      <c r="A56" s="44" t="s">
        <v>107</v>
      </c>
      <c r="B56" s="14" t="s">
        <v>379</v>
      </c>
      <c r="C56" s="92">
        <v>32.769999999999996</v>
      </c>
      <c r="D56" s="98">
        <v>1722</v>
      </c>
      <c r="E56" s="59">
        <v>1</v>
      </c>
      <c r="F56" s="59">
        <v>1</v>
      </c>
      <c r="G56" s="44">
        <v>1</v>
      </c>
      <c r="H56" s="14">
        <v>1</v>
      </c>
      <c r="I56" s="59">
        <v>1</v>
      </c>
      <c r="J56" s="59">
        <v>1</v>
      </c>
      <c r="K56" s="44">
        <v>2</v>
      </c>
      <c r="L56" s="14">
        <v>2</v>
      </c>
      <c r="M56" s="59">
        <v>1</v>
      </c>
      <c r="N56" s="59">
        <v>1</v>
      </c>
      <c r="O56" s="57">
        <v>4</v>
      </c>
      <c r="P56" s="14">
        <v>4</v>
      </c>
      <c r="Q56" s="44">
        <v>2</v>
      </c>
      <c r="R56" s="14">
        <v>2</v>
      </c>
      <c r="S56" s="14">
        <v>3</v>
      </c>
      <c r="T56" s="57">
        <v>22</v>
      </c>
      <c r="U56" s="57">
        <v>25</v>
      </c>
      <c r="V56" s="14">
        <v>25</v>
      </c>
      <c r="W56" s="57">
        <v>5</v>
      </c>
      <c r="X56" s="14">
        <v>5</v>
      </c>
      <c r="Y56" s="44">
        <v>8</v>
      </c>
      <c r="Z56" s="14">
        <v>8</v>
      </c>
      <c r="AA56" s="57">
        <v>2</v>
      </c>
      <c r="AB56" s="14">
        <v>2</v>
      </c>
      <c r="AC56" s="44">
        <v>52</v>
      </c>
      <c r="AD56" s="14">
        <v>52</v>
      </c>
    </row>
    <row r="57" spans="1:30" x14ac:dyDescent="0.2">
      <c r="A57" s="41" t="s">
        <v>96</v>
      </c>
      <c r="B57" s="42" t="s">
        <v>383</v>
      </c>
      <c r="C57" s="42">
        <v>12.75</v>
      </c>
      <c r="D57" s="97">
        <v>1377</v>
      </c>
      <c r="E57" s="58">
        <v>1</v>
      </c>
      <c r="F57" s="58">
        <v>1</v>
      </c>
      <c r="G57" s="41">
        <v>1</v>
      </c>
      <c r="H57" s="42">
        <v>1</v>
      </c>
      <c r="I57" s="58">
        <v>1</v>
      </c>
      <c r="J57" s="58">
        <v>1</v>
      </c>
      <c r="K57" s="41">
        <v>2</v>
      </c>
      <c r="L57" s="42">
        <v>2</v>
      </c>
      <c r="M57" s="58">
        <v>1</v>
      </c>
      <c r="N57" s="58">
        <v>1</v>
      </c>
      <c r="O57" s="57">
        <v>4</v>
      </c>
      <c r="P57" s="42">
        <v>3</v>
      </c>
      <c r="Q57" s="41">
        <v>1</v>
      </c>
      <c r="R57" s="42">
        <v>1</v>
      </c>
      <c r="S57" s="42">
        <v>1</v>
      </c>
      <c r="T57" s="57">
        <v>20</v>
      </c>
      <c r="U57" s="57">
        <v>21</v>
      </c>
      <c r="V57" s="14">
        <v>20</v>
      </c>
      <c r="W57" s="57">
        <v>5</v>
      </c>
      <c r="X57" s="42">
        <v>5</v>
      </c>
      <c r="Y57" s="41">
        <v>7</v>
      </c>
      <c r="Z57" s="42">
        <v>6</v>
      </c>
      <c r="AA57" s="57">
        <v>2</v>
      </c>
      <c r="AB57" s="42">
        <v>2</v>
      </c>
      <c r="AC57" s="44">
        <v>46</v>
      </c>
      <c r="AD57" s="42">
        <v>43</v>
      </c>
    </row>
    <row r="58" spans="1:30" x14ac:dyDescent="0.2">
      <c r="A58" s="47" t="s">
        <v>52</v>
      </c>
      <c r="B58" s="48" t="s">
        <v>380</v>
      </c>
      <c r="C58" s="48">
        <v>16.73</v>
      </c>
      <c r="D58" s="100">
        <v>1336</v>
      </c>
      <c r="E58" s="61">
        <v>1</v>
      </c>
      <c r="F58" s="61">
        <v>1</v>
      </c>
      <c r="G58" s="47">
        <v>1</v>
      </c>
      <c r="H58" s="48">
        <v>1</v>
      </c>
      <c r="I58" s="61">
        <v>1</v>
      </c>
      <c r="J58" s="61">
        <v>1</v>
      </c>
      <c r="K58" s="47">
        <v>1</v>
      </c>
      <c r="L58" s="48">
        <v>2</v>
      </c>
      <c r="M58" s="61">
        <v>1</v>
      </c>
      <c r="N58" s="61">
        <v>1</v>
      </c>
      <c r="O58" s="57">
        <v>3</v>
      </c>
      <c r="P58" s="48">
        <v>3</v>
      </c>
      <c r="Q58" s="47">
        <v>1</v>
      </c>
      <c r="R58" s="48">
        <v>1</v>
      </c>
      <c r="S58" s="48">
        <v>1</v>
      </c>
      <c r="T58" s="57">
        <v>19</v>
      </c>
      <c r="U58" s="57">
        <v>20</v>
      </c>
      <c r="V58" s="14">
        <v>20</v>
      </c>
      <c r="W58" s="57">
        <v>5</v>
      </c>
      <c r="X58" s="48">
        <v>5</v>
      </c>
      <c r="Y58" s="47">
        <v>5</v>
      </c>
      <c r="Z58" s="48">
        <v>6</v>
      </c>
      <c r="AA58" s="57">
        <v>2</v>
      </c>
      <c r="AB58" s="48">
        <v>2</v>
      </c>
      <c r="AC58" s="44">
        <v>41</v>
      </c>
      <c r="AD58" s="48">
        <v>43</v>
      </c>
    </row>
    <row r="59" spans="1:30" x14ac:dyDescent="0.2">
      <c r="A59" s="47" t="s">
        <v>84</v>
      </c>
      <c r="B59" s="48" t="s">
        <v>383</v>
      </c>
      <c r="C59" s="48">
        <v>10.870000000000001</v>
      </c>
      <c r="D59" s="100">
        <v>1490</v>
      </c>
      <c r="E59" s="61">
        <v>1</v>
      </c>
      <c r="F59" s="61">
        <v>1</v>
      </c>
      <c r="G59" s="47">
        <v>1</v>
      </c>
      <c r="H59" s="48">
        <v>1</v>
      </c>
      <c r="I59" s="61">
        <v>1</v>
      </c>
      <c r="J59" s="61">
        <v>1</v>
      </c>
      <c r="K59" s="47">
        <v>1</v>
      </c>
      <c r="L59" s="48">
        <v>2</v>
      </c>
      <c r="M59" s="61">
        <v>1</v>
      </c>
      <c r="N59" s="61">
        <v>1</v>
      </c>
      <c r="O59" s="57">
        <v>4</v>
      </c>
      <c r="P59" s="48">
        <v>4</v>
      </c>
      <c r="Q59" s="47">
        <v>1</v>
      </c>
      <c r="R59" s="48">
        <v>1</v>
      </c>
      <c r="S59" s="48">
        <v>1</v>
      </c>
      <c r="T59" s="57">
        <v>20</v>
      </c>
      <c r="U59" s="57">
        <v>21</v>
      </c>
      <c r="V59" s="14">
        <v>22</v>
      </c>
      <c r="W59" s="57">
        <v>5</v>
      </c>
      <c r="X59" s="48">
        <v>5</v>
      </c>
      <c r="Y59" s="47">
        <v>6</v>
      </c>
      <c r="Z59" s="48">
        <v>7</v>
      </c>
      <c r="AA59" s="57">
        <v>2</v>
      </c>
      <c r="AB59" s="48">
        <v>2</v>
      </c>
      <c r="AC59" s="44">
        <v>44</v>
      </c>
      <c r="AD59" s="48">
        <v>47</v>
      </c>
    </row>
    <row r="60" spans="1:30" x14ac:dyDescent="0.2">
      <c r="A60" s="44" t="s">
        <v>53</v>
      </c>
      <c r="B60" s="14" t="s">
        <v>380</v>
      </c>
      <c r="C60" s="14">
        <v>7</v>
      </c>
      <c r="D60" s="98">
        <v>882</v>
      </c>
      <c r="E60" s="59">
        <v>1</v>
      </c>
      <c r="F60" s="59">
        <v>1</v>
      </c>
      <c r="G60" s="44">
        <v>0</v>
      </c>
      <c r="H60" s="14">
        <v>0</v>
      </c>
      <c r="I60" s="59">
        <v>1</v>
      </c>
      <c r="J60" s="59">
        <v>1</v>
      </c>
      <c r="K60" s="44">
        <v>1</v>
      </c>
      <c r="L60" s="14">
        <v>1</v>
      </c>
      <c r="M60" s="59">
        <v>1</v>
      </c>
      <c r="N60" s="59">
        <v>1</v>
      </c>
      <c r="O60" s="57">
        <v>2</v>
      </c>
      <c r="P60" s="14">
        <v>2</v>
      </c>
      <c r="Q60" s="44">
        <v>1</v>
      </c>
      <c r="R60" s="14">
        <v>1</v>
      </c>
      <c r="S60" s="14">
        <v>1</v>
      </c>
      <c r="T60" s="57">
        <v>11</v>
      </c>
      <c r="U60" s="57">
        <v>12</v>
      </c>
      <c r="V60" s="14">
        <v>13</v>
      </c>
      <c r="W60" s="57">
        <v>5</v>
      </c>
      <c r="X60" s="14">
        <v>5</v>
      </c>
      <c r="Y60" s="44">
        <v>4</v>
      </c>
      <c r="Z60" s="14">
        <v>4</v>
      </c>
      <c r="AA60" s="57">
        <v>2</v>
      </c>
      <c r="AB60" s="14">
        <v>2</v>
      </c>
      <c r="AC60" s="44">
        <v>30</v>
      </c>
      <c r="AD60" s="14">
        <v>31</v>
      </c>
    </row>
    <row r="61" spans="1:30" x14ac:dyDescent="0.2">
      <c r="A61" s="44" t="s">
        <v>131</v>
      </c>
      <c r="B61" s="14" t="s">
        <v>817</v>
      </c>
      <c r="C61" s="14">
        <v>10.280000000000001</v>
      </c>
      <c r="D61" s="98">
        <v>918</v>
      </c>
      <c r="E61" s="59">
        <v>1</v>
      </c>
      <c r="F61" s="59">
        <v>1</v>
      </c>
      <c r="G61" s="44">
        <v>0</v>
      </c>
      <c r="H61" s="14">
        <v>0</v>
      </c>
      <c r="I61" s="59">
        <v>1</v>
      </c>
      <c r="J61" s="59">
        <v>1</v>
      </c>
      <c r="K61" s="44">
        <v>1</v>
      </c>
      <c r="L61" s="14">
        <v>1</v>
      </c>
      <c r="M61" s="59">
        <v>1</v>
      </c>
      <c r="N61" s="59">
        <v>1</v>
      </c>
      <c r="O61" s="57">
        <v>2</v>
      </c>
      <c r="P61" s="14">
        <v>2</v>
      </c>
      <c r="Q61" s="44">
        <v>1</v>
      </c>
      <c r="R61" s="14">
        <v>1</v>
      </c>
      <c r="S61" s="14">
        <v>1</v>
      </c>
      <c r="T61" s="57">
        <v>12</v>
      </c>
      <c r="U61" s="57">
        <v>13</v>
      </c>
      <c r="V61" s="14">
        <v>14</v>
      </c>
      <c r="W61" s="57">
        <v>5</v>
      </c>
      <c r="X61" s="14">
        <v>5</v>
      </c>
      <c r="Y61" s="44">
        <v>4</v>
      </c>
      <c r="Z61" s="14">
        <v>4</v>
      </c>
      <c r="AA61" s="57">
        <v>2</v>
      </c>
      <c r="AB61" s="14">
        <v>2</v>
      </c>
      <c r="AC61" s="44">
        <v>31</v>
      </c>
      <c r="AD61" s="14">
        <v>32</v>
      </c>
    </row>
    <row r="62" spans="1:30" x14ac:dyDescent="0.2">
      <c r="A62" s="44" t="s">
        <v>85</v>
      </c>
      <c r="B62" s="14" t="s">
        <v>383</v>
      </c>
      <c r="C62" s="14">
        <v>4.07</v>
      </c>
      <c r="D62" s="98">
        <v>617</v>
      </c>
      <c r="E62" s="59">
        <v>1</v>
      </c>
      <c r="F62" s="59">
        <v>1</v>
      </c>
      <c r="G62" s="44">
        <v>0</v>
      </c>
      <c r="H62" s="14">
        <v>0</v>
      </c>
      <c r="I62" s="59">
        <v>1</v>
      </c>
      <c r="J62" s="59">
        <v>1</v>
      </c>
      <c r="K62" s="44">
        <v>1</v>
      </c>
      <c r="L62" s="14">
        <v>1</v>
      </c>
      <c r="M62" s="59">
        <v>1</v>
      </c>
      <c r="N62" s="59">
        <v>1</v>
      </c>
      <c r="O62" s="57">
        <v>2</v>
      </c>
      <c r="P62" s="14">
        <v>2</v>
      </c>
      <c r="Q62" s="44">
        <v>1</v>
      </c>
      <c r="R62" s="14">
        <v>1</v>
      </c>
      <c r="S62" s="14">
        <v>1</v>
      </c>
      <c r="T62" s="57">
        <v>7</v>
      </c>
      <c r="U62" s="57">
        <v>8</v>
      </c>
      <c r="V62" s="14">
        <v>10</v>
      </c>
      <c r="W62" s="57">
        <v>5</v>
      </c>
      <c r="X62" s="14">
        <v>5</v>
      </c>
      <c r="Y62" s="44">
        <v>3</v>
      </c>
      <c r="Z62" s="14">
        <v>3</v>
      </c>
      <c r="AA62" s="57">
        <v>2</v>
      </c>
      <c r="AB62" s="14">
        <v>2</v>
      </c>
      <c r="AC62" s="44">
        <v>25</v>
      </c>
      <c r="AD62" s="14">
        <v>27</v>
      </c>
    </row>
    <row r="63" spans="1:30" x14ac:dyDescent="0.2">
      <c r="A63" s="44" t="s">
        <v>143</v>
      </c>
      <c r="B63" s="14" t="s">
        <v>385</v>
      </c>
      <c r="C63" s="14">
        <v>11.67</v>
      </c>
      <c r="D63" s="98">
        <v>1280</v>
      </c>
      <c r="E63" s="59">
        <v>1</v>
      </c>
      <c r="F63" s="59">
        <v>1</v>
      </c>
      <c r="G63" s="44">
        <v>1</v>
      </c>
      <c r="H63" s="14">
        <v>1</v>
      </c>
      <c r="I63" s="59">
        <v>1</v>
      </c>
      <c r="J63" s="59">
        <v>1</v>
      </c>
      <c r="K63" s="44">
        <v>1</v>
      </c>
      <c r="L63" s="14">
        <v>1</v>
      </c>
      <c r="M63" s="59">
        <v>1</v>
      </c>
      <c r="N63" s="59">
        <v>1</v>
      </c>
      <c r="O63" s="57">
        <v>3</v>
      </c>
      <c r="P63" s="14">
        <v>3</v>
      </c>
      <c r="Q63" s="44">
        <v>1</v>
      </c>
      <c r="R63" s="14">
        <v>1</v>
      </c>
      <c r="S63" s="14">
        <v>1</v>
      </c>
      <c r="T63" s="57">
        <v>17</v>
      </c>
      <c r="U63" s="57">
        <v>18</v>
      </c>
      <c r="V63" s="14">
        <v>19</v>
      </c>
      <c r="W63" s="57">
        <v>5</v>
      </c>
      <c r="X63" s="14">
        <v>5</v>
      </c>
      <c r="Y63" s="44">
        <v>6</v>
      </c>
      <c r="Z63" s="14">
        <v>6</v>
      </c>
      <c r="AA63" s="57">
        <v>2</v>
      </c>
      <c r="AB63" s="14">
        <v>2</v>
      </c>
      <c r="AC63" s="44">
        <v>40</v>
      </c>
      <c r="AD63" s="14">
        <v>41</v>
      </c>
    </row>
    <row r="64" spans="1:30" x14ac:dyDescent="0.2">
      <c r="A64" s="44" t="s">
        <v>336</v>
      </c>
      <c r="B64" s="14" t="s">
        <v>862</v>
      </c>
      <c r="C64" s="14">
        <v>29.83</v>
      </c>
      <c r="D64" s="98">
        <v>1586</v>
      </c>
      <c r="E64" s="59">
        <v>1</v>
      </c>
      <c r="F64" s="59">
        <v>1</v>
      </c>
      <c r="G64" s="44">
        <v>1</v>
      </c>
      <c r="H64" s="14">
        <v>1</v>
      </c>
      <c r="I64" s="59">
        <v>1</v>
      </c>
      <c r="J64" s="59">
        <v>1</v>
      </c>
      <c r="K64" s="44">
        <v>2</v>
      </c>
      <c r="L64" s="14">
        <v>2</v>
      </c>
      <c r="M64" s="59">
        <v>1</v>
      </c>
      <c r="N64" s="59">
        <v>1</v>
      </c>
      <c r="O64" s="57">
        <v>4</v>
      </c>
      <c r="P64" s="14">
        <v>4</v>
      </c>
      <c r="Q64" s="44">
        <v>1</v>
      </c>
      <c r="R64" s="14">
        <v>1</v>
      </c>
      <c r="S64" s="14">
        <v>2</v>
      </c>
      <c r="T64" s="57">
        <v>22</v>
      </c>
      <c r="U64" s="57">
        <v>24</v>
      </c>
      <c r="V64" s="14">
        <v>23</v>
      </c>
      <c r="W64" s="57">
        <v>5</v>
      </c>
      <c r="X64" s="14">
        <v>5</v>
      </c>
      <c r="Y64" s="44">
        <v>7</v>
      </c>
      <c r="Z64" s="14">
        <v>7</v>
      </c>
      <c r="AA64" s="57">
        <v>2</v>
      </c>
      <c r="AB64" s="14">
        <v>2</v>
      </c>
      <c r="AC64" s="44">
        <v>49</v>
      </c>
      <c r="AD64" s="14">
        <v>48</v>
      </c>
    </row>
    <row r="65" spans="1:30" x14ac:dyDescent="0.2">
      <c r="A65" s="44" t="s">
        <v>86</v>
      </c>
      <c r="B65" s="14" t="s">
        <v>383</v>
      </c>
      <c r="C65" s="14">
        <v>6.51</v>
      </c>
      <c r="D65" s="98">
        <v>477</v>
      </c>
      <c r="E65" s="59">
        <v>1</v>
      </c>
      <c r="F65" s="59">
        <v>1</v>
      </c>
      <c r="G65" s="44">
        <v>0</v>
      </c>
      <c r="H65" s="14">
        <v>0</v>
      </c>
      <c r="I65" s="59">
        <v>1</v>
      </c>
      <c r="J65" s="59">
        <v>1</v>
      </c>
      <c r="K65" s="44">
        <v>1</v>
      </c>
      <c r="L65" s="14">
        <v>1</v>
      </c>
      <c r="M65" s="59">
        <v>1</v>
      </c>
      <c r="N65" s="59">
        <v>1</v>
      </c>
      <c r="O65" s="57">
        <v>2</v>
      </c>
      <c r="P65" s="14">
        <v>2</v>
      </c>
      <c r="Q65" s="44">
        <v>1</v>
      </c>
      <c r="R65" s="14">
        <v>1</v>
      </c>
      <c r="S65" s="14">
        <v>1</v>
      </c>
      <c r="T65" s="57">
        <v>11</v>
      </c>
      <c r="U65" s="57">
        <v>12</v>
      </c>
      <c r="V65" s="14">
        <v>8</v>
      </c>
      <c r="W65" s="57">
        <v>5</v>
      </c>
      <c r="X65" s="14">
        <v>5</v>
      </c>
      <c r="Y65" s="44">
        <v>4</v>
      </c>
      <c r="Z65" s="14">
        <v>2</v>
      </c>
      <c r="AA65" s="57">
        <v>2</v>
      </c>
      <c r="AB65" s="14">
        <v>2</v>
      </c>
      <c r="AC65" s="44">
        <v>30</v>
      </c>
      <c r="AD65" s="14">
        <v>24</v>
      </c>
    </row>
    <row r="66" spans="1:30" x14ac:dyDescent="0.2">
      <c r="A66" s="41" t="s">
        <v>338</v>
      </c>
      <c r="B66" s="42" t="s">
        <v>854</v>
      </c>
      <c r="C66" s="42">
        <v>12.36</v>
      </c>
      <c r="D66" s="97">
        <v>1272</v>
      </c>
      <c r="E66" s="58">
        <v>1</v>
      </c>
      <c r="F66" s="58">
        <v>1</v>
      </c>
      <c r="G66" s="41">
        <v>1</v>
      </c>
      <c r="H66" s="42">
        <v>1</v>
      </c>
      <c r="I66" s="58">
        <v>1</v>
      </c>
      <c r="J66" s="58">
        <v>1</v>
      </c>
      <c r="K66" s="41">
        <v>2</v>
      </c>
      <c r="L66" s="42">
        <v>1</v>
      </c>
      <c r="M66" s="58">
        <v>1</v>
      </c>
      <c r="N66" s="58">
        <v>1</v>
      </c>
      <c r="O66" s="57">
        <v>3</v>
      </c>
      <c r="P66" s="42">
        <v>3</v>
      </c>
      <c r="Q66" s="41">
        <v>1</v>
      </c>
      <c r="R66" s="42">
        <v>1</v>
      </c>
      <c r="S66" s="42">
        <v>1</v>
      </c>
      <c r="T66" s="57">
        <v>19</v>
      </c>
      <c r="U66" s="57">
        <v>20</v>
      </c>
      <c r="V66" s="14">
        <v>19</v>
      </c>
      <c r="W66" s="57">
        <v>5</v>
      </c>
      <c r="X66" s="42">
        <v>5</v>
      </c>
      <c r="Y66" s="41">
        <v>6</v>
      </c>
      <c r="Z66" s="42">
        <v>6</v>
      </c>
      <c r="AA66" s="57">
        <v>2</v>
      </c>
      <c r="AB66" s="42">
        <v>2</v>
      </c>
      <c r="AC66" s="44">
        <v>43</v>
      </c>
      <c r="AD66" s="42">
        <v>41</v>
      </c>
    </row>
    <row r="67" spans="1:30" x14ac:dyDescent="0.2">
      <c r="A67" s="44" t="s">
        <v>339</v>
      </c>
      <c r="B67" s="14" t="s">
        <v>859</v>
      </c>
      <c r="C67" s="14">
        <v>14.98</v>
      </c>
      <c r="D67" s="98">
        <v>1680</v>
      </c>
      <c r="E67" s="59">
        <v>1</v>
      </c>
      <c r="F67" s="59">
        <v>1</v>
      </c>
      <c r="G67" s="44">
        <v>1</v>
      </c>
      <c r="H67" s="14">
        <v>1</v>
      </c>
      <c r="I67" s="59">
        <v>1</v>
      </c>
      <c r="J67" s="59">
        <v>1</v>
      </c>
      <c r="K67" s="44">
        <v>2</v>
      </c>
      <c r="L67" s="14">
        <v>2</v>
      </c>
      <c r="M67" s="59">
        <v>1</v>
      </c>
      <c r="N67" s="59">
        <v>1</v>
      </c>
      <c r="O67" s="57">
        <v>4</v>
      </c>
      <c r="P67" s="14">
        <v>4</v>
      </c>
      <c r="Q67" s="44">
        <v>2</v>
      </c>
      <c r="R67" s="14">
        <v>2</v>
      </c>
      <c r="S67" s="14">
        <v>1</v>
      </c>
      <c r="T67" s="57">
        <v>24</v>
      </c>
      <c r="U67" s="57">
        <v>25</v>
      </c>
      <c r="V67" s="14">
        <v>24</v>
      </c>
      <c r="W67" s="57">
        <v>5</v>
      </c>
      <c r="X67" s="14">
        <v>5</v>
      </c>
      <c r="Y67" s="44">
        <v>7</v>
      </c>
      <c r="Z67" s="14">
        <v>7</v>
      </c>
      <c r="AA67" s="57">
        <v>2</v>
      </c>
      <c r="AB67" s="14">
        <v>2</v>
      </c>
      <c r="AC67" s="44">
        <v>51</v>
      </c>
      <c r="AD67" s="14">
        <v>50</v>
      </c>
    </row>
    <row r="68" spans="1:30" x14ac:dyDescent="0.2">
      <c r="A68" s="44" t="s">
        <v>54</v>
      </c>
      <c r="B68" s="14" t="s">
        <v>380</v>
      </c>
      <c r="C68" s="14">
        <v>25.29</v>
      </c>
      <c r="D68" s="98">
        <v>1716</v>
      </c>
      <c r="E68" s="59">
        <v>1</v>
      </c>
      <c r="F68" s="59">
        <v>1</v>
      </c>
      <c r="G68" s="44">
        <v>1</v>
      </c>
      <c r="H68" s="14">
        <v>1</v>
      </c>
      <c r="I68" s="59">
        <v>1</v>
      </c>
      <c r="J68" s="59">
        <v>1</v>
      </c>
      <c r="K68" s="44">
        <v>2</v>
      </c>
      <c r="L68" s="14">
        <v>2</v>
      </c>
      <c r="M68" s="59">
        <v>1</v>
      </c>
      <c r="N68" s="59">
        <v>1</v>
      </c>
      <c r="O68" s="57">
        <v>4</v>
      </c>
      <c r="P68" s="14">
        <v>4</v>
      </c>
      <c r="Q68" s="44">
        <v>2</v>
      </c>
      <c r="R68" s="14">
        <v>2</v>
      </c>
      <c r="S68" s="14">
        <v>2</v>
      </c>
      <c r="T68" s="57">
        <v>23</v>
      </c>
      <c r="U68" s="57">
        <v>25</v>
      </c>
      <c r="V68" s="14">
        <v>25</v>
      </c>
      <c r="W68" s="57">
        <v>5</v>
      </c>
      <c r="X68" s="14">
        <v>5</v>
      </c>
      <c r="Y68" s="44">
        <v>7</v>
      </c>
      <c r="Z68" s="14">
        <v>8</v>
      </c>
      <c r="AA68" s="57">
        <v>2</v>
      </c>
      <c r="AB68" s="14">
        <v>2</v>
      </c>
      <c r="AC68" s="44">
        <v>51</v>
      </c>
      <c r="AD68" s="14">
        <v>52</v>
      </c>
    </row>
    <row r="69" spans="1:30" x14ac:dyDescent="0.2">
      <c r="A69" s="44" t="s">
        <v>179</v>
      </c>
      <c r="B69" s="14" t="s">
        <v>817</v>
      </c>
      <c r="C69" s="14">
        <v>18.740000000000002</v>
      </c>
      <c r="D69" s="98">
        <v>606</v>
      </c>
      <c r="E69" s="59">
        <v>1</v>
      </c>
      <c r="F69" s="59">
        <v>1</v>
      </c>
      <c r="G69" s="44">
        <v>0</v>
      </c>
      <c r="H69" s="14">
        <v>0</v>
      </c>
      <c r="I69" s="59">
        <v>1</v>
      </c>
      <c r="J69" s="59">
        <v>1</v>
      </c>
      <c r="K69" s="44">
        <v>1</v>
      </c>
      <c r="L69" s="14">
        <v>1</v>
      </c>
      <c r="M69" s="59">
        <v>1</v>
      </c>
      <c r="N69" s="59">
        <v>1</v>
      </c>
      <c r="O69" s="57">
        <v>2</v>
      </c>
      <c r="P69" s="14">
        <v>2</v>
      </c>
      <c r="Q69" s="44">
        <v>1</v>
      </c>
      <c r="R69" s="14">
        <v>1</v>
      </c>
      <c r="S69" s="14">
        <v>2</v>
      </c>
      <c r="T69" s="57">
        <v>9</v>
      </c>
      <c r="U69" s="57">
        <v>11</v>
      </c>
      <c r="V69" s="14">
        <v>9</v>
      </c>
      <c r="W69" s="57">
        <v>3</v>
      </c>
      <c r="X69" s="14">
        <v>5</v>
      </c>
      <c r="Y69" s="44">
        <v>3</v>
      </c>
      <c r="Z69" s="14">
        <v>3</v>
      </c>
      <c r="AA69" s="57">
        <v>2</v>
      </c>
      <c r="AB69" s="14">
        <v>2</v>
      </c>
      <c r="AC69" s="44">
        <v>26</v>
      </c>
      <c r="AD69" s="14">
        <v>26</v>
      </c>
    </row>
    <row r="70" spans="1:30" x14ac:dyDescent="0.2">
      <c r="A70" s="44" t="s">
        <v>340</v>
      </c>
      <c r="B70" s="14" t="s">
        <v>859</v>
      </c>
      <c r="C70" s="14">
        <v>33.79</v>
      </c>
      <c r="D70" s="98">
        <v>1764</v>
      </c>
      <c r="E70" s="59">
        <v>1</v>
      </c>
      <c r="F70" s="59">
        <v>1</v>
      </c>
      <c r="G70" s="44">
        <v>1</v>
      </c>
      <c r="H70" s="14">
        <v>1</v>
      </c>
      <c r="I70" s="59">
        <v>1</v>
      </c>
      <c r="J70" s="59">
        <v>1</v>
      </c>
      <c r="K70" s="44">
        <v>2</v>
      </c>
      <c r="L70" s="14">
        <v>2</v>
      </c>
      <c r="M70" s="59">
        <v>1</v>
      </c>
      <c r="N70" s="59">
        <v>1</v>
      </c>
      <c r="O70" s="57">
        <v>4</v>
      </c>
      <c r="P70" s="14">
        <v>4</v>
      </c>
      <c r="Q70" s="44">
        <v>2</v>
      </c>
      <c r="R70" s="14">
        <v>2</v>
      </c>
      <c r="S70" s="14">
        <v>3</v>
      </c>
      <c r="T70" s="57">
        <v>25</v>
      </c>
      <c r="U70" s="57">
        <v>28</v>
      </c>
      <c r="V70" s="14">
        <v>26</v>
      </c>
      <c r="W70" s="57">
        <v>5</v>
      </c>
      <c r="X70" s="14">
        <v>5</v>
      </c>
      <c r="Y70" s="44">
        <v>8</v>
      </c>
      <c r="Z70" s="14">
        <v>8</v>
      </c>
      <c r="AA70" s="57">
        <v>2</v>
      </c>
      <c r="AB70" s="14">
        <v>2</v>
      </c>
      <c r="AC70" s="44">
        <v>55</v>
      </c>
      <c r="AD70" s="14">
        <v>53</v>
      </c>
    </row>
    <row r="71" spans="1:30" x14ac:dyDescent="0.2">
      <c r="A71" s="44" t="s">
        <v>154</v>
      </c>
      <c r="B71" s="14" t="s">
        <v>385</v>
      </c>
      <c r="C71" s="14">
        <v>12.879999999999999</v>
      </c>
      <c r="D71" s="98">
        <v>1242</v>
      </c>
      <c r="E71" s="59">
        <v>1</v>
      </c>
      <c r="F71" s="59">
        <v>1</v>
      </c>
      <c r="G71" s="44">
        <v>1</v>
      </c>
      <c r="H71" s="14">
        <v>1</v>
      </c>
      <c r="I71" s="59">
        <v>1</v>
      </c>
      <c r="J71" s="59">
        <v>1</v>
      </c>
      <c r="K71" s="44">
        <v>1</v>
      </c>
      <c r="L71" s="14">
        <v>1</v>
      </c>
      <c r="M71" s="59">
        <v>1</v>
      </c>
      <c r="N71" s="59">
        <v>1</v>
      </c>
      <c r="O71" s="57">
        <v>3</v>
      </c>
      <c r="P71" s="14">
        <v>3</v>
      </c>
      <c r="Q71" s="44">
        <v>1</v>
      </c>
      <c r="R71" s="14">
        <v>1</v>
      </c>
      <c r="S71" s="14">
        <v>1</v>
      </c>
      <c r="T71" s="57">
        <v>16</v>
      </c>
      <c r="U71" s="57">
        <v>17</v>
      </c>
      <c r="V71" s="14">
        <v>18</v>
      </c>
      <c r="W71" s="57">
        <v>5</v>
      </c>
      <c r="X71" s="14">
        <v>5</v>
      </c>
      <c r="Y71" s="44">
        <v>5</v>
      </c>
      <c r="Z71" s="14">
        <v>5</v>
      </c>
      <c r="AA71" s="57">
        <v>2</v>
      </c>
      <c r="AB71" s="14">
        <v>2</v>
      </c>
      <c r="AC71" s="44">
        <v>38</v>
      </c>
      <c r="AD71" s="14">
        <v>39</v>
      </c>
    </row>
    <row r="72" spans="1:30" x14ac:dyDescent="0.2">
      <c r="A72" s="44" t="s">
        <v>153</v>
      </c>
      <c r="B72" s="14" t="s">
        <v>385</v>
      </c>
      <c r="C72" s="14">
        <v>11.156639</v>
      </c>
      <c r="D72" s="98">
        <v>1376</v>
      </c>
      <c r="E72" s="59">
        <v>1</v>
      </c>
      <c r="F72" s="59">
        <v>1</v>
      </c>
      <c r="G72" s="44">
        <v>1</v>
      </c>
      <c r="H72" s="14">
        <v>1</v>
      </c>
      <c r="I72" s="59">
        <v>1</v>
      </c>
      <c r="J72" s="59">
        <v>1</v>
      </c>
      <c r="K72" s="44">
        <v>2</v>
      </c>
      <c r="L72" s="14">
        <v>2</v>
      </c>
      <c r="M72" s="59">
        <v>1</v>
      </c>
      <c r="N72" s="59">
        <v>1</v>
      </c>
      <c r="O72" s="57">
        <v>3</v>
      </c>
      <c r="P72" s="14">
        <v>3</v>
      </c>
      <c r="Q72" s="44">
        <v>2</v>
      </c>
      <c r="R72" s="14">
        <v>1</v>
      </c>
      <c r="S72" s="14">
        <v>1</v>
      </c>
      <c r="T72" s="57">
        <v>19</v>
      </c>
      <c r="U72" s="57">
        <v>20</v>
      </c>
      <c r="V72" s="14">
        <v>20</v>
      </c>
      <c r="W72" s="57">
        <v>5</v>
      </c>
      <c r="X72" s="14">
        <v>5</v>
      </c>
      <c r="Y72" s="44">
        <v>6</v>
      </c>
      <c r="Z72" s="14">
        <v>6</v>
      </c>
      <c r="AA72" s="57">
        <v>2</v>
      </c>
      <c r="AB72" s="14">
        <v>2</v>
      </c>
      <c r="AC72" s="44">
        <v>44</v>
      </c>
      <c r="AD72" s="14">
        <v>43</v>
      </c>
    </row>
    <row r="73" spans="1:30" x14ac:dyDescent="0.2">
      <c r="A73" s="44" t="s">
        <v>152</v>
      </c>
      <c r="B73" s="14" t="s">
        <v>385</v>
      </c>
      <c r="C73" s="14">
        <v>15.01</v>
      </c>
      <c r="D73" s="98">
        <v>1732</v>
      </c>
      <c r="E73" s="59">
        <v>1</v>
      </c>
      <c r="F73" s="59">
        <v>1</v>
      </c>
      <c r="G73" s="44">
        <v>1</v>
      </c>
      <c r="H73" s="14">
        <v>1</v>
      </c>
      <c r="I73" s="59">
        <v>1</v>
      </c>
      <c r="J73" s="59">
        <v>1</v>
      </c>
      <c r="K73" s="44">
        <v>2</v>
      </c>
      <c r="L73" s="14">
        <v>2</v>
      </c>
      <c r="M73" s="59">
        <v>1</v>
      </c>
      <c r="N73" s="59">
        <v>1</v>
      </c>
      <c r="O73" s="57">
        <v>4</v>
      </c>
      <c r="P73" s="14">
        <v>4</v>
      </c>
      <c r="Q73" s="44">
        <v>2</v>
      </c>
      <c r="R73" s="14">
        <v>2</v>
      </c>
      <c r="S73" s="14">
        <v>1</v>
      </c>
      <c r="T73" s="57">
        <v>24</v>
      </c>
      <c r="U73" s="57">
        <v>25</v>
      </c>
      <c r="V73" s="14">
        <v>25</v>
      </c>
      <c r="W73" s="57">
        <v>5</v>
      </c>
      <c r="X73" s="14">
        <v>5</v>
      </c>
      <c r="Y73" s="44">
        <v>8</v>
      </c>
      <c r="Z73" s="14">
        <v>8</v>
      </c>
      <c r="AA73" s="57">
        <v>2</v>
      </c>
      <c r="AB73" s="14">
        <v>2</v>
      </c>
      <c r="AC73" s="44">
        <v>52</v>
      </c>
      <c r="AD73" s="14">
        <v>52</v>
      </c>
    </row>
    <row r="74" spans="1:30" x14ac:dyDescent="0.2">
      <c r="A74" s="44" t="s">
        <v>108</v>
      </c>
      <c r="B74" s="14" t="s">
        <v>379</v>
      </c>
      <c r="C74" s="14">
        <v>18.490000000000002</v>
      </c>
      <c r="D74" s="98">
        <v>1100</v>
      </c>
      <c r="E74" s="59">
        <v>1</v>
      </c>
      <c r="F74" s="59">
        <v>1</v>
      </c>
      <c r="G74" s="44">
        <v>1</v>
      </c>
      <c r="H74" s="14">
        <v>1</v>
      </c>
      <c r="I74" s="59">
        <v>1</v>
      </c>
      <c r="J74" s="59">
        <v>1</v>
      </c>
      <c r="K74" s="44">
        <v>1</v>
      </c>
      <c r="L74" s="14">
        <v>1</v>
      </c>
      <c r="M74" s="59">
        <v>1</v>
      </c>
      <c r="N74" s="59">
        <v>1</v>
      </c>
      <c r="O74" s="57">
        <v>3</v>
      </c>
      <c r="P74" s="14">
        <v>3</v>
      </c>
      <c r="Q74" s="44">
        <v>1</v>
      </c>
      <c r="R74" s="14">
        <v>1</v>
      </c>
      <c r="S74" s="14">
        <v>1</v>
      </c>
      <c r="T74" s="57">
        <v>14</v>
      </c>
      <c r="U74" s="57">
        <v>15</v>
      </c>
      <c r="V74" s="14">
        <v>16</v>
      </c>
      <c r="W74" s="57">
        <v>5</v>
      </c>
      <c r="X74" s="14">
        <v>5</v>
      </c>
      <c r="Y74" s="44">
        <v>5</v>
      </c>
      <c r="Z74" s="14">
        <v>5</v>
      </c>
      <c r="AA74" s="57">
        <v>2</v>
      </c>
      <c r="AB74" s="14">
        <v>2</v>
      </c>
      <c r="AC74" s="44">
        <v>36</v>
      </c>
      <c r="AD74" s="14">
        <v>37</v>
      </c>
    </row>
    <row r="75" spans="1:30" x14ac:dyDescent="0.2">
      <c r="A75" s="44" t="s">
        <v>109</v>
      </c>
      <c r="B75" s="14" t="s">
        <v>379</v>
      </c>
      <c r="C75" s="14">
        <v>16.77</v>
      </c>
      <c r="D75" s="98">
        <v>1885</v>
      </c>
      <c r="E75" s="59">
        <v>1</v>
      </c>
      <c r="F75" s="59">
        <v>1</v>
      </c>
      <c r="G75" s="44">
        <v>2</v>
      </c>
      <c r="H75" s="14">
        <v>2</v>
      </c>
      <c r="I75" s="59">
        <v>1</v>
      </c>
      <c r="J75" s="59">
        <v>1</v>
      </c>
      <c r="K75" s="44">
        <v>2</v>
      </c>
      <c r="L75" s="14">
        <v>2</v>
      </c>
      <c r="M75" s="59">
        <v>1</v>
      </c>
      <c r="N75" s="59">
        <v>1</v>
      </c>
      <c r="O75" s="57">
        <v>5</v>
      </c>
      <c r="P75" s="14">
        <v>5</v>
      </c>
      <c r="Q75" s="44">
        <v>2</v>
      </c>
      <c r="R75" s="14">
        <v>2</v>
      </c>
      <c r="S75" s="14">
        <v>2</v>
      </c>
      <c r="T75" s="57">
        <v>24</v>
      </c>
      <c r="U75" s="57">
        <v>26</v>
      </c>
      <c r="V75" s="14">
        <v>27</v>
      </c>
      <c r="W75" s="57">
        <v>5</v>
      </c>
      <c r="X75" s="14">
        <v>5</v>
      </c>
      <c r="Y75" s="44">
        <v>8</v>
      </c>
      <c r="Z75" s="14">
        <v>8</v>
      </c>
      <c r="AA75" s="57">
        <v>2</v>
      </c>
      <c r="AB75" s="14">
        <v>2</v>
      </c>
      <c r="AC75" s="44">
        <v>55</v>
      </c>
      <c r="AD75" s="14">
        <v>56</v>
      </c>
    </row>
    <row r="76" spans="1:30" x14ac:dyDescent="0.2">
      <c r="A76" s="44" t="s">
        <v>110</v>
      </c>
      <c r="B76" s="14" t="s">
        <v>379</v>
      </c>
      <c r="C76" s="14">
        <v>14.18</v>
      </c>
      <c r="D76" s="98">
        <v>1709</v>
      </c>
      <c r="E76" s="59">
        <v>1</v>
      </c>
      <c r="F76" s="59">
        <v>1</v>
      </c>
      <c r="G76" s="44">
        <v>1</v>
      </c>
      <c r="H76" s="14">
        <v>1</v>
      </c>
      <c r="I76" s="59">
        <v>1</v>
      </c>
      <c r="J76" s="59">
        <v>1</v>
      </c>
      <c r="K76" s="44">
        <v>2</v>
      </c>
      <c r="L76" s="14">
        <v>2</v>
      </c>
      <c r="M76" s="59">
        <v>1</v>
      </c>
      <c r="N76" s="59">
        <v>1</v>
      </c>
      <c r="O76" s="57">
        <v>4</v>
      </c>
      <c r="P76" s="14">
        <v>4</v>
      </c>
      <c r="Q76" s="44">
        <v>2</v>
      </c>
      <c r="R76" s="14">
        <v>2</v>
      </c>
      <c r="S76" s="14">
        <v>1</v>
      </c>
      <c r="T76" s="57">
        <v>24</v>
      </c>
      <c r="U76" s="57">
        <v>25</v>
      </c>
      <c r="V76" s="14">
        <v>25</v>
      </c>
      <c r="W76" s="57">
        <v>5</v>
      </c>
      <c r="X76" s="14">
        <v>5</v>
      </c>
      <c r="Y76" s="44">
        <v>7</v>
      </c>
      <c r="Z76" s="14">
        <v>8</v>
      </c>
      <c r="AA76" s="57">
        <v>2</v>
      </c>
      <c r="AB76" s="14">
        <v>2</v>
      </c>
      <c r="AC76" s="44">
        <v>51</v>
      </c>
      <c r="AD76" s="14">
        <v>52</v>
      </c>
    </row>
    <row r="77" spans="1:30" x14ac:dyDescent="0.2">
      <c r="A77" s="44" t="s">
        <v>155</v>
      </c>
      <c r="B77" s="14" t="s">
        <v>385</v>
      </c>
      <c r="C77" s="14">
        <v>8.8800000000000008</v>
      </c>
      <c r="D77" s="98">
        <v>992</v>
      </c>
      <c r="E77" s="59">
        <v>1</v>
      </c>
      <c r="F77" s="59">
        <v>1</v>
      </c>
      <c r="G77" s="44">
        <v>0</v>
      </c>
      <c r="H77" s="14">
        <v>0</v>
      </c>
      <c r="I77" s="59">
        <v>1</v>
      </c>
      <c r="J77" s="59">
        <v>1</v>
      </c>
      <c r="K77" s="44">
        <v>1</v>
      </c>
      <c r="L77" s="14">
        <v>1</v>
      </c>
      <c r="M77" s="59">
        <v>1</v>
      </c>
      <c r="N77" s="59">
        <v>1</v>
      </c>
      <c r="O77" s="57">
        <v>2</v>
      </c>
      <c r="P77" s="14">
        <v>2</v>
      </c>
      <c r="Q77" s="44">
        <v>1</v>
      </c>
      <c r="R77" s="14">
        <v>1</v>
      </c>
      <c r="S77" s="14">
        <v>1</v>
      </c>
      <c r="T77" s="57">
        <v>13</v>
      </c>
      <c r="U77" s="57">
        <v>14</v>
      </c>
      <c r="V77" s="14">
        <v>15</v>
      </c>
      <c r="W77" s="57">
        <v>5</v>
      </c>
      <c r="X77" s="14">
        <v>5</v>
      </c>
      <c r="Y77" s="44">
        <v>4</v>
      </c>
      <c r="Z77" s="14">
        <v>4</v>
      </c>
      <c r="AA77" s="57">
        <v>2</v>
      </c>
      <c r="AB77" s="14">
        <v>2</v>
      </c>
      <c r="AC77" s="44">
        <v>32</v>
      </c>
      <c r="AD77" s="14">
        <v>33</v>
      </c>
    </row>
    <row r="78" spans="1:30" x14ac:dyDescent="0.2">
      <c r="A78" s="44" t="s">
        <v>121</v>
      </c>
      <c r="B78" s="14" t="s">
        <v>379</v>
      </c>
      <c r="C78" s="14">
        <v>5.4700000000000006</v>
      </c>
      <c r="D78" s="98">
        <v>676</v>
      </c>
      <c r="E78" s="59">
        <v>1</v>
      </c>
      <c r="F78" s="59">
        <v>1</v>
      </c>
      <c r="G78" s="44">
        <v>0</v>
      </c>
      <c r="H78" s="14">
        <v>0</v>
      </c>
      <c r="I78" s="59">
        <v>1</v>
      </c>
      <c r="J78" s="59">
        <v>1</v>
      </c>
      <c r="K78" s="44">
        <v>1</v>
      </c>
      <c r="L78" s="14">
        <v>1</v>
      </c>
      <c r="M78" s="59">
        <v>1</v>
      </c>
      <c r="N78" s="59">
        <v>1</v>
      </c>
      <c r="O78" s="57">
        <v>2</v>
      </c>
      <c r="P78" s="14">
        <v>2</v>
      </c>
      <c r="Q78" s="44">
        <v>1</v>
      </c>
      <c r="R78" s="14">
        <v>1</v>
      </c>
      <c r="S78" s="14">
        <v>2</v>
      </c>
      <c r="T78" s="57">
        <v>9</v>
      </c>
      <c r="U78" s="57">
        <v>11</v>
      </c>
      <c r="V78" s="14">
        <v>10</v>
      </c>
      <c r="W78" s="57">
        <v>5</v>
      </c>
      <c r="X78" s="14">
        <v>5</v>
      </c>
      <c r="Y78" s="44">
        <v>3</v>
      </c>
      <c r="Z78" s="14">
        <v>3</v>
      </c>
      <c r="AA78" s="57">
        <v>2</v>
      </c>
      <c r="AB78" s="14">
        <v>2</v>
      </c>
      <c r="AC78" s="44">
        <v>28</v>
      </c>
      <c r="AD78" s="14">
        <v>27</v>
      </c>
    </row>
    <row r="79" spans="1:30" x14ac:dyDescent="0.2">
      <c r="A79" s="44" t="s">
        <v>55</v>
      </c>
      <c r="B79" s="14" t="s">
        <v>380</v>
      </c>
      <c r="C79" s="14">
        <v>3.8499999999999996</v>
      </c>
      <c r="D79" s="98">
        <v>363</v>
      </c>
      <c r="E79" s="59">
        <v>1</v>
      </c>
      <c r="F79" s="59">
        <v>1</v>
      </c>
      <c r="G79" s="44">
        <v>0</v>
      </c>
      <c r="H79" s="14">
        <v>0</v>
      </c>
      <c r="I79" s="59">
        <v>1</v>
      </c>
      <c r="J79" s="59">
        <v>1</v>
      </c>
      <c r="K79" s="44">
        <v>1</v>
      </c>
      <c r="L79" s="14">
        <v>1</v>
      </c>
      <c r="M79" s="59">
        <v>1</v>
      </c>
      <c r="N79" s="59">
        <v>1</v>
      </c>
      <c r="O79" s="57">
        <v>2</v>
      </c>
      <c r="P79" s="14">
        <v>2</v>
      </c>
      <c r="Q79" s="44">
        <v>1</v>
      </c>
      <c r="R79" s="14">
        <v>1</v>
      </c>
      <c r="S79" s="14">
        <v>1</v>
      </c>
      <c r="T79" s="57">
        <v>8</v>
      </c>
      <c r="U79" s="57">
        <v>9</v>
      </c>
      <c r="V79" s="14">
        <v>6</v>
      </c>
      <c r="W79" s="57">
        <v>5</v>
      </c>
      <c r="X79" s="14">
        <v>5</v>
      </c>
      <c r="Y79" s="44">
        <v>2</v>
      </c>
      <c r="Z79" s="14">
        <v>2</v>
      </c>
      <c r="AA79" s="57">
        <v>2</v>
      </c>
      <c r="AB79" s="14">
        <v>2</v>
      </c>
      <c r="AC79" s="44">
        <v>25</v>
      </c>
      <c r="AD79" s="14">
        <v>22</v>
      </c>
    </row>
    <row r="80" spans="1:30" x14ac:dyDescent="0.2">
      <c r="A80" s="44" t="s">
        <v>56</v>
      </c>
      <c r="B80" s="14" t="s">
        <v>380</v>
      </c>
      <c r="C80" s="92">
        <v>20.16</v>
      </c>
      <c r="D80" s="98">
        <v>1321</v>
      </c>
      <c r="E80" s="59">
        <v>1</v>
      </c>
      <c r="F80" s="59">
        <v>1</v>
      </c>
      <c r="G80" s="44">
        <v>1</v>
      </c>
      <c r="H80" s="14">
        <v>1</v>
      </c>
      <c r="I80" s="59">
        <v>1</v>
      </c>
      <c r="J80" s="59">
        <v>1</v>
      </c>
      <c r="K80" s="44">
        <v>2</v>
      </c>
      <c r="L80" s="14">
        <v>2</v>
      </c>
      <c r="M80" s="59">
        <v>1</v>
      </c>
      <c r="N80" s="59">
        <v>1</v>
      </c>
      <c r="O80" s="57">
        <v>3</v>
      </c>
      <c r="P80" s="14">
        <v>3</v>
      </c>
      <c r="Q80" s="44">
        <v>1</v>
      </c>
      <c r="R80" s="14">
        <v>1</v>
      </c>
      <c r="S80" s="14">
        <v>1</v>
      </c>
      <c r="T80" s="57">
        <v>19</v>
      </c>
      <c r="U80" s="57">
        <v>20</v>
      </c>
      <c r="V80" s="14">
        <v>19</v>
      </c>
      <c r="W80" s="57">
        <v>5</v>
      </c>
      <c r="X80" s="14">
        <v>5</v>
      </c>
      <c r="Y80" s="44">
        <v>6</v>
      </c>
      <c r="Z80" s="14">
        <v>6</v>
      </c>
      <c r="AA80" s="57">
        <v>2</v>
      </c>
      <c r="AB80" s="14">
        <v>2</v>
      </c>
      <c r="AC80" s="44">
        <v>43</v>
      </c>
      <c r="AD80" s="14">
        <v>42</v>
      </c>
    </row>
    <row r="81" spans="1:30" x14ac:dyDescent="0.2">
      <c r="A81" s="45" t="s">
        <v>57</v>
      </c>
      <c r="B81" s="46" t="s">
        <v>380</v>
      </c>
      <c r="C81" s="46">
        <v>17.82</v>
      </c>
      <c r="D81" s="99">
        <v>891</v>
      </c>
      <c r="E81" s="60">
        <v>1</v>
      </c>
      <c r="F81" s="60">
        <v>1</v>
      </c>
      <c r="G81" s="45">
        <v>1</v>
      </c>
      <c r="H81" s="46">
        <v>0</v>
      </c>
      <c r="I81" s="60">
        <v>1</v>
      </c>
      <c r="J81" s="60">
        <v>1</v>
      </c>
      <c r="K81" s="45">
        <v>2</v>
      </c>
      <c r="L81" s="46">
        <v>1</v>
      </c>
      <c r="M81" s="60">
        <v>1</v>
      </c>
      <c r="N81" s="60">
        <v>1</v>
      </c>
      <c r="O81" s="57">
        <v>2</v>
      </c>
      <c r="P81" s="46">
        <v>2</v>
      </c>
      <c r="Q81" s="45">
        <v>1</v>
      </c>
      <c r="R81" s="46">
        <v>1</v>
      </c>
      <c r="S81" s="46">
        <v>1</v>
      </c>
      <c r="T81" s="57">
        <v>14</v>
      </c>
      <c r="U81" s="57">
        <v>15</v>
      </c>
      <c r="V81" s="14">
        <v>13</v>
      </c>
      <c r="W81" s="57">
        <v>5</v>
      </c>
      <c r="X81" s="46">
        <v>5</v>
      </c>
      <c r="Y81" s="45">
        <v>5</v>
      </c>
      <c r="Z81" s="46">
        <v>4</v>
      </c>
      <c r="AA81" s="57">
        <v>2</v>
      </c>
      <c r="AB81" s="46">
        <v>2</v>
      </c>
      <c r="AC81" s="44">
        <v>36</v>
      </c>
      <c r="AD81" s="46">
        <v>31</v>
      </c>
    </row>
    <row r="82" spans="1:30" x14ac:dyDescent="0.2">
      <c r="A82" s="44" t="s">
        <v>111</v>
      </c>
      <c r="B82" s="14" t="s">
        <v>379</v>
      </c>
      <c r="C82" s="14">
        <v>10.4</v>
      </c>
      <c r="D82" s="98">
        <v>879</v>
      </c>
      <c r="E82" s="59">
        <v>1</v>
      </c>
      <c r="F82" s="59">
        <v>1</v>
      </c>
      <c r="G82" s="44">
        <v>0</v>
      </c>
      <c r="H82" s="14">
        <v>0</v>
      </c>
      <c r="I82" s="59">
        <v>1</v>
      </c>
      <c r="J82" s="59">
        <v>1</v>
      </c>
      <c r="K82" s="44">
        <v>1</v>
      </c>
      <c r="L82" s="14">
        <v>1</v>
      </c>
      <c r="M82" s="59">
        <v>1</v>
      </c>
      <c r="N82" s="59">
        <v>1</v>
      </c>
      <c r="O82" s="57">
        <v>2</v>
      </c>
      <c r="P82" s="14">
        <v>2</v>
      </c>
      <c r="Q82" s="44">
        <v>1</v>
      </c>
      <c r="R82" s="14">
        <v>1</v>
      </c>
      <c r="S82" s="14">
        <v>1</v>
      </c>
      <c r="T82" s="57">
        <v>10</v>
      </c>
      <c r="U82" s="57">
        <v>11</v>
      </c>
      <c r="V82" s="14">
        <v>13</v>
      </c>
      <c r="W82" s="57">
        <v>5</v>
      </c>
      <c r="X82" s="14">
        <v>5</v>
      </c>
      <c r="Y82" s="44">
        <v>4</v>
      </c>
      <c r="Z82" s="14">
        <v>4</v>
      </c>
      <c r="AA82" s="57">
        <v>2</v>
      </c>
      <c r="AB82" s="14">
        <v>2</v>
      </c>
      <c r="AC82" s="44">
        <v>29</v>
      </c>
      <c r="AD82" s="14">
        <v>31</v>
      </c>
    </row>
    <row r="83" spans="1:30" x14ac:dyDescent="0.2">
      <c r="A83" s="44" t="s">
        <v>156</v>
      </c>
      <c r="B83" s="14" t="s">
        <v>385</v>
      </c>
      <c r="C83" s="14">
        <v>16.12</v>
      </c>
      <c r="D83" s="98">
        <v>1789</v>
      </c>
      <c r="E83" s="59">
        <v>1</v>
      </c>
      <c r="F83" s="59">
        <v>1</v>
      </c>
      <c r="G83" s="44">
        <v>2</v>
      </c>
      <c r="H83" s="14">
        <v>2</v>
      </c>
      <c r="I83" s="59">
        <v>1</v>
      </c>
      <c r="J83" s="59">
        <v>1</v>
      </c>
      <c r="K83" s="44">
        <v>2</v>
      </c>
      <c r="L83" s="14">
        <v>2</v>
      </c>
      <c r="M83" s="59">
        <v>1</v>
      </c>
      <c r="N83" s="59">
        <v>1</v>
      </c>
      <c r="O83" s="57">
        <v>4</v>
      </c>
      <c r="P83" s="14">
        <v>4</v>
      </c>
      <c r="Q83" s="44">
        <v>2</v>
      </c>
      <c r="R83" s="14">
        <v>2</v>
      </c>
      <c r="S83" s="14">
        <v>1</v>
      </c>
      <c r="T83" s="57">
        <v>25</v>
      </c>
      <c r="U83" s="57">
        <v>26</v>
      </c>
      <c r="V83" s="14">
        <v>26</v>
      </c>
      <c r="W83" s="57">
        <v>5</v>
      </c>
      <c r="X83" s="14">
        <v>5</v>
      </c>
      <c r="Y83" s="44">
        <v>8</v>
      </c>
      <c r="Z83" s="14">
        <v>8</v>
      </c>
      <c r="AA83" s="57">
        <v>2</v>
      </c>
      <c r="AB83" s="14">
        <v>2</v>
      </c>
      <c r="AC83" s="44">
        <v>54</v>
      </c>
      <c r="AD83" s="14">
        <v>54</v>
      </c>
    </row>
    <row r="84" spans="1:30" x14ac:dyDescent="0.2">
      <c r="A84" s="44" t="s">
        <v>113</v>
      </c>
      <c r="B84" s="14" t="s">
        <v>379</v>
      </c>
      <c r="C84" s="14">
        <v>24.150000000000002</v>
      </c>
      <c r="D84" s="98">
        <v>1497</v>
      </c>
      <c r="E84" s="59">
        <v>1</v>
      </c>
      <c r="F84" s="59">
        <v>1</v>
      </c>
      <c r="G84" s="44">
        <v>1</v>
      </c>
      <c r="H84" s="14">
        <v>1</v>
      </c>
      <c r="I84" s="59">
        <v>1</v>
      </c>
      <c r="J84" s="59">
        <v>1</v>
      </c>
      <c r="K84" s="44">
        <v>2</v>
      </c>
      <c r="L84" s="14">
        <v>2</v>
      </c>
      <c r="M84" s="59">
        <v>1</v>
      </c>
      <c r="N84" s="59">
        <v>1</v>
      </c>
      <c r="O84" s="57">
        <v>4</v>
      </c>
      <c r="P84" s="14">
        <v>4</v>
      </c>
      <c r="Q84" s="44">
        <v>2</v>
      </c>
      <c r="R84" s="14">
        <v>1</v>
      </c>
      <c r="S84" s="14">
        <v>2</v>
      </c>
      <c r="T84" s="57">
        <v>21</v>
      </c>
      <c r="U84" s="57">
        <v>23</v>
      </c>
      <c r="V84" s="14">
        <v>22</v>
      </c>
      <c r="W84" s="57">
        <v>5</v>
      </c>
      <c r="X84" s="14">
        <v>5</v>
      </c>
      <c r="Y84" s="44">
        <v>6</v>
      </c>
      <c r="Z84" s="14">
        <v>7</v>
      </c>
      <c r="AA84" s="57">
        <v>2</v>
      </c>
      <c r="AB84" s="14">
        <v>2</v>
      </c>
      <c r="AC84" s="44">
        <v>48</v>
      </c>
      <c r="AD84" s="14">
        <v>47</v>
      </c>
    </row>
    <row r="85" spans="1:30" x14ac:dyDescent="0.2">
      <c r="A85" s="44" t="s">
        <v>58</v>
      </c>
      <c r="B85" s="14" t="s">
        <v>380</v>
      </c>
      <c r="C85" s="92">
        <v>11.32</v>
      </c>
      <c r="D85" s="98">
        <v>624</v>
      </c>
      <c r="E85" s="59">
        <v>1</v>
      </c>
      <c r="F85" s="59">
        <v>1</v>
      </c>
      <c r="G85" s="44">
        <v>0</v>
      </c>
      <c r="H85" s="14">
        <v>0</v>
      </c>
      <c r="I85" s="59">
        <v>1</v>
      </c>
      <c r="J85" s="59">
        <v>1</v>
      </c>
      <c r="K85" s="44">
        <v>1</v>
      </c>
      <c r="L85" s="14">
        <v>1</v>
      </c>
      <c r="M85" s="59">
        <v>1</v>
      </c>
      <c r="N85" s="59">
        <v>1</v>
      </c>
      <c r="O85" s="57">
        <v>2</v>
      </c>
      <c r="P85" s="14">
        <v>2</v>
      </c>
      <c r="Q85" s="44">
        <v>1</v>
      </c>
      <c r="R85" s="14">
        <v>1</v>
      </c>
      <c r="S85" s="14">
        <v>1</v>
      </c>
      <c r="T85" s="57">
        <v>7</v>
      </c>
      <c r="U85" s="57">
        <v>8</v>
      </c>
      <c r="V85" s="14">
        <v>10</v>
      </c>
      <c r="W85" s="57">
        <v>5</v>
      </c>
      <c r="X85" s="14">
        <v>5</v>
      </c>
      <c r="Y85" s="44">
        <v>3</v>
      </c>
      <c r="Z85" s="14">
        <v>3</v>
      </c>
      <c r="AA85" s="57">
        <v>2</v>
      </c>
      <c r="AB85" s="14">
        <v>2</v>
      </c>
      <c r="AC85" s="44">
        <v>25</v>
      </c>
      <c r="AD85" s="14">
        <v>27</v>
      </c>
    </row>
    <row r="86" spans="1:30" x14ac:dyDescent="0.2">
      <c r="A86" s="44" t="s">
        <v>59</v>
      </c>
      <c r="B86" s="14" t="s">
        <v>380</v>
      </c>
      <c r="C86" s="14">
        <v>30.1</v>
      </c>
      <c r="D86" s="98">
        <v>1500</v>
      </c>
      <c r="E86" s="59">
        <v>1</v>
      </c>
      <c r="F86" s="59">
        <v>1</v>
      </c>
      <c r="G86" s="44">
        <v>1</v>
      </c>
      <c r="H86" s="14">
        <v>1</v>
      </c>
      <c r="I86" s="59">
        <v>1</v>
      </c>
      <c r="J86" s="59">
        <v>1</v>
      </c>
      <c r="K86" s="44">
        <v>2</v>
      </c>
      <c r="L86" s="14">
        <v>2</v>
      </c>
      <c r="M86" s="59">
        <v>1</v>
      </c>
      <c r="N86" s="59">
        <v>1</v>
      </c>
      <c r="O86" s="57">
        <v>4</v>
      </c>
      <c r="P86" s="14">
        <v>4</v>
      </c>
      <c r="Q86" s="44">
        <v>1</v>
      </c>
      <c r="R86" s="14">
        <v>1</v>
      </c>
      <c r="S86" s="14">
        <v>3</v>
      </c>
      <c r="T86" s="57">
        <v>20</v>
      </c>
      <c r="U86" s="57">
        <v>23</v>
      </c>
      <c r="V86" s="14">
        <v>22</v>
      </c>
      <c r="W86" s="57">
        <v>5</v>
      </c>
      <c r="X86" s="14">
        <v>5</v>
      </c>
      <c r="Y86" s="44">
        <v>6</v>
      </c>
      <c r="Z86" s="14">
        <v>7</v>
      </c>
      <c r="AA86" s="57">
        <v>2</v>
      </c>
      <c r="AB86" s="14">
        <v>2</v>
      </c>
      <c r="AC86" s="44">
        <v>47</v>
      </c>
      <c r="AD86" s="14">
        <v>47</v>
      </c>
    </row>
    <row r="87" spans="1:30" x14ac:dyDescent="0.2">
      <c r="A87" s="44" t="s">
        <v>87</v>
      </c>
      <c r="B87" s="14" t="s">
        <v>383</v>
      </c>
      <c r="C87" s="14">
        <v>15.15</v>
      </c>
      <c r="D87" s="98">
        <v>1614</v>
      </c>
      <c r="E87" s="59">
        <v>1</v>
      </c>
      <c r="F87" s="59">
        <v>1</v>
      </c>
      <c r="G87" s="44">
        <v>1</v>
      </c>
      <c r="H87" s="14">
        <v>1</v>
      </c>
      <c r="I87" s="59">
        <v>1</v>
      </c>
      <c r="J87" s="59">
        <v>1</v>
      </c>
      <c r="K87" s="44">
        <v>2</v>
      </c>
      <c r="L87" s="14">
        <v>2</v>
      </c>
      <c r="M87" s="59">
        <v>1</v>
      </c>
      <c r="N87" s="59">
        <v>1</v>
      </c>
      <c r="O87" s="57">
        <v>4</v>
      </c>
      <c r="P87" s="14">
        <v>4</v>
      </c>
      <c r="Q87" s="44">
        <v>2</v>
      </c>
      <c r="R87" s="14">
        <v>1</v>
      </c>
      <c r="S87" s="14">
        <v>1</v>
      </c>
      <c r="T87" s="57">
        <v>22</v>
      </c>
      <c r="U87" s="57">
        <v>23</v>
      </c>
      <c r="V87" s="14">
        <v>23</v>
      </c>
      <c r="W87" s="57">
        <v>5</v>
      </c>
      <c r="X87" s="14">
        <v>5</v>
      </c>
      <c r="Y87" s="44">
        <v>7</v>
      </c>
      <c r="Z87" s="14">
        <v>7</v>
      </c>
      <c r="AA87" s="57">
        <v>2</v>
      </c>
      <c r="AB87" s="14">
        <v>2</v>
      </c>
      <c r="AC87" s="44">
        <v>49</v>
      </c>
      <c r="AD87" s="14">
        <v>48</v>
      </c>
    </row>
    <row r="88" spans="1:30" x14ac:dyDescent="0.2">
      <c r="A88" s="44" t="s">
        <v>132</v>
      </c>
      <c r="B88" s="14" t="s">
        <v>817</v>
      </c>
      <c r="C88" s="14">
        <v>47.83</v>
      </c>
      <c r="D88" s="98">
        <v>2069</v>
      </c>
      <c r="E88" s="59">
        <v>1</v>
      </c>
      <c r="F88" s="59">
        <v>1</v>
      </c>
      <c r="G88" s="44">
        <v>2</v>
      </c>
      <c r="H88" s="14">
        <v>2</v>
      </c>
      <c r="I88" s="59">
        <v>1</v>
      </c>
      <c r="J88" s="59">
        <v>1</v>
      </c>
      <c r="K88" s="44">
        <v>2</v>
      </c>
      <c r="L88" s="14">
        <v>2</v>
      </c>
      <c r="M88" s="59">
        <v>1</v>
      </c>
      <c r="N88" s="59">
        <v>1</v>
      </c>
      <c r="O88" s="57">
        <v>5</v>
      </c>
      <c r="P88" s="14">
        <v>5</v>
      </c>
      <c r="Q88" s="44">
        <v>2</v>
      </c>
      <c r="R88" s="14">
        <v>2</v>
      </c>
      <c r="S88" s="14">
        <v>3</v>
      </c>
      <c r="T88" s="57">
        <v>29</v>
      </c>
      <c r="U88" s="57">
        <v>32</v>
      </c>
      <c r="V88" s="14">
        <v>30</v>
      </c>
      <c r="W88" s="57">
        <v>5</v>
      </c>
      <c r="X88" s="14">
        <v>5</v>
      </c>
      <c r="Y88" s="44">
        <v>9</v>
      </c>
      <c r="Z88" s="14">
        <v>9</v>
      </c>
      <c r="AA88" s="57">
        <v>3</v>
      </c>
      <c r="AB88" s="14">
        <v>3</v>
      </c>
      <c r="AC88" s="44">
        <v>63</v>
      </c>
      <c r="AD88" s="14">
        <v>61</v>
      </c>
    </row>
    <row r="89" spans="1:30" x14ac:dyDescent="0.2">
      <c r="A89" s="44" t="s">
        <v>133</v>
      </c>
      <c r="B89" s="14" t="s">
        <v>817</v>
      </c>
      <c r="C89" s="14">
        <v>15.84</v>
      </c>
      <c r="D89" s="98">
        <v>1542</v>
      </c>
      <c r="E89" s="59">
        <v>1</v>
      </c>
      <c r="F89" s="59">
        <v>1</v>
      </c>
      <c r="G89" s="44">
        <v>1</v>
      </c>
      <c r="H89" s="14">
        <v>1</v>
      </c>
      <c r="I89" s="59">
        <v>1</v>
      </c>
      <c r="J89" s="59">
        <v>1</v>
      </c>
      <c r="K89" s="44">
        <v>2</v>
      </c>
      <c r="L89" s="14">
        <v>2</v>
      </c>
      <c r="M89" s="59">
        <v>1</v>
      </c>
      <c r="N89" s="59">
        <v>1</v>
      </c>
      <c r="O89" s="57">
        <v>4</v>
      </c>
      <c r="P89" s="14">
        <v>4</v>
      </c>
      <c r="Q89" s="44">
        <v>1</v>
      </c>
      <c r="R89" s="14">
        <v>1</v>
      </c>
      <c r="S89" s="14">
        <v>1</v>
      </c>
      <c r="T89" s="57">
        <v>22</v>
      </c>
      <c r="U89" s="57">
        <v>23</v>
      </c>
      <c r="V89" s="14">
        <v>22</v>
      </c>
      <c r="W89" s="57">
        <v>5</v>
      </c>
      <c r="X89" s="14">
        <v>5</v>
      </c>
      <c r="Y89" s="44">
        <v>7</v>
      </c>
      <c r="Z89" s="14">
        <v>7</v>
      </c>
      <c r="AA89" s="57">
        <v>2</v>
      </c>
      <c r="AB89" s="14">
        <v>2</v>
      </c>
      <c r="AC89" s="44">
        <v>48</v>
      </c>
      <c r="AD89" s="14">
        <v>47</v>
      </c>
    </row>
    <row r="90" spans="1:30" x14ac:dyDescent="0.2">
      <c r="A90" s="44" t="s">
        <v>134</v>
      </c>
      <c r="B90" s="14" t="s">
        <v>817</v>
      </c>
      <c r="C90" s="14">
        <v>18.84</v>
      </c>
      <c r="D90" s="98">
        <v>1603</v>
      </c>
      <c r="E90" s="59">
        <v>1</v>
      </c>
      <c r="F90" s="59">
        <v>1</v>
      </c>
      <c r="G90" s="44">
        <v>1</v>
      </c>
      <c r="H90" s="14">
        <v>1</v>
      </c>
      <c r="I90" s="59">
        <v>1</v>
      </c>
      <c r="J90" s="59">
        <v>1</v>
      </c>
      <c r="K90" s="44">
        <v>2</v>
      </c>
      <c r="L90" s="14">
        <v>2</v>
      </c>
      <c r="M90" s="59">
        <v>1</v>
      </c>
      <c r="N90" s="59">
        <v>1</v>
      </c>
      <c r="O90" s="57">
        <v>4</v>
      </c>
      <c r="P90" s="14">
        <v>4</v>
      </c>
      <c r="Q90" s="44">
        <v>2</v>
      </c>
      <c r="R90" s="14">
        <v>2</v>
      </c>
      <c r="S90" s="14">
        <v>2</v>
      </c>
      <c r="T90" s="57">
        <v>23</v>
      </c>
      <c r="U90" s="57">
        <v>25</v>
      </c>
      <c r="V90" s="14">
        <v>23</v>
      </c>
      <c r="W90" s="57">
        <v>5</v>
      </c>
      <c r="X90" s="14">
        <v>5</v>
      </c>
      <c r="Y90" s="44">
        <v>7</v>
      </c>
      <c r="Z90" s="14">
        <v>7</v>
      </c>
      <c r="AA90" s="57">
        <v>2</v>
      </c>
      <c r="AB90" s="14">
        <v>2</v>
      </c>
      <c r="AC90" s="44">
        <v>51</v>
      </c>
      <c r="AD90" s="14">
        <v>49</v>
      </c>
    </row>
    <row r="91" spans="1:30" x14ac:dyDescent="0.2">
      <c r="A91" s="47" t="s">
        <v>88</v>
      </c>
      <c r="B91" s="48" t="s">
        <v>383</v>
      </c>
      <c r="C91" s="48">
        <v>10.92</v>
      </c>
      <c r="D91" s="100">
        <v>982</v>
      </c>
      <c r="E91" s="61">
        <v>1</v>
      </c>
      <c r="F91" s="61">
        <v>1</v>
      </c>
      <c r="G91" s="47">
        <v>1</v>
      </c>
      <c r="H91" s="48">
        <v>0</v>
      </c>
      <c r="I91" s="61">
        <v>1</v>
      </c>
      <c r="J91" s="61">
        <v>1</v>
      </c>
      <c r="K91" s="47">
        <v>1</v>
      </c>
      <c r="L91" s="48">
        <v>1</v>
      </c>
      <c r="M91" s="61">
        <v>1</v>
      </c>
      <c r="N91" s="61">
        <v>1</v>
      </c>
      <c r="O91" s="57">
        <v>2</v>
      </c>
      <c r="P91" s="48">
        <v>2</v>
      </c>
      <c r="Q91" s="47">
        <v>1</v>
      </c>
      <c r="R91" s="48">
        <v>1</v>
      </c>
      <c r="S91" s="48">
        <v>1</v>
      </c>
      <c r="T91" s="57">
        <v>12</v>
      </c>
      <c r="U91" s="57">
        <v>13</v>
      </c>
      <c r="V91" s="14">
        <v>15</v>
      </c>
      <c r="W91" s="57">
        <v>5</v>
      </c>
      <c r="X91" s="48">
        <v>5</v>
      </c>
      <c r="Y91" s="47">
        <v>4</v>
      </c>
      <c r="Z91" s="48">
        <v>4</v>
      </c>
      <c r="AA91" s="57">
        <v>2</v>
      </c>
      <c r="AB91" s="48">
        <v>2</v>
      </c>
      <c r="AC91" s="44">
        <v>32</v>
      </c>
      <c r="AD91" s="48">
        <v>33</v>
      </c>
    </row>
    <row r="92" spans="1:30" x14ac:dyDescent="0.2">
      <c r="A92" s="44" t="s">
        <v>135</v>
      </c>
      <c r="B92" s="14" t="s">
        <v>817</v>
      </c>
      <c r="C92" s="14">
        <v>35.29</v>
      </c>
      <c r="D92" s="98">
        <v>2164</v>
      </c>
      <c r="E92" s="59">
        <v>1</v>
      </c>
      <c r="F92" s="59">
        <v>1</v>
      </c>
      <c r="G92" s="44">
        <v>2</v>
      </c>
      <c r="H92" s="14">
        <v>2</v>
      </c>
      <c r="I92" s="59">
        <v>1</v>
      </c>
      <c r="J92" s="59">
        <v>1</v>
      </c>
      <c r="K92" s="44">
        <v>2</v>
      </c>
      <c r="L92" s="14">
        <v>2</v>
      </c>
      <c r="M92" s="59">
        <v>1</v>
      </c>
      <c r="N92" s="59">
        <v>1</v>
      </c>
      <c r="O92" s="57">
        <v>5</v>
      </c>
      <c r="P92" s="14">
        <v>5</v>
      </c>
      <c r="Q92" s="44">
        <v>2</v>
      </c>
      <c r="R92" s="14">
        <v>2</v>
      </c>
      <c r="S92" s="14">
        <v>3</v>
      </c>
      <c r="T92" s="57">
        <v>31</v>
      </c>
      <c r="U92" s="57">
        <v>34</v>
      </c>
      <c r="V92" s="14">
        <v>31</v>
      </c>
      <c r="W92" s="57">
        <v>5</v>
      </c>
      <c r="X92" s="14">
        <v>5</v>
      </c>
      <c r="Y92" s="44">
        <v>9</v>
      </c>
      <c r="Z92" s="14">
        <v>10</v>
      </c>
      <c r="AA92" s="57">
        <v>3</v>
      </c>
      <c r="AB92" s="14">
        <v>3</v>
      </c>
      <c r="AC92" s="44">
        <v>65</v>
      </c>
      <c r="AD92" s="14">
        <v>63</v>
      </c>
    </row>
    <row r="93" spans="1:30" x14ac:dyDescent="0.2">
      <c r="A93" s="44" t="s">
        <v>60</v>
      </c>
      <c r="B93" s="14" t="s">
        <v>380</v>
      </c>
      <c r="C93" s="14">
        <v>19.650000000000002</v>
      </c>
      <c r="D93" s="98">
        <v>1404</v>
      </c>
      <c r="E93" s="59">
        <v>1</v>
      </c>
      <c r="F93" s="59">
        <v>1</v>
      </c>
      <c r="G93" s="44">
        <v>1</v>
      </c>
      <c r="H93" s="14">
        <v>1</v>
      </c>
      <c r="I93" s="59">
        <v>1</v>
      </c>
      <c r="J93" s="59">
        <v>1</v>
      </c>
      <c r="K93" s="44">
        <v>2</v>
      </c>
      <c r="L93" s="14">
        <v>2</v>
      </c>
      <c r="M93" s="59">
        <v>1</v>
      </c>
      <c r="N93" s="59">
        <v>1</v>
      </c>
      <c r="O93" s="57">
        <v>4</v>
      </c>
      <c r="P93" s="14">
        <v>4</v>
      </c>
      <c r="Q93" s="44">
        <v>1</v>
      </c>
      <c r="R93" s="14">
        <v>1</v>
      </c>
      <c r="S93" s="14">
        <v>1</v>
      </c>
      <c r="T93" s="57">
        <v>19</v>
      </c>
      <c r="U93" s="57">
        <v>20</v>
      </c>
      <c r="V93" s="14">
        <v>21</v>
      </c>
      <c r="W93" s="57">
        <v>5</v>
      </c>
      <c r="X93" s="14">
        <v>5</v>
      </c>
      <c r="Y93" s="44">
        <v>6</v>
      </c>
      <c r="Z93" s="14">
        <v>6</v>
      </c>
      <c r="AA93" s="57">
        <v>2</v>
      </c>
      <c r="AB93" s="14">
        <v>2</v>
      </c>
      <c r="AC93" s="44">
        <v>44</v>
      </c>
      <c r="AD93" s="14">
        <v>45</v>
      </c>
    </row>
    <row r="94" spans="1:30" x14ac:dyDescent="0.2">
      <c r="A94" s="44" t="s">
        <v>61</v>
      </c>
      <c r="B94" s="14" t="s">
        <v>380</v>
      </c>
      <c r="C94" s="14">
        <v>19.32</v>
      </c>
      <c r="D94" s="98">
        <v>1471</v>
      </c>
      <c r="E94" s="59">
        <v>1</v>
      </c>
      <c r="F94" s="59">
        <v>1</v>
      </c>
      <c r="G94" s="44">
        <v>1</v>
      </c>
      <c r="H94" s="14">
        <v>1</v>
      </c>
      <c r="I94" s="59">
        <v>1</v>
      </c>
      <c r="J94" s="59">
        <v>1</v>
      </c>
      <c r="K94" s="44">
        <v>2</v>
      </c>
      <c r="L94" s="14">
        <v>2</v>
      </c>
      <c r="M94" s="59">
        <v>1</v>
      </c>
      <c r="N94" s="59">
        <v>1</v>
      </c>
      <c r="O94" s="57">
        <v>4</v>
      </c>
      <c r="P94" s="14">
        <v>4</v>
      </c>
      <c r="Q94" s="44">
        <v>1</v>
      </c>
      <c r="R94" s="14">
        <v>1</v>
      </c>
      <c r="S94" s="14">
        <v>1</v>
      </c>
      <c r="T94" s="57">
        <v>19</v>
      </c>
      <c r="U94" s="57">
        <v>20</v>
      </c>
      <c r="V94" s="14">
        <v>21</v>
      </c>
      <c r="W94" s="57">
        <v>5</v>
      </c>
      <c r="X94" s="14">
        <v>5</v>
      </c>
      <c r="Y94" s="44">
        <v>6</v>
      </c>
      <c r="Z94" s="14">
        <v>6</v>
      </c>
      <c r="AA94" s="57">
        <v>2</v>
      </c>
      <c r="AB94" s="14">
        <v>2</v>
      </c>
      <c r="AC94" s="44">
        <v>44</v>
      </c>
      <c r="AD94" s="14">
        <v>45</v>
      </c>
    </row>
    <row r="95" spans="1:30" x14ac:dyDescent="0.2">
      <c r="A95" s="44" t="s">
        <v>136</v>
      </c>
      <c r="B95" s="14" t="s">
        <v>817</v>
      </c>
      <c r="C95" s="14">
        <v>16.670000000000002</v>
      </c>
      <c r="D95" s="98">
        <v>599</v>
      </c>
      <c r="E95" s="59">
        <v>1</v>
      </c>
      <c r="F95" s="59">
        <v>1</v>
      </c>
      <c r="G95" s="44">
        <v>0</v>
      </c>
      <c r="H95" s="14">
        <v>0</v>
      </c>
      <c r="I95" s="59">
        <v>1</v>
      </c>
      <c r="J95" s="59">
        <v>1</v>
      </c>
      <c r="K95" s="44">
        <v>1</v>
      </c>
      <c r="L95" s="14">
        <v>1</v>
      </c>
      <c r="M95" s="59">
        <v>1</v>
      </c>
      <c r="N95" s="59">
        <v>1</v>
      </c>
      <c r="O95" s="57">
        <v>2</v>
      </c>
      <c r="P95" s="14">
        <v>2</v>
      </c>
      <c r="Q95" s="44">
        <v>1</v>
      </c>
      <c r="R95" s="14">
        <v>1</v>
      </c>
      <c r="S95" s="14">
        <v>1</v>
      </c>
      <c r="T95" s="57">
        <v>7</v>
      </c>
      <c r="U95" s="57">
        <v>8</v>
      </c>
      <c r="V95" s="14">
        <v>9</v>
      </c>
      <c r="W95" s="57">
        <v>5</v>
      </c>
      <c r="X95" s="14">
        <v>5</v>
      </c>
      <c r="Y95" s="44">
        <v>3</v>
      </c>
      <c r="Z95" s="14">
        <v>3</v>
      </c>
      <c r="AA95" s="57">
        <v>2</v>
      </c>
      <c r="AB95" s="14">
        <v>2</v>
      </c>
      <c r="AC95" s="44">
        <v>25</v>
      </c>
      <c r="AD95" s="14">
        <v>26</v>
      </c>
    </row>
    <row r="96" spans="1:30" x14ac:dyDescent="0.2">
      <c r="A96" s="45" t="s">
        <v>62</v>
      </c>
      <c r="B96" s="46" t="s">
        <v>380</v>
      </c>
      <c r="C96" s="46">
        <v>7.5500000000000007</v>
      </c>
      <c r="D96" s="99">
        <v>800</v>
      </c>
      <c r="E96" s="60">
        <v>1</v>
      </c>
      <c r="F96" s="60">
        <v>1</v>
      </c>
      <c r="G96" s="45">
        <v>1</v>
      </c>
      <c r="H96" s="46">
        <v>0</v>
      </c>
      <c r="I96" s="60">
        <v>1</v>
      </c>
      <c r="J96" s="60">
        <v>1</v>
      </c>
      <c r="K96" s="45">
        <v>2</v>
      </c>
      <c r="L96" s="46">
        <v>1</v>
      </c>
      <c r="M96" s="60">
        <v>1</v>
      </c>
      <c r="N96" s="60">
        <v>1</v>
      </c>
      <c r="O96" s="57">
        <v>3</v>
      </c>
      <c r="P96" s="46">
        <v>2</v>
      </c>
      <c r="Q96" s="45">
        <v>1</v>
      </c>
      <c r="R96" s="46">
        <v>1</v>
      </c>
      <c r="S96" s="46">
        <v>1</v>
      </c>
      <c r="T96" s="57">
        <v>10</v>
      </c>
      <c r="U96" s="57">
        <v>11</v>
      </c>
      <c r="V96" s="14">
        <v>12</v>
      </c>
      <c r="W96" s="57">
        <v>5</v>
      </c>
      <c r="X96" s="46">
        <v>5</v>
      </c>
      <c r="Y96" s="45">
        <v>4</v>
      </c>
      <c r="Z96" s="46">
        <v>4</v>
      </c>
      <c r="AA96" s="57">
        <v>2</v>
      </c>
      <c r="AB96" s="46">
        <v>2</v>
      </c>
      <c r="AC96" s="44">
        <v>32</v>
      </c>
      <c r="AD96" s="46">
        <v>30</v>
      </c>
    </row>
    <row r="97" spans="1:30" x14ac:dyDescent="0.2">
      <c r="A97" s="44" t="s">
        <v>124</v>
      </c>
      <c r="B97" s="14" t="s">
        <v>817</v>
      </c>
      <c r="C97" s="14">
        <v>15.270000000000001</v>
      </c>
      <c r="D97" s="98">
        <v>866</v>
      </c>
      <c r="E97" s="59">
        <v>1</v>
      </c>
      <c r="F97" s="59">
        <v>1</v>
      </c>
      <c r="G97" s="44">
        <v>0</v>
      </c>
      <c r="H97" s="14">
        <v>0</v>
      </c>
      <c r="I97" s="59">
        <v>1</v>
      </c>
      <c r="J97" s="59">
        <v>1</v>
      </c>
      <c r="K97" s="44">
        <v>1</v>
      </c>
      <c r="L97" s="14">
        <v>1</v>
      </c>
      <c r="M97" s="59">
        <v>1</v>
      </c>
      <c r="N97" s="59">
        <v>1</v>
      </c>
      <c r="O97" s="57">
        <v>2</v>
      </c>
      <c r="P97" s="14">
        <v>2</v>
      </c>
      <c r="Q97" s="44">
        <v>1</v>
      </c>
      <c r="R97" s="14">
        <v>1</v>
      </c>
      <c r="S97" s="14">
        <v>1</v>
      </c>
      <c r="T97" s="57">
        <v>11</v>
      </c>
      <c r="U97" s="57">
        <v>12</v>
      </c>
      <c r="V97" s="14">
        <v>13</v>
      </c>
      <c r="W97" s="57">
        <v>5</v>
      </c>
      <c r="X97" s="14">
        <v>5</v>
      </c>
      <c r="Y97" s="44">
        <v>4</v>
      </c>
      <c r="Z97" s="14">
        <v>4</v>
      </c>
      <c r="AA97" s="57">
        <v>2</v>
      </c>
      <c r="AB97" s="14">
        <v>2</v>
      </c>
      <c r="AC97" s="44">
        <v>30</v>
      </c>
      <c r="AD97" s="14">
        <v>31</v>
      </c>
    </row>
    <row r="98" spans="1:30" x14ac:dyDescent="0.2">
      <c r="A98" s="44" t="s">
        <v>89</v>
      </c>
      <c r="B98" s="14" t="s">
        <v>383</v>
      </c>
      <c r="C98" s="14">
        <v>17.670000000000002</v>
      </c>
      <c r="D98" s="98">
        <v>1768</v>
      </c>
      <c r="E98" s="59">
        <v>1</v>
      </c>
      <c r="F98" s="59">
        <v>1</v>
      </c>
      <c r="G98" s="44">
        <v>1</v>
      </c>
      <c r="H98" s="14">
        <v>1</v>
      </c>
      <c r="I98" s="59">
        <v>1</v>
      </c>
      <c r="J98" s="59">
        <v>1</v>
      </c>
      <c r="K98" s="44">
        <v>2</v>
      </c>
      <c r="L98" s="14">
        <v>2</v>
      </c>
      <c r="M98" s="59">
        <v>1</v>
      </c>
      <c r="N98" s="59">
        <v>1</v>
      </c>
      <c r="O98" s="57">
        <v>4</v>
      </c>
      <c r="P98" s="14">
        <v>4</v>
      </c>
      <c r="Q98" s="44">
        <v>2</v>
      </c>
      <c r="R98" s="14">
        <v>2</v>
      </c>
      <c r="S98" s="14">
        <v>1</v>
      </c>
      <c r="T98" s="57">
        <v>24</v>
      </c>
      <c r="U98" s="57">
        <v>25</v>
      </c>
      <c r="V98" s="14">
        <v>26</v>
      </c>
      <c r="W98" s="57">
        <v>5</v>
      </c>
      <c r="X98" s="14">
        <v>5</v>
      </c>
      <c r="Y98" s="44">
        <v>8</v>
      </c>
      <c r="Z98" s="14">
        <v>8</v>
      </c>
      <c r="AA98" s="57">
        <v>2</v>
      </c>
      <c r="AB98" s="14">
        <v>2</v>
      </c>
      <c r="AC98" s="44">
        <v>52</v>
      </c>
      <c r="AD98" s="14">
        <v>53</v>
      </c>
    </row>
    <row r="99" spans="1:30" x14ac:dyDescent="0.2">
      <c r="A99" s="44" t="s">
        <v>63</v>
      </c>
      <c r="B99" s="14" t="s">
        <v>380</v>
      </c>
      <c r="C99" s="14">
        <v>11.17</v>
      </c>
      <c r="D99" s="98">
        <v>1103</v>
      </c>
      <c r="E99" s="59">
        <v>1</v>
      </c>
      <c r="F99" s="59">
        <v>1</v>
      </c>
      <c r="G99" s="44">
        <v>1</v>
      </c>
      <c r="H99" s="14">
        <v>1</v>
      </c>
      <c r="I99" s="59">
        <v>1</v>
      </c>
      <c r="J99" s="59">
        <v>1</v>
      </c>
      <c r="K99" s="44">
        <v>1</v>
      </c>
      <c r="L99" s="14">
        <v>1</v>
      </c>
      <c r="M99" s="59">
        <v>1</v>
      </c>
      <c r="N99" s="59">
        <v>1</v>
      </c>
      <c r="O99" s="57">
        <v>3</v>
      </c>
      <c r="P99" s="14">
        <v>3</v>
      </c>
      <c r="Q99" s="44">
        <v>1</v>
      </c>
      <c r="R99" s="14">
        <v>1</v>
      </c>
      <c r="S99" s="14">
        <v>1</v>
      </c>
      <c r="T99" s="57">
        <v>13</v>
      </c>
      <c r="U99" s="57">
        <v>14</v>
      </c>
      <c r="V99" s="14">
        <v>16</v>
      </c>
      <c r="W99" s="57">
        <v>6</v>
      </c>
      <c r="X99" s="14">
        <v>5</v>
      </c>
      <c r="Y99" s="44">
        <v>5</v>
      </c>
      <c r="Z99" s="14">
        <v>5</v>
      </c>
      <c r="AA99" s="57">
        <v>2</v>
      </c>
      <c r="AB99" s="14">
        <v>2</v>
      </c>
      <c r="AC99" s="44">
        <v>36</v>
      </c>
      <c r="AD99" s="14">
        <v>37</v>
      </c>
    </row>
    <row r="100" spans="1:30" x14ac:dyDescent="0.2">
      <c r="A100" s="44" t="s">
        <v>343</v>
      </c>
      <c r="B100" s="14" t="s">
        <v>859</v>
      </c>
      <c r="C100" s="14">
        <v>5.22</v>
      </c>
      <c r="D100" s="98">
        <v>721</v>
      </c>
      <c r="E100" s="59">
        <v>1</v>
      </c>
      <c r="F100" s="59">
        <v>1</v>
      </c>
      <c r="G100" s="44">
        <v>0</v>
      </c>
      <c r="H100" s="14">
        <v>0</v>
      </c>
      <c r="I100" s="59">
        <v>1</v>
      </c>
      <c r="J100" s="59">
        <v>1</v>
      </c>
      <c r="K100" s="44">
        <v>1</v>
      </c>
      <c r="L100" s="14">
        <v>1</v>
      </c>
      <c r="M100" s="59">
        <v>1</v>
      </c>
      <c r="N100" s="59">
        <v>1</v>
      </c>
      <c r="O100" s="57">
        <v>2</v>
      </c>
      <c r="P100" s="14">
        <v>2</v>
      </c>
      <c r="Q100" s="44">
        <v>1</v>
      </c>
      <c r="R100" s="14">
        <v>1</v>
      </c>
      <c r="S100" s="14">
        <v>1</v>
      </c>
      <c r="T100" s="57">
        <v>9</v>
      </c>
      <c r="U100" s="57">
        <v>10</v>
      </c>
      <c r="V100" s="14">
        <v>11</v>
      </c>
      <c r="W100" s="57">
        <v>5</v>
      </c>
      <c r="X100" s="14">
        <v>5</v>
      </c>
      <c r="Y100" s="44">
        <v>3</v>
      </c>
      <c r="Z100" s="14">
        <v>3</v>
      </c>
      <c r="AA100" s="57">
        <v>2</v>
      </c>
      <c r="AB100" s="14">
        <v>2</v>
      </c>
      <c r="AC100" s="44">
        <v>27</v>
      </c>
      <c r="AD100" s="14">
        <v>28</v>
      </c>
    </row>
    <row r="101" spans="1:30" x14ac:dyDescent="0.2">
      <c r="A101" s="44" t="s">
        <v>114</v>
      </c>
      <c r="B101" s="14" t="s">
        <v>379</v>
      </c>
      <c r="C101" s="14">
        <v>22.240000000000002</v>
      </c>
      <c r="D101" s="98">
        <v>812</v>
      </c>
      <c r="E101" s="59">
        <v>1</v>
      </c>
      <c r="F101" s="59">
        <v>1</v>
      </c>
      <c r="G101" s="44">
        <v>0</v>
      </c>
      <c r="H101" s="14">
        <v>0</v>
      </c>
      <c r="I101" s="59">
        <v>1</v>
      </c>
      <c r="J101" s="59">
        <v>1</v>
      </c>
      <c r="K101" s="44">
        <v>1</v>
      </c>
      <c r="L101" s="14">
        <v>1</v>
      </c>
      <c r="M101" s="59">
        <v>1</v>
      </c>
      <c r="N101" s="59">
        <v>1</v>
      </c>
      <c r="O101" s="57">
        <v>2</v>
      </c>
      <c r="P101" s="14">
        <v>2</v>
      </c>
      <c r="Q101" s="44">
        <v>1</v>
      </c>
      <c r="R101" s="14">
        <v>1</v>
      </c>
      <c r="S101" s="14">
        <v>2</v>
      </c>
      <c r="T101" s="57">
        <v>10</v>
      </c>
      <c r="U101" s="57">
        <v>12</v>
      </c>
      <c r="V101" s="14">
        <v>12</v>
      </c>
      <c r="W101" s="57">
        <v>5</v>
      </c>
      <c r="X101" s="14">
        <v>5</v>
      </c>
      <c r="Y101" s="44">
        <v>4</v>
      </c>
      <c r="Z101" s="14">
        <v>4</v>
      </c>
      <c r="AA101" s="57">
        <v>2</v>
      </c>
      <c r="AB101" s="14">
        <v>2</v>
      </c>
      <c r="AC101" s="44">
        <v>30</v>
      </c>
      <c r="AD101" s="14">
        <v>30</v>
      </c>
    </row>
    <row r="102" spans="1:30" x14ac:dyDescent="0.2">
      <c r="A102" s="44" t="s">
        <v>180</v>
      </c>
      <c r="B102" s="14" t="s">
        <v>854</v>
      </c>
      <c r="C102" s="14">
        <v>15.22</v>
      </c>
      <c r="D102" s="98">
        <v>1468</v>
      </c>
      <c r="E102" s="59">
        <v>1</v>
      </c>
      <c r="F102" s="59">
        <v>1</v>
      </c>
      <c r="G102" s="44">
        <v>1</v>
      </c>
      <c r="H102" s="14">
        <v>1</v>
      </c>
      <c r="I102" s="59">
        <v>1</v>
      </c>
      <c r="J102" s="59">
        <v>1</v>
      </c>
      <c r="K102" s="44">
        <v>2</v>
      </c>
      <c r="L102" s="14">
        <v>2</v>
      </c>
      <c r="M102" s="59">
        <v>1</v>
      </c>
      <c r="N102" s="59">
        <v>1</v>
      </c>
      <c r="O102" s="57">
        <v>4</v>
      </c>
      <c r="P102" s="14">
        <v>4</v>
      </c>
      <c r="Q102" s="44">
        <v>1</v>
      </c>
      <c r="R102" s="14">
        <v>1</v>
      </c>
      <c r="S102" s="14">
        <v>1</v>
      </c>
      <c r="T102" s="57">
        <v>23</v>
      </c>
      <c r="U102" s="57">
        <v>24</v>
      </c>
      <c r="V102" s="14">
        <v>21</v>
      </c>
      <c r="W102" s="57">
        <v>3</v>
      </c>
      <c r="X102" s="14">
        <v>5</v>
      </c>
      <c r="Y102" s="44">
        <v>6</v>
      </c>
      <c r="Z102" s="14">
        <v>6</v>
      </c>
      <c r="AA102" s="57">
        <v>2</v>
      </c>
      <c r="AB102" s="14">
        <v>2</v>
      </c>
      <c r="AC102" s="44">
        <v>46</v>
      </c>
      <c r="AD102" s="14">
        <v>45</v>
      </c>
    </row>
    <row r="103" spans="1:30" x14ac:dyDescent="0.2">
      <c r="A103" s="44" t="s">
        <v>95</v>
      </c>
      <c r="B103" s="14" t="s">
        <v>383</v>
      </c>
      <c r="C103" s="14">
        <v>14.36</v>
      </c>
      <c r="D103" s="98">
        <v>1525</v>
      </c>
      <c r="E103" s="59">
        <v>1</v>
      </c>
      <c r="F103" s="59">
        <v>1</v>
      </c>
      <c r="G103" s="44">
        <v>1</v>
      </c>
      <c r="H103" s="14">
        <v>1</v>
      </c>
      <c r="I103" s="59">
        <v>1</v>
      </c>
      <c r="J103" s="59">
        <v>1</v>
      </c>
      <c r="K103" s="44">
        <v>2</v>
      </c>
      <c r="L103" s="14">
        <v>2</v>
      </c>
      <c r="M103" s="59">
        <v>1</v>
      </c>
      <c r="N103" s="59">
        <v>1</v>
      </c>
      <c r="O103" s="57">
        <v>4</v>
      </c>
      <c r="P103" s="14">
        <v>4</v>
      </c>
      <c r="Q103" s="44">
        <v>1</v>
      </c>
      <c r="R103" s="14">
        <v>1</v>
      </c>
      <c r="S103" s="14">
        <v>1</v>
      </c>
      <c r="T103" s="57">
        <v>20</v>
      </c>
      <c r="U103" s="57">
        <v>21</v>
      </c>
      <c r="V103" s="14">
        <v>22</v>
      </c>
      <c r="W103" s="57">
        <v>5</v>
      </c>
      <c r="X103" s="14">
        <v>5</v>
      </c>
      <c r="Y103" s="44">
        <v>7</v>
      </c>
      <c r="Z103" s="14">
        <v>7</v>
      </c>
      <c r="AA103" s="57">
        <v>2</v>
      </c>
      <c r="AB103" s="14">
        <v>2</v>
      </c>
      <c r="AC103" s="44">
        <v>46</v>
      </c>
      <c r="AD103" s="14">
        <v>47</v>
      </c>
    </row>
    <row r="104" spans="1:30" x14ac:dyDescent="0.2">
      <c r="A104" s="44" t="s">
        <v>357</v>
      </c>
      <c r="B104" s="14" t="s">
        <v>859</v>
      </c>
      <c r="C104" s="92">
        <v>4.63</v>
      </c>
      <c r="D104" s="98">
        <v>664</v>
      </c>
      <c r="E104" s="59">
        <v>1</v>
      </c>
      <c r="F104" s="59">
        <v>1</v>
      </c>
      <c r="G104" s="44">
        <v>0</v>
      </c>
      <c r="H104" s="14">
        <v>0</v>
      </c>
      <c r="I104" s="59">
        <v>1</v>
      </c>
      <c r="J104" s="59">
        <v>1</v>
      </c>
      <c r="K104" s="44">
        <v>1</v>
      </c>
      <c r="L104" s="14">
        <v>1</v>
      </c>
      <c r="M104" s="61">
        <v>0</v>
      </c>
      <c r="N104" s="61">
        <v>0</v>
      </c>
      <c r="O104" s="57">
        <v>2</v>
      </c>
      <c r="P104" s="14">
        <v>2</v>
      </c>
      <c r="Q104" s="44">
        <v>2</v>
      </c>
      <c r="R104" s="14">
        <v>1</v>
      </c>
      <c r="S104" s="14">
        <v>1</v>
      </c>
      <c r="T104" s="57">
        <v>8</v>
      </c>
      <c r="U104" s="57">
        <v>9</v>
      </c>
      <c r="V104" s="14">
        <v>10</v>
      </c>
      <c r="W104" s="57">
        <v>5</v>
      </c>
      <c r="X104" s="14">
        <v>5</v>
      </c>
      <c r="Y104" s="44">
        <v>3</v>
      </c>
      <c r="Z104" s="14">
        <v>3</v>
      </c>
      <c r="AA104" s="57">
        <v>2</v>
      </c>
      <c r="AB104" s="14">
        <v>2</v>
      </c>
      <c r="AC104" s="44">
        <v>26</v>
      </c>
      <c r="AD104" s="14">
        <v>26</v>
      </c>
    </row>
    <row r="105" spans="1:30" x14ac:dyDescent="0.2">
      <c r="A105" s="44" t="s">
        <v>115</v>
      </c>
      <c r="B105" s="14" t="s">
        <v>379</v>
      </c>
      <c r="C105" s="14">
        <v>8.16</v>
      </c>
      <c r="D105" s="98">
        <v>931</v>
      </c>
      <c r="E105" s="59">
        <v>1</v>
      </c>
      <c r="F105" s="59">
        <v>1</v>
      </c>
      <c r="G105" s="44">
        <v>0</v>
      </c>
      <c r="H105" s="14">
        <v>0</v>
      </c>
      <c r="I105" s="59">
        <v>1</v>
      </c>
      <c r="J105" s="59">
        <v>1</v>
      </c>
      <c r="K105" s="44">
        <v>1</v>
      </c>
      <c r="L105" s="14">
        <v>1</v>
      </c>
      <c r="M105" s="59">
        <v>1</v>
      </c>
      <c r="N105" s="59">
        <v>1</v>
      </c>
      <c r="O105" s="57">
        <v>2</v>
      </c>
      <c r="P105" s="14">
        <v>2</v>
      </c>
      <c r="Q105" s="44">
        <v>1</v>
      </c>
      <c r="R105" s="14">
        <v>1</v>
      </c>
      <c r="S105" s="14">
        <v>1</v>
      </c>
      <c r="T105" s="57">
        <v>12</v>
      </c>
      <c r="U105" s="57">
        <v>13</v>
      </c>
      <c r="V105" s="14">
        <v>14</v>
      </c>
      <c r="W105" s="57">
        <v>5</v>
      </c>
      <c r="X105" s="14">
        <v>5</v>
      </c>
      <c r="Y105" s="44">
        <v>4</v>
      </c>
      <c r="Z105" s="14">
        <v>4</v>
      </c>
      <c r="AA105" s="57">
        <v>2</v>
      </c>
      <c r="AB105" s="14">
        <v>2</v>
      </c>
      <c r="AC105" s="44">
        <v>31</v>
      </c>
      <c r="AD105" s="14">
        <v>32</v>
      </c>
    </row>
    <row r="106" spans="1:30" x14ac:dyDescent="0.2">
      <c r="A106" s="44" t="s">
        <v>146</v>
      </c>
      <c r="B106" s="14" t="s">
        <v>385</v>
      </c>
      <c r="C106" s="14">
        <v>10.16</v>
      </c>
      <c r="D106" s="98">
        <v>973</v>
      </c>
      <c r="E106" s="59">
        <v>1</v>
      </c>
      <c r="F106" s="59">
        <v>1</v>
      </c>
      <c r="G106" s="44">
        <v>0</v>
      </c>
      <c r="H106" s="14">
        <v>0</v>
      </c>
      <c r="I106" s="59">
        <v>1</v>
      </c>
      <c r="J106" s="59">
        <v>1</v>
      </c>
      <c r="K106" s="44">
        <v>1</v>
      </c>
      <c r="L106" s="14">
        <v>1</v>
      </c>
      <c r="M106" s="59">
        <v>1</v>
      </c>
      <c r="N106" s="59">
        <v>1</v>
      </c>
      <c r="O106" s="57">
        <v>2</v>
      </c>
      <c r="P106" s="14">
        <v>2</v>
      </c>
      <c r="Q106" s="44">
        <v>1</v>
      </c>
      <c r="R106" s="14">
        <v>1</v>
      </c>
      <c r="S106" s="14">
        <v>1</v>
      </c>
      <c r="T106" s="57">
        <v>12</v>
      </c>
      <c r="U106" s="57">
        <v>13</v>
      </c>
      <c r="V106" s="14">
        <v>15</v>
      </c>
      <c r="W106" s="57">
        <v>5</v>
      </c>
      <c r="X106" s="14">
        <v>5</v>
      </c>
      <c r="Y106" s="44">
        <v>4</v>
      </c>
      <c r="Z106" s="14">
        <v>4</v>
      </c>
      <c r="AA106" s="57">
        <v>2</v>
      </c>
      <c r="AB106" s="14">
        <v>2</v>
      </c>
      <c r="AC106" s="44">
        <v>31</v>
      </c>
      <c r="AD106" s="14">
        <v>33</v>
      </c>
    </row>
    <row r="107" spans="1:30" x14ac:dyDescent="0.2">
      <c r="A107" s="44" t="s">
        <v>64</v>
      </c>
      <c r="B107" s="14" t="s">
        <v>380</v>
      </c>
      <c r="C107" s="14">
        <v>45.69</v>
      </c>
      <c r="D107" s="98">
        <v>2200</v>
      </c>
      <c r="E107" s="59">
        <v>1</v>
      </c>
      <c r="F107" s="59">
        <v>1</v>
      </c>
      <c r="G107" s="44">
        <v>2</v>
      </c>
      <c r="H107" s="14">
        <v>2</v>
      </c>
      <c r="I107" s="59">
        <v>1</v>
      </c>
      <c r="J107" s="59">
        <v>1</v>
      </c>
      <c r="K107" s="44">
        <v>2</v>
      </c>
      <c r="L107" s="14">
        <v>2</v>
      </c>
      <c r="M107" s="59">
        <v>1</v>
      </c>
      <c r="N107" s="59">
        <v>1</v>
      </c>
      <c r="O107" s="57">
        <v>6</v>
      </c>
      <c r="P107" s="14">
        <v>6</v>
      </c>
      <c r="Q107" s="44">
        <v>2</v>
      </c>
      <c r="R107" s="14">
        <v>2</v>
      </c>
      <c r="S107" s="14">
        <v>3</v>
      </c>
      <c r="T107" s="57">
        <v>29</v>
      </c>
      <c r="U107" s="57">
        <v>32</v>
      </c>
      <c r="V107" s="14">
        <v>32</v>
      </c>
      <c r="W107" s="57">
        <v>5</v>
      </c>
      <c r="X107" s="14">
        <v>5</v>
      </c>
      <c r="Y107" s="44">
        <v>9</v>
      </c>
      <c r="Z107" s="14">
        <v>10</v>
      </c>
      <c r="AA107" s="57">
        <v>3</v>
      </c>
      <c r="AB107" s="14">
        <v>3</v>
      </c>
      <c r="AC107" s="44">
        <v>64</v>
      </c>
      <c r="AD107" s="14">
        <v>65</v>
      </c>
    </row>
    <row r="108" spans="1:30" x14ac:dyDescent="0.2">
      <c r="A108" s="44" t="s">
        <v>90</v>
      </c>
      <c r="B108" s="14" t="s">
        <v>383</v>
      </c>
      <c r="C108" s="14">
        <v>18.510000000000002</v>
      </c>
      <c r="D108" s="98">
        <v>1934</v>
      </c>
      <c r="E108" s="59">
        <v>1</v>
      </c>
      <c r="F108" s="59">
        <v>1</v>
      </c>
      <c r="G108" s="44">
        <v>2</v>
      </c>
      <c r="H108" s="14">
        <v>2</v>
      </c>
      <c r="I108" s="59">
        <v>1</v>
      </c>
      <c r="J108" s="59">
        <v>1</v>
      </c>
      <c r="K108" s="44">
        <v>2</v>
      </c>
      <c r="L108" s="14">
        <v>2</v>
      </c>
      <c r="M108" s="59">
        <v>1</v>
      </c>
      <c r="N108" s="59">
        <v>1</v>
      </c>
      <c r="O108" s="57">
        <v>5</v>
      </c>
      <c r="P108" s="14">
        <v>5</v>
      </c>
      <c r="Q108" s="44">
        <v>2</v>
      </c>
      <c r="R108" s="14">
        <v>2</v>
      </c>
      <c r="S108" s="14">
        <v>2</v>
      </c>
      <c r="T108" s="57">
        <v>27</v>
      </c>
      <c r="U108" s="57">
        <v>29</v>
      </c>
      <c r="V108" s="14">
        <v>28</v>
      </c>
      <c r="W108" s="57">
        <v>5</v>
      </c>
      <c r="X108" s="14">
        <v>5</v>
      </c>
      <c r="Y108" s="44">
        <v>9</v>
      </c>
      <c r="Z108" s="14">
        <v>9</v>
      </c>
      <c r="AA108" s="57">
        <v>2</v>
      </c>
      <c r="AB108" s="14">
        <v>2</v>
      </c>
      <c r="AC108" s="44">
        <v>59</v>
      </c>
      <c r="AD108" s="14">
        <v>58</v>
      </c>
    </row>
    <row r="109" spans="1:30" x14ac:dyDescent="0.2">
      <c r="A109" s="44" t="s">
        <v>116</v>
      </c>
      <c r="B109" s="14" t="s">
        <v>379</v>
      </c>
      <c r="C109" s="14">
        <v>24.72</v>
      </c>
      <c r="D109" s="98">
        <v>1258</v>
      </c>
      <c r="E109" s="59">
        <v>1</v>
      </c>
      <c r="F109" s="59">
        <v>1</v>
      </c>
      <c r="G109" s="44">
        <v>1</v>
      </c>
      <c r="H109" s="14">
        <v>1</v>
      </c>
      <c r="I109" s="59">
        <v>1</v>
      </c>
      <c r="J109" s="59">
        <v>1</v>
      </c>
      <c r="K109" s="44">
        <v>1</v>
      </c>
      <c r="L109" s="14">
        <v>1</v>
      </c>
      <c r="M109" s="59">
        <v>1</v>
      </c>
      <c r="N109" s="59">
        <v>1</v>
      </c>
      <c r="O109" s="57">
        <v>3</v>
      </c>
      <c r="P109" s="14">
        <v>3</v>
      </c>
      <c r="Q109" s="44">
        <v>1</v>
      </c>
      <c r="R109" s="14">
        <v>1</v>
      </c>
      <c r="S109" s="14">
        <v>2</v>
      </c>
      <c r="T109" s="57">
        <v>18</v>
      </c>
      <c r="U109" s="57">
        <v>20</v>
      </c>
      <c r="V109" s="14">
        <v>18</v>
      </c>
      <c r="W109" s="57">
        <v>5</v>
      </c>
      <c r="X109" s="14">
        <v>5</v>
      </c>
      <c r="Y109" s="44">
        <v>5</v>
      </c>
      <c r="Z109" s="14">
        <v>6</v>
      </c>
      <c r="AA109" s="57">
        <v>2</v>
      </c>
      <c r="AB109" s="14">
        <v>2</v>
      </c>
      <c r="AC109" s="44">
        <v>41</v>
      </c>
      <c r="AD109" s="14">
        <v>40</v>
      </c>
    </row>
    <row r="110" spans="1:30" x14ac:dyDescent="0.2">
      <c r="A110" s="44" t="s">
        <v>125</v>
      </c>
      <c r="B110" s="14" t="s">
        <v>817</v>
      </c>
      <c r="C110" s="14">
        <v>17.440000000000001</v>
      </c>
      <c r="D110" s="98">
        <v>697</v>
      </c>
      <c r="E110" s="59">
        <v>1</v>
      </c>
      <c r="F110" s="59">
        <v>1</v>
      </c>
      <c r="G110" s="44">
        <v>0</v>
      </c>
      <c r="H110" s="14">
        <v>0</v>
      </c>
      <c r="I110" s="59">
        <v>1</v>
      </c>
      <c r="J110" s="59">
        <v>1</v>
      </c>
      <c r="K110" s="44">
        <v>1</v>
      </c>
      <c r="L110" s="14">
        <v>1</v>
      </c>
      <c r="M110" s="59">
        <v>1</v>
      </c>
      <c r="N110" s="59">
        <v>1</v>
      </c>
      <c r="O110" s="57">
        <v>3</v>
      </c>
      <c r="P110" s="14">
        <v>2</v>
      </c>
      <c r="Q110" s="44">
        <v>1</v>
      </c>
      <c r="R110" s="14">
        <v>1</v>
      </c>
      <c r="S110" s="14">
        <v>1</v>
      </c>
      <c r="T110" s="57">
        <v>8</v>
      </c>
      <c r="U110" s="57">
        <v>9</v>
      </c>
      <c r="V110" s="14">
        <v>11</v>
      </c>
      <c r="W110" s="57">
        <v>5</v>
      </c>
      <c r="X110" s="14">
        <v>5</v>
      </c>
      <c r="Y110" s="44">
        <v>3</v>
      </c>
      <c r="Z110" s="14">
        <v>3</v>
      </c>
      <c r="AA110" s="57">
        <v>2</v>
      </c>
      <c r="AB110" s="14">
        <v>2</v>
      </c>
      <c r="AC110" s="44">
        <v>27</v>
      </c>
      <c r="AD110" s="14">
        <v>28</v>
      </c>
    </row>
    <row r="111" spans="1:30" x14ac:dyDescent="0.2">
      <c r="A111" s="44" t="s">
        <v>137</v>
      </c>
      <c r="B111" s="14" t="s">
        <v>817</v>
      </c>
      <c r="C111" s="14">
        <v>22.377921700000002</v>
      </c>
      <c r="D111" s="98">
        <v>1046</v>
      </c>
      <c r="E111" s="59">
        <v>1</v>
      </c>
      <c r="F111" s="59">
        <v>1</v>
      </c>
      <c r="G111" s="44">
        <v>1</v>
      </c>
      <c r="H111" s="14">
        <v>1</v>
      </c>
      <c r="I111" s="59">
        <v>1</v>
      </c>
      <c r="J111" s="59">
        <v>1</v>
      </c>
      <c r="K111" s="44">
        <v>1</v>
      </c>
      <c r="L111" s="14">
        <v>1</v>
      </c>
      <c r="M111" s="59">
        <v>1</v>
      </c>
      <c r="N111" s="59">
        <v>1</v>
      </c>
      <c r="O111" s="57">
        <v>3</v>
      </c>
      <c r="P111" s="14">
        <v>3</v>
      </c>
      <c r="Q111" s="44">
        <v>1</v>
      </c>
      <c r="R111" s="14">
        <v>1</v>
      </c>
      <c r="S111" s="14">
        <v>2</v>
      </c>
      <c r="T111" s="57">
        <v>13</v>
      </c>
      <c r="U111" s="57">
        <v>15</v>
      </c>
      <c r="V111" s="14">
        <v>16</v>
      </c>
      <c r="W111" s="57">
        <v>5</v>
      </c>
      <c r="X111" s="14">
        <v>5</v>
      </c>
      <c r="Y111" s="44">
        <v>5</v>
      </c>
      <c r="Z111" s="14">
        <v>5</v>
      </c>
      <c r="AA111" s="57">
        <v>2</v>
      </c>
      <c r="AB111" s="14">
        <v>2</v>
      </c>
      <c r="AC111" s="44">
        <v>36</v>
      </c>
      <c r="AD111" s="14">
        <v>37</v>
      </c>
    </row>
    <row r="112" spans="1:30" x14ac:dyDescent="0.2">
      <c r="A112" s="44" t="s">
        <v>345</v>
      </c>
      <c r="B112" s="14" t="s">
        <v>859</v>
      </c>
      <c r="C112" s="14">
        <v>14.03</v>
      </c>
      <c r="D112" s="98">
        <v>693</v>
      </c>
      <c r="E112" s="59">
        <v>1</v>
      </c>
      <c r="F112" s="59">
        <v>1</v>
      </c>
      <c r="G112" s="44">
        <v>0</v>
      </c>
      <c r="H112" s="14">
        <v>0</v>
      </c>
      <c r="I112" s="59">
        <v>1</v>
      </c>
      <c r="J112" s="59">
        <v>1</v>
      </c>
      <c r="K112" s="44">
        <v>1</v>
      </c>
      <c r="L112" s="14">
        <v>1</v>
      </c>
      <c r="M112" s="59">
        <v>1</v>
      </c>
      <c r="N112" s="59">
        <v>1</v>
      </c>
      <c r="O112" s="57">
        <v>2</v>
      </c>
      <c r="P112" s="14">
        <v>2</v>
      </c>
      <c r="Q112" s="44">
        <v>1</v>
      </c>
      <c r="R112" s="14">
        <v>1</v>
      </c>
      <c r="S112" s="14">
        <v>1</v>
      </c>
      <c r="T112" s="57">
        <v>8</v>
      </c>
      <c r="U112" s="57">
        <v>9</v>
      </c>
      <c r="V112" s="14">
        <v>11</v>
      </c>
      <c r="W112" s="57">
        <v>5</v>
      </c>
      <c r="X112" s="14">
        <v>5</v>
      </c>
      <c r="Y112" s="44">
        <v>3</v>
      </c>
      <c r="Z112" s="14">
        <v>3</v>
      </c>
      <c r="AA112" s="57">
        <v>2</v>
      </c>
      <c r="AB112" s="14">
        <v>2</v>
      </c>
      <c r="AC112" s="44">
        <v>26</v>
      </c>
      <c r="AD112" s="14">
        <v>28</v>
      </c>
    </row>
    <row r="113" spans="1:30" x14ac:dyDescent="0.2">
      <c r="A113" s="41" t="s">
        <v>361</v>
      </c>
      <c r="B113" s="42" t="s">
        <v>854</v>
      </c>
      <c r="C113" s="42">
        <v>1.06</v>
      </c>
      <c r="D113" s="97">
        <v>267</v>
      </c>
      <c r="E113" s="58">
        <v>1</v>
      </c>
      <c r="F113" s="58">
        <v>1</v>
      </c>
      <c r="G113" s="41">
        <v>0</v>
      </c>
      <c r="H113" s="42">
        <v>0</v>
      </c>
      <c r="I113" s="58">
        <v>1</v>
      </c>
      <c r="J113" s="58">
        <v>1</v>
      </c>
      <c r="K113" s="41">
        <v>1</v>
      </c>
      <c r="L113" s="42">
        <v>1</v>
      </c>
      <c r="M113" s="58">
        <v>1</v>
      </c>
      <c r="N113" s="58">
        <v>1</v>
      </c>
      <c r="O113" s="57">
        <v>2</v>
      </c>
      <c r="P113" s="42">
        <v>2</v>
      </c>
      <c r="Q113" s="41">
        <v>1</v>
      </c>
      <c r="R113" s="42">
        <v>1</v>
      </c>
      <c r="S113" s="42">
        <v>1</v>
      </c>
      <c r="T113" s="57">
        <v>7</v>
      </c>
      <c r="U113" s="57">
        <v>8</v>
      </c>
      <c r="V113" s="14">
        <v>5</v>
      </c>
      <c r="W113" s="57">
        <v>5</v>
      </c>
      <c r="X113" s="42">
        <v>5</v>
      </c>
      <c r="Y113" s="41">
        <v>2</v>
      </c>
      <c r="Z113" s="42">
        <v>1</v>
      </c>
      <c r="AA113" s="57">
        <v>2</v>
      </c>
      <c r="AB113" s="42">
        <v>2</v>
      </c>
      <c r="AC113" s="44">
        <v>24</v>
      </c>
      <c r="AD113" s="42">
        <v>20</v>
      </c>
    </row>
    <row r="114" spans="1:30" x14ac:dyDescent="0.2">
      <c r="A114" s="44" t="s">
        <v>65</v>
      </c>
      <c r="B114" s="14" t="s">
        <v>380</v>
      </c>
      <c r="C114" s="14">
        <v>6.25</v>
      </c>
      <c r="D114" s="98">
        <v>479</v>
      </c>
      <c r="E114" s="59">
        <v>1</v>
      </c>
      <c r="F114" s="59">
        <v>1</v>
      </c>
      <c r="G114" s="44">
        <v>0</v>
      </c>
      <c r="H114" s="14">
        <v>0</v>
      </c>
      <c r="I114" s="59">
        <v>1</v>
      </c>
      <c r="J114" s="59">
        <v>1</v>
      </c>
      <c r="K114" s="44">
        <v>1</v>
      </c>
      <c r="L114" s="14">
        <v>1</v>
      </c>
      <c r="M114" s="59">
        <v>1</v>
      </c>
      <c r="N114" s="59">
        <v>1</v>
      </c>
      <c r="O114" s="57">
        <v>2</v>
      </c>
      <c r="P114" s="14">
        <v>2</v>
      </c>
      <c r="Q114" s="44">
        <v>1</v>
      </c>
      <c r="R114" s="14">
        <v>1</v>
      </c>
      <c r="S114" s="14">
        <v>1</v>
      </c>
      <c r="T114" s="57">
        <v>7</v>
      </c>
      <c r="U114" s="57">
        <v>8</v>
      </c>
      <c r="V114" s="14">
        <v>8</v>
      </c>
      <c r="W114" s="57">
        <v>5</v>
      </c>
      <c r="X114" s="14">
        <v>5</v>
      </c>
      <c r="Y114" s="44">
        <v>3</v>
      </c>
      <c r="Z114" s="14">
        <v>2</v>
      </c>
      <c r="AA114" s="57">
        <v>2</v>
      </c>
      <c r="AB114" s="14">
        <v>2</v>
      </c>
      <c r="AC114" s="44">
        <v>25</v>
      </c>
      <c r="AD114" s="14">
        <v>24</v>
      </c>
    </row>
    <row r="115" spans="1:30" x14ac:dyDescent="0.2">
      <c r="A115" s="44" t="s">
        <v>66</v>
      </c>
      <c r="B115" s="14" t="s">
        <v>380</v>
      </c>
      <c r="C115" s="14">
        <v>23.919999999999998</v>
      </c>
      <c r="D115" s="98">
        <v>1416</v>
      </c>
      <c r="E115" s="59">
        <v>1</v>
      </c>
      <c r="F115" s="59">
        <v>1</v>
      </c>
      <c r="G115" s="44">
        <v>1</v>
      </c>
      <c r="H115" s="14">
        <v>1</v>
      </c>
      <c r="I115" s="59">
        <v>1</v>
      </c>
      <c r="J115" s="59">
        <v>1</v>
      </c>
      <c r="K115" s="44">
        <v>2</v>
      </c>
      <c r="L115" s="14">
        <v>2</v>
      </c>
      <c r="M115" s="59">
        <v>1</v>
      </c>
      <c r="N115" s="59">
        <v>1</v>
      </c>
      <c r="O115" s="57">
        <v>4</v>
      </c>
      <c r="P115" s="14">
        <v>4</v>
      </c>
      <c r="Q115" s="44">
        <v>1</v>
      </c>
      <c r="R115" s="14">
        <v>1</v>
      </c>
      <c r="S115" s="14">
        <v>2</v>
      </c>
      <c r="T115" s="57">
        <v>20</v>
      </c>
      <c r="U115" s="57">
        <v>22</v>
      </c>
      <c r="V115" s="14">
        <v>21</v>
      </c>
      <c r="W115" s="57">
        <v>5</v>
      </c>
      <c r="X115" s="14">
        <v>5</v>
      </c>
      <c r="Y115" s="44">
        <v>6</v>
      </c>
      <c r="Z115" s="14">
        <v>6</v>
      </c>
      <c r="AA115" s="57">
        <v>2</v>
      </c>
      <c r="AB115" s="14">
        <v>2</v>
      </c>
      <c r="AC115" s="44">
        <v>46</v>
      </c>
      <c r="AD115" s="14">
        <v>45</v>
      </c>
    </row>
    <row r="116" spans="1:30" x14ac:dyDescent="0.2">
      <c r="A116" s="44" t="s">
        <v>67</v>
      </c>
      <c r="B116" s="14" t="s">
        <v>380</v>
      </c>
      <c r="C116" s="14">
        <v>17.22</v>
      </c>
      <c r="D116" s="98">
        <v>1500</v>
      </c>
      <c r="E116" s="59">
        <v>1</v>
      </c>
      <c r="F116" s="59">
        <v>1</v>
      </c>
      <c r="G116" s="44">
        <v>1</v>
      </c>
      <c r="H116" s="14">
        <v>1</v>
      </c>
      <c r="I116" s="59">
        <v>1</v>
      </c>
      <c r="J116" s="59">
        <v>1</v>
      </c>
      <c r="K116" s="44">
        <v>2</v>
      </c>
      <c r="L116" s="14">
        <v>2</v>
      </c>
      <c r="M116" s="59">
        <v>1</v>
      </c>
      <c r="N116" s="59">
        <v>1</v>
      </c>
      <c r="O116" s="57">
        <v>4</v>
      </c>
      <c r="P116" s="14">
        <v>4</v>
      </c>
      <c r="Q116" s="44">
        <v>1</v>
      </c>
      <c r="R116" s="14">
        <v>1</v>
      </c>
      <c r="S116" s="14">
        <v>1</v>
      </c>
      <c r="T116" s="57">
        <v>21</v>
      </c>
      <c r="U116" s="57">
        <v>22</v>
      </c>
      <c r="V116" s="14">
        <v>22</v>
      </c>
      <c r="W116" s="57">
        <v>5</v>
      </c>
      <c r="X116" s="14">
        <v>5</v>
      </c>
      <c r="Y116" s="44">
        <v>7</v>
      </c>
      <c r="Z116" s="14">
        <v>7</v>
      </c>
      <c r="AA116" s="57">
        <v>2</v>
      </c>
      <c r="AB116" s="14">
        <v>2</v>
      </c>
      <c r="AC116" s="44">
        <v>47</v>
      </c>
      <c r="AD116" s="14">
        <v>47</v>
      </c>
    </row>
    <row r="117" spans="1:30" x14ac:dyDescent="0.2">
      <c r="A117" s="44" t="s">
        <v>91</v>
      </c>
      <c r="B117" s="14" t="s">
        <v>383</v>
      </c>
      <c r="C117" s="14">
        <v>13.01</v>
      </c>
      <c r="D117" s="98">
        <v>1561</v>
      </c>
      <c r="E117" s="59">
        <v>1</v>
      </c>
      <c r="F117" s="59">
        <v>1</v>
      </c>
      <c r="G117" s="44">
        <v>1</v>
      </c>
      <c r="H117" s="14">
        <v>1</v>
      </c>
      <c r="I117" s="59">
        <v>1</v>
      </c>
      <c r="J117" s="59">
        <v>1</v>
      </c>
      <c r="K117" s="44">
        <v>2</v>
      </c>
      <c r="L117" s="14">
        <v>2</v>
      </c>
      <c r="M117" s="59">
        <v>1</v>
      </c>
      <c r="N117" s="59">
        <v>1</v>
      </c>
      <c r="O117" s="57">
        <v>4</v>
      </c>
      <c r="P117" s="14">
        <v>4</v>
      </c>
      <c r="Q117" s="44">
        <v>1</v>
      </c>
      <c r="R117" s="14">
        <v>1</v>
      </c>
      <c r="S117" s="14">
        <v>1</v>
      </c>
      <c r="T117" s="57">
        <v>20</v>
      </c>
      <c r="U117" s="57">
        <v>21</v>
      </c>
      <c r="V117" s="14">
        <v>23</v>
      </c>
      <c r="W117" s="57">
        <v>6</v>
      </c>
      <c r="X117" s="14">
        <v>5</v>
      </c>
      <c r="Y117" s="44">
        <v>8</v>
      </c>
      <c r="Z117" s="14">
        <v>7</v>
      </c>
      <c r="AA117" s="57">
        <v>2</v>
      </c>
      <c r="AB117" s="14">
        <v>2</v>
      </c>
      <c r="AC117" s="44">
        <v>48</v>
      </c>
      <c r="AD117" s="14">
        <v>48</v>
      </c>
    </row>
    <row r="118" spans="1:30" x14ac:dyDescent="0.2">
      <c r="A118" s="41" t="s">
        <v>358</v>
      </c>
      <c r="B118" s="42" t="s">
        <v>854</v>
      </c>
      <c r="C118" s="42">
        <v>4.2</v>
      </c>
      <c r="D118" s="97">
        <v>525</v>
      </c>
      <c r="E118" s="58">
        <v>1</v>
      </c>
      <c r="F118" s="58">
        <v>1</v>
      </c>
      <c r="G118" s="41">
        <v>0</v>
      </c>
      <c r="H118" s="42">
        <v>0</v>
      </c>
      <c r="I118" s="58">
        <v>1</v>
      </c>
      <c r="J118" s="58">
        <v>1</v>
      </c>
      <c r="K118" s="41">
        <v>1</v>
      </c>
      <c r="L118" s="42">
        <v>1</v>
      </c>
      <c r="M118" s="58">
        <v>1</v>
      </c>
      <c r="N118" s="58">
        <v>1</v>
      </c>
      <c r="O118" s="57">
        <v>2</v>
      </c>
      <c r="P118" s="42">
        <v>2</v>
      </c>
      <c r="Q118" s="41">
        <v>1</v>
      </c>
      <c r="R118" s="42">
        <v>1</v>
      </c>
      <c r="S118" s="42">
        <v>1</v>
      </c>
      <c r="T118" s="57">
        <v>7</v>
      </c>
      <c r="U118" s="57">
        <v>8</v>
      </c>
      <c r="V118" s="14">
        <v>8</v>
      </c>
      <c r="W118" s="57">
        <v>3</v>
      </c>
      <c r="X118" s="42">
        <v>5</v>
      </c>
      <c r="Y118" s="41">
        <v>2</v>
      </c>
      <c r="Z118" s="42">
        <v>2</v>
      </c>
      <c r="AA118" s="57">
        <v>2</v>
      </c>
      <c r="AB118" s="42">
        <v>2</v>
      </c>
      <c r="AC118" s="44">
        <v>22</v>
      </c>
      <c r="AD118" s="42">
        <v>24</v>
      </c>
    </row>
    <row r="119" spans="1:30" x14ac:dyDescent="0.2">
      <c r="A119" s="44" t="s">
        <v>117</v>
      </c>
      <c r="B119" s="14" t="s">
        <v>379</v>
      </c>
      <c r="C119" s="14">
        <v>46.95</v>
      </c>
      <c r="D119" s="98">
        <v>1720</v>
      </c>
      <c r="E119" s="59">
        <v>1</v>
      </c>
      <c r="F119" s="59">
        <v>1</v>
      </c>
      <c r="G119" s="44">
        <v>1</v>
      </c>
      <c r="H119" s="14">
        <v>1</v>
      </c>
      <c r="I119" s="59">
        <v>1</v>
      </c>
      <c r="J119" s="59">
        <v>1</v>
      </c>
      <c r="K119" s="44">
        <v>2</v>
      </c>
      <c r="L119" s="14">
        <v>2</v>
      </c>
      <c r="M119" s="59">
        <v>1</v>
      </c>
      <c r="N119" s="59">
        <v>1</v>
      </c>
      <c r="O119" s="57">
        <v>4</v>
      </c>
      <c r="P119" s="14">
        <v>4</v>
      </c>
      <c r="Q119" s="44">
        <v>2</v>
      </c>
      <c r="R119" s="14">
        <v>2</v>
      </c>
      <c r="S119" s="14">
        <v>3</v>
      </c>
      <c r="T119" s="57">
        <v>24</v>
      </c>
      <c r="U119" s="57">
        <v>27</v>
      </c>
      <c r="V119" s="14">
        <v>25</v>
      </c>
      <c r="W119" s="57">
        <v>5</v>
      </c>
      <c r="X119" s="14">
        <v>5</v>
      </c>
      <c r="Y119" s="44">
        <v>8</v>
      </c>
      <c r="Z119" s="14">
        <v>8</v>
      </c>
      <c r="AA119" s="57">
        <v>2</v>
      </c>
      <c r="AB119" s="14">
        <v>2</v>
      </c>
      <c r="AC119" s="44">
        <v>54</v>
      </c>
      <c r="AD119" s="14">
        <v>52</v>
      </c>
    </row>
    <row r="120" spans="1:30" x14ac:dyDescent="0.2">
      <c r="A120" s="44" t="s">
        <v>355</v>
      </c>
      <c r="B120" s="14" t="s">
        <v>385</v>
      </c>
      <c r="C120" s="14">
        <v>10.69</v>
      </c>
      <c r="D120" s="98">
        <v>998</v>
      </c>
      <c r="E120" s="59">
        <v>1</v>
      </c>
      <c r="F120" s="59">
        <v>1</v>
      </c>
      <c r="G120" s="44">
        <v>0</v>
      </c>
      <c r="H120" s="14">
        <v>0</v>
      </c>
      <c r="I120" s="59">
        <v>1</v>
      </c>
      <c r="J120" s="59">
        <v>1</v>
      </c>
      <c r="K120" s="44">
        <v>1</v>
      </c>
      <c r="L120" s="14">
        <v>1</v>
      </c>
      <c r="M120" s="59">
        <v>1</v>
      </c>
      <c r="N120" s="59">
        <v>1</v>
      </c>
      <c r="O120" s="57">
        <v>2</v>
      </c>
      <c r="P120" s="14">
        <v>2</v>
      </c>
      <c r="Q120" s="44">
        <v>1</v>
      </c>
      <c r="R120" s="14">
        <v>1</v>
      </c>
      <c r="S120" s="14">
        <v>1</v>
      </c>
      <c r="T120" s="57">
        <v>13</v>
      </c>
      <c r="U120" s="57">
        <v>14</v>
      </c>
      <c r="V120" s="14">
        <v>15</v>
      </c>
      <c r="W120" s="57">
        <v>5</v>
      </c>
      <c r="X120" s="14">
        <v>5</v>
      </c>
      <c r="Y120" s="44">
        <v>4</v>
      </c>
      <c r="Z120" s="14">
        <v>4</v>
      </c>
      <c r="AA120" s="57">
        <v>2</v>
      </c>
      <c r="AB120" s="14">
        <v>2</v>
      </c>
      <c r="AC120" s="44">
        <v>32</v>
      </c>
      <c r="AD120" s="14">
        <v>33</v>
      </c>
    </row>
    <row r="121" spans="1:30" x14ac:dyDescent="0.2">
      <c r="A121" s="44" t="s">
        <v>122</v>
      </c>
      <c r="B121" s="14" t="s">
        <v>817</v>
      </c>
      <c r="C121" s="14">
        <v>12.21</v>
      </c>
      <c r="D121" s="98">
        <v>502</v>
      </c>
      <c r="E121" s="59">
        <v>1</v>
      </c>
      <c r="F121" s="59">
        <v>1</v>
      </c>
      <c r="G121" s="44">
        <v>0</v>
      </c>
      <c r="H121" s="14">
        <v>0</v>
      </c>
      <c r="I121" s="59">
        <v>1</v>
      </c>
      <c r="J121" s="59">
        <v>1</v>
      </c>
      <c r="K121" s="44">
        <v>1</v>
      </c>
      <c r="L121" s="14">
        <v>1</v>
      </c>
      <c r="M121" s="59">
        <v>1</v>
      </c>
      <c r="N121" s="59">
        <v>1</v>
      </c>
      <c r="O121" s="57">
        <v>2</v>
      </c>
      <c r="P121" s="14">
        <v>2</v>
      </c>
      <c r="Q121" s="44">
        <v>1</v>
      </c>
      <c r="R121" s="14">
        <v>1</v>
      </c>
      <c r="S121" s="14">
        <v>1</v>
      </c>
      <c r="T121" s="57">
        <v>7</v>
      </c>
      <c r="U121" s="57">
        <v>8</v>
      </c>
      <c r="V121" s="14">
        <v>8</v>
      </c>
      <c r="W121" s="57">
        <v>5</v>
      </c>
      <c r="X121" s="14">
        <v>5</v>
      </c>
      <c r="Y121" s="44">
        <v>2</v>
      </c>
      <c r="Z121" s="14">
        <v>2</v>
      </c>
      <c r="AA121" s="57">
        <v>2</v>
      </c>
      <c r="AB121" s="14">
        <v>2</v>
      </c>
      <c r="AC121" s="44">
        <v>24</v>
      </c>
      <c r="AD121" s="14">
        <v>24</v>
      </c>
    </row>
    <row r="122" spans="1:30" x14ac:dyDescent="0.2">
      <c r="A122" s="41" t="s">
        <v>68</v>
      </c>
      <c r="B122" s="42" t="s">
        <v>380</v>
      </c>
      <c r="C122" s="42">
        <v>11.98</v>
      </c>
      <c r="D122" s="97">
        <v>1045</v>
      </c>
      <c r="E122" s="58">
        <v>1</v>
      </c>
      <c r="F122" s="58">
        <v>1</v>
      </c>
      <c r="G122" s="41">
        <v>1</v>
      </c>
      <c r="H122" s="42">
        <v>1</v>
      </c>
      <c r="I122" s="58">
        <v>1</v>
      </c>
      <c r="J122" s="58">
        <v>1</v>
      </c>
      <c r="K122" s="41">
        <v>1</v>
      </c>
      <c r="L122" s="42">
        <v>1</v>
      </c>
      <c r="M122" s="58">
        <v>1</v>
      </c>
      <c r="N122" s="58">
        <v>1</v>
      </c>
      <c r="O122" s="57">
        <v>3</v>
      </c>
      <c r="P122" s="42">
        <v>3</v>
      </c>
      <c r="Q122" s="41">
        <v>1</v>
      </c>
      <c r="R122" s="42">
        <v>1</v>
      </c>
      <c r="S122" s="42">
        <v>1</v>
      </c>
      <c r="T122" s="57">
        <v>13</v>
      </c>
      <c r="U122" s="57">
        <v>14</v>
      </c>
      <c r="V122" s="14">
        <v>16</v>
      </c>
      <c r="W122" s="57">
        <v>5</v>
      </c>
      <c r="X122" s="42">
        <v>5</v>
      </c>
      <c r="Y122" s="41">
        <v>5</v>
      </c>
      <c r="Z122" s="42">
        <v>5</v>
      </c>
      <c r="AA122" s="57">
        <v>2</v>
      </c>
      <c r="AB122" s="42">
        <v>2</v>
      </c>
      <c r="AC122" s="44">
        <v>35</v>
      </c>
      <c r="AD122" s="42">
        <v>37</v>
      </c>
    </row>
    <row r="123" spans="1:30" x14ac:dyDescent="0.2">
      <c r="A123" s="45" t="s">
        <v>118</v>
      </c>
      <c r="B123" s="46" t="s">
        <v>379</v>
      </c>
      <c r="C123" s="46">
        <v>16.170000000000002</v>
      </c>
      <c r="D123" s="99">
        <v>912</v>
      </c>
      <c r="E123" s="60">
        <v>1</v>
      </c>
      <c r="F123" s="60">
        <v>1</v>
      </c>
      <c r="G123" s="45">
        <v>0</v>
      </c>
      <c r="H123" s="46">
        <v>0</v>
      </c>
      <c r="I123" s="60">
        <v>1</v>
      </c>
      <c r="J123" s="60">
        <v>1</v>
      </c>
      <c r="K123" s="45">
        <v>1</v>
      </c>
      <c r="L123" s="46">
        <v>1</v>
      </c>
      <c r="M123" s="60">
        <v>1</v>
      </c>
      <c r="N123" s="60">
        <v>1</v>
      </c>
      <c r="O123" s="57">
        <v>2</v>
      </c>
      <c r="P123" s="46">
        <v>2</v>
      </c>
      <c r="Q123" s="45">
        <v>1</v>
      </c>
      <c r="R123" s="46">
        <v>1</v>
      </c>
      <c r="S123" s="46">
        <v>1</v>
      </c>
      <c r="T123" s="57">
        <v>15</v>
      </c>
      <c r="U123" s="57">
        <v>16</v>
      </c>
      <c r="V123" s="14">
        <v>14</v>
      </c>
      <c r="W123" s="57">
        <v>5</v>
      </c>
      <c r="X123" s="46">
        <v>5</v>
      </c>
      <c r="Y123" s="45">
        <v>4</v>
      </c>
      <c r="Z123" s="46">
        <v>4</v>
      </c>
      <c r="AA123" s="57">
        <v>2</v>
      </c>
      <c r="AB123" s="46">
        <v>2</v>
      </c>
      <c r="AC123" s="44">
        <v>34</v>
      </c>
      <c r="AD123" s="46">
        <v>32</v>
      </c>
    </row>
    <row r="124" spans="1:30" x14ac:dyDescent="0.2">
      <c r="A124" s="44" t="s">
        <v>145</v>
      </c>
      <c r="B124" s="14" t="s">
        <v>385</v>
      </c>
      <c r="C124" s="14">
        <v>11.56</v>
      </c>
      <c r="D124" s="98">
        <v>1014</v>
      </c>
      <c r="E124" s="59">
        <v>1</v>
      </c>
      <c r="F124" s="59">
        <v>1</v>
      </c>
      <c r="G124" s="44">
        <v>1</v>
      </c>
      <c r="H124" s="14">
        <v>1</v>
      </c>
      <c r="I124" s="59">
        <v>1</v>
      </c>
      <c r="J124" s="59">
        <v>1</v>
      </c>
      <c r="K124" s="44">
        <v>1</v>
      </c>
      <c r="L124" s="14">
        <v>1</v>
      </c>
      <c r="M124" s="59">
        <v>1</v>
      </c>
      <c r="N124" s="59">
        <v>1</v>
      </c>
      <c r="O124" s="57">
        <v>3</v>
      </c>
      <c r="P124" s="14">
        <v>3</v>
      </c>
      <c r="Q124" s="44">
        <v>1</v>
      </c>
      <c r="R124" s="14">
        <v>1</v>
      </c>
      <c r="S124" s="14">
        <v>1</v>
      </c>
      <c r="T124" s="57">
        <v>13</v>
      </c>
      <c r="U124" s="57">
        <v>14</v>
      </c>
      <c r="V124" s="14">
        <v>15</v>
      </c>
      <c r="W124" s="57">
        <v>5</v>
      </c>
      <c r="X124" s="14">
        <v>5</v>
      </c>
      <c r="Y124" s="44">
        <v>4</v>
      </c>
      <c r="Z124" s="14">
        <v>4</v>
      </c>
      <c r="AA124" s="57">
        <v>2</v>
      </c>
      <c r="AB124" s="14">
        <v>2</v>
      </c>
      <c r="AC124" s="44">
        <v>34</v>
      </c>
      <c r="AD124" s="14">
        <v>35</v>
      </c>
    </row>
    <row r="125" spans="1:30" x14ac:dyDescent="0.2">
      <c r="A125" s="44" t="s">
        <v>150</v>
      </c>
      <c r="B125" s="14" t="s">
        <v>385</v>
      </c>
      <c r="C125" s="14">
        <v>19.39</v>
      </c>
      <c r="D125" s="98">
        <v>1603</v>
      </c>
      <c r="E125" s="59">
        <v>1</v>
      </c>
      <c r="F125" s="59">
        <v>1</v>
      </c>
      <c r="G125" s="44">
        <v>1</v>
      </c>
      <c r="H125" s="14">
        <v>1</v>
      </c>
      <c r="I125" s="59">
        <v>1</v>
      </c>
      <c r="J125" s="59">
        <v>1</v>
      </c>
      <c r="K125" s="44">
        <v>2</v>
      </c>
      <c r="L125" s="14">
        <v>2</v>
      </c>
      <c r="M125" s="59">
        <v>1</v>
      </c>
      <c r="N125" s="59">
        <v>1</v>
      </c>
      <c r="O125" s="57">
        <v>4</v>
      </c>
      <c r="P125" s="14">
        <v>4</v>
      </c>
      <c r="Q125" s="44">
        <v>2</v>
      </c>
      <c r="R125" s="14">
        <v>1</v>
      </c>
      <c r="S125" s="14">
        <v>1</v>
      </c>
      <c r="T125" s="57">
        <v>23</v>
      </c>
      <c r="U125" s="57">
        <v>24</v>
      </c>
      <c r="V125" s="14">
        <v>23</v>
      </c>
      <c r="W125" s="57">
        <v>5</v>
      </c>
      <c r="X125" s="14">
        <v>5</v>
      </c>
      <c r="Y125" s="44">
        <v>7</v>
      </c>
      <c r="Z125" s="14">
        <v>7</v>
      </c>
      <c r="AA125" s="57">
        <v>3</v>
      </c>
      <c r="AB125" s="14">
        <v>2</v>
      </c>
      <c r="AC125" s="44">
        <v>51</v>
      </c>
      <c r="AD125" s="14">
        <v>48</v>
      </c>
    </row>
    <row r="126" spans="1:30" x14ac:dyDescent="0.2">
      <c r="A126" s="44" t="s">
        <v>92</v>
      </c>
      <c r="B126" s="14" t="s">
        <v>383</v>
      </c>
      <c r="C126" s="14">
        <v>14.15</v>
      </c>
      <c r="D126" s="98">
        <v>1767</v>
      </c>
      <c r="E126" s="59">
        <v>1</v>
      </c>
      <c r="F126" s="59">
        <v>1</v>
      </c>
      <c r="G126" s="44">
        <v>1</v>
      </c>
      <c r="H126" s="14">
        <v>1</v>
      </c>
      <c r="I126" s="59">
        <v>1</v>
      </c>
      <c r="J126" s="59">
        <v>1</v>
      </c>
      <c r="K126" s="44">
        <v>2</v>
      </c>
      <c r="L126" s="14">
        <v>2</v>
      </c>
      <c r="M126" s="59">
        <v>1</v>
      </c>
      <c r="N126" s="59">
        <v>1</v>
      </c>
      <c r="O126" s="57">
        <v>4</v>
      </c>
      <c r="P126" s="14">
        <v>4</v>
      </c>
      <c r="Q126" s="44">
        <v>1</v>
      </c>
      <c r="R126" s="14">
        <v>1</v>
      </c>
      <c r="S126" s="14">
        <v>1</v>
      </c>
      <c r="T126" s="57">
        <v>23</v>
      </c>
      <c r="U126" s="57">
        <v>24</v>
      </c>
      <c r="V126" s="14">
        <v>26</v>
      </c>
      <c r="W126" s="57">
        <v>7</v>
      </c>
      <c r="X126" s="14">
        <v>5</v>
      </c>
      <c r="Y126" s="44">
        <v>7</v>
      </c>
      <c r="Z126" s="14">
        <v>8</v>
      </c>
      <c r="AA126" s="57">
        <v>2</v>
      </c>
      <c r="AB126" s="14">
        <v>2</v>
      </c>
      <c r="AC126" s="44">
        <v>51</v>
      </c>
      <c r="AD126" s="14">
        <v>52</v>
      </c>
    </row>
    <row r="127" spans="1:30" x14ac:dyDescent="0.2">
      <c r="A127" s="44" t="s">
        <v>139</v>
      </c>
      <c r="B127" s="14" t="s">
        <v>385</v>
      </c>
      <c r="C127" s="14">
        <v>24.88</v>
      </c>
      <c r="D127" s="98">
        <v>2151</v>
      </c>
      <c r="E127" s="59">
        <v>1</v>
      </c>
      <c r="F127" s="59">
        <v>1</v>
      </c>
      <c r="G127" s="44">
        <v>2</v>
      </c>
      <c r="H127" s="14">
        <v>2</v>
      </c>
      <c r="I127" s="59">
        <v>1</v>
      </c>
      <c r="J127" s="59">
        <v>1</v>
      </c>
      <c r="K127" s="44">
        <v>2</v>
      </c>
      <c r="L127" s="14">
        <v>2</v>
      </c>
      <c r="M127" s="59">
        <v>1</v>
      </c>
      <c r="N127" s="59">
        <v>1</v>
      </c>
      <c r="O127" s="57">
        <v>5</v>
      </c>
      <c r="P127" s="14">
        <v>5</v>
      </c>
      <c r="Q127" s="44">
        <v>2</v>
      </c>
      <c r="R127" s="14">
        <v>2</v>
      </c>
      <c r="S127" s="14">
        <v>2</v>
      </c>
      <c r="T127" s="57">
        <v>31</v>
      </c>
      <c r="U127" s="57">
        <v>33</v>
      </c>
      <c r="V127" s="14">
        <v>31</v>
      </c>
      <c r="W127" s="57">
        <v>5</v>
      </c>
      <c r="X127" s="14">
        <v>5</v>
      </c>
      <c r="Y127" s="44">
        <v>9</v>
      </c>
      <c r="Z127" s="14">
        <v>9</v>
      </c>
      <c r="AA127" s="57">
        <v>3</v>
      </c>
      <c r="AB127" s="14">
        <v>3</v>
      </c>
      <c r="AC127" s="44">
        <v>64</v>
      </c>
      <c r="AD127" s="14">
        <v>62</v>
      </c>
    </row>
    <row r="128" spans="1:30" x14ac:dyDescent="0.2">
      <c r="A128" s="44" t="s">
        <v>93</v>
      </c>
      <c r="B128" s="14" t="s">
        <v>383</v>
      </c>
      <c r="C128" s="14">
        <v>15.93</v>
      </c>
      <c r="D128" s="98">
        <v>1861</v>
      </c>
      <c r="E128" s="59">
        <v>1</v>
      </c>
      <c r="F128" s="59">
        <v>1</v>
      </c>
      <c r="G128" s="44">
        <v>2</v>
      </c>
      <c r="H128" s="14">
        <v>2</v>
      </c>
      <c r="I128" s="59">
        <v>1</v>
      </c>
      <c r="J128" s="59">
        <v>1</v>
      </c>
      <c r="K128" s="44">
        <v>2</v>
      </c>
      <c r="L128" s="14">
        <v>2</v>
      </c>
      <c r="M128" s="59">
        <v>1</v>
      </c>
      <c r="N128" s="59">
        <v>1</v>
      </c>
      <c r="O128" s="57">
        <v>5</v>
      </c>
      <c r="P128" s="14">
        <v>5</v>
      </c>
      <c r="Q128" s="44">
        <v>2</v>
      </c>
      <c r="R128" s="14">
        <v>2</v>
      </c>
      <c r="S128" s="14">
        <v>1</v>
      </c>
      <c r="T128" s="57">
        <v>26</v>
      </c>
      <c r="U128" s="57">
        <v>27</v>
      </c>
      <c r="V128" s="14">
        <v>27</v>
      </c>
      <c r="W128" s="57">
        <v>5</v>
      </c>
      <c r="X128" s="14">
        <v>5</v>
      </c>
      <c r="Y128" s="44">
        <v>7</v>
      </c>
      <c r="Z128" s="14">
        <v>8</v>
      </c>
      <c r="AA128" s="57">
        <v>2</v>
      </c>
      <c r="AB128" s="14">
        <v>2</v>
      </c>
      <c r="AC128" s="44">
        <v>55</v>
      </c>
      <c r="AD128" s="14">
        <v>56</v>
      </c>
    </row>
    <row r="129" spans="1:30" x14ac:dyDescent="0.2">
      <c r="A129" s="44" t="s">
        <v>94</v>
      </c>
      <c r="B129" s="14" t="s">
        <v>383</v>
      </c>
      <c r="C129" s="14">
        <v>22.36</v>
      </c>
      <c r="D129" s="98">
        <v>1963</v>
      </c>
      <c r="E129" s="59">
        <v>1</v>
      </c>
      <c r="F129" s="59">
        <v>1</v>
      </c>
      <c r="G129" s="44">
        <v>2</v>
      </c>
      <c r="H129" s="14">
        <v>2</v>
      </c>
      <c r="I129" s="59">
        <v>1</v>
      </c>
      <c r="J129" s="59">
        <v>1</v>
      </c>
      <c r="K129" s="44">
        <v>2</v>
      </c>
      <c r="L129" s="14">
        <v>2</v>
      </c>
      <c r="M129" s="59">
        <v>1</v>
      </c>
      <c r="N129" s="59">
        <v>1</v>
      </c>
      <c r="O129" s="57">
        <v>5</v>
      </c>
      <c r="P129" s="14">
        <v>5</v>
      </c>
      <c r="Q129" s="44">
        <v>2</v>
      </c>
      <c r="R129" s="14">
        <v>2</v>
      </c>
      <c r="S129" s="14">
        <v>2</v>
      </c>
      <c r="T129" s="57">
        <v>28</v>
      </c>
      <c r="U129" s="57">
        <v>30</v>
      </c>
      <c r="V129" s="14">
        <v>28</v>
      </c>
      <c r="W129" s="57">
        <v>5</v>
      </c>
      <c r="X129" s="14">
        <v>5</v>
      </c>
      <c r="Y129" s="44">
        <v>8</v>
      </c>
      <c r="Z129" s="14">
        <v>9</v>
      </c>
      <c r="AA129" s="57">
        <v>2</v>
      </c>
      <c r="AB129" s="14">
        <v>2</v>
      </c>
      <c r="AC129" s="44">
        <v>59</v>
      </c>
      <c r="AD129" s="14">
        <v>58</v>
      </c>
    </row>
    <row r="130" spans="1:30" x14ac:dyDescent="0.2">
      <c r="A130" s="44" t="s">
        <v>119</v>
      </c>
      <c r="B130" s="14" t="s">
        <v>379</v>
      </c>
      <c r="C130" s="14">
        <v>5.9300000000000006</v>
      </c>
      <c r="D130" s="98">
        <v>812</v>
      </c>
      <c r="E130" s="59">
        <v>1</v>
      </c>
      <c r="F130" s="59">
        <v>1</v>
      </c>
      <c r="G130" s="44">
        <v>0</v>
      </c>
      <c r="H130" s="14">
        <v>0</v>
      </c>
      <c r="I130" s="59">
        <v>1</v>
      </c>
      <c r="J130" s="59">
        <v>1</v>
      </c>
      <c r="K130" s="44">
        <v>1</v>
      </c>
      <c r="L130" s="14">
        <v>1</v>
      </c>
      <c r="M130" s="59">
        <v>1</v>
      </c>
      <c r="N130" s="59">
        <v>1</v>
      </c>
      <c r="O130" s="57">
        <v>2</v>
      </c>
      <c r="P130" s="14">
        <v>2</v>
      </c>
      <c r="Q130" s="44">
        <v>1</v>
      </c>
      <c r="R130" s="14">
        <v>1</v>
      </c>
      <c r="S130" s="14">
        <v>1</v>
      </c>
      <c r="T130" s="57">
        <v>10</v>
      </c>
      <c r="U130" s="57">
        <v>11</v>
      </c>
      <c r="V130" s="14">
        <v>12</v>
      </c>
      <c r="W130" s="57">
        <v>5</v>
      </c>
      <c r="X130" s="14">
        <v>5</v>
      </c>
      <c r="Y130" s="44">
        <v>4</v>
      </c>
      <c r="Z130" s="14">
        <v>4</v>
      </c>
      <c r="AA130" s="57">
        <v>2</v>
      </c>
      <c r="AB130" s="14">
        <v>2</v>
      </c>
      <c r="AC130" s="44">
        <v>29</v>
      </c>
      <c r="AD130" s="14">
        <v>30</v>
      </c>
    </row>
    <row r="131" spans="1:30" x14ac:dyDescent="0.2">
      <c r="A131" s="44" t="s">
        <v>126</v>
      </c>
      <c r="B131" s="14" t="s">
        <v>817</v>
      </c>
      <c r="C131" s="14">
        <v>12.62</v>
      </c>
      <c r="D131" s="98">
        <v>607</v>
      </c>
      <c r="E131" s="59">
        <v>1</v>
      </c>
      <c r="F131" s="59">
        <v>1</v>
      </c>
      <c r="G131" s="44">
        <v>0</v>
      </c>
      <c r="H131" s="14">
        <v>0</v>
      </c>
      <c r="I131" s="59">
        <v>1</v>
      </c>
      <c r="J131" s="59">
        <v>1</v>
      </c>
      <c r="K131" s="44">
        <v>1</v>
      </c>
      <c r="L131" s="14">
        <v>1</v>
      </c>
      <c r="M131" s="59">
        <v>1</v>
      </c>
      <c r="N131" s="59">
        <v>1</v>
      </c>
      <c r="O131" s="57">
        <v>2</v>
      </c>
      <c r="P131" s="14">
        <v>2</v>
      </c>
      <c r="Q131" s="44">
        <v>1</v>
      </c>
      <c r="R131" s="14">
        <v>1</v>
      </c>
      <c r="S131" s="14">
        <v>1</v>
      </c>
      <c r="T131" s="57">
        <v>7</v>
      </c>
      <c r="U131" s="57">
        <v>8</v>
      </c>
      <c r="V131" s="14">
        <v>9</v>
      </c>
      <c r="W131" s="57">
        <v>5</v>
      </c>
      <c r="X131" s="14">
        <v>5</v>
      </c>
      <c r="Y131" s="44">
        <v>3</v>
      </c>
      <c r="Z131" s="14">
        <v>3</v>
      </c>
      <c r="AA131" s="57">
        <v>2</v>
      </c>
      <c r="AB131" s="14">
        <v>2</v>
      </c>
      <c r="AC131" s="44">
        <v>25</v>
      </c>
      <c r="AD131" s="14">
        <v>26</v>
      </c>
    </row>
    <row r="132" spans="1:30" x14ac:dyDescent="0.2">
      <c r="A132" s="44" t="s">
        <v>69</v>
      </c>
      <c r="B132" s="14" t="s">
        <v>380</v>
      </c>
      <c r="C132" s="14">
        <v>17.09</v>
      </c>
      <c r="D132" s="98">
        <v>1651</v>
      </c>
      <c r="E132" s="59">
        <v>1</v>
      </c>
      <c r="F132" s="59">
        <v>1</v>
      </c>
      <c r="G132" s="44">
        <v>1</v>
      </c>
      <c r="H132" s="14">
        <v>1</v>
      </c>
      <c r="I132" s="59">
        <v>1</v>
      </c>
      <c r="J132" s="59">
        <v>1</v>
      </c>
      <c r="K132" s="44">
        <v>2</v>
      </c>
      <c r="L132" s="14">
        <v>2</v>
      </c>
      <c r="M132" s="59">
        <v>1</v>
      </c>
      <c r="N132" s="59">
        <v>1</v>
      </c>
      <c r="O132" s="57">
        <v>4</v>
      </c>
      <c r="P132" s="14">
        <v>4</v>
      </c>
      <c r="Q132" s="44">
        <v>2</v>
      </c>
      <c r="R132" s="14">
        <v>1</v>
      </c>
      <c r="S132" s="14">
        <v>1</v>
      </c>
      <c r="T132" s="57">
        <v>23</v>
      </c>
      <c r="U132" s="57">
        <v>24</v>
      </c>
      <c r="V132" s="14">
        <v>24</v>
      </c>
      <c r="W132" s="57">
        <v>5</v>
      </c>
      <c r="X132" s="14">
        <v>5</v>
      </c>
      <c r="Y132" s="44">
        <v>7</v>
      </c>
      <c r="Z132" s="14">
        <v>7</v>
      </c>
      <c r="AA132" s="57">
        <v>2</v>
      </c>
      <c r="AB132" s="14">
        <v>2</v>
      </c>
      <c r="AC132" s="44">
        <v>50</v>
      </c>
      <c r="AD132" s="14">
        <v>49</v>
      </c>
    </row>
    <row r="133" spans="1:30" x14ac:dyDescent="0.2">
      <c r="A133" s="41" t="s">
        <v>348</v>
      </c>
      <c r="B133" s="42" t="s">
        <v>862</v>
      </c>
      <c r="C133" s="42"/>
      <c r="D133" s="97"/>
      <c r="E133" s="58"/>
      <c r="F133" s="58"/>
      <c r="G133" s="41"/>
      <c r="H133" s="42"/>
      <c r="I133" s="58"/>
      <c r="J133" s="58"/>
      <c r="K133" s="41"/>
      <c r="L133" s="42"/>
      <c r="M133" s="58"/>
      <c r="N133" s="58"/>
      <c r="O133" s="57"/>
      <c r="P133" s="42"/>
      <c r="Q133" s="41"/>
      <c r="R133" s="42"/>
      <c r="S133" s="42"/>
      <c r="T133" s="57">
        <v>0</v>
      </c>
      <c r="U133" s="57">
        <v>0</v>
      </c>
      <c r="V133" s="14">
        <v>0</v>
      </c>
      <c r="W133" s="57"/>
      <c r="X133" s="42"/>
      <c r="Y133" s="41"/>
      <c r="Z133" s="42"/>
      <c r="AA133" s="57"/>
      <c r="AB133" s="42"/>
      <c r="AC133" s="44"/>
      <c r="AD133" s="42"/>
    </row>
    <row r="134" spans="1:30" x14ac:dyDescent="0.2">
      <c r="A134" s="44" t="s">
        <v>70</v>
      </c>
      <c r="B134" s="14" t="s">
        <v>380</v>
      </c>
      <c r="C134" s="14">
        <v>21.28</v>
      </c>
      <c r="D134" s="98">
        <v>1627</v>
      </c>
      <c r="E134" s="59">
        <v>1</v>
      </c>
      <c r="F134" s="59">
        <v>1</v>
      </c>
      <c r="G134" s="44">
        <v>1</v>
      </c>
      <c r="H134" s="14">
        <v>1</v>
      </c>
      <c r="I134" s="59">
        <v>1</v>
      </c>
      <c r="J134" s="59">
        <v>1</v>
      </c>
      <c r="K134" s="44">
        <v>2</v>
      </c>
      <c r="L134" s="14">
        <v>2</v>
      </c>
      <c r="M134" s="59">
        <v>1</v>
      </c>
      <c r="N134" s="59">
        <v>1</v>
      </c>
      <c r="O134" s="57">
        <v>4</v>
      </c>
      <c r="P134" s="14">
        <v>4</v>
      </c>
      <c r="Q134" s="44">
        <v>2</v>
      </c>
      <c r="R134" s="14">
        <v>2</v>
      </c>
      <c r="S134" s="14">
        <v>2</v>
      </c>
      <c r="T134" s="57">
        <v>23</v>
      </c>
      <c r="U134" s="57">
        <v>25</v>
      </c>
      <c r="V134" s="14">
        <v>24</v>
      </c>
      <c r="W134" s="57">
        <v>5</v>
      </c>
      <c r="X134" s="14">
        <v>5</v>
      </c>
      <c r="Y134" s="44">
        <v>7</v>
      </c>
      <c r="Z134" s="14">
        <v>7</v>
      </c>
      <c r="AA134" s="57">
        <v>2</v>
      </c>
      <c r="AB134" s="14">
        <v>2</v>
      </c>
      <c r="AC134" s="44">
        <v>51</v>
      </c>
      <c r="AD134" s="14">
        <v>50</v>
      </c>
    </row>
    <row r="135" spans="1:30" x14ac:dyDescent="0.2">
      <c r="A135" s="44" t="s">
        <v>142</v>
      </c>
      <c r="B135" s="14" t="s">
        <v>385</v>
      </c>
      <c r="C135" s="14">
        <v>6.16</v>
      </c>
      <c r="D135" s="98">
        <v>915</v>
      </c>
      <c r="E135" s="59">
        <v>1</v>
      </c>
      <c r="F135" s="59">
        <v>1</v>
      </c>
      <c r="G135" s="44">
        <v>0</v>
      </c>
      <c r="H135" s="14">
        <v>0</v>
      </c>
      <c r="I135" s="59">
        <v>1</v>
      </c>
      <c r="J135" s="59">
        <v>1</v>
      </c>
      <c r="K135" s="44">
        <v>1</v>
      </c>
      <c r="L135" s="14">
        <v>1</v>
      </c>
      <c r="M135" s="59">
        <v>1</v>
      </c>
      <c r="N135" s="59">
        <v>1</v>
      </c>
      <c r="O135" s="57">
        <v>2</v>
      </c>
      <c r="P135" s="14">
        <v>2</v>
      </c>
      <c r="Q135" s="44">
        <v>1</v>
      </c>
      <c r="R135" s="14">
        <v>1</v>
      </c>
      <c r="S135" s="14">
        <v>1</v>
      </c>
      <c r="T135" s="57">
        <v>11</v>
      </c>
      <c r="U135" s="57">
        <v>12</v>
      </c>
      <c r="V135" s="14">
        <v>14</v>
      </c>
      <c r="W135" s="57">
        <v>5</v>
      </c>
      <c r="X135" s="14">
        <v>5</v>
      </c>
      <c r="Y135" s="44">
        <v>4</v>
      </c>
      <c r="Z135" s="14">
        <v>4</v>
      </c>
      <c r="AA135" s="57">
        <v>2</v>
      </c>
      <c r="AB135" s="14">
        <v>2</v>
      </c>
      <c r="AC135" s="44">
        <v>30</v>
      </c>
      <c r="AD135" s="14">
        <v>32</v>
      </c>
    </row>
    <row r="136" spans="1:30" x14ac:dyDescent="0.2">
      <c r="A136" s="45" t="s">
        <v>350</v>
      </c>
      <c r="B136" s="46" t="s">
        <v>854</v>
      </c>
      <c r="C136" s="46">
        <v>4.43</v>
      </c>
      <c r="D136" s="99">
        <v>1327</v>
      </c>
      <c r="E136" s="60">
        <v>1</v>
      </c>
      <c r="F136" s="60">
        <v>1</v>
      </c>
      <c r="G136" s="45">
        <v>1</v>
      </c>
      <c r="H136" s="46">
        <v>1</v>
      </c>
      <c r="I136" s="60">
        <v>1</v>
      </c>
      <c r="J136" s="60">
        <v>1</v>
      </c>
      <c r="K136" s="45">
        <v>2</v>
      </c>
      <c r="L136" s="46">
        <v>2</v>
      </c>
      <c r="M136" s="60">
        <v>1</v>
      </c>
      <c r="N136" s="60">
        <v>1</v>
      </c>
      <c r="O136" s="57">
        <v>3</v>
      </c>
      <c r="P136" s="46">
        <v>3</v>
      </c>
      <c r="Q136" s="45">
        <v>1</v>
      </c>
      <c r="R136" s="46">
        <v>1</v>
      </c>
      <c r="S136" s="46">
        <v>1</v>
      </c>
      <c r="T136" s="57">
        <v>19</v>
      </c>
      <c r="U136" s="57">
        <v>20</v>
      </c>
      <c r="V136" s="14">
        <v>19</v>
      </c>
      <c r="W136" s="57">
        <v>5</v>
      </c>
      <c r="X136" s="46">
        <v>5</v>
      </c>
      <c r="Y136" s="45">
        <v>6</v>
      </c>
      <c r="Z136" s="46">
        <v>6</v>
      </c>
      <c r="AA136" s="57">
        <v>2</v>
      </c>
      <c r="AB136" s="46">
        <v>2</v>
      </c>
      <c r="AC136" s="44">
        <v>43</v>
      </c>
      <c r="AD136" s="46">
        <v>42</v>
      </c>
    </row>
    <row r="137" spans="1:30" x14ac:dyDescent="0.2">
      <c r="A137" s="44" t="s">
        <v>138</v>
      </c>
      <c r="B137" s="14" t="s">
        <v>817</v>
      </c>
      <c r="C137" s="14">
        <v>22.3</v>
      </c>
      <c r="D137" s="98">
        <v>1355</v>
      </c>
      <c r="E137" s="59">
        <v>1</v>
      </c>
      <c r="F137" s="59">
        <v>1</v>
      </c>
      <c r="G137" s="44">
        <v>1</v>
      </c>
      <c r="H137" s="14">
        <v>1</v>
      </c>
      <c r="I137" s="59">
        <v>1</v>
      </c>
      <c r="J137" s="59">
        <v>1</v>
      </c>
      <c r="K137" s="44">
        <v>2</v>
      </c>
      <c r="L137" s="14">
        <v>2</v>
      </c>
      <c r="M137" s="59">
        <v>1</v>
      </c>
      <c r="N137" s="59">
        <v>1</v>
      </c>
      <c r="O137" s="57">
        <v>3</v>
      </c>
      <c r="P137" s="14">
        <v>3</v>
      </c>
      <c r="Q137" s="44">
        <v>1</v>
      </c>
      <c r="R137" s="14">
        <v>1</v>
      </c>
      <c r="S137" s="14">
        <v>2</v>
      </c>
      <c r="T137" s="57">
        <v>19</v>
      </c>
      <c r="U137" s="57">
        <v>21</v>
      </c>
      <c r="V137" s="14">
        <v>20</v>
      </c>
      <c r="W137" s="57">
        <v>5</v>
      </c>
      <c r="X137" s="14">
        <v>5</v>
      </c>
      <c r="Y137" s="44">
        <v>6</v>
      </c>
      <c r="Z137" s="14">
        <v>6</v>
      </c>
      <c r="AA137" s="57">
        <v>2</v>
      </c>
      <c r="AB137" s="14">
        <v>2</v>
      </c>
      <c r="AC137" s="44">
        <v>44</v>
      </c>
      <c r="AD137" s="14">
        <v>43</v>
      </c>
    </row>
    <row r="138" spans="1:30" x14ac:dyDescent="0.2">
      <c r="A138" s="44" t="s">
        <v>144</v>
      </c>
      <c r="B138" s="14" t="s">
        <v>385</v>
      </c>
      <c r="C138" s="14">
        <v>3.2300000000000004</v>
      </c>
      <c r="D138" s="98">
        <v>518</v>
      </c>
      <c r="E138" s="59">
        <v>1</v>
      </c>
      <c r="F138" s="59">
        <v>1</v>
      </c>
      <c r="G138" s="44">
        <v>0</v>
      </c>
      <c r="H138" s="14">
        <v>0</v>
      </c>
      <c r="I138" s="59">
        <v>1</v>
      </c>
      <c r="J138" s="59">
        <v>1</v>
      </c>
      <c r="K138" s="44">
        <v>1</v>
      </c>
      <c r="L138" s="14">
        <v>1</v>
      </c>
      <c r="M138" s="59">
        <v>1</v>
      </c>
      <c r="N138" s="59">
        <v>1</v>
      </c>
      <c r="O138" s="57">
        <v>2</v>
      </c>
      <c r="P138" s="14">
        <v>2</v>
      </c>
      <c r="Q138" s="44">
        <v>1</v>
      </c>
      <c r="R138" s="14">
        <v>1</v>
      </c>
      <c r="S138" s="14">
        <v>1</v>
      </c>
      <c r="T138" s="57">
        <v>7</v>
      </c>
      <c r="U138" s="57">
        <v>8</v>
      </c>
      <c r="V138" s="14">
        <v>8</v>
      </c>
      <c r="W138" s="57">
        <v>5</v>
      </c>
      <c r="X138" s="14">
        <v>5</v>
      </c>
      <c r="Y138" s="44">
        <v>2</v>
      </c>
      <c r="Z138" s="14">
        <v>2</v>
      </c>
      <c r="AA138" s="57">
        <v>2</v>
      </c>
      <c r="AB138" s="14">
        <v>2</v>
      </c>
      <c r="AC138" s="44">
        <v>24</v>
      </c>
      <c r="AD138" s="14">
        <v>24</v>
      </c>
    </row>
    <row r="139" spans="1:30" ht="16" thickBot="1" x14ac:dyDescent="0.25">
      <c r="A139" s="135" t="s">
        <v>71</v>
      </c>
      <c r="B139" s="136" t="s">
        <v>380</v>
      </c>
      <c r="C139" s="136">
        <v>7.83</v>
      </c>
      <c r="D139" s="137">
        <v>827</v>
      </c>
      <c r="E139" s="138">
        <v>1</v>
      </c>
      <c r="F139" s="138">
        <v>1</v>
      </c>
      <c r="G139" s="135">
        <v>0</v>
      </c>
      <c r="H139" s="136">
        <v>0</v>
      </c>
      <c r="I139" s="138">
        <v>1</v>
      </c>
      <c r="J139" s="138">
        <v>1</v>
      </c>
      <c r="K139" s="135">
        <v>1</v>
      </c>
      <c r="L139" s="136">
        <v>1</v>
      </c>
      <c r="M139" s="138">
        <v>1</v>
      </c>
      <c r="N139" s="138">
        <v>1</v>
      </c>
      <c r="O139" s="128">
        <v>2</v>
      </c>
      <c r="P139" s="136">
        <v>2</v>
      </c>
      <c r="Q139" s="135">
        <v>1</v>
      </c>
      <c r="R139" s="136">
        <v>1</v>
      </c>
      <c r="S139" s="136">
        <v>1</v>
      </c>
      <c r="T139" s="57">
        <v>10</v>
      </c>
      <c r="U139" s="57">
        <v>11</v>
      </c>
      <c r="V139" s="14">
        <v>12</v>
      </c>
      <c r="W139" s="128">
        <v>5</v>
      </c>
      <c r="X139" s="136">
        <v>5</v>
      </c>
      <c r="Y139" s="135">
        <v>4</v>
      </c>
      <c r="Z139" s="136">
        <v>4</v>
      </c>
      <c r="AA139" s="128">
        <v>2</v>
      </c>
      <c r="AB139" s="136">
        <v>2</v>
      </c>
      <c r="AC139" s="44">
        <v>29</v>
      </c>
      <c r="AD139" s="136">
        <v>30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B637C-6705-8C4F-AA6C-7301F5E109C8}">
  <dimension ref="A1:BH149"/>
  <sheetViews>
    <sheetView zoomScale="85" zoomScaleNormal="85" workbookViewId="0">
      <pane xSplit="1" ySplit="3" topLeftCell="AN106" activePane="bottomRight" state="frozen"/>
      <selection pane="topRight" activeCell="B1" sqref="B1"/>
      <selection pane="bottomLeft" activeCell="A4" sqref="A4"/>
      <selection pane="bottomRight" activeCell="BF3" sqref="BF3:BG141"/>
    </sheetView>
  </sheetViews>
  <sheetFormatPr baseColWidth="10" defaultColWidth="8.83203125" defaultRowHeight="15" x14ac:dyDescent="0.2"/>
  <cols>
    <col min="1" max="2" width="33" customWidth="1"/>
    <col min="3" max="3" width="6.5" customWidth="1"/>
    <col min="4" max="4" width="8.5" style="94" bestFit="1" customWidth="1"/>
    <col min="5" max="5" width="2.5" customWidth="1"/>
    <col min="6" max="6" width="9.6640625" customWidth="1"/>
    <col min="7" max="7" width="2.6640625" customWidth="1"/>
    <col min="8" max="8" width="9.6640625" customWidth="1"/>
    <col min="9" max="9" width="2.5" customWidth="1"/>
    <col min="10" max="10" width="14" customWidth="1"/>
    <col min="11" max="11" width="2.5" customWidth="1"/>
    <col min="12" max="12" width="9.6640625" style="51" customWidth="1"/>
    <col min="13" max="13" width="2.6640625" style="6" customWidth="1"/>
    <col min="14" max="14" width="9.6640625" customWidth="1"/>
    <col min="15" max="15" width="10.5" customWidth="1"/>
    <col min="16" max="18" width="9.6640625" customWidth="1"/>
    <col min="19" max="19" width="2.6640625" customWidth="1"/>
    <col min="20" max="21" width="9.6640625" customWidth="1"/>
    <col min="22" max="22" width="13" customWidth="1"/>
    <col min="23" max="23" width="2.6640625" customWidth="1"/>
    <col min="24" max="24" width="10" customWidth="1"/>
    <col min="25" max="26" width="9.6640625" customWidth="1"/>
    <col min="27" max="27" width="2.6640625" customWidth="1"/>
    <col min="28" max="28" width="12.33203125" customWidth="1"/>
    <col min="29" max="30" width="11.33203125" customWidth="1"/>
    <col min="31" max="31" width="2.6640625" customWidth="1"/>
    <col min="32" max="34" width="9.6640625" customWidth="1"/>
    <col min="35" max="35" width="12.33203125" bestFit="1" customWidth="1"/>
    <col min="36" max="36" width="9.6640625" customWidth="1"/>
    <col min="37" max="37" width="10.33203125" style="51" customWidth="1"/>
    <col min="38" max="38" width="2.6640625" customWidth="1"/>
    <col min="39" max="40" width="9.6640625" customWidth="1"/>
    <col min="41" max="41" width="10.33203125" customWidth="1"/>
    <col min="42" max="42" width="9.6640625" customWidth="1"/>
    <col min="43" max="43" width="10.33203125" style="51" customWidth="1"/>
    <col min="44" max="44" width="2.83203125" customWidth="1"/>
    <col min="45" max="45" width="10.33203125" customWidth="1"/>
    <col min="46" max="46" width="2.33203125" customWidth="1"/>
    <col min="47" max="48" width="9.6640625" customWidth="1"/>
    <col min="49" max="49" width="9.6640625" style="51" customWidth="1"/>
    <col min="50" max="50" width="2.6640625" customWidth="1"/>
    <col min="51" max="53" width="9.6640625" customWidth="1"/>
    <col min="54" max="56" width="8.83203125" style="14"/>
    <col min="57" max="57" width="2.6640625" customWidth="1"/>
    <col min="58" max="58" width="13.33203125" customWidth="1"/>
    <col min="59" max="60" width="11.1640625" style="14" customWidth="1"/>
  </cols>
  <sheetData>
    <row r="1" spans="1:60" ht="16" thickBot="1" x14ac:dyDescent="0.25">
      <c r="F1" s="140" t="s">
        <v>419</v>
      </c>
      <c r="G1" s="141"/>
      <c r="H1" s="141"/>
      <c r="I1" s="141"/>
      <c r="J1" s="141"/>
      <c r="K1" s="141"/>
      <c r="L1" s="142"/>
      <c r="N1" s="139" t="s">
        <v>442</v>
      </c>
      <c r="O1" s="139"/>
      <c r="P1" s="139"/>
      <c r="Q1" s="139"/>
      <c r="R1" s="139"/>
      <c r="T1" s="139" t="s">
        <v>443</v>
      </c>
      <c r="U1" s="139"/>
      <c r="V1" s="139"/>
      <c r="X1" s="139" t="s">
        <v>448</v>
      </c>
      <c r="Y1" s="139"/>
      <c r="Z1" s="139"/>
      <c r="AB1" s="139" t="s">
        <v>451</v>
      </c>
      <c r="AC1" s="139"/>
      <c r="AD1" s="139"/>
      <c r="AF1" s="139" t="s">
        <v>451</v>
      </c>
      <c r="AG1" s="139"/>
      <c r="AH1" s="139"/>
      <c r="AI1" s="139"/>
      <c r="AJ1" s="139"/>
      <c r="AK1" s="139"/>
      <c r="AM1" s="139" t="s">
        <v>456</v>
      </c>
      <c r="AN1" s="139"/>
      <c r="AO1" s="139"/>
      <c r="AP1" s="139"/>
      <c r="AQ1" s="139"/>
      <c r="AU1" s="139" t="s">
        <v>457</v>
      </c>
      <c r="AV1" s="139"/>
      <c r="AW1" s="139"/>
      <c r="AY1" s="139" t="s">
        <v>458</v>
      </c>
      <c r="AZ1" s="139"/>
      <c r="BA1" s="139"/>
      <c r="BB1" s="139"/>
      <c r="BC1" s="139"/>
      <c r="BD1" s="139"/>
    </row>
    <row r="2" spans="1:60" ht="16" hidden="1" thickBot="1" x14ac:dyDescent="0.25">
      <c r="A2" s="12"/>
      <c r="B2" s="12"/>
      <c r="C2" s="12"/>
      <c r="D2" s="95"/>
      <c r="F2">
        <v>5</v>
      </c>
      <c r="H2">
        <v>7</v>
      </c>
      <c r="I2" s="14"/>
      <c r="J2">
        <v>8</v>
      </c>
      <c r="K2" s="14"/>
      <c r="M2" s="63"/>
      <c r="N2">
        <v>2</v>
      </c>
      <c r="O2">
        <v>3</v>
      </c>
      <c r="T2">
        <v>4</v>
      </c>
      <c r="X2">
        <v>6</v>
      </c>
      <c r="AB2">
        <v>9</v>
      </c>
      <c r="AF2">
        <v>10</v>
      </c>
      <c r="AG2">
        <v>11</v>
      </c>
      <c r="AH2">
        <v>12</v>
      </c>
      <c r="AM2">
        <v>15</v>
      </c>
      <c r="AN2">
        <v>16</v>
      </c>
      <c r="AU2">
        <v>20</v>
      </c>
      <c r="AY2">
        <v>18</v>
      </c>
      <c r="AZ2">
        <v>19</v>
      </c>
      <c r="BA2">
        <v>23</v>
      </c>
    </row>
    <row r="3" spans="1:60" s="9" customFormat="1" ht="56.25" customHeight="1" x14ac:dyDescent="0.2">
      <c r="A3" s="90" t="s">
        <v>422</v>
      </c>
      <c r="B3" s="91" t="s">
        <v>460</v>
      </c>
      <c r="C3" s="91" t="s">
        <v>421</v>
      </c>
      <c r="D3" s="96" t="s">
        <v>362</v>
      </c>
      <c r="E3"/>
      <c r="F3" s="67" t="s">
        <v>15</v>
      </c>
      <c r="G3" s="62"/>
      <c r="H3" s="67" t="s">
        <v>17</v>
      </c>
      <c r="I3" s="68"/>
      <c r="J3" s="67" t="s">
        <v>18</v>
      </c>
      <c r="K3" s="68"/>
      <c r="L3" s="67" t="s">
        <v>371</v>
      </c>
      <c r="M3" s="64"/>
      <c r="N3" s="90" t="s">
        <v>12</v>
      </c>
      <c r="O3" s="91" t="s">
        <v>13</v>
      </c>
      <c r="P3" s="56" t="s">
        <v>420</v>
      </c>
      <c r="Q3" s="91" t="s">
        <v>414</v>
      </c>
      <c r="R3" s="49" t="s">
        <v>415</v>
      </c>
      <c r="S3"/>
      <c r="T3" s="90" t="s">
        <v>14</v>
      </c>
      <c r="U3" s="91" t="s">
        <v>417</v>
      </c>
      <c r="V3" s="49" t="s">
        <v>416</v>
      </c>
      <c r="W3"/>
      <c r="X3" s="90" t="s">
        <v>16</v>
      </c>
      <c r="Y3" s="91" t="s">
        <v>440</v>
      </c>
      <c r="Z3" s="49" t="s">
        <v>418</v>
      </c>
      <c r="AB3" s="90" t="s">
        <v>19</v>
      </c>
      <c r="AC3" s="91" t="s">
        <v>413</v>
      </c>
      <c r="AD3" s="49" t="s">
        <v>412</v>
      </c>
      <c r="AE3"/>
      <c r="AF3" s="90" t="s">
        <v>20</v>
      </c>
      <c r="AG3" s="91" t="s">
        <v>363</v>
      </c>
      <c r="AH3" s="91" t="s">
        <v>364</v>
      </c>
      <c r="AI3" s="56" t="s">
        <v>411</v>
      </c>
      <c r="AJ3" s="91" t="s">
        <v>423</v>
      </c>
      <c r="AK3" s="49" t="s">
        <v>404</v>
      </c>
      <c r="AL3"/>
      <c r="AM3" s="90" t="s">
        <v>365</v>
      </c>
      <c r="AN3" s="91" t="s">
        <v>366</v>
      </c>
      <c r="AO3" s="56" t="s">
        <v>450</v>
      </c>
      <c r="AP3" s="91" t="s">
        <v>449</v>
      </c>
      <c r="AQ3" s="49" t="s">
        <v>403</v>
      </c>
      <c r="AR3"/>
      <c r="AS3" s="53" t="s">
        <v>407</v>
      </c>
      <c r="AT3"/>
      <c r="AU3" s="90" t="s">
        <v>24</v>
      </c>
      <c r="AV3" s="91" t="s">
        <v>405</v>
      </c>
      <c r="AW3" s="49" t="s">
        <v>406</v>
      </c>
      <c r="AX3"/>
      <c r="AY3" s="90" t="s">
        <v>22</v>
      </c>
      <c r="AZ3" s="91" t="s">
        <v>23</v>
      </c>
      <c r="BA3" s="91" t="s">
        <v>27</v>
      </c>
      <c r="BB3" s="56" t="s">
        <v>410</v>
      </c>
      <c r="BC3" s="91" t="s">
        <v>408</v>
      </c>
      <c r="BD3" s="49" t="s">
        <v>409</v>
      </c>
      <c r="BF3" s="90" t="s">
        <v>444</v>
      </c>
      <c r="BG3" s="91" t="s">
        <v>445</v>
      </c>
      <c r="BH3" s="49" t="s">
        <v>446</v>
      </c>
    </row>
    <row r="4" spans="1:60" x14ac:dyDescent="0.2">
      <c r="A4" s="44" t="s">
        <v>98</v>
      </c>
      <c r="B4" s="14" t="s">
        <v>379</v>
      </c>
      <c r="C4" s="14">
        <f>+VLOOKUP(A4,Sheet7!$A$2:$G$142,7,0)</f>
        <v>8.7900000000000009</v>
      </c>
      <c r="D4" s="98">
        <f>+VLOOKUP(A4,Sheet7!$A$2:$E$142,5,0)</f>
        <v>924</v>
      </c>
      <c r="F4" s="59">
        <v>1</v>
      </c>
      <c r="H4" s="59">
        <v>1</v>
      </c>
      <c r="I4" s="65"/>
      <c r="J4" s="59">
        <v>1</v>
      </c>
      <c r="K4" s="65"/>
      <c r="L4" s="59">
        <f>+VLOOKUP(A4,Sheet1!$A$11:$Y$148,25,0)</f>
        <v>1</v>
      </c>
      <c r="M4" s="65"/>
      <c r="N4" s="44">
        <v>2</v>
      </c>
      <c r="O4" s="14">
        <v>0</v>
      </c>
      <c r="P4" s="57">
        <f>+N4+O4</f>
        <v>2</v>
      </c>
      <c r="Q4" s="14">
        <f>+IF(D4&lt;800,2,ROUND(D4/400,0))</f>
        <v>2</v>
      </c>
      <c r="R4" s="50">
        <f>+P4-Q4</f>
        <v>0</v>
      </c>
      <c r="T4" s="44">
        <v>0</v>
      </c>
      <c r="U4" s="14">
        <f>+IF(D4&lt;1000,0,IF(D4&lt;1775,1,2))</f>
        <v>0</v>
      </c>
      <c r="V4" s="50">
        <f>+T4-U4</f>
        <v>0</v>
      </c>
      <c r="X4" s="44">
        <v>1</v>
      </c>
      <c r="Y4" s="14">
        <f>+IF(D4&lt;1300,1,2)</f>
        <v>1</v>
      </c>
      <c r="Z4" s="50">
        <f>+X4-Y4</f>
        <v>0</v>
      </c>
      <c r="AB4" s="44">
        <v>1</v>
      </c>
      <c r="AC4" s="14">
        <f>IF(AI4&gt;23,2,1)</f>
        <v>1</v>
      </c>
      <c r="AD4" s="50">
        <f>+AB4-AC4</f>
        <v>0</v>
      </c>
      <c r="AF4" s="44">
        <v>0</v>
      </c>
      <c r="AG4" s="14">
        <v>9</v>
      </c>
      <c r="AH4" s="14">
        <v>1</v>
      </c>
      <c r="AI4" s="57">
        <f>+AF4+AG4+AH4</f>
        <v>10</v>
      </c>
      <c r="AJ4" s="14">
        <f>+ROUND(D4/$AI$142,0)</f>
        <v>13</v>
      </c>
      <c r="AK4" s="50">
        <f>+AI4-AJ4</f>
        <v>-3</v>
      </c>
      <c r="AM4" s="44">
        <v>5</v>
      </c>
      <c r="AN4" s="14">
        <v>1</v>
      </c>
      <c r="AO4" s="57">
        <f>SUM(AM4:AN4)</f>
        <v>6</v>
      </c>
      <c r="AP4" s="14">
        <v>5</v>
      </c>
      <c r="AQ4" s="50">
        <f>AO4-AP4</f>
        <v>1</v>
      </c>
      <c r="AS4" s="54">
        <f>+AQ4+AK4</f>
        <v>-2</v>
      </c>
      <c r="AU4" s="44">
        <v>4</v>
      </c>
      <c r="AV4" s="14">
        <f>+ROUND(D4/$AU$142,0)</f>
        <v>4</v>
      </c>
      <c r="AW4" s="50">
        <f>+AU4-AV4</f>
        <v>0</v>
      </c>
      <c r="AY4" s="44">
        <v>1</v>
      </c>
      <c r="AZ4" s="14">
        <v>1</v>
      </c>
      <c r="BA4" s="14">
        <v>0</v>
      </c>
      <c r="BB4" s="57">
        <f>+AY4+AZ4+BA4</f>
        <v>2</v>
      </c>
      <c r="BC4" s="14">
        <f>+IF(D4&lt;2000,2,3)</f>
        <v>2</v>
      </c>
      <c r="BD4" s="43">
        <f>+BB4-BC4</f>
        <v>0</v>
      </c>
      <c r="BF4" s="44">
        <f>F4+H4+J4+L4+P4+T4+X4+AB4+AI4++AM4+AN4+AU4+BB4</f>
        <v>30</v>
      </c>
      <c r="BG4" s="14">
        <f>F4+H4+J4+L4+Q4+U4+Y4+AC4+AJ4+AP4+AV4+BC4</f>
        <v>32</v>
      </c>
      <c r="BH4" s="43">
        <f>R4+V4+Z4+AD4+AK4+AQ4+AW4+BD4</f>
        <v>-2</v>
      </c>
    </row>
    <row r="5" spans="1:60" x14ac:dyDescent="0.2">
      <c r="A5" s="41" t="s">
        <v>39</v>
      </c>
      <c r="B5" s="42" t="s">
        <v>380</v>
      </c>
      <c r="C5" s="42">
        <f>+VLOOKUP(A5,Sheet7!$A$2:$G$142,7,0)</f>
        <v>13.85</v>
      </c>
      <c r="D5" s="97">
        <f>+VLOOKUP(A5,Sheet7!$A$2:$E$142,5,0)</f>
        <v>1223</v>
      </c>
      <c r="F5" s="58">
        <v>1</v>
      </c>
      <c r="H5" s="58">
        <v>1</v>
      </c>
      <c r="I5" s="6"/>
      <c r="J5" s="58">
        <v>1</v>
      </c>
      <c r="K5" s="6"/>
      <c r="L5" s="58">
        <f>+VLOOKUP(A5,Sheet1!$A$11:$Y$148,25,0)</f>
        <v>1</v>
      </c>
      <c r="N5" s="41">
        <v>3</v>
      </c>
      <c r="O5" s="42">
        <v>0</v>
      </c>
      <c r="P5" s="57">
        <f>+N5+O5</f>
        <v>3</v>
      </c>
      <c r="Q5" s="42">
        <f>+IF(D5&lt;800,2,ROUND(D5/400,0))</f>
        <v>3</v>
      </c>
      <c r="R5" s="50">
        <f>+P5-Q5</f>
        <v>0</v>
      </c>
      <c r="T5" s="41">
        <v>1</v>
      </c>
      <c r="U5" s="42">
        <f>+IF(D5&lt;1000,0,IF(D5&lt;1775,1,2))</f>
        <v>1</v>
      </c>
      <c r="V5" s="50">
        <f>+T5-U5</f>
        <v>0</v>
      </c>
      <c r="X5" s="41">
        <v>1</v>
      </c>
      <c r="Y5" s="42">
        <f>+IF(D5&lt;1300,1,2)</f>
        <v>1</v>
      </c>
      <c r="Z5" s="50">
        <f>+X5-Y5</f>
        <v>0</v>
      </c>
      <c r="AB5" s="41">
        <v>1</v>
      </c>
      <c r="AC5" s="42">
        <f>IF(AI5&gt;23,2,1)</f>
        <v>1</v>
      </c>
      <c r="AD5" s="50">
        <f>+AB5-AC5</f>
        <v>0</v>
      </c>
      <c r="AF5" s="41">
        <v>0</v>
      </c>
      <c r="AG5" s="42">
        <v>16</v>
      </c>
      <c r="AH5" s="42">
        <v>1</v>
      </c>
      <c r="AI5" s="57">
        <f>+AF5+AG5+AH5</f>
        <v>17</v>
      </c>
      <c r="AJ5" s="42">
        <f>+ROUND(D5/$AI$142,0)</f>
        <v>17</v>
      </c>
      <c r="AK5" s="50">
        <f>+AI5-AJ5</f>
        <v>0</v>
      </c>
      <c r="AM5" s="41">
        <v>5</v>
      </c>
      <c r="AN5" s="42">
        <v>0</v>
      </c>
      <c r="AO5" s="57">
        <f>SUM(AM5:AN5)</f>
        <v>5</v>
      </c>
      <c r="AP5" s="42">
        <v>5</v>
      </c>
      <c r="AQ5" s="50">
        <f>AO5-AP5</f>
        <v>0</v>
      </c>
      <c r="AS5" s="54">
        <f>+AQ5+AK5</f>
        <v>0</v>
      </c>
      <c r="AU5" s="41">
        <v>5</v>
      </c>
      <c r="AV5" s="42">
        <f>+ROUND(D5/$AU$142,0)</f>
        <v>5</v>
      </c>
      <c r="AW5" s="50">
        <f>+AU5-AV5</f>
        <v>0</v>
      </c>
      <c r="AY5" s="41">
        <v>0</v>
      </c>
      <c r="AZ5" s="42">
        <v>2</v>
      </c>
      <c r="BA5" s="42">
        <v>0</v>
      </c>
      <c r="BB5" s="57">
        <f>+AY5+AZ5+BA5</f>
        <v>2</v>
      </c>
      <c r="BC5" s="42">
        <f>+IF(D5&lt;2000,2,3)</f>
        <v>2</v>
      </c>
      <c r="BD5" s="43">
        <f>+BB5-BC5</f>
        <v>0</v>
      </c>
      <c r="BF5" s="41">
        <f>F5+H5+J5+L5+P5+T5+X5+AB5+AI5++AM5+AN5+AU5+BB5</f>
        <v>39</v>
      </c>
      <c r="BG5" s="42">
        <f>F5+H5+J5+L5+Q5+U5+Y5+AC5+AJ5+AP5+AV5+BC5</f>
        <v>39</v>
      </c>
      <c r="BH5" s="43">
        <f>R5+V5+Z5+AD5+AK5+AQ5+AW5+BD5</f>
        <v>0</v>
      </c>
    </row>
    <row r="6" spans="1:60" x14ac:dyDescent="0.2">
      <c r="A6" s="44" t="s">
        <v>321</v>
      </c>
      <c r="B6" s="14" t="s">
        <v>854</v>
      </c>
      <c r="C6" s="14">
        <f>+VLOOKUP(A6,Sheet7!$A$2:$G$142,7,0)</f>
        <v>13.09</v>
      </c>
      <c r="D6" s="98">
        <f>+VLOOKUP(A6,Sheet7!$A$2:$E$142,5,0)</f>
        <v>1636</v>
      </c>
      <c r="F6" s="59">
        <v>1</v>
      </c>
      <c r="H6" s="59">
        <v>1</v>
      </c>
      <c r="I6" s="65"/>
      <c r="J6" s="59">
        <v>1</v>
      </c>
      <c r="K6" s="65"/>
      <c r="L6" s="59">
        <f>+VLOOKUP(A6,Sheet1!$A$11:$Y$148,25,0)</f>
        <v>1</v>
      </c>
      <c r="M6" s="65"/>
      <c r="N6" s="44">
        <v>4</v>
      </c>
      <c r="O6" s="14">
        <v>0</v>
      </c>
      <c r="P6" s="57">
        <f>+N6+O6</f>
        <v>4</v>
      </c>
      <c r="Q6" s="14">
        <f>+IF(D6&lt;800,2,ROUND(D6/400,0))</f>
        <v>4</v>
      </c>
      <c r="R6" s="50">
        <f>+P6-Q6</f>
        <v>0</v>
      </c>
      <c r="T6" s="44">
        <v>1</v>
      </c>
      <c r="U6" s="14">
        <f>+IF(D6&lt;1000,0,IF(D6&lt;1775,1,2))</f>
        <v>1</v>
      </c>
      <c r="V6" s="50">
        <f>+T6-U6</f>
        <v>0</v>
      </c>
      <c r="X6" s="44">
        <v>2</v>
      </c>
      <c r="Y6" s="14">
        <f>+IF(D6&lt;1300,1,2)</f>
        <v>2</v>
      </c>
      <c r="Z6" s="50">
        <f>+X6-Y6</f>
        <v>0</v>
      </c>
      <c r="AB6" s="44">
        <v>2</v>
      </c>
      <c r="AC6" s="14">
        <f>IF(AI6&gt;23,2,1)</f>
        <v>1</v>
      </c>
      <c r="AD6" s="50">
        <f>+AB6-AC6</f>
        <v>1</v>
      </c>
      <c r="AF6" s="44">
        <v>0</v>
      </c>
      <c r="AG6" s="14">
        <v>22</v>
      </c>
      <c r="AH6" s="14">
        <v>1</v>
      </c>
      <c r="AI6" s="57">
        <f>+AF6+AG6+AH6</f>
        <v>23</v>
      </c>
      <c r="AJ6" s="14">
        <f>+ROUND(D6/$AI$142,0)</f>
        <v>23</v>
      </c>
      <c r="AK6" s="50">
        <f>+AI6-AJ6</f>
        <v>0</v>
      </c>
      <c r="AM6" s="44">
        <v>5</v>
      </c>
      <c r="AN6" s="14">
        <v>0</v>
      </c>
      <c r="AO6" s="57">
        <f>SUM(AM6:AN6)</f>
        <v>5</v>
      </c>
      <c r="AP6" s="14">
        <v>5</v>
      </c>
      <c r="AQ6" s="50">
        <f>AO6-AP6</f>
        <v>0</v>
      </c>
      <c r="AS6" s="54">
        <f>+AQ6+AK6</f>
        <v>0</v>
      </c>
      <c r="AU6" s="44">
        <v>7</v>
      </c>
      <c r="AV6" s="14">
        <f>+ROUND(D6/$AU$142,0)</f>
        <v>7</v>
      </c>
      <c r="AW6" s="50">
        <f>+AU6-AV6</f>
        <v>0</v>
      </c>
      <c r="AY6" s="44">
        <v>1</v>
      </c>
      <c r="AZ6" s="14">
        <v>1</v>
      </c>
      <c r="BA6" s="14">
        <v>0</v>
      </c>
      <c r="BB6" s="57">
        <f>+AY6+AZ6+BA6</f>
        <v>2</v>
      </c>
      <c r="BC6" s="14">
        <f>+IF(D6&lt;2000,2,3)</f>
        <v>2</v>
      </c>
      <c r="BD6" s="43">
        <f>+BB6-BC6</f>
        <v>0</v>
      </c>
      <c r="BF6" s="44">
        <f>F6+H6+J6+L6+P6+T6+X6+AB6+AI6++AM6+AN6+AU6+BB6</f>
        <v>50</v>
      </c>
      <c r="BG6" s="14">
        <f>F6+H6+J6+L6+Q6+U6+Y6+AC6+AJ6+AP6+AV6+BC6</f>
        <v>49</v>
      </c>
      <c r="BH6" s="43">
        <f>R6+V6+Z6+AD6+AK6+AQ6+AW6+BD6</f>
        <v>1</v>
      </c>
    </row>
    <row r="7" spans="1:60" x14ac:dyDescent="0.2">
      <c r="A7" s="41" t="s">
        <v>40</v>
      </c>
      <c r="B7" s="42" t="s">
        <v>380</v>
      </c>
      <c r="C7" s="42"/>
      <c r="D7" s="97"/>
      <c r="F7" s="58"/>
      <c r="H7" s="58"/>
      <c r="I7" s="6"/>
      <c r="J7" s="58"/>
      <c r="K7" s="6"/>
      <c r="L7" s="58"/>
      <c r="N7" s="41"/>
      <c r="O7" s="42"/>
      <c r="P7" s="57"/>
      <c r="Q7" s="42"/>
      <c r="R7" s="50"/>
      <c r="T7" s="41"/>
      <c r="U7" s="42"/>
      <c r="V7" s="50"/>
      <c r="X7" s="41"/>
      <c r="Y7" s="42"/>
      <c r="Z7" s="50"/>
      <c r="AB7" s="41"/>
      <c r="AC7" s="42"/>
      <c r="AD7" s="50"/>
      <c r="AF7" s="41"/>
      <c r="AG7" s="42"/>
      <c r="AH7" s="42"/>
      <c r="AI7" s="57"/>
      <c r="AJ7" s="42"/>
      <c r="AK7" s="50"/>
      <c r="AM7" s="41"/>
      <c r="AN7" s="42"/>
      <c r="AO7" s="57"/>
      <c r="AP7" s="42"/>
      <c r="AQ7" s="50"/>
      <c r="AS7" s="54"/>
      <c r="AU7" s="41"/>
      <c r="AV7" s="42"/>
      <c r="AW7" s="50"/>
      <c r="AY7" s="41"/>
      <c r="AZ7" s="42"/>
      <c r="BA7" s="42"/>
      <c r="BB7" s="57"/>
      <c r="BC7" s="42"/>
      <c r="BD7" s="43"/>
      <c r="BF7" s="41"/>
      <c r="BG7" s="42"/>
      <c r="BH7" s="43"/>
    </row>
    <row r="8" spans="1:60" x14ac:dyDescent="0.2">
      <c r="A8" s="44" t="s">
        <v>127</v>
      </c>
      <c r="B8" s="14" t="s">
        <v>817</v>
      </c>
      <c r="C8" s="14">
        <f>+VLOOKUP(A8,Sheet7!$A$2:$G$142,7,0)</f>
        <v>26.43</v>
      </c>
      <c r="D8" s="98">
        <f>+VLOOKUP(A8,Sheet7!$A$2:$E$142,5,0)</f>
        <v>1104</v>
      </c>
      <c r="F8" s="59">
        <v>1</v>
      </c>
      <c r="H8" s="59">
        <v>1</v>
      </c>
      <c r="I8" s="65"/>
      <c r="J8" s="59">
        <v>1</v>
      </c>
      <c r="K8" s="65"/>
      <c r="L8" s="59">
        <f>+VLOOKUP(A8,Sheet1!$A$11:$Y$148,25,0)</f>
        <v>1</v>
      </c>
      <c r="M8" s="65"/>
      <c r="N8" s="44">
        <v>3</v>
      </c>
      <c r="O8" s="14">
        <v>0</v>
      </c>
      <c r="P8" s="57">
        <f t="shared" ref="P8:P39" si="0">+N8+O8</f>
        <v>3</v>
      </c>
      <c r="Q8" s="14">
        <f t="shared" ref="Q8:Q39" si="1">+IF(D8&lt;800,2,ROUND(D8/400,0))</f>
        <v>3</v>
      </c>
      <c r="R8" s="50">
        <f t="shared" ref="R8:R39" si="2">+P8-Q8</f>
        <v>0</v>
      </c>
      <c r="T8" s="44">
        <v>1</v>
      </c>
      <c r="U8" s="14">
        <f t="shared" ref="U8:U39" si="3">+IF(D8&lt;1000,0,IF(D8&lt;1775,1,2))</f>
        <v>1</v>
      </c>
      <c r="V8" s="50">
        <f t="shared" ref="V8:V39" si="4">+T8-U8</f>
        <v>0</v>
      </c>
      <c r="X8" s="44">
        <v>1</v>
      </c>
      <c r="Y8" s="14">
        <f t="shared" ref="Y8:Y39" si="5">+IF(D8&lt;1300,1,2)</f>
        <v>1</v>
      </c>
      <c r="Z8" s="50">
        <f t="shared" ref="Z8:Z39" si="6">+X8-Y8</f>
        <v>0</v>
      </c>
      <c r="AB8" s="44">
        <v>1</v>
      </c>
      <c r="AC8" s="14">
        <f t="shared" ref="AC8:AC39" si="7">IF(AI8&gt;23,2,1)</f>
        <v>1</v>
      </c>
      <c r="AD8" s="50">
        <f t="shared" ref="AD8:AD39" si="8">+AB8-AC8</f>
        <v>0</v>
      </c>
      <c r="AF8" s="44">
        <v>0</v>
      </c>
      <c r="AG8" s="14">
        <v>13</v>
      </c>
      <c r="AH8" s="14">
        <v>3</v>
      </c>
      <c r="AI8" s="57">
        <f t="shared" ref="AI8:AI39" si="9">+AF8+AG8+AH8</f>
        <v>16</v>
      </c>
      <c r="AJ8" s="14">
        <f>+ROUND(D8/$AI$142,0)</f>
        <v>15</v>
      </c>
      <c r="AK8" s="50">
        <f t="shared" ref="AK8:AK39" si="10">+AI8-AJ8</f>
        <v>1</v>
      </c>
      <c r="AM8" s="44">
        <v>5</v>
      </c>
      <c r="AN8" s="14">
        <v>0</v>
      </c>
      <c r="AO8" s="57">
        <f t="shared" ref="AO8:AO39" si="11">SUM(AM8:AN8)</f>
        <v>5</v>
      </c>
      <c r="AP8" s="14">
        <v>5</v>
      </c>
      <c r="AQ8" s="50">
        <f t="shared" ref="AQ8:AQ39" si="12">AO8-AP8</f>
        <v>0</v>
      </c>
      <c r="AS8" s="54">
        <f t="shared" ref="AS8:AS39" si="13">+AQ8+AK8</f>
        <v>1</v>
      </c>
      <c r="AU8" s="44">
        <v>5</v>
      </c>
      <c r="AV8" s="14">
        <f>+ROUND(D8/$AU$142,0)</f>
        <v>5</v>
      </c>
      <c r="AW8" s="50">
        <f t="shared" ref="AW8:AW39" si="14">+AU8-AV8</f>
        <v>0</v>
      </c>
      <c r="AY8" s="44">
        <v>0</v>
      </c>
      <c r="AZ8" s="14">
        <v>2</v>
      </c>
      <c r="BA8" s="14">
        <v>0</v>
      </c>
      <c r="BB8" s="57">
        <f t="shared" ref="BB8:BB39" si="15">+AY8+AZ8+BA8</f>
        <v>2</v>
      </c>
      <c r="BC8" s="14">
        <f t="shared" ref="BC8:BC39" si="16">+IF(D8&lt;2000,2,3)</f>
        <v>2</v>
      </c>
      <c r="BD8" s="43">
        <f t="shared" ref="BD8:BD39" si="17">+BB8-BC8</f>
        <v>0</v>
      </c>
      <c r="BF8" s="44">
        <f t="shared" ref="BF8:BF39" si="18">F8+H8+J8+L8+P8+T8+X8+AB8+AI8++AM8+AN8+AU8+BB8</f>
        <v>38</v>
      </c>
      <c r="BG8" s="14">
        <f t="shared" ref="BG8:BG39" si="19">F8+H8+J8+L8+Q8+U8+Y8+AC8+AJ8+AP8+AV8+BC8</f>
        <v>37</v>
      </c>
      <c r="BH8" s="43">
        <f t="shared" ref="BH8:BH39" si="20">R8+V8+Z8+AD8+AK8+AQ8+AW8+BD8</f>
        <v>1</v>
      </c>
    </row>
    <row r="9" spans="1:60" x14ac:dyDescent="0.2">
      <c r="A9" s="47" t="s">
        <v>128</v>
      </c>
      <c r="B9" s="48" t="s">
        <v>817</v>
      </c>
      <c r="C9" s="48">
        <f>+VLOOKUP(A9,Sheet7!$A$2:$G$142,7,0)</f>
        <v>10.15</v>
      </c>
      <c r="D9" s="100">
        <f>+VLOOKUP(A9,Sheet7!$A$2:$E$142,5,0)</f>
        <v>894</v>
      </c>
      <c r="F9" s="61">
        <v>1</v>
      </c>
      <c r="H9" s="61">
        <v>1</v>
      </c>
      <c r="I9" s="6"/>
      <c r="J9" s="61">
        <v>1</v>
      </c>
      <c r="K9" s="6"/>
      <c r="L9" s="61">
        <f>+VLOOKUP(A9,Sheet1!$A$11:$Y$148,25,0)</f>
        <v>1</v>
      </c>
      <c r="N9" s="47">
        <v>3</v>
      </c>
      <c r="O9" s="48">
        <v>0</v>
      </c>
      <c r="P9" s="57">
        <f t="shared" si="0"/>
        <v>3</v>
      </c>
      <c r="Q9" s="48">
        <f t="shared" si="1"/>
        <v>2</v>
      </c>
      <c r="R9" s="50">
        <f t="shared" si="2"/>
        <v>1</v>
      </c>
      <c r="T9" s="47">
        <v>1</v>
      </c>
      <c r="U9" s="48">
        <f t="shared" si="3"/>
        <v>0</v>
      </c>
      <c r="V9" s="50">
        <f t="shared" si="4"/>
        <v>1</v>
      </c>
      <c r="X9" s="47">
        <v>1</v>
      </c>
      <c r="Y9" s="48">
        <f t="shared" si="5"/>
        <v>1</v>
      </c>
      <c r="Z9" s="50">
        <f t="shared" si="6"/>
        <v>0</v>
      </c>
      <c r="AB9" s="47">
        <v>1</v>
      </c>
      <c r="AC9" s="48">
        <f t="shared" si="7"/>
        <v>1</v>
      </c>
      <c r="AD9" s="50">
        <f t="shared" si="8"/>
        <v>0</v>
      </c>
      <c r="AF9" s="47">
        <v>0</v>
      </c>
      <c r="AG9" s="48">
        <v>13</v>
      </c>
      <c r="AH9" s="48">
        <v>2</v>
      </c>
      <c r="AI9" s="57">
        <f t="shared" si="9"/>
        <v>15</v>
      </c>
      <c r="AJ9" s="48">
        <f>+ROUND(D9/$AI$142,0)</f>
        <v>12</v>
      </c>
      <c r="AK9" s="50">
        <f t="shared" si="10"/>
        <v>3</v>
      </c>
      <c r="AM9" s="47">
        <v>5</v>
      </c>
      <c r="AN9" s="48">
        <v>0</v>
      </c>
      <c r="AO9" s="57">
        <f t="shared" si="11"/>
        <v>5</v>
      </c>
      <c r="AP9" s="48">
        <v>5</v>
      </c>
      <c r="AQ9" s="50">
        <f t="shared" si="12"/>
        <v>0</v>
      </c>
      <c r="AS9" s="54">
        <f t="shared" si="13"/>
        <v>3</v>
      </c>
      <c r="AU9" s="47">
        <v>5</v>
      </c>
      <c r="AV9" s="48">
        <f>+ROUND(D9/$AU$142,0)</f>
        <v>4</v>
      </c>
      <c r="AW9" s="50">
        <f t="shared" si="14"/>
        <v>1</v>
      </c>
      <c r="AY9" s="47">
        <v>0</v>
      </c>
      <c r="AZ9" s="48">
        <v>2</v>
      </c>
      <c r="BA9" s="48">
        <v>0</v>
      </c>
      <c r="BB9" s="57">
        <f t="shared" si="15"/>
        <v>2</v>
      </c>
      <c r="BC9" s="48">
        <f t="shared" si="16"/>
        <v>2</v>
      </c>
      <c r="BD9" s="43">
        <f t="shared" si="17"/>
        <v>0</v>
      </c>
      <c r="BF9" s="47">
        <f t="shared" si="18"/>
        <v>37</v>
      </c>
      <c r="BG9" s="48">
        <f t="shared" si="19"/>
        <v>31</v>
      </c>
      <c r="BH9" s="43">
        <f t="shared" si="20"/>
        <v>6</v>
      </c>
    </row>
    <row r="10" spans="1:60" x14ac:dyDescent="0.2">
      <c r="A10" s="44" t="s">
        <v>72</v>
      </c>
      <c r="B10" s="14" t="s">
        <v>383</v>
      </c>
      <c r="C10" s="14">
        <f>+VLOOKUP(A10,Sheet7!$A$2:$G$142,7,0)</f>
        <v>26.369999999999997</v>
      </c>
      <c r="D10" s="98">
        <f>+VLOOKUP(A10,Sheet7!$A$2:$E$142,5,0)</f>
        <v>2390</v>
      </c>
      <c r="F10" s="59">
        <v>1</v>
      </c>
      <c r="H10" s="59">
        <v>1</v>
      </c>
      <c r="I10" s="65"/>
      <c r="J10" s="59">
        <v>1</v>
      </c>
      <c r="K10" s="65"/>
      <c r="L10" s="59">
        <f>+VLOOKUP(A10,Sheet1!$A$11:$Y$148,25,0)</f>
        <v>1</v>
      </c>
      <c r="M10" s="65"/>
      <c r="N10" s="44">
        <v>6</v>
      </c>
      <c r="O10" s="14">
        <v>0</v>
      </c>
      <c r="P10" s="57">
        <f t="shared" si="0"/>
        <v>6</v>
      </c>
      <c r="Q10" s="14">
        <f t="shared" si="1"/>
        <v>6</v>
      </c>
      <c r="R10" s="50">
        <f t="shared" si="2"/>
        <v>0</v>
      </c>
      <c r="T10" s="44">
        <v>2</v>
      </c>
      <c r="U10" s="14">
        <f t="shared" si="3"/>
        <v>2</v>
      </c>
      <c r="V10" s="50">
        <f t="shared" si="4"/>
        <v>0</v>
      </c>
      <c r="X10" s="44">
        <v>2</v>
      </c>
      <c r="Y10" s="14">
        <f t="shared" si="5"/>
        <v>2</v>
      </c>
      <c r="Z10" s="50">
        <f t="shared" si="6"/>
        <v>0</v>
      </c>
      <c r="AB10" s="44">
        <v>2</v>
      </c>
      <c r="AC10" s="14">
        <f t="shared" si="7"/>
        <v>2</v>
      </c>
      <c r="AD10" s="50">
        <f t="shared" si="8"/>
        <v>0</v>
      </c>
      <c r="AF10" s="44">
        <v>0</v>
      </c>
      <c r="AG10" s="14">
        <v>33</v>
      </c>
      <c r="AH10" s="14">
        <v>2</v>
      </c>
      <c r="AI10" s="57">
        <f t="shared" si="9"/>
        <v>35</v>
      </c>
      <c r="AJ10" s="14">
        <f>+ROUND(D10/$AI$142,0)</f>
        <v>33</v>
      </c>
      <c r="AK10" s="50">
        <f t="shared" si="10"/>
        <v>2</v>
      </c>
      <c r="AM10" s="44">
        <v>5</v>
      </c>
      <c r="AN10" s="14">
        <v>0</v>
      </c>
      <c r="AO10" s="57">
        <f t="shared" si="11"/>
        <v>5</v>
      </c>
      <c r="AP10" s="14">
        <v>5</v>
      </c>
      <c r="AQ10" s="50">
        <f t="shared" si="12"/>
        <v>0</v>
      </c>
      <c r="AS10" s="54">
        <f t="shared" si="13"/>
        <v>2</v>
      </c>
      <c r="AU10" s="44">
        <v>10</v>
      </c>
      <c r="AV10" s="14">
        <f>+ROUND(D10/$AU$142,0)</f>
        <v>11</v>
      </c>
      <c r="AW10" s="50">
        <f t="shared" si="14"/>
        <v>-1</v>
      </c>
      <c r="AY10" s="44">
        <v>0</v>
      </c>
      <c r="AZ10" s="14">
        <v>3</v>
      </c>
      <c r="BA10" s="14">
        <v>0</v>
      </c>
      <c r="BB10" s="57">
        <f t="shared" si="15"/>
        <v>3</v>
      </c>
      <c r="BC10" s="14">
        <f t="shared" si="16"/>
        <v>3</v>
      </c>
      <c r="BD10" s="43">
        <f t="shared" si="17"/>
        <v>0</v>
      </c>
      <c r="BF10" s="44">
        <f t="shared" si="18"/>
        <v>69</v>
      </c>
      <c r="BG10" s="14">
        <f t="shared" si="19"/>
        <v>68</v>
      </c>
      <c r="BH10" s="43">
        <f t="shared" si="20"/>
        <v>1</v>
      </c>
    </row>
    <row r="11" spans="1:60" x14ac:dyDescent="0.2">
      <c r="A11" s="44" t="s">
        <v>322</v>
      </c>
      <c r="B11" s="14" t="s">
        <v>859</v>
      </c>
      <c r="C11" s="14">
        <f>+VLOOKUP(A11,Sheet7!$A$2:$G$142,7,0)</f>
        <v>33.5</v>
      </c>
      <c r="D11" s="98">
        <f>+VLOOKUP(A11,Sheet7!$A$2:$E$142,5,0)</f>
        <v>1609</v>
      </c>
      <c r="F11" s="59">
        <v>1</v>
      </c>
      <c r="H11" s="59">
        <v>1</v>
      </c>
      <c r="I11" s="65"/>
      <c r="J11" s="59">
        <v>1</v>
      </c>
      <c r="K11" s="65"/>
      <c r="L11" s="59">
        <f>+VLOOKUP(A11,Sheet1!$A$11:$Y$148,25,0)</f>
        <v>1</v>
      </c>
      <c r="M11" s="65"/>
      <c r="N11" s="44">
        <v>4</v>
      </c>
      <c r="O11" s="14">
        <v>0</v>
      </c>
      <c r="P11" s="57">
        <f t="shared" si="0"/>
        <v>4</v>
      </c>
      <c r="Q11" s="14">
        <f t="shared" si="1"/>
        <v>4</v>
      </c>
      <c r="R11" s="50">
        <f t="shared" si="2"/>
        <v>0</v>
      </c>
      <c r="T11" s="44">
        <v>1</v>
      </c>
      <c r="U11" s="14">
        <f t="shared" si="3"/>
        <v>1</v>
      </c>
      <c r="V11" s="50">
        <f t="shared" si="4"/>
        <v>0</v>
      </c>
      <c r="X11" s="44">
        <v>2</v>
      </c>
      <c r="Y11" s="14">
        <f t="shared" si="5"/>
        <v>2</v>
      </c>
      <c r="Z11" s="50">
        <f t="shared" si="6"/>
        <v>0</v>
      </c>
      <c r="AB11" s="44">
        <v>2</v>
      </c>
      <c r="AC11" s="14">
        <f t="shared" si="7"/>
        <v>2</v>
      </c>
      <c r="AD11" s="50">
        <f t="shared" si="8"/>
        <v>0</v>
      </c>
      <c r="AF11" s="44">
        <v>0</v>
      </c>
      <c r="AG11" s="14">
        <v>22</v>
      </c>
      <c r="AH11" s="14">
        <v>3</v>
      </c>
      <c r="AI11" s="57">
        <f t="shared" si="9"/>
        <v>25</v>
      </c>
      <c r="AJ11" s="14">
        <f>+ROUND(D11/$AI$142,0)</f>
        <v>22</v>
      </c>
      <c r="AK11" s="50">
        <f t="shared" si="10"/>
        <v>3</v>
      </c>
      <c r="AM11" s="44">
        <v>5</v>
      </c>
      <c r="AN11" s="14">
        <v>0</v>
      </c>
      <c r="AO11" s="57">
        <f t="shared" si="11"/>
        <v>5</v>
      </c>
      <c r="AP11" s="14">
        <v>5</v>
      </c>
      <c r="AQ11" s="50">
        <f t="shared" si="12"/>
        <v>0</v>
      </c>
      <c r="AS11" s="54">
        <f t="shared" si="13"/>
        <v>3</v>
      </c>
      <c r="AU11" s="44">
        <v>7</v>
      </c>
      <c r="AV11" s="14">
        <f>+ROUND(D11/$AU$142,0)</f>
        <v>7</v>
      </c>
      <c r="AW11" s="50">
        <f t="shared" si="14"/>
        <v>0</v>
      </c>
      <c r="AY11" s="44">
        <v>0</v>
      </c>
      <c r="AZ11" s="14">
        <v>2</v>
      </c>
      <c r="BA11" s="14">
        <v>0</v>
      </c>
      <c r="BB11" s="57">
        <f t="shared" si="15"/>
        <v>2</v>
      </c>
      <c r="BC11" s="14">
        <f t="shared" si="16"/>
        <v>2</v>
      </c>
      <c r="BD11" s="43">
        <f t="shared" si="17"/>
        <v>0</v>
      </c>
      <c r="BF11" s="44">
        <f t="shared" si="18"/>
        <v>52</v>
      </c>
      <c r="BG11" s="14">
        <f t="shared" si="19"/>
        <v>49</v>
      </c>
      <c r="BH11" s="43">
        <f t="shared" si="20"/>
        <v>3</v>
      </c>
    </row>
    <row r="12" spans="1:60" x14ac:dyDescent="0.2">
      <c r="A12" s="44" t="s">
        <v>129</v>
      </c>
      <c r="B12" s="14" t="s">
        <v>817</v>
      </c>
      <c r="C12" s="14">
        <f>+VLOOKUP(A12,Sheet7!$A$2:$G$142,7,0)</f>
        <v>20.440000000000001</v>
      </c>
      <c r="D12" s="98">
        <f>+VLOOKUP(A12,Sheet7!$A$2:$E$142,5,0)</f>
        <v>1129</v>
      </c>
      <c r="F12" s="59">
        <v>1</v>
      </c>
      <c r="H12" s="59">
        <v>1</v>
      </c>
      <c r="I12" s="65"/>
      <c r="J12" s="59">
        <v>1</v>
      </c>
      <c r="K12" s="65"/>
      <c r="L12" s="59">
        <f>+VLOOKUP(A12,Sheet1!$A$11:$Y$148,25,0)</f>
        <v>1</v>
      </c>
      <c r="M12" s="65"/>
      <c r="N12" s="44">
        <v>3</v>
      </c>
      <c r="O12" s="14">
        <v>0</v>
      </c>
      <c r="P12" s="57">
        <f t="shared" si="0"/>
        <v>3</v>
      </c>
      <c r="Q12" s="14">
        <f t="shared" si="1"/>
        <v>3</v>
      </c>
      <c r="R12" s="50">
        <f t="shared" si="2"/>
        <v>0</v>
      </c>
      <c r="T12" s="44">
        <v>1</v>
      </c>
      <c r="U12" s="14">
        <f t="shared" si="3"/>
        <v>1</v>
      </c>
      <c r="V12" s="50">
        <f t="shared" si="4"/>
        <v>0</v>
      </c>
      <c r="X12" s="44">
        <v>1</v>
      </c>
      <c r="Y12" s="14">
        <f t="shared" si="5"/>
        <v>1</v>
      </c>
      <c r="Z12" s="50">
        <f t="shared" si="6"/>
        <v>0</v>
      </c>
      <c r="AB12" s="44">
        <v>1</v>
      </c>
      <c r="AC12" s="14">
        <f t="shared" si="7"/>
        <v>1</v>
      </c>
      <c r="AD12" s="50">
        <f t="shared" si="8"/>
        <v>0</v>
      </c>
      <c r="AF12" s="44">
        <v>0</v>
      </c>
      <c r="AG12" s="14">
        <v>14</v>
      </c>
      <c r="AH12" s="14">
        <v>2</v>
      </c>
      <c r="AI12" s="57">
        <f t="shared" si="9"/>
        <v>16</v>
      </c>
      <c r="AJ12" s="14">
        <f>+ROUND(D12/$AI$142,0)</f>
        <v>16</v>
      </c>
      <c r="AK12" s="50">
        <f t="shared" si="10"/>
        <v>0</v>
      </c>
      <c r="AM12" s="44">
        <v>5</v>
      </c>
      <c r="AN12" s="14">
        <v>0</v>
      </c>
      <c r="AO12" s="57">
        <f t="shared" si="11"/>
        <v>5</v>
      </c>
      <c r="AP12" s="14">
        <v>5</v>
      </c>
      <c r="AQ12" s="50">
        <f t="shared" si="12"/>
        <v>0</v>
      </c>
      <c r="AS12" s="54">
        <f t="shared" si="13"/>
        <v>0</v>
      </c>
      <c r="AU12" s="44">
        <v>5</v>
      </c>
      <c r="AV12" s="14">
        <f>+ROUND(D12/$AU$142,0)</f>
        <v>5</v>
      </c>
      <c r="AW12" s="50">
        <f t="shared" si="14"/>
        <v>0</v>
      </c>
      <c r="AY12" s="44">
        <v>0</v>
      </c>
      <c r="AZ12" s="14">
        <v>2</v>
      </c>
      <c r="BA12" s="14">
        <v>0</v>
      </c>
      <c r="BB12" s="57">
        <f t="shared" si="15"/>
        <v>2</v>
      </c>
      <c r="BC12" s="14">
        <f t="shared" si="16"/>
        <v>2</v>
      </c>
      <c r="BD12" s="43">
        <f t="shared" si="17"/>
        <v>0</v>
      </c>
      <c r="BF12" s="44">
        <f t="shared" si="18"/>
        <v>38</v>
      </c>
      <c r="BG12" s="14">
        <f t="shared" si="19"/>
        <v>38</v>
      </c>
      <c r="BH12" s="43">
        <f t="shared" si="20"/>
        <v>0</v>
      </c>
    </row>
    <row r="13" spans="1:60" x14ac:dyDescent="0.2">
      <c r="A13" s="44" t="s">
        <v>123</v>
      </c>
      <c r="B13" s="14" t="s">
        <v>817</v>
      </c>
      <c r="C13" s="14">
        <f>+VLOOKUP(A13,Sheet7!$A$2:$G$142,7,0)</f>
        <v>11.74</v>
      </c>
      <c r="D13" s="98">
        <f>+VLOOKUP(A13,Sheet7!$A$2:$E$142,5,0)</f>
        <v>506</v>
      </c>
      <c r="F13" s="59">
        <v>1</v>
      </c>
      <c r="H13" s="59">
        <v>1</v>
      </c>
      <c r="I13" s="65"/>
      <c r="J13" s="59">
        <v>1</v>
      </c>
      <c r="K13" s="65"/>
      <c r="L13" s="59">
        <f>+VLOOKUP(A13,Sheet1!$A$11:$Y$148,25,0)</f>
        <v>1</v>
      </c>
      <c r="M13" s="65"/>
      <c r="N13" s="44">
        <v>2</v>
      </c>
      <c r="O13" s="14">
        <v>0</v>
      </c>
      <c r="P13" s="57">
        <f t="shared" si="0"/>
        <v>2</v>
      </c>
      <c r="Q13" s="14">
        <f t="shared" si="1"/>
        <v>2</v>
      </c>
      <c r="R13" s="50">
        <f t="shared" si="2"/>
        <v>0</v>
      </c>
      <c r="T13" s="44">
        <v>0</v>
      </c>
      <c r="U13" s="14">
        <f t="shared" si="3"/>
        <v>0</v>
      </c>
      <c r="V13" s="50">
        <f t="shared" si="4"/>
        <v>0</v>
      </c>
      <c r="X13" s="44">
        <v>1</v>
      </c>
      <c r="Y13" s="14">
        <f t="shared" si="5"/>
        <v>1</v>
      </c>
      <c r="Z13" s="50">
        <f t="shared" si="6"/>
        <v>0</v>
      </c>
      <c r="AB13" s="44">
        <v>1</v>
      </c>
      <c r="AC13" s="14">
        <f t="shared" si="7"/>
        <v>1</v>
      </c>
      <c r="AD13" s="50">
        <f t="shared" si="8"/>
        <v>0</v>
      </c>
      <c r="AF13" s="44">
        <v>0</v>
      </c>
      <c r="AG13" s="14">
        <v>6</v>
      </c>
      <c r="AH13" s="14">
        <v>1</v>
      </c>
      <c r="AI13" s="57">
        <f t="shared" si="9"/>
        <v>7</v>
      </c>
      <c r="AJ13" s="14">
        <f>+ROUND(D13/$AI$142,0)</f>
        <v>7</v>
      </c>
      <c r="AK13" s="50">
        <f t="shared" si="10"/>
        <v>0</v>
      </c>
      <c r="AM13" s="44">
        <v>5</v>
      </c>
      <c r="AN13" s="14">
        <v>0</v>
      </c>
      <c r="AO13" s="57">
        <f t="shared" si="11"/>
        <v>5</v>
      </c>
      <c r="AP13" s="14">
        <v>5</v>
      </c>
      <c r="AQ13" s="50">
        <f t="shared" si="12"/>
        <v>0</v>
      </c>
      <c r="AS13" s="54">
        <f t="shared" si="13"/>
        <v>0</v>
      </c>
      <c r="AU13" s="44">
        <v>2</v>
      </c>
      <c r="AV13" s="14">
        <f>+ROUND(D13/$AU$142,0)</f>
        <v>2</v>
      </c>
      <c r="AW13" s="50">
        <f t="shared" si="14"/>
        <v>0</v>
      </c>
      <c r="AY13" s="44">
        <v>0</v>
      </c>
      <c r="AZ13" s="14">
        <v>2</v>
      </c>
      <c r="BA13" s="14">
        <v>0</v>
      </c>
      <c r="BB13" s="57">
        <f t="shared" si="15"/>
        <v>2</v>
      </c>
      <c r="BC13" s="14">
        <f t="shared" si="16"/>
        <v>2</v>
      </c>
      <c r="BD13" s="43">
        <f t="shared" si="17"/>
        <v>0</v>
      </c>
      <c r="BF13" s="44">
        <f t="shared" si="18"/>
        <v>24</v>
      </c>
      <c r="BG13" s="14">
        <f t="shared" si="19"/>
        <v>24</v>
      </c>
      <c r="BH13" s="43">
        <f t="shared" si="20"/>
        <v>0</v>
      </c>
    </row>
    <row r="14" spans="1:60" x14ac:dyDescent="0.2">
      <c r="A14" s="44" t="s">
        <v>41</v>
      </c>
      <c r="B14" s="14" t="s">
        <v>380</v>
      </c>
      <c r="C14" s="14">
        <f>+VLOOKUP(A14,Sheet7!$A$2:$G$142,7,0)</f>
        <v>9.98</v>
      </c>
      <c r="D14" s="98">
        <f>+VLOOKUP(A14,Sheet7!$A$2:$E$142,5,0)</f>
        <v>934</v>
      </c>
      <c r="F14" s="59">
        <v>1</v>
      </c>
      <c r="H14" s="59">
        <v>1</v>
      </c>
      <c r="I14" s="65"/>
      <c r="J14" s="59">
        <v>1</v>
      </c>
      <c r="K14" s="65"/>
      <c r="L14" s="59">
        <f>+VLOOKUP(A14,Sheet1!$A$11:$Y$148,25,0)</f>
        <v>1</v>
      </c>
      <c r="M14" s="65"/>
      <c r="N14" s="44">
        <v>2</v>
      </c>
      <c r="O14" s="14">
        <v>0</v>
      </c>
      <c r="P14" s="57">
        <f t="shared" si="0"/>
        <v>2</v>
      </c>
      <c r="Q14" s="14">
        <f t="shared" si="1"/>
        <v>2</v>
      </c>
      <c r="R14" s="50">
        <f t="shared" si="2"/>
        <v>0</v>
      </c>
      <c r="T14" s="44">
        <v>0</v>
      </c>
      <c r="U14" s="14">
        <f t="shared" si="3"/>
        <v>0</v>
      </c>
      <c r="V14" s="50">
        <f t="shared" si="4"/>
        <v>0</v>
      </c>
      <c r="X14" s="44">
        <v>1</v>
      </c>
      <c r="Y14" s="14">
        <f t="shared" si="5"/>
        <v>1</v>
      </c>
      <c r="Z14" s="50">
        <f t="shared" si="6"/>
        <v>0</v>
      </c>
      <c r="AB14" s="44">
        <v>1</v>
      </c>
      <c r="AC14" s="14">
        <f t="shared" si="7"/>
        <v>1</v>
      </c>
      <c r="AD14" s="50">
        <f t="shared" si="8"/>
        <v>0</v>
      </c>
      <c r="AF14" s="44">
        <v>0</v>
      </c>
      <c r="AG14" s="14">
        <v>14</v>
      </c>
      <c r="AH14" s="14">
        <v>1</v>
      </c>
      <c r="AI14" s="57">
        <f t="shared" si="9"/>
        <v>15</v>
      </c>
      <c r="AJ14" s="14">
        <f>+ROUND(D14/$AI$142,0)</f>
        <v>13</v>
      </c>
      <c r="AK14" s="50">
        <f t="shared" si="10"/>
        <v>2</v>
      </c>
      <c r="AM14" s="44">
        <v>5</v>
      </c>
      <c r="AN14" s="14">
        <v>0</v>
      </c>
      <c r="AO14" s="57">
        <f t="shared" si="11"/>
        <v>5</v>
      </c>
      <c r="AP14" s="14">
        <v>5</v>
      </c>
      <c r="AQ14" s="50">
        <f t="shared" si="12"/>
        <v>0</v>
      </c>
      <c r="AS14" s="54">
        <f t="shared" si="13"/>
        <v>2</v>
      </c>
      <c r="AU14" s="44">
        <v>4</v>
      </c>
      <c r="AV14" s="14">
        <f>+ROUND(D14/$AU$142,0)</f>
        <v>4</v>
      </c>
      <c r="AW14" s="50">
        <f t="shared" si="14"/>
        <v>0</v>
      </c>
      <c r="AY14" s="44">
        <v>1</v>
      </c>
      <c r="AZ14" s="14">
        <v>0</v>
      </c>
      <c r="BA14" s="14">
        <v>1</v>
      </c>
      <c r="BB14" s="57">
        <f t="shared" si="15"/>
        <v>2</v>
      </c>
      <c r="BC14" s="14">
        <f t="shared" si="16"/>
        <v>2</v>
      </c>
      <c r="BD14" s="43">
        <f t="shared" si="17"/>
        <v>0</v>
      </c>
      <c r="BF14" s="44">
        <f t="shared" si="18"/>
        <v>34</v>
      </c>
      <c r="BG14" s="14">
        <f t="shared" si="19"/>
        <v>32</v>
      </c>
      <c r="BH14" s="43">
        <f t="shared" si="20"/>
        <v>2</v>
      </c>
    </row>
    <row r="15" spans="1:60" x14ac:dyDescent="0.2">
      <c r="A15" s="44" t="s">
        <v>120</v>
      </c>
      <c r="B15" s="14" t="s">
        <v>379</v>
      </c>
      <c r="C15" s="92">
        <f>+Sheet7!G13</f>
        <v>14.07</v>
      </c>
      <c r="D15" s="98">
        <f>+Sheet7!E13</f>
        <v>538</v>
      </c>
      <c r="F15" s="59">
        <v>1</v>
      </c>
      <c r="H15" s="59">
        <v>1</v>
      </c>
      <c r="I15" s="65"/>
      <c r="J15" s="59">
        <v>1</v>
      </c>
      <c r="K15" s="65"/>
      <c r="L15" s="59">
        <f>+VLOOKUP(A15,Sheet1!$A$11:$Y$148,25,0)</f>
        <v>1</v>
      </c>
      <c r="M15" s="65"/>
      <c r="N15" s="44">
        <v>2</v>
      </c>
      <c r="O15" s="14">
        <v>0</v>
      </c>
      <c r="P15" s="57">
        <f t="shared" si="0"/>
        <v>2</v>
      </c>
      <c r="Q15" s="14">
        <f t="shared" si="1"/>
        <v>2</v>
      </c>
      <c r="R15" s="50">
        <f t="shared" si="2"/>
        <v>0</v>
      </c>
      <c r="T15" s="44">
        <v>0</v>
      </c>
      <c r="U15" s="14">
        <f t="shared" si="3"/>
        <v>0</v>
      </c>
      <c r="V15" s="50">
        <f t="shared" si="4"/>
        <v>0</v>
      </c>
      <c r="X15" s="44">
        <v>1</v>
      </c>
      <c r="Y15" s="14">
        <f t="shared" si="5"/>
        <v>1</v>
      </c>
      <c r="Z15" s="50">
        <f t="shared" si="6"/>
        <v>0</v>
      </c>
      <c r="AB15" s="44">
        <v>1</v>
      </c>
      <c r="AC15" s="14">
        <f t="shared" si="7"/>
        <v>1</v>
      </c>
      <c r="AD15" s="50">
        <f t="shared" si="8"/>
        <v>0</v>
      </c>
      <c r="AF15" s="44">
        <v>0</v>
      </c>
      <c r="AG15" s="14">
        <v>6</v>
      </c>
      <c r="AH15" s="14">
        <v>1</v>
      </c>
      <c r="AI15" s="57">
        <f t="shared" si="9"/>
        <v>7</v>
      </c>
      <c r="AJ15" s="14">
        <f>+ROUND(D15/$AI$142,0)</f>
        <v>7</v>
      </c>
      <c r="AK15" s="50">
        <f t="shared" si="10"/>
        <v>0</v>
      </c>
      <c r="AM15" s="44">
        <v>5</v>
      </c>
      <c r="AN15" s="14">
        <v>0</v>
      </c>
      <c r="AO15" s="57">
        <f t="shared" si="11"/>
        <v>5</v>
      </c>
      <c r="AP15" s="14">
        <v>5</v>
      </c>
      <c r="AQ15" s="50">
        <f t="shared" si="12"/>
        <v>0</v>
      </c>
      <c r="AS15" s="54">
        <f t="shared" si="13"/>
        <v>0</v>
      </c>
      <c r="AU15" s="44">
        <v>2</v>
      </c>
      <c r="AV15" s="14">
        <f>+ROUND(D15/$AU$142,0)</f>
        <v>2</v>
      </c>
      <c r="AW15" s="50">
        <f t="shared" si="14"/>
        <v>0</v>
      </c>
      <c r="AY15" s="44">
        <v>0</v>
      </c>
      <c r="AZ15" s="14">
        <v>2</v>
      </c>
      <c r="BA15" s="14">
        <v>0</v>
      </c>
      <c r="BB15" s="57">
        <f t="shared" si="15"/>
        <v>2</v>
      </c>
      <c r="BC15" s="14">
        <f t="shared" si="16"/>
        <v>2</v>
      </c>
      <c r="BD15" s="43">
        <f t="shared" si="17"/>
        <v>0</v>
      </c>
      <c r="BF15" s="44">
        <f t="shared" si="18"/>
        <v>24</v>
      </c>
      <c r="BG15" s="14">
        <f t="shared" si="19"/>
        <v>24</v>
      </c>
      <c r="BH15" s="43">
        <f t="shared" si="20"/>
        <v>0</v>
      </c>
    </row>
    <row r="16" spans="1:60" x14ac:dyDescent="0.2">
      <c r="A16" s="44" t="s">
        <v>325</v>
      </c>
      <c r="B16" s="14" t="s">
        <v>854</v>
      </c>
      <c r="C16" s="14">
        <f>+VLOOKUP(A16,Sheet7!$A$2:$G$142,7,0)</f>
        <v>27.73</v>
      </c>
      <c r="D16" s="98">
        <f>+VLOOKUP(A16,Sheet7!$A$2:$E$142,5,0)</f>
        <v>1496</v>
      </c>
      <c r="F16" s="59">
        <v>1</v>
      </c>
      <c r="H16" s="59">
        <v>1</v>
      </c>
      <c r="I16" s="65"/>
      <c r="J16" s="59">
        <v>1</v>
      </c>
      <c r="K16" s="65"/>
      <c r="L16" s="59">
        <f>+VLOOKUP(A16,Sheet1!$A$11:$Y$148,25,0)</f>
        <v>1</v>
      </c>
      <c r="M16" s="65"/>
      <c r="N16" s="44">
        <v>4</v>
      </c>
      <c r="O16" s="14">
        <v>0</v>
      </c>
      <c r="P16" s="57">
        <f t="shared" si="0"/>
        <v>4</v>
      </c>
      <c r="Q16" s="14">
        <f t="shared" si="1"/>
        <v>4</v>
      </c>
      <c r="R16" s="50">
        <f t="shared" si="2"/>
        <v>0</v>
      </c>
      <c r="T16" s="44">
        <v>1</v>
      </c>
      <c r="U16" s="14">
        <f t="shared" si="3"/>
        <v>1</v>
      </c>
      <c r="V16" s="50">
        <f t="shared" si="4"/>
        <v>0</v>
      </c>
      <c r="X16" s="44">
        <v>2</v>
      </c>
      <c r="Y16" s="14">
        <f t="shared" si="5"/>
        <v>2</v>
      </c>
      <c r="Z16" s="50">
        <f t="shared" si="6"/>
        <v>0</v>
      </c>
      <c r="AB16" s="44">
        <v>1</v>
      </c>
      <c r="AC16" s="14">
        <f t="shared" si="7"/>
        <v>1</v>
      </c>
      <c r="AD16" s="50">
        <f t="shared" si="8"/>
        <v>0</v>
      </c>
      <c r="AF16" s="44">
        <v>0</v>
      </c>
      <c r="AG16" s="14">
        <v>20</v>
      </c>
      <c r="AH16" s="14">
        <v>2</v>
      </c>
      <c r="AI16" s="57">
        <f t="shared" si="9"/>
        <v>22</v>
      </c>
      <c r="AJ16" s="14">
        <f>+ROUND(D16/$AI$142,0)</f>
        <v>21</v>
      </c>
      <c r="AK16" s="50">
        <f t="shared" si="10"/>
        <v>1</v>
      </c>
      <c r="AM16" s="44">
        <v>5</v>
      </c>
      <c r="AN16" s="14">
        <v>0</v>
      </c>
      <c r="AO16" s="57">
        <f t="shared" si="11"/>
        <v>5</v>
      </c>
      <c r="AP16" s="14">
        <v>5</v>
      </c>
      <c r="AQ16" s="50">
        <f t="shared" si="12"/>
        <v>0</v>
      </c>
      <c r="AS16" s="54">
        <f t="shared" si="13"/>
        <v>1</v>
      </c>
      <c r="AU16" s="44">
        <v>7</v>
      </c>
      <c r="AV16" s="14">
        <f>+ROUND(D16/$AU$142,0)</f>
        <v>7</v>
      </c>
      <c r="AW16" s="50">
        <f t="shared" si="14"/>
        <v>0</v>
      </c>
      <c r="AY16" s="44">
        <v>0</v>
      </c>
      <c r="AZ16" s="14">
        <v>2</v>
      </c>
      <c r="BA16" s="14">
        <v>0</v>
      </c>
      <c r="BB16" s="57">
        <f t="shared" si="15"/>
        <v>2</v>
      </c>
      <c r="BC16" s="14">
        <f t="shared" si="16"/>
        <v>2</v>
      </c>
      <c r="BD16" s="43">
        <f t="shared" si="17"/>
        <v>0</v>
      </c>
      <c r="BF16" s="44">
        <f t="shared" si="18"/>
        <v>48</v>
      </c>
      <c r="BG16" s="14">
        <f t="shared" si="19"/>
        <v>47</v>
      </c>
      <c r="BH16" s="43">
        <f t="shared" si="20"/>
        <v>1</v>
      </c>
    </row>
    <row r="17" spans="1:60" x14ac:dyDescent="0.2">
      <c r="A17" s="44" t="s">
        <v>42</v>
      </c>
      <c r="B17" s="14" t="s">
        <v>380</v>
      </c>
      <c r="C17" s="14">
        <f>+VLOOKUP(A17,Sheet7!$A$2:$G$142,7,0)</f>
        <v>49.17</v>
      </c>
      <c r="D17" s="98">
        <f>+VLOOKUP(A17,Sheet7!$A$2:$E$142,5,0)</f>
        <v>1592</v>
      </c>
      <c r="F17" s="59">
        <v>1</v>
      </c>
      <c r="H17" s="59">
        <v>1</v>
      </c>
      <c r="I17" s="65"/>
      <c r="J17" s="59">
        <v>1</v>
      </c>
      <c r="K17" s="65"/>
      <c r="L17" s="59">
        <f>+VLOOKUP(A17,Sheet1!$A$11:$Y$148,25,0)</f>
        <v>1</v>
      </c>
      <c r="M17" s="65"/>
      <c r="N17" s="44">
        <v>4</v>
      </c>
      <c r="O17" s="14">
        <v>0</v>
      </c>
      <c r="P17" s="57">
        <f t="shared" si="0"/>
        <v>4</v>
      </c>
      <c r="Q17" s="14">
        <f t="shared" si="1"/>
        <v>4</v>
      </c>
      <c r="R17" s="50">
        <f t="shared" si="2"/>
        <v>0</v>
      </c>
      <c r="T17" s="44">
        <v>1</v>
      </c>
      <c r="U17" s="14">
        <f t="shared" si="3"/>
        <v>1</v>
      </c>
      <c r="V17" s="50">
        <f t="shared" si="4"/>
        <v>0</v>
      </c>
      <c r="X17" s="44">
        <v>2</v>
      </c>
      <c r="Y17" s="14">
        <f t="shared" si="5"/>
        <v>2</v>
      </c>
      <c r="Z17" s="50">
        <f t="shared" si="6"/>
        <v>0</v>
      </c>
      <c r="AB17" s="44">
        <v>2</v>
      </c>
      <c r="AC17" s="14">
        <f t="shared" si="7"/>
        <v>2</v>
      </c>
      <c r="AD17" s="50">
        <f t="shared" si="8"/>
        <v>0</v>
      </c>
      <c r="AF17" s="44">
        <v>0</v>
      </c>
      <c r="AG17" s="14">
        <v>21</v>
      </c>
      <c r="AH17" s="14">
        <v>3</v>
      </c>
      <c r="AI17" s="57">
        <f t="shared" si="9"/>
        <v>24</v>
      </c>
      <c r="AJ17" s="14">
        <f>+ROUND(D17/$AI$142,0)</f>
        <v>22</v>
      </c>
      <c r="AK17" s="50">
        <f t="shared" si="10"/>
        <v>2</v>
      </c>
      <c r="AM17" s="44">
        <v>5</v>
      </c>
      <c r="AN17" s="14">
        <v>0</v>
      </c>
      <c r="AO17" s="57">
        <f t="shared" si="11"/>
        <v>5</v>
      </c>
      <c r="AP17" s="14">
        <v>5</v>
      </c>
      <c r="AQ17" s="50">
        <f t="shared" si="12"/>
        <v>0</v>
      </c>
      <c r="AS17" s="54">
        <f t="shared" si="13"/>
        <v>2</v>
      </c>
      <c r="AU17" s="44">
        <v>7</v>
      </c>
      <c r="AV17" s="14">
        <f>+ROUND(D17/$AU$142,0)</f>
        <v>7</v>
      </c>
      <c r="AW17" s="50">
        <f t="shared" si="14"/>
        <v>0</v>
      </c>
      <c r="AY17" s="44">
        <v>0</v>
      </c>
      <c r="AZ17" s="14">
        <v>2</v>
      </c>
      <c r="BA17" s="14">
        <v>0</v>
      </c>
      <c r="BB17" s="57">
        <f t="shared" si="15"/>
        <v>2</v>
      </c>
      <c r="BC17" s="14">
        <f t="shared" si="16"/>
        <v>2</v>
      </c>
      <c r="BD17" s="43">
        <f t="shared" si="17"/>
        <v>0</v>
      </c>
      <c r="BF17" s="44">
        <f t="shared" si="18"/>
        <v>51</v>
      </c>
      <c r="BG17" s="14">
        <f t="shared" si="19"/>
        <v>49</v>
      </c>
      <c r="BH17" s="43">
        <f t="shared" si="20"/>
        <v>2</v>
      </c>
    </row>
    <row r="18" spans="1:60" x14ac:dyDescent="0.2">
      <c r="A18" s="44" t="s">
        <v>43</v>
      </c>
      <c r="B18" s="14" t="s">
        <v>380</v>
      </c>
      <c r="C18" s="14">
        <f>+VLOOKUP(A18,Sheet7!$A$2:$G$142,7,0)</f>
        <v>15.780000000000001</v>
      </c>
      <c r="D18" s="98">
        <f>+VLOOKUP(A18,Sheet7!$A$2:$E$142,5,0)</f>
        <v>894</v>
      </c>
      <c r="F18" s="59">
        <v>1</v>
      </c>
      <c r="H18" s="59">
        <v>1</v>
      </c>
      <c r="I18" s="65"/>
      <c r="J18" s="59">
        <v>1</v>
      </c>
      <c r="K18" s="65"/>
      <c r="L18" s="59">
        <f>+VLOOKUP(A18,Sheet1!$A$11:$Y$148,25,0)</f>
        <v>1</v>
      </c>
      <c r="M18" s="65"/>
      <c r="N18" s="44">
        <v>2</v>
      </c>
      <c r="O18" s="14">
        <v>0</v>
      </c>
      <c r="P18" s="57">
        <f t="shared" si="0"/>
        <v>2</v>
      </c>
      <c r="Q18" s="14">
        <f t="shared" si="1"/>
        <v>2</v>
      </c>
      <c r="R18" s="50">
        <f t="shared" si="2"/>
        <v>0</v>
      </c>
      <c r="T18" s="44">
        <v>0</v>
      </c>
      <c r="U18" s="14">
        <f t="shared" si="3"/>
        <v>0</v>
      </c>
      <c r="V18" s="50">
        <f t="shared" si="4"/>
        <v>0</v>
      </c>
      <c r="X18" s="44">
        <v>1</v>
      </c>
      <c r="Y18" s="14">
        <f t="shared" si="5"/>
        <v>1</v>
      </c>
      <c r="Z18" s="50">
        <f t="shared" si="6"/>
        <v>0</v>
      </c>
      <c r="AB18" s="44">
        <v>1</v>
      </c>
      <c r="AC18" s="14">
        <f t="shared" si="7"/>
        <v>1</v>
      </c>
      <c r="AD18" s="50">
        <f t="shared" si="8"/>
        <v>0</v>
      </c>
      <c r="AF18" s="44">
        <v>0</v>
      </c>
      <c r="AG18" s="14">
        <v>10</v>
      </c>
      <c r="AH18" s="14">
        <v>1</v>
      </c>
      <c r="AI18" s="57">
        <f t="shared" si="9"/>
        <v>11</v>
      </c>
      <c r="AJ18" s="14">
        <f>+ROUND(D18/$AI$142,0)</f>
        <v>12</v>
      </c>
      <c r="AK18" s="50">
        <f t="shared" si="10"/>
        <v>-1</v>
      </c>
      <c r="AM18" s="44">
        <v>5</v>
      </c>
      <c r="AN18" s="14">
        <v>0</v>
      </c>
      <c r="AO18" s="57">
        <f t="shared" si="11"/>
        <v>5</v>
      </c>
      <c r="AP18" s="14">
        <v>5</v>
      </c>
      <c r="AQ18" s="50">
        <f t="shared" si="12"/>
        <v>0</v>
      </c>
      <c r="AS18" s="54">
        <f t="shared" si="13"/>
        <v>-1</v>
      </c>
      <c r="AU18" s="44">
        <v>4</v>
      </c>
      <c r="AV18" s="14">
        <f>+ROUND(D18/$AU$142,0)</f>
        <v>4</v>
      </c>
      <c r="AW18" s="50">
        <f t="shared" si="14"/>
        <v>0</v>
      </c>
      <c r="AY18" s="44">
        <v>0</v>
      </c>
      <c r="AZ18" s="14">
        <v>2</v>
      </c>
      <c r="BA18" s="14">
        <v>0</v>
      </c>
      <c r="BB18" s="57">
        <f t="shared" si="15"/>
        <v>2</v>
      </c>
      <c r="BC18" s="14">
        <f t="shared" si="16"/>
        <v>2</v>
      </c>
      <c r="BD18" s="43">
        <f t="shared" si="17"/>
        <v>0</v>
      </c>
      <c r="BF18" s="44">
        <f t="shared" si="18"/>
        <v>30</v>
      </c>
      <c r="BG18" s="14">
        <f t="shared" si="19"/>
        <v>31</v>
      </c>
      <c r="BH18" s="43">
        <f t="shared" si="20"/>
        <v>-1</v>
      </c>
    </row>
    <row r="19" spans="1:60" x14ac:dyDescent="0.2">
      <c r="A19" s="45" t="s">
        <v>99</v>
      </c>
      <c r="B19" s="46" t="s">
        <v>379</v>
      </c>
      <c r="C19" s="46">
        <f>+VLOOKUP(A19,Sheet7!$A$2:$G$142,7,0)</f>
        <v>15.059999999999999</v>
      </c>
      <c r="D19" s="99">
        <f>+VLOOKUP(A19,Sheet7!$A$2:$E$142,5,0)</f>
        <v>1553</v>
      </c>
      <c r="F19" s="60">
        <v>1</v>
      </c>
      <c r="H19" s="60">
        <v>1</v>
      </c>
      <c r="I19" s="6"/>
      <c r="J19" s="60">
        <v>1</v>
      </c>
      <c r="K19" s="6"/>
      <c r="L19" s="60">
        <f>+VLOOKUP(A19,Sheet1!$A$11:$Y$148,25,0)</f>
        <v>1</v>
      </c>
      <c r="N19" s="45">
        <v>4</v>
      </c>
      <c r="O19" s="46">
        <v>0</v>
      </c>
      <c r="P19" s="57">
        <f t="shared" si="0"/>
        <v>4</v>
      </c>
      <c r="Q19" s="46">
        <f t="shared" si="1"/>
        <v>4</v>
      </c>
      <c r="R19" s="50">
        <f t="shared" si="2"/>
        <v>0</v>
      </c>
      <c r="T19" s="45">
        <v>1</v>
      </c>
      <c r="U19" s="46">
        <f t="shared" si="3"/>
        <v>1</v>
      </c>
      <c r="V19" s="50">
        <f t="shared" si="4"/>
        <v>0</v>
      </c>
      <c r="X19" s="45">
        <v>2</v>
      </c>
      <c r="Y19" s="46">
        <f t="shared" si="5"/>
        <v>2</v>
      </c>
      <c r="Z19" s="50">
        <f t="shared" si="6"/>
        <v>0</v>
      </c>
      <c r="AB19" s="45">
        <v>2</v>
      </c>
      <c r="AC19" s="46">
        <f t="shared" si="7"/>
        <v>1</v>
      </c>
      <c r="AD19" s="50">
        <f t="shared" si="8"/>
        <v>1</v>
      </c>
      <c r="AF19" s="45">
        <v>2</v>
      </c>
      <c r="AG19" s="46">
        <v>18</v>
      </c>
      <c r="AH19" s="46">
        <v>2</v>
      </c>
      <c r="AI19" s="57">
        <f t="shared" si="9"/>
        <v>22</v>
      </c>
      <c r="AJ19" s="46">
        <f>+ROUND(D19/$AI$142,0)</f>
        <v>22</v>
      </c>
      <c r="AK19" s="50">
        <f t="shared" si="10"/>
        <v>0</v>
      </c>
      <c r="AM19" s="45">
        <v>5</v>
      </c>
      <c r="AN19" s="46">
        <v>0</v>
      </c>
      <c r="AO19" s="57">
        <f t="shared" si="11"/>
        <v>5</v>
      </c>
      <c r="AP19" s="46">
        <v>5</v>
      </c>
      <c r="AQ19" s="50">
        <f t="shared" si="12"/>
        <v>0</v>
      </c>
      <c r="AS19" s="54">
        <f t="shared" si="13"/>
        <v>0</v>
      </c>
      <c r="AU19" s="45">
        <v>6</v>
      </c>
      <c r="AV19" s="46">
        <f>+ROUND(D19/$AU$142,0)</f>
        <v>7</v>
      </c>
      <c r="AW19" s="50">
        <f t="shared" si="14"/>
        <v>-1</v>
      </c>
      <c r="AY19" s="45">
        <v>0</v>
      </c>
      <c r="AZ19" s="46">
        <v>2</v>
      </c>
      <c r="BA19" s="46">
        <v>0</v>
      </c>
      <c r="BB19" s="57">
        <f t="shared" si="15"/>
        <v>2</v>
      </c>
      <c r="BC19" s="46">
        <f t="shared" si="16"/>
        <v>2</v>
      </c>
      <c r="BD19" s="43">
        <f t="shared" si="17"/>
        <v>0</v>
      </c>
      <c r="BF19" s="45">
        <f t="shared" si="18"/>
        <v>48</v>
      </c>
      <c r="BG19" s="46">
        <f t="shared" si="19"/>
        <v>48</v>
      </c>
      <c r="BH19" s="43">
        <f t="shared" si="20"/>
        <v>0</v>
      </c>
    </row>
    <row r="20" spans="1:60" x14ac:dyDescent="0.2">
      <c r="A20" s="44" t="s">
        <v>151</v>
      </c>
      <c r="B20" s="14" t="s">
        <v>385</v>
      </c>
      <c r="C20" s="14">
        <f>+VLOOKUP(A20,Sheet7!$A$2:$G$142,7,0)</f>
        <v>16.82</v>
      </c>
      <c r="D20" s="98">
        <f>+VLOOKUP(A20,Sheet7!$A$2:$E$142,5,0)</f>
        <v>1336</v>
      </c>
      <c r="F20" s="59">
        <v>1</v>
      </c>
      <c r="H20" s="59">
        <v>1</v>
      </c>
      <c r="I20" s="65"/>
      <c r="J20" s="59">
        <v>1</v>
      </c>
      <c r="K20" s="65"/>
      <c r="L20" s="59">
        <f>+VLOOKUP(A20,Sheet1!$A$11:$Y$148,25,0)</f>
        <v>1</v>
      </c>
      <c r="M20" s="65"/>
      <c r="N20" s="44">
        <v>3</v>
      </c>
      <c r="O20" s="14">
        <v>0</v>
      </c>
      <c r="P20" s="57">
        <f t="shared" si="0"/>
        <v>3</v>
      </c>
      <c r="Q20" s="14">
        <f t="shared" si="1"/>
        <v>3</v>
      </c>
      <c r="R20" s="50">
        <f t="shared" si="2"/>
        <v>0</v>
      </c>
      <c r="T20" s="44">
        <v>1</v>
      </c>
      <c r="U20" s="14">
        <f t="shared" si="3"/>
        <v>1</v>
      </c>
      <c r="V20" s="50">
        <f t="shared" si="4"/>
        <v>0</v>
      </c>
      <c r="X20" s="44">
        <v>2</v>
      </c>
      <c r="Y20" s="14">
        <f t="shared" si="5"/>
        <v>2</v>
      </c>
      <c r="Z20" s="50">
        <f t="shared" si="6"/>
        <v>0</v>
      </c>
      <c r="AB20" s="44">
        <v>1</v>
      </c>
      <c r="AC20" s="14">
        <f t="shared" si="7"/>
        <v>1</v>
      </c>
      <c r="AD20" s="50">
        <f t="shared" si="8"/>
        <v>0</v>
      </c>
      <c r="AF20" s="44">
        <v>0</v>
      </c>
      <c r="AG20" s="14">
        <v>18</v>
      </c>
      <c r="AH20" s="14">
        <v>1</v>
      </c>
      <c r="AI20" s="57">
        <f t="shared" si="9"/>
        <v>19</v>
      </c>
      <c r="AJ20" s="14">
        <f>+ROUND(D20/$AI$142,0)</f>
        <v>19</v>
      </c>
      <c r="AK20" s="50">
        <f t="shared" si="10"/>
        <v>0</v>
      </c>
      <c r="AM20" s="44">
        <v>5</v>
      </c>
      <c r="AN20" s="14">
        <v>0</v>
      </c>
      <c r="AO20" s="57">
        <f t="shared" si="11"/>
        <v>5</v>
      </c>
      <c r="AP20" s="14">
        <v>5</v>
      </c>
      <c r="AQ20" s="50">
        <f t="shared" si="12"/>
        <v>0</v>
      </c>
      <c r="AS20" s="54">
        <f t="shared" si="13"/>
        <v>0</v>
      </c>
      <c r="AU20" s="44">
        <v>6</v>
      </c>
      <c r="AV20" s="14">
        <f>+ROUND(D20/$AU$142,0)</f>
        <v>6</v>
      </c>
      <c r="AW20" s="50">
        <f t="shared" si="14"/>
        <v>0</v>
      </c>
      <c r="AY20" s="44">
        <v>0</v>
      </c>
      <c r="AZ20" s="14">
        <v>2</v>
      </c>
      <c r="BA20" s="14">
        <v>0</v>
      </c>
      <c r="BB20" s="57">
        <f t="shared" si="15"/>
        <v>2</v>
      </c>
      <c r="BC20" s="14">
        <f t="shared" si="16"/>
        <v>2</v>
      </c>
      <c r="BD20" s="43">
        <f t="shared" si="17"/>
        <v>0</v>
      </c>
      <c r="BF20" s="44">
        <f t="shared" si="18"/>
        <v>43</v>
      </c>
      <c r="BG20" s="14">
        <f t="shared" si="19"/>
        <v>43</v>
      </c>
      <c r="BH20" s="43">
        <f t="shared" si="20"/>
        <v>0</v>
      </c>
    </row>
    <row r="21" spans="1:60" x14ac:dyDescent="0.2">
      <c r="A21" s="44" t="s">
        <v>327</v>
      </c>
      <c r="B21" s="14" t="s">
        <v>854</v>
      </c>
      <c r="C21" s="14">
        <f>+VLOOKUP(A21,Sheet7!$A$2:$G$142,7,0)</f>
        <v>16.46</v>
      </c>
      <c r="D21" s="98">
        <f>+VLOOKUP(A21,Sheet7!$A$2:$E$142,5,0)</f>
        <v>1428</v>
      </c>
      <c r="F21" s="59">
        <v>1</v>
      </c>
      <c r="H21" s="59">
        <v>1</v>
      </c>
      <c r="I21" s="65"/>
      <c r="J21" s="59">
        <v>1</v>
      </c>
      <c r="K21" s="65"/>
      <c r="L21" s="59">
        <f>+VLOOKUP(A21,Sheet1!$A$11:$Y$148,25,0)</f>
        <v>1</v>
      </c>
      <c r="M21" s="65"/>
      <c r="N21" s="44">
        <v>4</v>
      </c>
      <c r="O21" s="14">
        <v>0</v>
      </c>
      <c r="P21" s="57">
        <f t="shared" si="0"/>
        <v>4</v>
      </c>
      <c r="Q21" s="14">
        <f t="shared" si="1"/>
        <v>4</v>
      </c>
      <c r="R21" s="50">
        <f t="shared" si="2"/>
        <v>0</v>
      </c>
      <c r="T21" s="44">
        <v>1</v>
      </c>
      <c r="U21" s="14">
        <f t="shared" si="3"/>
        <v>1</v>
      </c>
      <c r="V21" s="50">
        <f t="shared" si="4"/>
        <v>0</v>
      </c>
      <c r="X21" s="44">
        <v>2</v>
      </c>
      <c r="Y21" s="14">
        <f t="shared" si="5"/>
        <v>2</v>
      </c>
      <c r="Z21" s="50">
        <f t="shared" si="6"/>
        <v>0</v>
      </c>
      <c r="AB21" s="44">
        <v>1</v>
      </c>
      <c r="AC21" s="14">
        <f t="shared" si="7"/>
        <v>1</v>
      </c>
      <c r="AD21" s="50">
        <f t="shared" si="8"/>
        <v>0</v>
      </c>
      <c r="AF21" s="44">
        <v>0</v>
      </c>
      <c r="AG21" s="14">
        <v>19</v>
      </c>
      <c r="AH21" s="14">
        <v>1</v>
      </c>
      <c r="AI21" s="57">
        <f t="shared" si="9"/>
        <v>20</v>
      </c>
      <c r="AJ21" s="14">
        <f>+ROUND(D21/$AI$142,0)</f>
        <v>20</v>
      </c>
      <c r="AK21" s="50">
        <f t="shared" si="10"/>
        <v>0</v>
      </c>
      <c r="AM21" s="44">
        <v>5</v>
      </c>
      <c r="AN21" s="14">
        <v>0</v>
      </c>
      <c r="AO21" s="57">
        <f t="shared" si="11"/>
        <v>5</v>
      </c>
      <c r="AP21" s="14">
        <v>5</v>
      </c>
      <c r="AQ21" s="50">
        <f t="shared" si="12"/>
        <v>0</v>
      </c>
      <c r="AS21" s="54">
        <f t="shared" si="13"/>
        <v>0</v>
      </c>
      <c r="AU21" s="44">
        <v>6</v>
      </c>
      <c r="AV21" s="14">
        <f>+ROUND(D21/$AU$142,0)</f>
        <v>6</v>
      </c>
      <c r="AW21" s="50">
        <f t="shared" si="14"/>
        <v>0</v>
      </c>
      <c r="AY21" s="44">
        <v>0</v>
      </c>
      <c r="AZ21" s="14">
        <v>2</v>
      </c>
      <c r="BA21" s="14">
        <v>0</v>
      </c>
      <c r="BB21" s="57">
        <f t="shared" si="15"/>
        <v>2</v>
      </c>
      <c r="BC21" s="14">
        <f t="shared" si="16"/>
        <v>2</v>
      </c>
      <c r="BD21" s="43">
        <f t="shared" si="17"/>
        <v>0</v>
      </c>
      <c r="BF21" s="44">
        <f t="shared" si="18"/>
        <v>45</v>
      </c>
      <c r="BG21" s="14">
        <f t="shared" si="19"/>
        <v>45</v>
      </c>
      <c r="BH21" s="43">
        <f t="shared" si="20"/>
        <v>0</v>
      </c>
    </row>
    <row r="22" spans="1:60" x14ac:dyDescent="0.2">
      <c r="A22" s="44" t="s">
        <v>100</v>
      </c>
      <c r="B22" s="14" t="s">
        <v>379</v>
      </c>
      <c r="C22" s="14">
        <f>+VLOOKUP(A22,Sheet7!$A$2:$G$142,7,0)</f>
        <v>12.81</v>
      </c>
      <c r="D22" s="98">
        <f>+VLOOKUP(A22,Sheet7!$A$2:$E$142,5,0)</f>
        <v>1476</v>
      </c>
      <c r="F22" s="59">
        <v>1</v>
      </c>
      <c r="H22" s="59">
        <v>1</v>
      </c>
      <c r="I22" s="65"/>
      <c r="J22" s="59">
        <v>1</v>
      </c>
      <c r="K22" s="65"/>
      <c r="L22" s="59">
        <f>+VLOOKUP(A22,Sheet1!$A$11:$Y$148,25,0)</f>
        <v>1</v>
      </c>
      <c r="M22" s="65"/>
      <c r="N22" s="44">
        <v>4</v>
      </c>
      <c r="O22" s="14">
        <v>0</v>
      </c>
      <c r="P22" s="57">
        <f t="shared" si="0"/>
        <v>4</v>
      </c>
      <c r="Q22" s="14">
        <f t="shared" si="1"/>
        <v>4</v>
      </c>
      <c r="R22" s="50">
        <f t="shared" si="2"/>
        <v>0</v>
      </c>
      <c r="T22" s="44">
        <v>1</v>
      </c>
      <c r="U22" s="14">
        <f t="shared" si="3"/>
        <v>1</v>
      </c>
      <c r="V22" s="50">
        <f t="shared" si="4"/>
        <v>0</v>
      </c>
      <c r="X22" s="44">
        <v>2</v>
      </c>
      <c r="Y22" s="14">
        <f t="shared" si="5"/>
        <v>2</v>
      </c>
      <c r="Z22" s="50">
        <f t="shared" si="6"/>
        <v>0</v>
      </c>
      <c r="AB22" s="44">
        <v>1</v>
      </c>
      <c r="AC22" s="14">
        <f t="shared" si="7"/>
        <v>1</v>
      </c>
      <c r="AD22" s="50">
        <f t="shared" si="8"/>
        <v>0</v>
      </c>
      <c r="AF22" s="44">
        <v>0</v>
      </c>
      <c r="AG22" s="14">
        <v>19</v>
      </c>
      <c r="AH22" s="14">
        <v>1</v>
      </c>
      <c r="AI22" s="57">
        <f t="shared" si="9"/>
        <v>20</v>
      </c>
      <c r="AJ22" s="14">
        <f>+ROUND(D22/$AI$142,0)</f>
        <v>21</v>
      </c>
      <c r="AK22" s="50">
        <f t="shared" si="10"/>
        <v>-1</v>
      </c>
      <c r="AM22" s="44">
        <v>5</v>
      </c>
      <c r="AN22" s="14">
        <v>0</v>
      </c>
      <c r="AO22" s="57">
        <f t="shared" si="11"/>
        <v>5</v>
      </c>
      <c r="AP22" s="14">
        <v>5</v>
      </c>
      <c r="AQ22" s="50">
        <f t="shared" si="12"/>
        <v>0</v>
      </c>
      <c r="AS22" s="54">
        <f t="shared" si="13"/>
        <v>-1</v>
      </c>
      <c r="AU22" s="44">
        <v>6</v>
      </c>
      <c r="AV22" s="14">
        <f>+ROUND(D22/$AU$142,0)</f>
        <v>7</v>
      </c>
      <c r="AW22" s="50">
        <f t="shared" si="14"/>
        <v>-1</v>
      </c>
      <c r="AY22" s="44">
        <v>0</v>
      </c>
      <c r="AZ22" s="14">
        <v>2</v>
      </c>
      <c r="BA22" s="14">
        <v>0</v>
      </c>
      <c r="BB22" s="57">
        <f t="shared" si="15"/>
        <v>2</v>
      </c>
      <c r="BC22" s="14">
        <f t="shared" si="16"/>
        <v>2</v>
      </c>
      <c r="BD22" s="43">
        <f t="shared" si="17"/>
        <v>0</v>
      </c>
      <c r="BF22" s="44">
        <f t="shared" si="18"/>
        <v>45</v>
      </c>
      <c r="BG22" s="14">
        <f t="shared" si="19"/>
        <v>47</v>
      </c>
      <c r="BH22" s="43">
        <f t="shared" si="20"/>
        <v>-2</v>
      </c>
    </row>
    <row r="23" spans="1:60" x14ac:dyDescent="0.2">
      <c r="A23" s="44" t="s">
        <v>44</v>
      </c>
      <c r="B23" s="14" t="s">
        <v>380</v>
      </c>
      <c r="C23" s="14">
        <f>+VLOOKUP(A23,Sheet7!$A$2:$G$142,7,0)</f>
        <v>13.600000000000001</v>
      </c>
      <c r="D23" s="98">
        <f>+VLOOKUP(A23,Sheet7!$A$2:$E$142,5,0)</f>
        <v>1254</v>
      </c>
      <c r="F23" s="59">
        <v>1</v>
      </c>
      <c r="H23" s="59">
        <v>1</v>
      </c>
      <c r="I23" s="65"/>
      <c r="J23" s="59">
        <v>1</v>
      </c>
      <c r="K23" s="65"/>
      <c r="L23" s="59">
        <f>+VLOOKUP(A23,Sheet1!$A$11:$Y$148,25,0)</f>
        <v>1</v>
      </c>
      <c r="M23" s="65"/>
      <c r="N23" s="44">
        <v>3</v>
      </c>
      <c r="O23" s="14">
        <v>0</v>
      </c>
      <c r="P23" s="57">
        <f t="shared" si="0"/>
        <v>3</v>
      </c>
      <c r="Q23" s="14">
        <f t="shared" si="1"/>
        <v>3</v>
      </c>
      <c r="R23" s="50">
        <f t="shared" si="2"/>
        <v>0</v>
      </c>
      <c r="T23" s="44">
        <v>1</v>
      </c>
      <c r="U23" s="14">
        <f t="shared" si="3"/>
        <v>1</v>
      </c>
      <c r="V23" s="50">
        <f t="shared" si="4"/>
        <v>0</v>
      </c>
      <c r="X23" s="44">
        <v>1</v>
      </c>
      <c r="Y23" s="14">
        <f t="shared" si="5"/>
        <v>1</v>
      </c>
      <c r="Z23" s="50">
        <f t="shared" si="6"/>
        <v>0</v>
      </c>
      <c r="AB23" s="44">
        <v>1</v>
      </c>
      <c r="AC23" s="14">
        <f t="shared" si="7"/>
        <v>1</v>
      </c>
      <c r="AD23" s="50">
        <f t="shared" si="8"/>
        <v>0</v>
      </c>
      <c r="AF23" s="44">
        <v>0</v>
      </c>
      <c r="AG23" s="14">
        <v>15</v>
      </c>
      <c r="AH23" s="14">
        <v>1</v>
      </c>
      <c r="AI23" s="57">
        <f t="shared" si="9"/>
        <v>16</v>
      </c>
      <c r="AJ23" s="14">
        <f>+ROUND(D23/$AI$142,0)</f>
        <v>17</v>
      </c>
      <c r="AK23" s="50">
        <f t="shared" si="10"/>
        <v>-1</v>
      </c>
      <c r="AM23" s="44">
        <v>5</v>
      </c>
      <c r="AN23" s="14">
        <v>0</v>
      </c>
      <c r="AO23" s="57">
        <f t="shared" si="11"/>
        <v>5</v>
      </c>
      <c r="AP23" s="14">
        <v>5</v>
      </c>
      <c r="AQ23" s="50">
        <f t="shared" si="12"/>
        <v>0</v>
      </c>
      <c r="AS23" s="54">
        <f t="shared" si="13"/>
        <v>-1</v>
      </c>
      <c r="AU23" s="44">
        <v>5</v>
      </c>
      <c r="AV23" s="14">
        <f>+ROUND(D23/$AU$142,0)</f>
        <v>6</v>
      </c>
      <c r="AW23" s="50">
        <f t="shared" si="14"/>
        <v>-1</v>
      </c>
      <c r="AY23" s="44">
        <v>0</v>
      </c>
      <c r="AZ23" s="14">
        <v>2</v>
      </c>
      <c r="BA23" s="14">
        <v>0</v>
      </c>
      <c r="BB23" s="57">
        <f t="shared" si="15"/>
        <v>2</v>
      </c>
      <c r="BC23" s="14">
        <f t="shared" si="16"/>
        <v>2</v>
      </c>
      <c r="BD23" s="43">
        <f t="shared" si="17"/>
        <v>0</v>
      </c>
      <c r="BF23" s="44">
        <f t="shared" si="18"/>
        <v>38</v>
      </c>
      <c r="BG23" s="14">
        <f t="shared" si="19"/>
        <v>40</v>
      </c>
      <c r="BH23" s="43">
        <f t="shared" si="20"/>
        <v>-2</v>
      </c>
    </row>
    <row r="24" spans="1:60" x14ac:dyDescent="0.2">
      <c r="A24" s="44" t="s">
        <v>73</v>
      </c>
      <c r="B24" s="14" t="s">
        <v>383</v>
      </c>
      <c r="C24" s="14">
        <f>+VLOOKUP(A24,Sheet7!$A$2:$G$142,7,0)</f>
        <v>13.66</v>
      </c>
      <c r="D24" s="98">
        <f>+VLOOKUP(A24,Sheet7!$A$2:$E$142,5,0)</f>
        <v>1244</v>
      </c>
      <c r="F24" s="59">
        <v>1</v>
      </c>
      <c r="H24" s="59">
        <v>1</v>
      </c>
      <c r="I24" s="65"/>
      <c r="J24" s="59">
        <v>1</v>
      </c>
      <c r="K24" s="65"/>
      <c r="L24" s="59">
        <f>+VLOOKUP(A24,Sheet1!$A$11:$Y$148,25,0)</f>
        <v>1</v>
      </c>
      <c r="M24" s="65"/>
      <c r="N24" s="44">
        <v>3</v>
      </c>
      <c r="O24" s="14">
        <v>0</v>
      </c>
      <c r="P24" s="57">
        <f t="shared" si="0"/>
        <v>3</v>
      </c>
      <c r="Q24" s="14">
        <f t="shared" si="1"/>
        <v>3</v>
      </c>
      <c r="R24" s="50">
        <f t="shared" si="2"/>
        <v>0</v>
      </c>
      <c r="T24" s="44">
        <v>1</v>
      </c>
      <c r="U24" s="14">
        <f t="shared" si="3"/>
        <v>1</v>
      </c>
      <c r="V24" s="50">
        <f t="shared" si="4"/>
        <v>0</v>
      </c>
      <c r="X24" s="44">
        <v>1</v>
      </c>
      <c r="Y24" s="14">
        <f t="shared" si="5"/>
        <v>1</v>
      </c>
      <c r="Z24" s="50">
        <f t="shared" si="6"/>
        <v>0</v>
      </c>
      <c r="AB24" s="44">
        <v>1</v>
      </c>
      <c r="AC24" s="14">
        <f t="shared" si="7"/>
        <v>1</v>
      </c>
      <c r="AD24" s="50">
        <f t="shared" si="8"/>
        <v>0</v>
      </c>
      <c r="AF24" s="44">
        <v>0</v>
      </c>
      <c r="AG24" s="14">
        <v>14</v>
      </c>
      <c r="AH24" s="14">
        <v>1</v>
      </c>
      <c r="AI24" s="57">
        <f t="shared" si="9"/>
        <v>15</v>
      </c>
      <c r="AJ24" s="14">
        <f>+ROUND(D24/$AI$142,0)</f>
        <v>17</v>
      </c>
      <c r="AK24" s="50">
        <f t="shared" si="10"/>
        <v>-2</v>
      </c>
      <c r="AM24" s="44">
        <v>5</v>
      </c>
      <c r="AN24" s="14">
        <v>1</v>
      </c>
      <c r="AO24" s="57">
        <f t="shared" si="11"/>
        <v>6</v>
      </c>
      <c r="AP24" s="14">
        <v>5</v>
      </c>
      <c r="AQ24" s="50">
        <f t="shared" si="12"/>
        <v>1</v>
      </c>
      <c r="AS24" s="54">
        <f t="shared" si="13"/>
        <v>-1</v>
      </c>
      <c r="AU24" s="44">
        <v>5</v>
      </c>
      <c r="AV24" s="14">
        <f>+ROUND(D24/$AU$142,0)</f>
        <v>5</v>
      </c>
      <c r="AW24" s="50">
        <f t="shared" si="14"/>
        <v>0</v>
      </c>
      <c r="AY24" s="44">
        <v>0</v>
      </c>
      <c r="AZ24" s="14">
        <v>2</v>
      </c>
      <c r="BA24" s="14">
        <v>0</v>
      </c>
      <c r="BB24" s="57">
        <f t="shared" si="15"/>
        <v>2</v>
      </c>
      <c r="BC24" s="14">
        <f t="shared" si="16"/>
        <v>2</v>
      </c>
      <c r="BD24" s="43">
        <f t="shared" si="17"/>
        <v>0</v>
      </c>
      <c r="BF24" s="44">
        <f t="shared" si="18"/>
        <v>38</v>
      </c>
      <c r="BG24" s="14">
        <f t="shared" si="19"/>
        <v>39</v>
      </c>
      <c r="BH24" s="43">
        <f t="shared" si="20"/>
        <v>-1</v>
      </c>
    </row>
    <row r="25" spans="1:60" x14ac:dyDescent="0.2">
      <c r="A25" s="44" t="s">
        <v>328</v>
      </c>
      <c r="B25" s="14" t="s">
        <v>859</v>
      </c>
      <c r="C25" s="14">
        <f>+VLOOKUP(A25,Sheet7!$A$2:$G$142,7,0)</f>
        <v>40.35</v>
      </c>
      <c r="D25" s="98">
        <f>+VLOOKUP(A25,Sheet7!$A$2:$E$142,5,0)</f>
        <v>2022</v>
      </c>
      <c r="F25" s="59">
        <v>1</v>
      </c>
      <c r="H25" s="59">
        <v>1</v>
      </c>
      <c r="I25" s="65"/>
      <c r="J25" s="59">
        <v>1</v>
      </c>
      <c r="K25" s="65"/>
      <c r="L25" s="59">
        <f>+VLOOKUP(A25,Sheet1!$A$11:$Y$148,25,0)</f>
        <v>1</v>
      </c>
      <c r="M25" s="65"/>
      <c r="N25" s="44">
        <v>5</v>
      </c>
      <c r="O25" s="14">
        <v>0</v>
      </c>
      <c r="P25" s="57">
        <f t="shared" si="0"/>
        <v>5</v>
      </c>
      <c r="Q25" s="14">
        <f t="shared" si="1"/>
        <v>5</v>
      </c>
      <c r="R25" s="50">
        <f t="shared" si="2"/>
        <v>0</v>
      </c>
      <c r="T25" s="44">
        <v>2</v>
      </c>
      <c r="U25" s="14">
        <f t="shared" si="3"/>
        <v>2</v>
      </c>
      <c r="V25" s="50">
        <f t="shared" si="4"/>
        <v>0</v>
      </c>
      <c r="X25" s="44">
        <v>2</v>
      </c>
      <c r="Y25" s="14">
        <f t="shared" si="5"/>
        <v>2</v>
      </c>
      <c r="Z25" s="50">
        <f t="shared" si="6"/>
        <v>0</v>
      </c>
      <c r="AB25" s="44">
        <v>2</v>
      </c>
      <c r="AC25" s="14">
        <f t="shared" si="7"/>
        <v>2</v>
      </c>
      <c r="AD25" s="50">
        <f t="shared" si="8"/>
        <v>0</v>
      </c>
      <c r="AF25" s="44">
        <v>0</v>
      </c>
      <c r="AG25" s="14">
        <v>28</v>
      </c>
      <c r="AH25" s="14">
        <v>3</v>
      </c>
      <c r="AI25" s="57">
        <f t="shared" si="9"/>
        <v>31</v>
      </c>
      <c r="AJ25" s="14">
        <f>+ROUND(D25/$AI$142,0)</f>
        <v>28</v>
      </c>
      <c r="AK25" s="50">
        <f t="shared" si="10"/>
        <v>3</v>
      </c>
      <c r="AM25" s="44">
        <v>5</v>
      </c>
      <c r="AN25" s="14">
        <v>0</v>
      </c>
      <c r="AO25" s="57">
        <f t="shared" si="11"/>
        <v>5</v>
      </c>
      <c r="AP25" s="14">
        <v>5</v>
      </c>
      <c r="AQ25" s="50">
        <f t="shared" si="12"/>
        <v>0</v>
      </c>
      <c r="AS25" s="54">
        <f t="shared" si="13"/>
        <v>3</v>
      </c>
      <c r="AU25" s="44">
        <v>9</v>
      </c>
      <c r="AV25" s="14">
        <f>+ROUND(D25/$AU$142,0)</f>
        <v>9</v>
      </c>
      <c r="AW25" s="50">
        <f t="shared" si="14"/>
        <v>0</v>
      </c>
      <c r="AY25" s="44">
        <v>0</v>
      </c>
      <c r="AZ25" s="14">
        <v>2</v>
      </c>
      <c r="BA25" s="14">
        <v>1</v>
      </c>
      <c r="BB25" s="57">
        <f t="shared" si="15"/>
        <v>3</v>
      </c>
      <c r="BC25" s="14">
        <f t="shared" si="16"/>
        <v>3</v>
      </c>
      <c r="BD25" s="43">
        <f t="shared" si="17"/>
        <v>0</v>
      </c>
      <c r="BF25" s="44">
        <f t="shared" si="18"/>
        <v>63</v>
      </c>
      <c r="BG25" s="14">
        <f t="shared" si="19"/>
        <v>60</v>
      </c>
      <c r="BH25" s="43">
        <f t="shared" si="20"/>
        <v>3</v>
      </c>
    </row>
    <row r="26" spans="1:60" x14ac:dyDescent="0.2">
      <c r="A26" s="44" t="s">
        <v>330</v>
      </c>
      <c r="B26" s="14" t="s">
        <v>854</v>
      </c>
      <c r="C26" s="14">
        <f>+VLOOKUP(A26,Sheet7!$A$2:$G$142,7,0)</f>
        <v>7.44</v>
      </c>
      <c r="D26" s="98">
        <f>+VLOOKUP(A26,Sheet7!$A$2:$E$142,5,0)</f>
        <v>1127</v>
      </c>
      <c r="F26" s="59">
        <v>1</v>
      </c>
      <c r="H26" s="59">
        <v>1</v>
      </c>
      <c r="I26" s="65"/>
      <c r="J26" s="59">
        <v>1</v>
      </c>
      <c r="K26" s="65"/>
      <c r="L26" s="59">
        <f>+VLOOKUP(A26,Sheet1!$A$11:$Y$148,25,0)</f>
        <v>1</v>
      </c>
      <c r="M26" s="65"/>
      <c r="N26" s="44">
        <v>3</v>
      </c>
      <c r="O26" s="14">
        <v>0</v>
      </c>
      <c r="P26" s="57">
        <f t="shared" si="0"/>
        <v>3</v>
      </c>
      <c r="Q26" s="14">
        <f t="shared" si="1"/>
        <v>3</v>
      </c>
      <c r="R26" s="50">
        <f t="shared" si="2"/>
        <v>0</v>
      </c>
      <c r="T26" s="44">
        <v>1</v>
      </c>
      <c r="U26" s="14">
        <f t="shared" si="3"/>
        <v>1</v>
      </c>
      <c r="V26" s="50">
        <f t="shared" si="4"/>
        <v>0</v>
      </c>
      <c r="X26" s="44">
        <v>1</v>
      </c>
      <c r="Y26" s="14">
        <f t="shared" si="5"/>
        <v>1</v>
      </c>
      <c r="Z26" s="50">
        <f t="shared" si="6"/>
        <v>0</v>
      </c>
      <c r="AB26" s="44">
        <v>1</v>
      </c>
      <c r="AC26" s="14">
        <f t="shared" si="7"/>
        <v>1</v>
      </c>
      <c r="AD26" s="50">
        <f t="shared" si="8"/>
        <v>0</v>
      </c>
      <c r="AF26" s="44">
        <v>0</v>
      </c>
      <c r="AG26" s="14">
        <v>14</v>
      </c>
      <c r="AH26" s="14">
        <v>1</v>
      </c>
      <c r="AI26" s="57">
        <f t="shared" si="9"/>
        <v>15</v>
      </c>
      <c r="AJ26" s="14">
        <f>+ROUND(D26/$AI$142,0)</f>
        <v>16</v>
      </c>
      <c r="AK26" s="50">
        <f t="shared" si="10"/>
        <v>-1</v>
      </c>
      <c r="AM26" s="44">
        <v>5</v>
      </c>
      <c r="AN26" s="14">
        <v>0</v>
      </c>
      <c r="AO26" s="57">
        <f t="shared" si="11"/>
        <v>5</v>
      </c>
      <c r="AP26" s="14">
        <v>5</v>
      </c>
      <c r="AQ26" s="50">
        <f t="shared" si="12"/>
        <v>0</v>
      </c>
      <c r="AS26" s="54">
        <f t="shared" si="13"/>
        <v>-1</v>
      </c>
      <c r="AU26" s="44">
        <v>5</v>
      </c>
      <c r="AV26" s="14">
        <f>+ROUND(D26/$AU$142,0)</f>
        <v>5</v>
      </c>
      <c r="AW26" s="50">
        <f t="shared" si="14"/>
        <v>0</v>
      </c>
      <c r="AY26" s="44">
        <v>0</v>
      </c>
      <c r="AZ26" s="14">
        <v>2</v>
      </c>
      <c r="BA26" s="14">
        <v>0</v>
      </c>
      <c r="BB26" s="57">
        <f t="shared" si="15"/>
        <v>2</v>
      </c>
      <c r="BC26" s="14">
        <f t="shared" si="16"/>
        <v>2</v>
      </c>
      <c r="BD26" s="43">
        <f t="shared" si="17"/>
        <v>0</v>
      </c>
      <c r="BF26" s="44">
        <f t="shared" si="18"/>
        <v>37</v>
      </c>
      <c r="BG26" s="14">
        <f t="shared" si="19"/>
        <v>38</v>
      </c>
      <c r="BH26" s="43">
        <f t="shared" si="20"/>
        <v>-1</v>
      </c>
    </row>
    <row r="27" spans="1:60" x14ac:dyDescent="0.2">
      <c r="A27" s="93" t="s">
        <v>101</v>
      </c>
      <c r="B27" s="63" t="s">
        <v>379</v>
      </c>
      <c r="C27" s="63">
        <f>+VLOOKUP(A27,Sheet7!$A$2:$G$142,7,0)</f>
        <v>5.4141133000000004</v>
      </c>
      <c r="D27" s="98">
        <f>+VLOOKUP(A27,Sheet7!$A$2:$E$142,5,0)</f>
        <v>739</v>
      </c>
      <c r="F27" s="59">
        <v>1</v>
      </c>
      <c r="H27" s="59">
        <v>1</v>
      </c>
      <c r="I27" s="65"/>
      <c r="J27" s="59">
        <v>1</v>
      </c>
      <c r="K27" s="65"/>
      <c r="L27" s="59">
        <f>+VLOOKUP(A27,Sheet1!$A$11:$Y$148,25,0)</f>
        <v>1</v>
      </c>
      <c r="M27" s="65"/>
      <c r="N27" s="44">
        <v>2</v>
      </c>
      <c r="O27" s="14">
        <v>0</v>
      </c>
      <c r="P27" s="57">
        <f t="shared" si="0"/>
        <v>2</v>
      </c>
      <c r="Q27" s="14">
        <f t="shared" si="1"/>
        <v>2</v>
      </c>
      <c r="R27" s="50">
        <f t="shared" si="2"/>
        <v>0</v>
      </c>
      <c r="T27" s="44">
        <v>0</v>
      </c>
      <c r="U27" s="14">
        <f t="shared" si="3"/>
        <v>0</v>
      </c>
      <c r="V27" s="50">
        <f t="shared" si="4"/>
        <v>0</v>
      </c>
      <c r="X27" s="44">
        <v>1</v>
      </c>
      <c r="Y27" s="14">
        <f t="shared" si="5"/>
        <v>1</v>
      </c>
      <c r="Z27" s="50">
        <f t="shared" si="6"/>
        <v>0</v>
      </c>
      <c r="AB27" s="44">
        <v>1</v>
      </c>
      <c r="AC27" s="14">
        <f t="shared" si="7"/>
        <v>1</v>
      </c>
      <c r="AD27" s="50">
        <f t="shared" si="8"/>
        <v>0</v>
      </c>
      <c r="AF27" s="44">
        <v>5</v>
      </c>
      <c r="AG27" s="14">
        <v>5</v>
      </c>
      <c r="AH27" s="14">
        <v>1</v>
      </c>
      <c r="AI27" s="57">
        <f t="shared" si="9"/>
        <v>11</v>
      </c>
      <c r="AJ27" s="14">
        <f>+ROUND(D27/$AI$142,0)</f>
        <v>10</v>
      </c>
      <c r="AK27" s="50">
        <f t="shared" si="10"/>
        <v>1</v>
      </c>
      <c r="AM27" s="44">
        <v>5</v>
      </c>
      <c r="AN27" s="14">
        <v>0</v>
      </c>
      <c r="AO27" s="57">
        <f t="shared" si="11"/>
        <v>5</v>
      </c>
      <c r="AP27" s="14">
        <v>5</v>
      </c>
      <c r="AQ27" s="50">
        <f t="shared" si="12"/>
        <v>0</v>
      </c>
      <c r="AS27" s="54">
        <f t="shared" si="13"/>
        <v>1</v>
      </c>
      <c r="AU27" s="44">
        <v>3</v>
      </c>
      <c r="AV27" s="14">
        <f>+ROUND(D27/$AU$142,0)</f>
        <v>3</v>
      </c>
      <c r="AW27" s="50">
        <f t="shared" si="14"/>
        <v>0</v>
      </c>
      <c r="AY27" s="44">
        <v>0</v>
      </c>
      <c r="AZ27" s="14">
        <v>2</v>
      </c>
      <c r="BA27" s="14">
        <v>0</v>
      </c>
      <c r="BB27" s="57">
        <f t="shared" si="15"/>
        <v>2</v>
      </c>
      <c r="BC27" s="14">
        <f t="shared" si="16"/>
        <v>2</v>
      </c>
      <c r="BD27" s="43">
        <f t="shared" si="17"/>
        <v>0</v>
      </c>
      <c r="BF27" s="44">
        <f t="shared" si="18"/>
        <v>29</v>
      </c>
      <c r="BG27" s="14">
        <f t="shared" si="19"/>
        <v>28</v>
      </c>
      <c r="BH27" s="43">
        <f t="shared" si="20"/>
        <v>1</v>
      </c>
    </row>
    <row r="28" spans="1:60" x14ac:dyDescent="0.2">
      <c r="A28" s="44" t="s">
        <v>74</v>
      </c>
      <c r="B28" s="14" t="s">
        <v>383</v>
      </c>
      <c r="C28" s="14">
        <f>+VLOOKUP(A28,Sheet7!$A$2:$G$142,7,0)</f>
        <v>5.34</v>
      </c>
      <c r="D28" s="98">
        <f>+VLOOKUP(A28,Sheet7!$A$2:$E$142,5,0)</f>
        <v>748</v>
      </c>
      <c r="F28" s="59">
        <v>1</v>
      </c>
      <c r="H28" s="59">
        <v>1</v>
      </c>
      <c r="I28" s="65"/>
      <c r="J28" s="59">
        <v>1</v>
      </c>
      <c r="K28" s="65"/>
      <c r="L28" s="59">
        <f>+VLOOKUP(A28,Sheet1!$A$11:$Y$148,25,0)</f>
        <v>1</v>
      </c>
      <c r="M28" s="65"/>
      <c r="N28" s="44">
        <v>2</v>
      </c>
      <c r="O28" s="14">
        <v>0</v>
      </c>
      <c r="P28" s="57">
        <f t="shared" si="0"/>
        <v>2</v>
      </c>
      <c r="Q28" s="14">
        <f t="shared" si="1"/>
        <v>2</v>
      </c>
      <c r="R28" s="50">
        <f t="shared" si="2"/>
        <v>0</v>
      </c>
      <c r="T28" s="44">
        <v>0</v>
      </c>
      <c r="U28" s="14">
        <f t="shared" si="3"/>
        <v>0</v>
      </c>
      <c r="V28" s="50">
        <f t="shared" si="4"/>
        <v>0</v>
      </c>
      <c r="X28" s="44">
        <v>1</v>
      </c>
      <c r="Y28" s="14">
        <f t="shared" si="5"/>
        <v>1</v>
      </c>
      <c r="Z28" s="50">
        <f t="shared" si="6"/>
        <v>0</v>
      </c>
      <c r="AB28" s="44">
        <v>1</v>
      </c>
      <c r="AC28" s="14">
        <f t="shared" si="7"/>
        <v>1</v>
      </c>
      <c r="AD28" s="50">
        <f t="shared" si="8"/>
        <v>0</v>
      </c>
      <c r="AF28" s="44">
        <v>0</v>
      </c>
      <c r="AG28" s="14">
        <v>8</v>
      </c>
      <c r="AH28" s="14">
        <v>1</v>
      </c>
      <c r="AI28" s="57">
        <f t="shared" si="9"/>
        <v>9</v>
      </c>
      <c r="AJ28" s="14">
        <f>+ROUND(D28/$AI$142,0)</f>
        <v>10</v>
      </c>
      <c r="AK28" s="50">
        <f t="shared" si="10"/>
        <v>-1</v>
      </c>
      <c r="AM28" s="44">
        <v>5</v>
      </c>
      <c r="AN28" s="14">
        <v>0</v>
      </c>
      <c r="AO28" s="57">
        <f t="shared" si="11"/>
        <v>5</v>
      </c>
      <c r="AP28" s="14">
        <v>5</v>
      </c>
      <c r="AQ28" s="50">
        <f t="shared" si="12"/>
        <v>0</v>
      </c>
      <c r="AS28" s="54">
        <f t="shared" si="13"/>
        <v>-1</v>
      </c>
      <c r="AU28" s="44">
        <v>4</v>
      </c>
      <c r="AV28" s="14">
        <f>+ROUND(D28/$AU$142,0)</f>
        <v>3</v>
      </c>
      <c r="AW28" s="50">
        <f t="shared" si="14"/>
        <v>1</v>
      </c>
      <c r="AY28" s="44">
        <v>0</v>
      </c>
      <c r="AZ28" s="14">
        <v>2</v>
      </c>
      <c r="BA28" s="14">
        <v>0</v>
      </c>
      <c r="BB28" s="57">
        <f t="shared" si="15"/>
        <v>2</v>
      </c>
      <c r="BC28" s="14">
        <f t="shared" si="16"/>
        <v>2</v>
      </c>
      <c r="BD28" s="43">
        <f t="shared" si="17"/>
        <v>0</v>
      </c>
      <c r="BF28" s="44">
        <f t="shared" si="18"/>
        <v>28</v>
      </c>
      <c r="BG28" s="14">
        <f t="shared" si="19"/>
        <v>28</v>
      </c>
      <c r="BH28" s="43">
        <f t="shared" si="20"/>
        <v>0</v>
      </c>
    </row>
    <row r="29" spans="1:60" x14ac:dyDescent="0.2">
      <c r="A29" s="44" t="s">
        <v>45</v>
      </c>
      <c r="B29" s="14" t="s">
        <v>380</v>
      </c>
      <c r="C29" s="14">
        <f>+VLOOKUP(A29,Sheet7!$A$2:$G$142,7,0)</f>
        <v>11.39</v>
      </c>
      <c r="D29" s="98">
        <f>+VLOOKUP(A29,Sheet7!$A$2:$E$142,5,0)</f>
        <v>700</v>
      </c>
      <c r="F29" s="59">
        <v>1</v>
      </c>
      <c r="H29" s="59">
        <v>1</v>
      </c>
      <c r="I29" s="65"/>
      <c r="J29" s="59">
        <v>1</v>
      </c>
      <c r="K29" s="65"/>
      <c r="L29" s="59">
        <f>+VLOOKUP(A29,Sheet1!$A$11:$Y$148,25,0)</f>
        <v>1</v>
      </c>
      <c r="M29" s="65"/>
      <c r="N29" s="44">
        <v>2</v>
      </c>
      <c r="O29" s="14">
        <v>0</v>
      </c>
      <c r="P29" s="57">
        <f t="shared" si="0"/>
        <v>2</v>
      </c>
      <c r="Q29" s="14">
        <f t="shared" si="1"/>
        <v>2</v>
      </c>
      <c r="R29" s="50">
        <f t="shared" si="2"/>
        <v>0</v>
      </c>
      <c r="T29" s="44">
        <v>0</v>
      </c>
      <c r="U29" s="14">
        <f t="shared" si="3"/>
        <v>0</v>
      </c>
      <c r="V29" s="50">
        <f t="shared" si="4"/>
        <v>0</v>
      </c>
      <c r="X29" s="44">
        <v>1</v>
      </c>
      <c r="Y29" s="14">
        <f t="shared" si="5"/>
        <v>1</v>
      </c>
      <c r="Z29" s="50">
        <f t="shared" si="6"/>
        <v>0</v>
      </c>
      <c r="AB29" s="44">
        <v>1</v>
      </c>
      <c r="AC29" s="14">
        <f t="shared" si="7"/>
        <v>1</v>
      </c>
      <c r="AD29" s="50">
        <f t="shared" si="8"/>
        <v>0</v>
      </c>
      <c r="AF29" s="44">
        <v>0</v>
      </c>
      <c r="AG29" s="14">
        <v>7</v>
      </c>
      <c r="AH29" s="14">
        <v>1</v>
      </c>
      <c r="AI29" s="57">
        <f t="shared" si="9"/>
        <v>8</v>
      </c>
      <c r="AJ29" s="14">
        <f>+ROUND(D29/$AI$142,0)</f>
        <v>10</v>
      </c>
      <c r="AK29" s="50">
        <f t="shared" si="10"/>
        <v>-2</v>
      </c>
      <c r="AM29" s="44">
        <v>5</v>
      </c>
      <c r="AN29" s="14">
        <v>0</v>
      </c>
      <c r="AO29" s="57">
        <f t="shared" si="11"/>
        <v>5</v>
      </c>
      <c r="AP29" s="14">
        <v>5</v>
      </c>
      <c r="AQ29" s="50">
        <f t="shared" si="12"/>
        <v>0</v>
      </c>
      <c r="AS29" s="54">
        <f t="shared" si="13"/>
        <v>-2</v>
      </c>
      <c r="AU29" s="44">
        <v>3</v>
      </c>
      <c r="AV29" s="14">
        <f>+ROUND(D29/$AU$142,0)</f>
        <v>3</v>
      </c>
      <c r="AW29" s="50">
        <f t="shared" si="14"/>
        <v>0</v>
      </c>
      <c r="AY29" s="44">
        <v>0</v>
      </c>
      <c r="AZ29" s="14">
        <v>2</v>
      </c>
      <c r="BA29" s="14">
        <v>0</v>
      </c>
      <c r="BB29" s="57">
        <f t="shared" si="15"/>
        <v>2</v>
      </c>
      <c r="BC29" s="14">
        <f t="shared" si="16"/>
        <v>2</v>
      </c>
      <c r="BD29" s="43">
        <f t="shared" si="17"/>
        <v>0</v>
      </c>
      <c r="BF29" s="44">
        <f t="shared" si="18"/>
        <v>26</v>
      </c>
      <c r="BG29" s="14">
        <f t="shared" si="19"/>
        <v>28</v>
      </c>
      <c r="BH29" s="43">
        <f t="shared" si="20"/>
        <v>-2</v>
      </c>
    </row>
    <row r="30" spans="1:60" x14ac:dyDescent="0.2">
      <c r="A30" s="45" t="s">
        <v>46</v>
      </c>
      <c r="B30" s="46" t="s">
        <v>380</v>
      </c>
      <c r="C30" s="46">
        <f>+VLOOKUP(A30,Sheet7!$A$2:$G$142,7,0)</f>
        <v>30.96</v>
      </c>
      <c r="D30" s="99">
        <f>+VLOOKUP(A30,Sheet7!$A$2:$E$142,5,0)</f>
        <v>1505</v>
      </c>
      <c r="F30" s="60">
        <v>1</v>
      </c>
      <c r="H30" s="60">
        <v>1</v>
      </c>
      <c r="I30" s="6"/>
      <c r="J30" s="60">
        <v>1</v>
      </c>
      <c r="K30" s="6"/>
      <c r="L30" s="60">
        <f>+VLOOKUP(A30,Sheet1!$A$11:$Y$148,25,0)</f>
        <v>1</v>
      </c>
      <c r="N30" s="45">
        <v>4</v>
      </c>
      <c r="O30" s="46">
        <v>0</v>
      </c>
      <c r="P30" s="57">
        <f t="shared" si="0"/>
        <v>4</v>
      </c>
      <c r="Q30" s="46">
        <f t="shared" si="1"/>
        <v>4</v>
      </c>
      <c r="R30" s="50">
        <f t="shared" si="2"/>
        <v>0</v>
      </c>
      <c r="T30" s="45">
        <v>1</v>
      </c>
      <c r="U30" s="46">
        <f t="shared" si="3"/>
        <v>1</v>
      </c>
      <c r="V30" s="50">
        <f t="shared" si="4"/>
        <v>0</v>
      </c>
      <c r="X30" s="45">
        <v>2</v>
      </c>
      <c r="Y30" s="46">
        <f t="shared" si="5"/>
        <v>2</v>
      </c>
      <c r="Z30" s="50">
        <f t="shared" si="6"/>
        <v>0</v>
      </c>
      <c r="AB30" s="45">
        <v>1</v>
      </c>
      <c r="AC30" s="46">
        <f t="shared" si="7"/>
        <v>1</v>
      </c>
      <c r="AD30" s="50">
        <f t="shared" si="8"/>
        <v>0</v>
      </c>
      <c r="AF30" s="45">
        <v>0</v>
      </c>
      <c r="AG30" s="46">
        <v>18</v>
      </c>
      <c r="AH30" s="46">
        <v>2</v>
      </c>
      <c r="AI30" s="57">
        <f t="shared" si="9"/>
        <v>20</v>
      </c>
      <c r="AJ30" s="46">
        <f>+ROUND(D30/$AI$142,0)</f>
        <v>21</v>
      </c>
      <c r="AK30" s="50">
        <f t="shared" si="10"/>
        <v>-1</v>
      </c>
      <c r="AM30" s="45">
        <v>5</v>
      </c>
      <c r="AN30" s="46">
        <v>0</v>
      </c>
      <c r="AO30" s="57">
        <f t="shared" si="11"/>
        <v>5</v>
      </c>
      <c r="AP30" s="46">
        <v>5</v>
      </c>
      <c r="AQ30" s="50">
        <f t="shared" si="12"/>
        <v>0</v>
      </c>
      <c r="AS30" s="54">
        <f t="shared" si="13"/>
        <v>-1</v>
      </c>
      <c r="AU30" s="45">
        <v>7</v>
      </c>
      <c r="AV30" s="46">
        <f>+ROUND(D30/$AU$142,0)</f>
        <v>7</v>
      </c>
      <c r="AW30" s="50">
        <f t="shared" si="14"/>
        <v>0</v>
      </c>
      <c r="AY30" s="45">
        <v>0</v>
      </c>
      <c r="AZ30" s="46">
        <v>2</v>
      </c>
      <c r="BA30" s="46">
        <v>0</v>
      </c>
      <c r="BB30" s="57">
        <f t="shared" si="15"/>
        <v>2</v>
      </c>
      <c r="BC30" s="46">
        <f t="shared" si="16"/>
        <v>2</v>
      </c>
      <c r="BD30" s="43">
        <f t="shared" si="17"/>
        <v>0</v>
      </c>
      <c r="BF30" s="45">
        <f t="shared" si="18"/>
        <v>46</v>
      </c>
      <c r="BG30" s="46">
        <f t="shared" si="19"/>
        <v>47</v>
      </c>
      <c r="BH30" s="43">
        <f t="shared" si="20"/>
        <v>-1</v>
      </c>
    </row>
    <row r="31" spans="1:60" x14ac:dyDescent="0.2">
      <c r="A31" s="44" t="s">
        <v>75</v>
      </c>
      <c r="B31" s="14" t="s">
        <v>383</v>
      </c>
      <c r="C31" s="14">
        <f>+VLOOKUP(A31,Sheet7!$A$2:$G$142,7,0)</f>
        <v>21.03</v>
      </c>
      <c r="D31" s="98">
        <f>+VLOOKUP(A31,Sheet7!$A$2:$E$142,5,0)</f>
        <v>2347</v>
      </c>
      <c r="F31" s="59">
        <v>1</v>
      </c>
      <c r="H31" s="59">
        <v>1</v>
      </c>
      <c r="I31" s="65"/>
      <c r="J31" s="59">
        <v>1</v>
      </c>
      <c r="K31" s="65"/>
      <c r="L31" s="59">
        <f>+VLOOKUP(A31,Sheet1!$A$11:$Y$148,25,0)</f>
        <v>1</v>
      </c>
      <c r="M31" s="65"/>
      <c r="N31" s="44">
        <v>6</v>
      </c>
      <c r="O31" s="14">
        <v>0</v>
      </c>
      <c r="P31" s="57">
        <f t="shared" si="0"/>
        <v>6</v>
      </c>
      <c r="Q31" s="14">
        <f t="shared" si="1"/>
        <v>6</v>
      </c>
      <c r="R31" s="50">
        <f t="shared" si="2"/>
        <v>0</v>
      </c>
      <c r="T31" s="44">
        <v>2</v>
      </c>
      <c r="U31" s="14">
        <f t="shared" si="3"/>
        <v>2</v>
      </c>
      <c r="V31" s="50">
        <f t="shared" si="4"/>
        <v>0</v>
      </c>
      <c r="X31" s="44">
        <v>2</v>
      </c>
      <c r="Y31" s="14">
        <f t="shared" si="5"/>
        <v>2</v>
      </c>
      <c r="Z31" s="50">
        <f t="shared" si="6"/>
        <v>0</v>
      </c>
      <c r="AB31" s="44">
        <v>2</v>
      </c>
      <c r="AC31" s="14">
        <f t="shared" si="7"/>
        <v>2</v>
      </c>
      <c r="AD31" s="50">
        <f t="shared" si="8"/>
        <v>0</v>
      </c>
      <c r="AF31" s="44">
        <v>0</v>
      </c>
      <c r="AG31" s="14">
        <v>33</v>
      </c>
      <c r="AH31" s="14">
        <v>2</v>
      </c>
      <c r="AI31" s="57">
        <f t="shared" si="9"/>
        <v>35</v>
      </c>
      <c r="AJ31" s="14">
        <f>+ROUND(D31/$AI$142,0)</f>
        <v>33</v>
      </c>
      <c r="AK31" s="50">
        <f t="shared" si="10"/>
        <v>2</v>
      </c>
      <c r="AM31" s="44">
        <v>5</v>
      </c>
      <c r="AN31" s="14">
        <v>0</v>
      </c>
      <c r="AO31" s="57">
        <f t="shared" si="11"/>
        <v>5</v>
      </c>
      <c r="AP31" s="14">
        <v>5</v>
      </c>
      <c r="AQ31" s="50">
        <f t="shared" si="12"/>
        <v>0</v>
      </c>
      <c r="AS31" s="54">
        <f t="shared" si="13"/>
        <v>2</v>
      </c>
      <c r="AU31" s="44">
        <v>10</v>
      </c>
      <c r="AV31" s="14">
        <f>+ROUND(D31/$AU$142,0)</f>
        <v>10</v>
      </c>
      <c r="AW31" s="50">
        <f t="shared" si="14"/>
        <v>0</v>
      </c>
      <c r="AY31" s="44">
        <v>0</v>
      </c>
      <c r="AZ31" s="14">
        <v>3</v>
      </c>
      <c r="BA31" s="14">
        <v>0</v>
      </c>
      <c r="BB31" s="57">
        <f t="shared" si="15"/>
        <v>3</v>
      </c>
      <c r="BC31" s="14">
        <f t="shared" si="16"/>
        <v>3</v>
      </c>
      <c r="BD31" s="43">
        <f t="shared" si="17"/>
        <v>0</v>
      </c>
      <c r="BF31" s="44">
        <f t="shared" si="18"/>
        <v>69</v>
      </c>
      <c r="BG31" s="14">
        <f t="shared" si="19"/>
        <v>67</v>
      </c>
      <c r="BH31" s="43">
        <f t="shared" si="20"/>
        <v>2</v>
      </c>
    </row>
    <row r="32" spans="1:60" x14ac:dyDescent="0.2">
      <c r="A32" s="41" t="s">
        <v>332</v>
      </c>
      <c r="B32" s="42" t="s">
        <v>854</v>
      </c>
      <c r="C32" s="42">
        <f>+VLOOKUP(A32,Sheet7!$A$2:$G$142,7,0)</f>
        <v>6.71</v>
      </c>
      <c r="D32" s="97">
        <f>+VLOOKUP(A32,Sheet7!$A$2:$E$142,5,0)</f>
        <v>1211</v>
      </c>
      <c r="F32" s="58">
        <v>1</v>
      </c>
      <c r="H32" s="58">
        <v>1</v>
      </c>
      <c r="I32" s="6"/>
      <c r="J32" s="58">
        <v>1</v>
      </c>
      <c r="K32" s="6"/>
      <c r="L32" s="58">
        <f>+VLOOKUP(A32,Sheet1!$A$11:$Y$148,25,0)</f>
        <v>1</v>
      </c>
      <c r="N32" s="41">
        <v>3</v>
      </c>
      <c r="O32" s="42">
        <v>0</v>
      </c>
      <c r="P32" s="57">
        <f t="shared" si="0"/>
        <v>3</v>
      </c>
      <c r="Q32" s="42">
        <f t="shared" si="1"/>
        <v>3</v>
      </c>
      <c r="R32" s="50">
        <f t="shared" si="2"/>
        <v>0</v>
      </c>
      <c r="T32" s="41">
        <v>1</v>
      </c>
      <c r="U32" s="42">
        <f t="shared" si="3"/>
        <v>1</v>
      </c>
      <c r="V32" s="50">
        <f t="shared" si="4"/>
        <v>0</v>
      </c>
      <c r="X32" s="41">
        <v>1</v>
      </c>
      <c r="Y32" s="42">
        <f t="shared" si="5"/>
        <v>1</v>
      </c>
      <c r="Z32" s="50">
        <f t="shared" si="6"/>
        <v>0</v>
      </c>
      <c r="AB32" s="41">
        <v>1</v>
      </c>
      <c r="AC32" s="42">
        <f t="shared" si="7"/>
        <v>1</v>
      </c>
      <c r="AD32" s="50">
        <f t="shared" si="8"/>
        <v>0</v>
      </c>
      <c r="AF32" s="41">
        <v>0</v>
      </c>
      <c r="AG32" s="42">
        <v>18</v>
      </c>
      <c r="AH32" s="42">
        <v>1</v>
      </c>
      <c r="AI32" s="57">
        <f t="shared" si="9"/>
        <v>19</v>
      </c>
      <c r="AJ32" s="42">
        <f>+ROUND(D32/$AI$142,0)</f>
        <v>17</v>
      </c>
      <c r="AK32" s="50">
        <f t="shared" si="10"/>
        <v>2</v>
      </c>
      <c r="AM32" s="41">
        <v>5</v>
      </c>
      <c r="AN32" s="42">
        <v>0</v>
      </c>
      <c r="AO32" s="57">
        <f t="shared" si="11"/>
        <v>5</v>
      </c>
      <c r="AP32" s="42">
        <v>5</v>
      </c>
      <c r="AQ32" s="50">
        <f t="shared" si="12"/>
        <v>0</v>
      </c>
      <c r="AS32" s="54">
        <f t="shared" si="13"/>
        <v>2</v>
      </c>
      <c r="AU32" s="41">
        <v>6</v>
      </c>
      <c r="AV32" s="42">
        <f>+ROUND(D32/$AU$142,0)</f>
        <v>5</v>
      </c>
      <c r="AW32" s="50">
        <f t="shared" si="14"/>
        <v>1</v>
      </c>
      <c r="AY32" s="41">
        <v>0</v>
      </c>
      <c r="AZ32" s="42">
        <v>2</v>
      </c>
      <c r="BA32" s="42">
        <v>0</v>
      </c>
      <c r="BB32" s="57">
        <f t="shared" si="15"/>
        <v>2</v>
      </c>
      <c r="BC32" s="42">
        <f t="shared" si="16"/>
        <v>2</v>
      </c>
      <c r="BD32" s="43">
        <f t="shared" si="17"/>
        <v>0</v>
      </c>
      <c r="BF32" s="41">
        <f t="shared" si="18"/>
        <v>42</v>
      </c>
      <c r="BG32" s="42">
        <f t="shared" si="19"/>
        <v>39</v>
      </c>
      <c r="BH32" s="43">
        <f t="shared" si="20"/>
        <v>3</v>
      </c>
    </row>
    <row r="33" spans="1:60" x14ac:dyDescent="0.2">
      <c r="A33" s="44" t="s">
        <v>76</v>
      </c>
      <c r="B33" s="14" t="s">
        <v>383</v>
      </c>
      <c r="C33" s="14">
        <f>+VLOOKUP(A33,Sheet7!$A$2:$G$142,7,0)</f>
        <v>13.09</v>
      </c>
      <c r="D33" s="98">
        <f>+VLOOKUP(A33,Sheet7!$A$2:$E$142,5,0)</f>
        <v>1167</v>
      </c>
      <c r="F33" s="59">
        <v>1</v>
      </c>
      <c r="H33" s="59">
        <v>1</v>
      </c>
      <c r="I33" s="65"/>
      <c r="J33" s="59">
        <v>1</v>
      </c>
      <c r="K33" s="65"/>
      <c r="L33" s="59">
        <f>+VLOOKUP(A33,Sheet1!$A$11:$Y$148,25,0)</f>
        <v>1</v>
      </c>
      <c r="M33" s="65"/>
      <c r="N33" s="44">
        <v>3</v>
      </c>
      <c r="O33" s="14">
        <v>0</v>
      </c>
      <c r="P33" s="57">
        <f t="shared" si="0"/>
        <v>3</v>
      </c>
      <c r="Q33" s="14">
        <f t="shared" si="1"/>
        <v>3</v>
      </c>
      <c r="R33" s="50">
        <f t="shared" si="2"/>
        <v>0</v>
      </c>
      <c r="T33" s="44">
        <v>1</v>
      </c>
      <c r="U33" s="14">
        <f t="shared" si="3"/>
        <v>1</v>
      </c>
      <c r="V33" s="50">
        <f t="shared" si="4"/>
        <v>0</v>
      </c>
      <c r="X33" s="44">
        <v>1</v>
      </c>
      <c r="Y33" s="14">
        <f t="shared" si="5"/>
        <v>1</v>
      </c>
      <c r="Z33" s="50">
        <f t="shared" si="6"/>
        <v>0</v>
      </c>
      <c r="AB33" s="44">
        <v>1</v>
      </c>
      <c r="AC33" s="14">
        <f t="shared" si="7"/>
        <v>1</v>
      </c>
      <c r="AD33" s="50">
        <f t="shared" si="8"/>
        <v>0</v>
      </c>
      <c r="AF33" s="44">
        <v>0</v>
      </c>
      <c r="AG33" s="14">
        <v>13</v>
      </c>
      <c r="AH33" s="14">
        <v>2</v>
      </c>
      <c r="AI33" s="57">
        <f t="shared" si="9"/>
        <v>15</v>
      </c>
      <c r="AJ33" s="14">
        <f>+ROUND(D33/$AI$142,0)</f>
        <v>16</v>
      </c>
      <c r="AK33" s="50">
        <f t="shared" si="10"/>
        <v>-1</v>
      </c>
      <c r="AM33" s="44">
        <v>5</v>
      </c>
      <c r="AN33" s="14">
        <v>0</v>
      </c>
      <c r="AO33" s="57">
        <f t="shared" si="11"/>
        <v>5</v>
      </c>
      <c r="AP33" s="14">
        <v>5</v>
      </c>
      <c r="AQ33" s="50">
        <f t="shared" si="12"/>
        <v>0</v>
      </c>
      <c r="AS33" s="54">
        <f t="shared" si="13"/>
        <v>-1</v>
      </c>
      <c r="AU33" s="44">
        <v>6</v>
      </c>
      <c r="AV33" s="14">
        <f>+ROUND(D33/$AU$142,0)</f>
        <v>5</v>
      </c>
      <c r="AW33" s="50">
        <f t="shared" si="14"/>
        <v>1</v>
      </c>
      <c r="AY33" s="44">
        <v>0</v>
      </c>
      <c r="AZ33" s="14">
        <v>2</v>
      </c>
      <c r="BA33" s="14">
        <v>0</v>
      </c>
      <c r="BB33" s="57">
        <f t="shared" si="15"/>
        <v>2</v>
      </c>
      <c r="BC33" s="14">
        <f t="shared" si="16"/>
        <v>2</v>
      </c>
      <c r="BD33" s="43">
        <f t="shared" si="17"/>
        <v>0</v>
      </c>
      <c r="BF33" s="44">
        <f t="shared" si="18"/>
        <v>38</v>
      </c>
      <c r="BG33" s="14">
        <f t="shared" si="19"/>
        <v>38</v>
      </c>
      <c r="BH33" s="43">
        <f t="shared" si="20"/>
        <v>0</v>
      </c>
    </row>
    <row r="34" spans="1:60" x14ac:dyDescent="0.2">
      <c r="A34" s="44" t="s">
        <v>333</v>
      </c>
      <c r="B34" s="14" t="s">
        <v>385</v>
      </c>
      <c r="C34" s="14">
        <f>+VLOOKUP(A34,Sheet7!$A$2:$G$142,7,0)</f>
        <v>10.71</v>
      </c>
      <c r="D34" s="98">
        <f>+VLOOKUP(A34,Sheet7!$A$2:$E$142,5,0)</f>
        <v>1156</v>
      </c>
      <c r="F34" s="59">
        <v>1</v>
      </c>
      <c r="H34" s="59">
        <v>1</v>
      </c>
      <c r="I34" s="65"/>
      <c r="J34" s="59">
        <v>1</v>
      </c>
      <c r="K34" s="65"/>
      <c r="L34" s="59">
        <f>+VLOOKUP(A34,Sheet1!$A$11:$Y$148,25,0)</f>
        <v>1</v>
      </c>
      <c r="M34" s="65"/>
      <c r="N34" s="44">
        <v>3</v>
      </c>
      <c r="O34" s="14">
        <v>0</v>
      </c>
      <c r="P34" s="57">
        <f t="shared" si="0"/>
        <v>3</v>
      </c>
      <c r="Q34" s="14">
        <f t="shared" si="1"/>
        <v>3</v>
      </c>
      <c r="R34" s="50">
        <f t="shared" si="2"/>
        <v>0</v>
      </c>
      <c r="T34" s="44">
        <v>1</v>
      </c>
      <c r="U34" s="14">
        <f t="shared" si="3"/>
        <v>1</v>
      </c>
      <c r="V34" s="50">
        <f t="shared" si="4"/>
        <v>0</v>
      </c>
      <c r="X34" s="44">
        <v>1</v>
      </c>
      <c r="Y34" s="14">
        <f t="shared" si="5"/>
        <v>1</v>
      </c>
      <c r="Z34" s="50">
        <f t="shared" si="6"/>
        <v>0</v>
      </c>
      <c r="AB34" s="44">
        <v>1</v>
      </c>
      <c r="AC34" s="14">
        <f t="shared" si="7"/>
        <v>1</v>
      </c>
      <c r="AD34" s="50">
        <f t="shared" si="8"/>
        <v>0</v>
      </c>
      <c r="AF34" s="44">
        <v>0</v>
      </c>
      <c r="AG34" s="14">
        <v>14</v>
      </c>
      <c r="AH34" s="14">
        <v>1</v>
      </c>
      <c r="AI34" s="57">
        <f t="shared" si="9"/>
        <v>15</v>
      </c>
      <c r="AJ34" s="14">
        <f>+ROUND(D34/$AI$142,0)</f>
        <v>16</v>
      </c>
      <c r="AK34" s="50">
        <f t="shared" si="10"/>
        <v>-1</v>
      </c>
      <c r="AM34" s="44">
        <v>5</v>
      </c>
      <c r="AN34" s="14">
        <v>0</v>
      </c>
      <c r="AO34" s="57">
        <f t="shared" si="11"/>
        <v>5</v>
      </c>
      <c r="AP34" s="14">
        <v>5</v>
      </c>
      <c r="AQ34" s="50">
        <f t="shared" si="12"/>
        <v>0</v>
      </c>
      <c r="AS34" s="54">
        <f t="shared" si="13"/>
        <v>-1</v>
      </c>
      <c r="AU34" s="44">
        <v>5</v>
      </c>
      <c r="AV34" s="14">
        <f>+ROUND(D34/$AU$142,0)</f>
        <v>5</v>
      </c>
      <c r="AW34" s="50">
        <f t="shared" si="14"/>
        <v>0</v>
      </c>
      <c r="AY34" s="44">
        <v>0</v>
      </c>
      <c r="AZ34" s="14">
        <v>2</v>
      </c>
      <c r="BA34" s="14">
        <v>0</v>
      </c>
      <c r="BB34" s="57">
        <f t="shared" si="15"/>
        <v>2</v>
      </c>
      <c r="BC34" s="14">
        <f t="shared" si="16"/>
        <v>2</v>
      </c>
      <c r="BD34" s="43">
        <f t="shared" si="17"/>
        <v>0</v>
      </c>
      <c r="BF34" s="44">
        <f t="shared" si="18"/>
        <v>37</v>
      </c>
      <c r="BG34" s="14">
        <f t="shared" si="19"/>
        <v>38</v>
      </c>
      <c r="BH34" s="43">
        <f t="shared" si="20"/>
        <v>-1</v>
      </c>
    </row>
    <row r="35" spans="1:60" x14ac:dyDescent="0.2">
      <c r="A35" s="44" t="s">
        <v>102</v>
      </c>
      <c r="B35" s="14" t="s">
        <v>379</v>
      </c>
      <c r="C35" s="14">
        <f>+VLOOKUP(A35,Sheet7!$A$2:$G$142,7,0)</f>
        <v>15.07</v>
      </c>
      <c r="D35" s="98">
        <f>+VLOOKUP(A35,Sheet7!$A$2:$E$142,5,0)</f>
        <v>1054</v>
      </c>
      <c r="F35" s="59">
        <v>1</v>
      </c>
      <c r="H35" s="59">
        <v>1</v>
      </c>
      <c r="I35" s="65"/>
      <c r="J35" s="59">
        <v>1</v>
      </c>
      <c r="K35" s="65"/>
      <c r="L35" s="59">
        <f>+VLOOKUP(A35,Sheet1!$A$11:$Y$148,25,0)</f>
        <v>1</v>
      </c>
      <c r="M35" s="65"/>
      <c r="N35" s="44">
        <v>3</v>
      </c>
      <c r="O35" s="14">
        <v>0</v>
      </c>
      <c r="P35" s="57">
        <f t="shared" si="0"/>
        <v>3</v>
      </c>
      <c r="Q35" s="14">
        <f t="shared" si="1"/>
        <v>3</v>
      </c>
      <c r="R35" s="50">
        <f t="shared" si="2"/>
        <v>0</v>
      </c>
      <c r="T35" s="44">
        <v>1</v>
      </c>
      <c r="U35" s="14">
        <f t="shared" si="3"/>
        <v>1</v>
      </c>
      <c r="V35" s="50">
        <f t="shared" si="4"/>
        <v>0</v>
      </c>
      <c r="X35" s="44">
        <v>1</v>
      </c>
      <c r="Y35" s="14">
        <f t="shared" si="5"/>
        <v>1</v>
      </c>
      <c r="Z35" s="50">
        <f t="shared" si="6"/>
        <v>0</v>
      </c>
      <c r="AB35" s="44">
        <v>1</v>
      </c>
      <c r="AC35" s="14">
        <f t="shared" si="7"/>
        <v>1</v>
      </c>
      <c r="AD35" s="50">
        <f t="shared" si="8"/>
        <v>0</v>
      </c>
      <c r="AF35" s="44">
        <v>1</v>
      </c>
      <c r="AG35" s="14">
        <v>11</v>
      </c>
      <c r="AH35" s="14">
        <v>1</v>
      </c>
      <c r="AI35" s="57">
        <f t="shared" si="9"/>
        <v>13</v>
      </c>
      <c r="AJ35" s="14">
        <f>+ROUND(D35/$AI$142,0)</f>
        <v>15</v>
      </c>
      <c r="AK35" s="50">
        <f t="shared" si="10"/>
        <v>-2</v>
      </c>
      <c r="AM35" s="44">
        <v>5</v>
      </c>
      <c r="AN35" s="14">
        <v>0</v>
      </c>
      <c r="AO35" s="57">
        <f t="shared" si="11"/>
        <v>5</v>
      </c>
      <c r="AP35" s="14">
        <v>5</v>
      </c>
      <c r="AQ35" s="50">
        <f t="shared" si="12"/>
        <v>0</v>
      </c>
      <c r="AS35" s="54">
        <f t="shared" si="13"/>
        <v>-2</v>
      </c>
      <c r="AU35" s="44">
        <v>5</v>
      </c>
      <c r="AV35" s="14">
        <f>+ROUND(D35/$AU$142,0)</f>
        <v>5</v>
      </c>
      <c r="AW35" s="50">
        <f t="shared" si="14"/>
        <v>0</v>
      </c>
      <c r="AY35" s="44">
        <v>0</v>
      </c>
      <c r="AZ35" s="14">
        <v>2</v>
      </c>
      <c r="BA35" s="14">
        <v>0</v>
      </c>
      <c r="BB35" s="57">
        <f t="shared" si="15"/>
        <v>2</v>
      </c>
      <c r="BC35" s="14">
        <f t="shared" si="16"/>
        <v>2</v>
      </c>
      <c r="BD35" s="43">
        <f t="shared" si="17"/>
        <v>0</v>
      </c>
      <c r="BF35" s="44">
        <f t="shared" si="18"/>
        <v>35</v>
      </c>
      <c r="BG35" s="14">
        <f t="shared" si="19"/>
        <v>37</v>
      </c>
      <c r="BH35" s="43">
        <f t="shared" si="20"/>
        <v>-2</v>
      </c>
    </row>
    <row r="36" spans="1:60" x14ac:dyDescent="0.2">
      <c r="A36" s="44" t="s">
        <v>103</v>
      </c>
      <c r="B36" s="14" t="s">
        <v>379</v>
      </c>
      <c r="C36" s="14">
        <f>+VLOOKUP(A36,Sheet7!$A$2:$G$142,7,0)</f>
        <v>46.44</v>
      </c>
      <c r="D36" s="98">
        <f>+VLOOKUP(A36,Sheet7!$A$2:$E$142,5,0)</f>
        <v>2035</v>
      </c>
      <c r="F36" s="59">
        <v>1</v>
      </c>
      <c r="H36" s="59">
        <v>1</v>
      </c>
      <c r="I36" s="65"/>
      <c r="J36" s="59">
        <v>1</v>
      </c>
      <c r="K36" s="65"/>
      <c r="L36" s="59">
        <f>+VLOOKUP(A36,Sheet1!$A$11:$Y$148,25,0)</f>
        <v>1</v>
      </c>
      <c r="M36" s="65"/>
      <c r="N36" s="44">
        <v>5</v>
      </c>
      <c r="O36" s="14">
        <v>0</v>
      </c>
      <c r="P36" s="57">
        <f t="shared" si="0"/>
        <v>5</v>
      </c>
      <c r="Q36" s="14">
        <f t="shared" si="1"/>
        <v>5</v>
      </c>
      <c r="R36" s="50">
        <f t="shared" si="2"/>
        <v>0</v>
      </c>
      <c r="T36" s="44">
        <v>2</v>
      </c>
      <c r="U36" s="14">
        <f t="shared" si="3"/>
        <v>2</v>
      </c>
      <c r="V36" s="50">
        <f t="shared" si="4"/>
        <v>0</v>
      </c>
      <c r="X36" s="44">
        <v>2</v>
      </c>
      <c r="Y36" s="14">
        <f t="shared" si="5"/>
        <v>2</v>
      </c>
      <c r="Z36" s="50">
        <f t="shared" si="6"/>
        <v>0</v>
      </c>
      <c r="AB36" s="44">
        <v>2</v>
      </c>
      <c r="AC36" s="14">
        <f t="shared" si="7"/>
        <v>2</v>
      </c>
      <c r="AD36" s="50">
        <f t="shared" si="8"/>
        <v>0</v>
      </c>
      <c r="AF36" s="44">
        <v>0</v>
      </c>
      <c r="AG36" s="14">
        <v>28</v>
      </c>
      <c r="AH36" s="14">
        <v>3</v>
      </c>
      <c r="AI36" s="57">
        <f t="shared" si="9"/>
        <v>31</v>
      </c>
      <c r="AJ36" s="14">
        <f>+ROUND(D36/$AI$142,0)</f>
        <v>28</v>
      </c>
      <c r="AK36" s="50">
        <f t="shared" si="10"/>
        <v>3</v>
      </c>
      <c r="AM36" s="44">
        <v>5</v>
      </c>
      <c r="AN36" s="14">
        <v>0</v>
      </c>
      <c r="AO36" s="57">
        <f t="shared" si="11"/>
        <v>5</v>
      </c>
      <c r="AP36" s="14">
        <v>5</v>
      </c>
      <c r="AQ36" s="50">
        <f t="shared" si="12"/>
        <v>0</v>
      </c>
      <c r="AS36" s="54">
        <f t="shared" si="13"/>
        <v>3</v>
      </c>
      <c r="AU36" s="44">
        <v>9</v>
      </c>
      <c r="AV36" s="14">
        <f>+ROUND(D36/$AU$142,0)</f>
        <v>9</v>
      </c>
      <c r="AW36" s="50">
        <f t="shared" si="14"/>
        <v>0</v>
      </c>
      <c r="AY36" s="44">
        <v>1</v>
      </c>
      <c r="AZ36" s="14">
        <v>2</v>
      </c>
      <c r="BA36" s="14">
        <v>0</v>
      </c>
      <c r="BB36" s="57">
        <f t="shared" si="15"/>
        <v>3</v>
      </c>
      <c r="BC36" s="14">
        <f t="shared" si="16"/>
        <v>3</v>
      </c>
      <c r="BD36" s="43">
        <f t="shared" si="17"/>
        <v>0</v>
      </c>
      <c r="BF36" s="44">
        <f t="shared" si="18"/>
        <v>63</v>
      </c>
      <c r="BG36" s="14">
        <f t="shared" si="19"/>
        <v>60</v>
      </c>
      <c r="BH36" s="43">
        <f t="shared" si="20"/>
        <v>3</v>
      </c>
    </row>
    <row r="37" spans="1:60" x14ac:dyDescent="0.2">
      <c r="A37" s="44" t="s">
        <v>47</v>
      </c>
      <c r="B37" s="14" t="s">
        <v>380</v>
      </c>
      <c r="C37" s="14">
        <f>+VLOOKUP(A37,Sheet7!$A$2:$G$142,7,0)</f>
        <v>16.61</v>
      </c>
      <c r="D37" s="98">
        <f>+VLOOKUP(A37,Sheet7!$A$2:$E$142,5,0)</f>
        <v>1389</v>
      </c>
      <c r="F37" s="59">
        <v>1</v>
      </c>
      <c r="H37" s="59">
        <v>1</v>
      </c>
      <c r="I37" s="65"/>
      <c r="J37" s="59">
        <v>1</v>
      </c>
      <c r="K37" s="65"/>
      <c r="L37" s="59">
        <f>+VLOOKUP(A37,Sheet1!$A$11:$Y$148,25,0)</f>
        <v>1</v>
      </c>
      <c r="M37" s="65"/>
      <c r="N37" s="44">
        <v>3</v>
      </c>
      <c r="O37" s="14">
        <v>0</v>
      </c>
      <c r="P37" s="57">
        <f t="shared" si="0"/>
        <v>3</v>
      </c>
      <c r="Q37" s="14">
        <f t="shared" si="1"/>
        <v>3</v>
      </c>
      <c r="R37" s="50">
        <f t="shared" si="2"/>
        <v>0</v>
      </c>
      <c r="T37" s="44">
        <v>1</v>
      </c>
      <c r="U37" s="14">
        <f t="shared" si="3"/>
        <v>1</v>
      </c>
      <c r="V37" s="50">
        <f t="shared" si="4"/>
        <v>0</v>
      </c>
      <c r="X37" s="44">
        <v>2</v>
      </c>
      <c r="Y37" s="14">
        <f t="shared" si="5"/>
        <v>2</v>
      </c>
      <c r="Z37" s="50">
        <f t="shared" si="6"/>
        <v>0</v>
      </c>
      <c r="AB37" s="44">
        <v>1</v>
      </c>
      <c r="AC37" s="14">
        <f t="shared" si="7"/>
        <v>1</v>
      </c>
      <c r="AD37" s="50">
        <f t="shared" si="8"/>
        <v>0</v>
      </c>
      <c r="AF37" s="44">
        <v>0</v>
      </c>
      <c r="AG37" s="14">
        <v>18</v>
      </c>
      <c r="AH37" s="14">
        <v>1</v>
      </c>
      <c r="AI37" s="57">
        <f t="shared" si="9"/>
        <v>19</v>
      </c>
      <c r="AJ37" s="14">
        <f>+ROUND(D37/$AI$142,0)</f>
        <v>19</v>
      </c>
      <c r="AK37" s="50">
        <f t="shared" si="10"/>
        <v>0</v>
      </c>
      <c r="AM37" s="44">
        <v>5</v>
      </c>
      <c r="AN37" s="14">
        <v>0</v>
      </c>
      <c r="AO37" s="57">
        <f t="shared" si="11"/>
        <v>5</v>
      </c>
      <c r="AP37" s="14">
        <v>5</v>
      </c>
      <c r="AQ37" s="50">
        <f t="shared" si="12"/>
        <v>0</v>
      </c>
      <c r="AS37" s="54">
        <f t="shared" si="13"/>
        <v>0</v>
      </c>
      <c r="AU37" s="44">
        <v>6</v>
      </c>
      <c r="AV37" s="14">
        <f>+ROUND(D37/$AU$142,0)</f>
        <v>6</v>
      </c>
      <c r="AW37" s="50">
        <f t="shared" si="14"/>
        <v>0</v>
      </c>
      <c r="AY37" s="44">
        <v>0</v>
      </c>
      <c r="AZ37" s="14">
        <v>1</v>
      </c>
      <c r="BA37" s="14">
        <v>1</v>
      </c>
      <c r="BB37" s="57">
        <f t="shared" si="15"/>
        <v>2</v>
      </c>
      <c r="BC37" s="14">
        <f t="shared" si="16"/>
        <v>2</v>
      </c>
      <c r="BD37" s="43">
        <f t="shared" si="17"/>
        <v>0</v>
      </c>
      <c r="BF37" s="44">
        <f t="shared" si="18"/>
        <v>43</v>
      </c>
      <c r="BG37" s="14">
        <f t="shared" si="19"/>
        <v>43</v>
      </c>
      <c r="BH37" s="43">
        <f t="shared" si="20"/>
        <v>0</v>
      </c>
    </row>
    <row r="38" spans="1:60" x14ac:dyDescent="0.2">
      <c r="A38" s="44" t="s">
        <v>104</v>
      </c>
      <c r="B38" s="14" t="s">
        <v>379</v>
      </c>
      <c r="C38" s="14">
        <f>+VLOOKUP(A38,Sheet7!$A$2:$G$142,7,0)</f>
        <v>22.09</v>
      </c>
      <c r="D38" s="98">
        <f>+VLOOKUP(A38,Sheet7!$A$2:$E$142,5,0)</f>
        <v>2028</v>
      </c>
      <c r="F38" s="59">
        <v>1</v>
      </c>
      <c r="H38" s="59">
        <v>1</v>
      </c>
      <c r="I38" s="65"/>
      <c r="J38" s="59">
        <v>1</v>
      </c>
      <c r="K38" s="65"/>
      <c r="L38" s="59">
        <f>+VLOOKUP(A38,Sheet1!$A$11:$Y$148,25,0)</f>
        <v>1</v>
      </c>
      <c r="M38" s="65"/>
      <c r="N38" s="44">
        <v>5</v>
      </c>
      <c r="O38" s="14">
        <v>0</v>
      </c>
      <c r="P38" s="57">
        <f t="shared" si="0"/>
        <v>5</v>
      </c>
      <c r="Q38" s="14">
        <f t="shared" si="1"/>
        <v>5</v>
      </c>
      <c r="R38" s="50">
        <f t="shared" si="2"/>
        <v>0</v>
      </c>
      <c r="T38" s="44">
        <v>2</v>
      </c>
      <c r="U38" s="14">
        <f t="shared" si="3"/>
        <v>2</v>
      </c>
      <c r="V38" s="50">
        <f t="shared" si="4"/>
        <v>0</v>
      </c>
      <c r="X38" s="44">
        <v>2</v>
      </c>
      <c r="Y38" s="14">
        <f t="shared" si="5"/>
        <v>2</v>
      </c>
      <c r="Z38" s="50">
        <f t="shared" si="6"/>
        <v>0</v>
      </c>
      <c r="AB38" s="44">
        <v>2</v>
      </c>
      <c r="AC38" s="14">
        <f t="shared" si="7"/>
        <v>2</v>
      </c>
      <c r="AD38" s="50">
        <f t="shared" si="8"/>
        <v>0</v>
      </c>
      <c r="AF38" s="44">
        <v>0</v>
      </c>
      <c r="AG38" s="14">
        <v>27</v>
      </c>
      <c r="AH38" s="14">
        <v>2</v>
      </c>
      <c r="AI38" s="57">
        <f t="shared" si="9"/>
        <v>29</v>
      </c>
      <c r="AJ38" s="14">
        <f>+ROUND(D38/$AI$142,0)</f>
        <v>28</v>
      </c>
      <c r="AK38" s="50">
        <f t="shared" si="10"/>
        <v>1</v>
      </c>
      <c r="AM38" s="44">
        <v>5</v>
      </c>
      <c r="AN38" s="14">
        <v>1</v>
      </c>
      <c r="AO38" s="57">
        <f t="shared" si="11"/>
        <v>6</v>
      </c>
      <c r="AP38" s="14">
        <v>5</v>
      </c>
      <c r="AQ38" s="50">
        <f t="shared" si="12"/>
        <v>1</v>
      </c>
      <c r="AS38" s="54">
        <f t="shared" si="13"/>
        <v>2</v>
      </c>
      <c r="AU38" s="44">
        <v>8</v>
      </c>
      <c r="AV38" s="14">
        <f>+ROUND(D38/$AU$142,0)</f>
        <v>9</v>
      </c>
      <c r="AW38" s="50">
        <f t="shared" si="14"/>
        <v>-1</v>
      </c>
      <c r="AY38" s="44">
        <v>0</v>
      </c>
      <c r="AZ38" s="14">
        <v>2</v>
      </c>
      <c r="BA38" s="14">
        <v>0</v>
      </c>
      <c r="BB38" s="57">
        <f t="shared" si="15"/>
        <v>2</v>
      </c>
      <c r="BC38" s="14">
        <f t="shared" si="16"/>
        <v>3</v>
      </c>
      <c r="BD38" s="43">
        <f t="shared" si="17"/>
        <v>-1</v>
      </c>
      <c r="BF38" s="44">
        <f t="shared" si="18"/>
        <v>60</v>
      </c>
      <c r="BG38" s="14">
        <f t="shared" si="19"/>
        <v>60</v>
      </c>
      <c r="BH38" s="43">
        <f t="shared" si="20"/>
        <v>0</v>
      </c>
    </row>
    <row r="39" spans="1:60" x14ac:dyDescent="0.2">
      <c r="A39" s="44" t="s">
        <v>105</v>
      </c>
      <c r="B39" s="14" t="s">
        <v>379</v>
      </c>
      <c r="C39" s="14">
        <f>+VLOOKUP(A39,Sheet7!$A$2:$G$142,7,0)</f>
        <v>5.71</v>
      </c>
      <c r="D39" s="98">
        <f>+VLOOKUP(A39,Sheet7!$A$2:$E$142,5,0)</f>
        <v>574</v>
      </c>
      <c r="F39" s="59">
        <v>1</v>
      </c>
      <c r="H39" s="59">
        <v>1</v>
      </c>
      <c r="I39" s="65"/>
      <c r="J39" s="59">
        <v>1</v>
      </c>
      <c r="K39" s="65"/>
      <c r="L39" s="59">
        <f>+VLOOKUP(A39,Sheet1!$A$11:$Y$148,25,0)</f>
        <v>1</v>
      </c>
      <c r="M39" s="65"/>
      <c r="N39" s="44">
        <v>2</v>
      </c>
      <c r="O39" s="14">
        <v>0</v>
      </c>
      <c r="P39" s="57">
        <f t="shared" si="0"/>
        <v>2</v>
      </c>
      <c r="Q39" s="14">
        <f t="shared" si="1"/>
        <v>2</v>
      </c>
      <c r="R39" s="50">
        <f t="shared" si="2"/>
        <v>0</v>
      </c>
      <c r="T39" s="44">
        <v>0</v>
      </c>
      <c r="U39" s="14">
        <f t="shared" si="3"/>
        <v>0</v>
      </c>
      <c r="V39" s="50">
        <f t="shared" si="4"/>
        <v>0</v>
      </c>
      <c r="X39" s="44">
        <v>1</v>
      </c>
      <c r="Y39" s="14">
        <f t="shared" si="5"/>
        <v>1</v>
      </c>
      <c r="Z39" s="50">
        <f t="shared" si="6"/>
        <v>0</v>
      </c>
      <c r="AB39" s="44">
        <v>1</v>
      </c>
      <c r="AC39" s="14">
        <f t="shared" si="7"/>
        <v>1</v>
      </c>
      <c r="AD39" s="50">
        <f t="shared" si="8"/>
        <v>0</v>
      </c>
      <c r="AF39" s="44">
        <v>0</v>
      </c>
      <c r="AG39" s="14">
        <v>6</v>
      </c>
      <c r="AH39" s="14">
        <v>1</v>
      </c>
      <c r="AI39" s="57">
        <f t="shared" si="9"/>
        <v>7</v>
      </c>
      <c r="AJ39" s="14">
        <f>+ROUND(D39/$AI$142,0)</f>
        <v>8</v>
      </c>
      <c r="AK39" s="50">
        <f t="shared" si="10"/>
        <v>-1</v>
      </c>
      <c r="AM39" s="44">
        <v>5</v>
      </c>
      <c r="AN39" s="14">
        <v>0</v>
      </c>
      <c r="AO39" s="57">
        <f t="shared" si="11"/>
        <v>5</v>
      </c>
      <c r="AP39" s="14">
        <v>5</v>
      </c>
      <c r="AQ39" s="50">
        <f t="shared" si="12"/>
        <v>0</v>
      </c>
      <c r="AS39" s="54">
        <f t="shared" si="13"/>
        <v>-1</v>
      </c>
      <c r="AU39" s="44">
        <v>3</v>
      </c>
      <c r="AV39" s="14">
        <f>+ROUND(D39/$AU$142,0)</f>
        <v>3</v>
      </c>
      <c r="AW39" s="50">
        <f t="shared" si="14"/>
        <v>0</v>
      </c>
      <c r="AY39" s="44">
        <v>1</v>
      </c>
      <c r="AZ39" s="14">
        <v>1</v>
      </c>
      <c r="BA39" s="14">
        <v>0</v>
      </c>
      <c r="BB39" s="57">
        <f t="shared" si="15"/>
        <v>2</v>
      </c>
      <c r="BC39" s="14">
        <f t="shared" si="16"/>
        <v>2</v>
      </c>
      <c r="BD39" s="43">
        <f t="shared" si="17"/>
        <v>0</v>
      </c>
      <c r="BF39" s="44">
        <f t="shared" si="18"/>
        <v>25</v>
      </c>
      <c r="BG39" s="14">
        <f t="shared" si="19"/>
        <v>26</v>
      </c>
      <c r="BH39" s="43">
        <f t="shared" si="20"/>
        <v>-1</v>
      </c>
    </row>
    <row r="40" spans="1:60" x14ac:dyDescent="0.2">
      <c r="A40" s="41" t="s">
        <v>334</v>
      </c>
      <c r="B40" s="42" t="s">
        <v>383</v>
      </c>
      <c r="C40" s="42"/>
      <c r="D40" s="97"/>
      <c r="F40" s="58"/>
      <c r="H40" s="58"/>
      <c r="I40" s="6"/>
      <c r="J40" s="58"/>
      <c r="K40" s="6"/>
      <c r="L40" s="58"/>
      <c r="N40" s="41"/>
      <c r="O40" s="42"/>
      <c r="P40" s="57"/>
      <c r="Q40" s="42"/>
      <c r="R40" s="50"/>
      <c r="T40" s="41"/>
      <c r="U40" s="42"/>
      <c r="V40" s="50"/>
      <c r="X40" s="41"/>
      <c r="Y40" s="42"/>
      <c r="Z40" s="50"/>
      <c r="AB40" s="41"/>
      <c r="AC40" s="42"/>
      <c r="AD40" s="50"/>
      <c r="AF40" s="41"/>
      <c r="AG40" s="42"/>
      <c r="AH40" s="42"/>
      <c r="AI40" s="57"/>
      <c r="AJ40" s="42"/>
      <c r="AK40" s="50"/>
      <c r="AM40" s="41"/>
      <c r="AN40" s="42"/>
      <c r="AO40" s="57"/>
      <c r="AP40" s="42"/>
      <c r="AQ40" s="50"/>
      <c r="AS40" s="54"/>
      <c r="AU40" s="41"/>
      <c r="AV40" s="42"/>
      <c r="AW40" s="50"/>
      <c r="AY40" s="41"/>
      <c r="AZ40" s="42"/>
      <c r="BA40" s="42"/>
      <c r="BB40" s="57"/>
      <c r="BC40" s="42"/>
      <c r="BD40" s="43"/>
      <c r="BF40" s="41"/>
      <c r="BG40" s="42"/>
      <c r="BH40" s="43"/>
    </row>
    <row r="41" spans="1:60" x14ac:dyDescent="0.2">
      <c r="A41" s="44" t="s">
        <v>97</v>
      </c>
      <c r="B41" s="14" t="s">
        <v>383</v>
      </c>
      <c r="C41" s="14">
        <f>+VLOOKUP(A41,Sheet7!$A$2:$G$142,7,0)</f>
        <v>4.92</v>
      </c>
      <c r="D41" s="98">
        <f>+VLOOKUP(A41,Sheet7!$A$2:$E$142,5,0)</f>
        <v>944</v>
      </c>
      <c r="F41" s="59">
        <v>1</v>
      </c>
      <c r="H41" s="59">
        <v>1</v>
      </c>
      <c r="I41" s="65"/>
      <c r="J41" s="59">
        <v>1</v>
      </c>
      <c r="K41" s="65"/>
      <c r="L41" s="59">
        <f>+VLOOKUP(A41,Sheet1!$A$11:$Y$148,25,0)</f>
        <v>1</v>
      </c>
      <c r="M41" s="65"/>
      <c r="N41" s="44">
        <v>2</v>
      </c>
      <c r="O41" s="14">
        <v>0</v>
      </c>
      <c r="P41" s="57">
        <f>+N41+O41</f>
        <v>2</v>
      </c>
      <c r="Q41" s="14">
        <f>+IF(D41&lt;800,2,ROUND(D41/400,0))</f>
        <v>2</v>
      </c>
      <c r="R41" s="50">
        <f>+P41-Q41</f>
        <v>0</v>
      </c>
      <c r="T41" s="44">
        <v>0</v>
      </c>
      <c r="U41" s="14">
        <f>+IF(D41&lt;1000,0,IF(D41&lt;1775,1,2))</f>
        <v>0</v>
      </c>
      <c r="V41" s="50">
        <f>+T41-U41</f>
        <v>0</v>
      </c>
      <c r="X41" s="44">
        <v>1</v>
      </c>
      <c r="Y41" s="14">
        <f>+IF(D41&lt;1300,1,2)</f>
        <v>1</v>
      </c>
      <c r="Z41" s="50">
        <f>+X41-Y41</f>
        <v>0</v>
      </c>
      <c r="AB41" s="44">
        <v>1</v>
      </c>
      <c r="AC41" s="14">
        <f>IF(AI41&gt;23,2,1)</f>
        <v>1</v>
      </c>
      <c r="AD41" s="50">
        <f>+AB41-AC41</f>
        <v>0</v>
      </c>
      <c r="AF41" s="44">
        <v>0</v>
      </c>
      <c r="AG41" s="14">
        <v>10</v>
      </c>
      <c r="AH41" s="14">
        <v>1</v>
      </c>
      <c r="AI41" s="57">
        <f>+AF41+AG41+AH41</f>
        <v>11</v>
      </c>
      <c r="AJ41" s="14">
        <f>+ROUND(D41/$AI$142,0)</f>
        <v>13</v>
      </c>
      <c r="AK41" s="50">
        <f>+AI41-AJ41</f>
        <v>-2</v>
      </c>
      <c r="AM41" s="44">
        <v>5</v>
      </c>
      <c r="AN41" s="14">
        <v>0</v>
      </c>
      <c r="AO41" s="57">
        <f>SUM(AM41:AN41)</f>
        <v>5</v>
      </c>
      <c r="AP41" s="14">
        <v>5</v>
      </c>
      <c r="AQ41" s="50">
        <f>AO41-AP41</f>
        <v>0</v>
      </c>
      <c r="AS41" s="54">
        <f>+AQ41+AK41</f>
        <v>-2</v>
      </c>
      <c r="AU41" s="44">
        <v>5</v>
      </c>
      <c r="AV41" s="14">
        <f>+ROUND(D41/$AU$142,0)</f>
        <v>4</v>
      </c>
      <c r="AW41" s="50">
        <f>+AU41-AV41</f>
        <v>1</v>
      </c>
      <c r="AY41" s="44">
        <v>1</v>
      </c>
      <c r="AZ41" s="14">
        <v>1</v>
      </c>
      <c r="BA41" s="14">
        <v>0</v>
      </c>
      <c r="BB41" s="57">
        <f>+AY41+AZ41+BA41</f>
        <v>2</v>
      </c>
      <c r="BC41" s="14">
        <f>+IF(D41&lt;2000,2,3)</f>
        <v>2</v>
      </c>
      <c r="BD41" s="43">
        <f>+BB41-BC41</f>
        <v>0</v>
      </c>
      <c r="BF41" s="44">
        <f t="shared" ref="BF41:BF103" si="21">F41+H41+J41+L41+P41+T41+X41+AB41+AI41++AM41+AN41+AU41+BB41</f>
        <v>31</v>
      </c>
      <c r="BG41" s="14">
        <f t="shared" ref="BG41:BG103" si="22">F41+H41+J41+L41+Q41+U41+Y41+AC41+AJ41+AP41+AV41+BC41</f>
        <v>32</v>
      </c>
      <c r="BH41" s="43">
        <f t="shared" ref="BH41:BH103" si="23">R41+V41+Z41+AD41+AK41+AQ41+AW41+BD41</f>
        <v>-1</v>
      </c>
    </row>
    <row r="42" spans="1:60" x14ac:dyDescent="0.2">
      <c r="A42" s="44" t="s">
        <v>48</v>
      </c>
      <c r="B42" s="14" t="s">
        <v>380</v>
      </c>
      <c r="C42" s="14">
        <f>+VLOOKUP(A42,Sheet7!$A$2:$G$142,7,0)</f>
        <v>5.5600000000000005</v>
      </c>
      <c r="D42" s="98">
        <f>+VLOOKUP(A42,Sheet7!$A$2:$E$142,5,0)</f>
        <v>520</v>
      </c>
      <c r="F42" s="59">
        <v>1</v>
      </c>
      <c r="H42" s="59">
        <v>1</v>
      </c>
      <c r="I42" s="65"/>
      <c r="J42" s="59">
        <v>1</v>
      </c>
      <c r="K42" s="65"/>
      <c r="L42" s="59">
        <f>+VLOOKUP(A42,Sheet1!$A$11:$Y$148,25,0)</f>
        <v>1</v>
      </c>
      <c r="M42" s="65"/>
      <c r="N42" s="44">
        <v>2</v>
      </c>
      <c r="O42" s="14">
        <v>0</v>
      </c>
      <c r="P42" s="57">
        <f>+N42+O42</f>
        <v>2</v>
      </c>
      <c r="Q42" s="14">
        <f>+IF(D42&lt;800,2,ROUND(D42/400,0))</f>
        <v>2</v>
      </c>
      <c r="R42" s="50">
        <f>+P42-Q42</f>
        <v>0</v>
      </c>
      <c r="T42" s="44">
        <v>0</v>
      </c>
      <c r="U42" s="14">
        <f>+IF(D42&lt;1000,0,IF(D42&lt;1775,1,2))</f>
        <v>0</v>
      </c>
      <c r="V42" s="50">
        <f>+T42-U42</f>
        <v>0</v>
      </c>
      <c r="X42" s="44">
        <v>1</v>
      </c>
      <c r="Y42" s="14">
        <f>+IF(D42&lt;1300,1,2)</f>
        <v>1</v>
      </c>
      <c r="Z42" s="50">
        <f>+X42-Y42</f>
        <v>0</v>
      </c>
      <c r="AB42" s="44">
        <v>1</v>
      </c>
      <c r="AC42" s="14">
        <f>IF(AI42&gt;23,2,1)</f>
        <v>1</v>
      </c>
      <c r="AD42" s="50">
        <f>+AB42-AC42</f>
        <v>0</v>
      </c>
      <c r="AF42" s="44">
        <v>0</v>
      </c>
      <c r="AG42" s="14">
        <v>8</v>
      </c>
      <c r="AH42" s="14">
        <v>1</v>
      </c>
      <c r="AI42" s="57">
        <f>+AF42+AG42+AH42</f>
        <v>9</v>
      </c>
      <c r="AJ42" s="14">
        <f>+ROUND(D42/$AI$142,0)</f>
        <v>7</v>
      </c>
      <c r="AK42" s="50">
        <f>+AI42-AJ42</f>
        <v>2</v>
      </c>
      <c r="AM42" s="44">
        <v>5</v>
      </c>
      <c r="AN42" s="14">
        <v>0</v>
      </c>
      <c r="AO42" s="57">
        <f>SUM(AM42:AN42)</f>
        <v>5</v>
      </c>
      <c r="AP42" s="14">
        <v>5</v>
      </c>
      <c r="AQ42" s="50">
        <f>AO42-AP42</f>
        <v>0</v>
      </c>
      <c r="AS42" s="54">
        <f>+AQ42+AK42</f>
        <v>2</v>
      </c>
      <c r="AU42" s="44">
        <v>3</v>
      </c>
      <c r="AV42" s="14">
        <f>+ROUND(D42/$AU$142,0)</f>
        <v>2</v>
      </c>
      <c r="AW42" s="50">
        <f>+AU42-AV42</f>
        <v>1</v>
      </c>
      <c r="AY42" s="44">
        <v>1</v>
      </c>
      <c r="AZ42" s="14">
        <v>1</v>
      </c>
      <c r="BA42" s="14">
        <v>0</v>
      </c>
      <c r="BB42" s="57">
        <f>+AY42+AZ42+BA42</f>
        <v>2</v>
      </c>
      <c r="BC42" s="14">
        <f>+IF(D42&lt;2000,2,3)</f>
        <v>2</v>
      </c>
      <c r="BD42" s="43">
        <f>+BB42-BC42</f>
        <v>0</v>
      </c>
      <c r="BF42" s="44">
        <f t="shared" si="21"/>
        <v>27</v>
      </c>
      <c r="BG42" s="14">
        <f t="shared" si="22"/>
        <v>24</v>
      </c>
      <c r="BH42" s="43">
        <f t="shared" si="23"/>
        <v>3</v>
      </c>
    </row>
    <row r="43" spans="1:60" x14ac:dyDescent="0.2">
      <c r="A43" s="44" t="s">
        <v>49</v>
      </c>
      <c r="B43" s="14" t="s">
        <v>380</v>
      </c>
      <c r="C43" s="14">
        <f>+VLOOKUP(A43,Sheet7!$A$2:$G$142,7,0)</f>
        <v>21.01</v>
      </c>
      <c r="D43" s="98">
        <f>+VLOOKUP(A43,Sheet7!$A$2:$E$142,5,0)</f>
        <v>1186</v>
      </c>
      <c r="F43" s="59">
        <v>1</v>
      </c>
      <c r="H43" s="59">
        <v>1</v>
      </c>
      <c r="I43" s="65"/>
      <c r="J43" s="59">
        <v>1</v>
      </c>
      <c r="K43" s="65"/>
      <c r="L43" s="59">
        <f>+VLOOKUP(A43,Sheet1!$A$11:$Y$148,25,0)</f>
        <v>1</v>
      </c>
      <c r="M43" s="65"/>
      <c r="N43" s="44">
        <v>3</v>
      </c>
      <c r="O43" s="14">
        <v>0</v>
      </c>
      <c r="P43" s="57">
        <f>+N43+O43</f>
        <v>3</v>
      </c>
      <c r="Q43" s="14">
        <f>+IF(D43&lt;800,2,ROUND(D43/400,0))</f>
        <v>3</v>
      </c>
      <c r="R43" s="50">
        <f>+P43-Q43</f>
        <v>0</v>
      </c>
      <c r="T43" s="44">
        <v>1</v>
      </c>
      <c r="U43" s="14">
        <f>+IF(D43&lt;1000,0,IF(D43&lt;1775,1,2))</f>
        <v>1</v>
      </c>
      <c r="V43" s="50">
        <f>+T43-U43</f>
        <v>0</v>
      </c>
      <c r="X43" s="44">
        <v>1</v>
      </c>
      <c r="Y43" s="14">
        <f>+IF(D43&lt;1300,1,2)</f>
        <v>1</v>
      </c>
      <c r="Z43" s="50">
        <f>+X43-Y43</f>
        <v>0</v>
      </c>
      <c r="AB43" s="44">
        <v>1</v>
      </c>
      <c r="AC43" s="14">
        <f>IF(AI43&gt;23,2,1)</f>
        <v>1</v>
      </c>
      <c r="AD43" s="50">
        <f>+AB43-AC43</f>
        <v>0</v>
      </c>
      <c r="AF43" s="44">
        <v>0</v>
      </c>
      <c r="AG43" s="14">
        <v>14</v>
      </c>
      <c r="AH43" s="14">
        <v>2</v>
      </c>
      <c r="AI43" s="57">
        <f>+AF43+AG43+AH43</f>
        <v>16</v>
      </c>
      <c r="AJ43" s="14">
        <f>+ROUND(D43/$AI$142,0)</f>
        <v>16</v>
      </c>
      <c r="AK43" s="50">
        <f>+AI43-AJ43</f>
        <v>0</v>
      </c>
      <c r="AM43" s="44">
        <v>5</v>
      </c>
      <c r="AN43" s="14">
        <v>0</v>
      </c>
      <c r="AO43" s="57">
        <f>SUM(AM43:AN43)</f>
        <v>5</v>
      </c>
      <c r="AP43" s="14">
        <v>5</v>
      </c>
      <c r="AQ43" s="50">
        <f>AO43-AP43</f>
        <v>0</v>
      </c>
      <c r="AS43" s="54">
        <f>+AQ43+AK43</f>
        <v>0</v>
      </c>
      <c r="AU43" s="44">
        <v>5</v>
      </c>
      <c r="AV43" s="14">
        <f>+ROUND(D43/$AU$142,0)</f>
        <v>5</v>
      </c>
      <c r="AW43" s="50">
        <f>+AU43-AV43</f>
        <v>0</v>
      </c>
      <c r="AY43" s="44">
        <v>0</v>
      </c>
      <c r="AZ43" s="14">
        <v>2</v>
      </c>
      <c r="BA43" s="14">
        <v>0</v>
      </c>
      <c r="BB43" s="57">
        <f>+AY43+AZ43+BA43</f>
        <v>2</v>
      </c>
      <c r="BC43" s="14">
        <f>+IF(D43&lt;2000,2,3)</f>
        <v>2</v>
      </c>
      <c r="BD43" s="43">
        <f>+BB43-BC43</f>
        <v>0</v>
      </c>
      <c r="BF43" s="44">
        <f t="shared" si="21"/>
        <v>38</v>
      </c>
      <c r="BG43" s="14">
        <f t="shared" si="22"/>
        <v>38</v>
      </c>
      <c r="BH43" s="43">
        <f t="shared" si="23"/>
        <v>0</v>
      </c>
    </row>
    <row r="44" spans="1:60" x14ac:dyDescent="0.2">
      <c r="A44" s="45" t="s">
        <v>78</v>
      </c>
      <c r="B44" s="46" t="s">
        <v>383</v>
      </c>
      <c r="C44" s="46">
        <f>+VLOOKUP(A44,Sheet7!$A$2:$G$142,7,0)</f>
        <v>10.850000000000001</v>
      </c>
      <c r="D44" s="99">
        <f>+VLOOKUP(A44,Sheet7!$A$2:$E$142,5,0)</f>
        <v>1506</v>
      </c>
      <c r="F44" s="60">
        <v>1</v>
      </c>
      <c r="H44" s="60">
        <v>1</v>
      </c>
      <c r="I44" s="6"/>
      <c r="J44" s="60">
        <v>1</v>
      </c>
      <c r="K44" s="6"/>
      <c r="L44" s="60">
        <f>+VLOOKUP(A44,Sheet1!$A$11:$Y$148,25,0)</f>
        <v>1</v>
      </c>
      <c r="N44" s="45">
        <v>4</v>
      </c>
      <c r="O44" s="46">
        <v>0</v>
      </c>
      <c r="P44" s="57">
        <f>+N44+O44</f>
        <v>4</v>
      </c>
      <c r="Q44" s="46">
        <f>+IF(D44&lt;800,2,ROUND(D44/400,0))</f>
        <v>4</v>
      </c>
      <c r="R44" s="50">
        <f>+P44-Q44</f>
        <v>0</v>
      </c>
      <c r="T44" s="45">
        <v>1</v>
      </c>
      <c r="U44" s="46">
        <f>+IF(D44&lt;1000,0,IF(D44&lt;1775,1,2))</f>
        <v>1</v>
      </c>
      <c r="V44" s="50">
        <f>+T44-U44</f>
        <v>0</v>
      </c>
      <c r="X44" s="45">
        <v>2</v>
      </c>
      <c r="Y44" s="46">
        <f>+IF(D44&lt;1300,1,2)</f>
        <v>2</v>
      </c>
      <c r="Z44" s="50">
        <f>+X44-Y44</f>
        <v>0</v>
      </c>
      <c r="AB44" s="45">
        <v>2</v>
      </c>
      <c r="AC44" s="46">
        <f>IF(AI44&gt;23,2,1)</f>
        <v>1</v>
      </c>
      <c r="AD44" s="50">
        <f>+AB44-AC44</f>
        <v>1</v>
      </c>
      <c r="AF44" s="45">
        <v>0</v>
      </c>
      <c r="AG44" s="46">
        <v>20</v>
      </c>
      <c r="AH44" s="46">
        <v>1</v>
      </c>
      <c r="AI44" s="57">
        <f>+AF44+AG44+AH44</f>
        <v>21</v>
      </c>
      <c r="AJ44" s="46">
        <f>+ROUND(D44/$AI$142,0)</f>
        <v>21</v>
      </c>
      <c r="AK44" s="50">
        <f>+AI44-AJ44</f>
        <v>0</v>
      </c>
      <c r="AM44" s="45">
        <v>5</v>
      </c>
      <c r="AN44" s="46">
        <v>0</v>
      </c>
      <c r="AO44" s="57">
        <f>SUM(AM44:AN44)</f>
        <v>5</v>
      </c>
      <c r="AP44" s="46">
        <v>5</v>
      </c>
      <c r="AQ44" s="50">
        <f>AO44-AP44</f>
        <v>0</v>
      </c>
      <c r="AS44" s="54">
        <f>+AQ44+AK44</f>
        <v>0</v>
      </c>
      <c r="AU44" s="45">
        <v>7</v>
      </c>
      <c r="AV44" s="46">
        <f>+ROUND(D44/$AU$142,0)</f>
        <v>7</v>
      </c>
      <c r="AW44" s="50">
        <f>+AU44-AV44</f>
        <v>0</v>
      </c>
      <c r="AY44" s="45">
        <v>1</v>
      </c>
      <c r="AZ44" s="46">
        <v>1</v>
      </c>
      <c r="BA44" s="46">
        <v>0</v>
      </c>
      <c r="BB44" s="57">
        <f>+AY44+AZ44+BA44</f>
        <v>2</v>
      </c>
      <c r="BC44" s="46">
        <f>+IF(D44&lt;2000,2,3)</f>
        <v>2</v>
      </c>
      <c r="BD44" s="43">
        <f>+BB44-BC44</f>
        <v>0</v>
      </c>
      <c r="BF44" s="45">
        <f t="shared" si="21"/>
        <v>48</v>
      </c>
      <c r="BG44" s="46">
        <f t="shared" si="22"/>
        <v>47</v>
      </c>
      <c r="BH44" s="43">
        <f t="shared" si="23"/>
        <v>1</v>
      </c>
    </row>
    <row r="45" spans="1:60" x14ac:dyDescent="0.2">
      <c r="A45" s="44" t="s">
        <v>50</v>
      </c>
      <c r="B45" s="14" t="s">
        <v>380</v>
      </c>
      <c r="C45" s="14">
        <f>+VLOOKUP(A45,Sheet7!$A$2:$G$142,7,0)</f>
        <v>11.53</v>
      </c>
      <c r="D45" s="98">
        <f>+VLOOKUP(A45,Sheet7!$A$2:$E$142,5,0)</f>
        <v>1137</v>
      </c>
      <c r="F45" s="59">
        <v>1</v>
      </c>
      <c r="H45" s="59">
        <v>1</v>
      </c>
      <c r="I45" s="65"/>
      <c r="J45" s="59">
        <v>1</v>
      </c>
      <c r="K45" s="65"/>
      <c r="L45" s="59">
        <f>+VLOOKUP(A45,Sheet1!$A$11:$Y$148,25,0)</f>
        <v>1</v>
      </c>
      <c r="M45" s="65"/>
      <c r="N45" s="44">
        <v>3</v>
      </c>
      <c r="O45" s="14">
        <v>0</v>
      </c>
      <c r="P45" s="57">
        <f>+N45+O45</f>
        <v>3</v>
      </c>
      <c r="Q45" s="14">
        <f>+IF(D45&lt;800,2,ROUND(D45/400,0))</f>
        <v>3</v>
      </c>
      <c r="R45" s="50">
        <f>+P45-Q45</f>
        <v>0</v>
      </c>
      <c r="T45" s="44">
        <v>1</v>
      </c>
      <c r="U45" s="14">
        <f>+IF(D45&lt;1000,0,IF(D45&lt;1775,1,2))</f>
        <v>1</v>
      </c>
      <c r="V45" s="50">
        <f>+T45-U45</f>
        <v>0</v>
      </c>
      <c r="X45" s="44">
        <v>1</v>
      </c>
      <c r="Y45" s="14">
        <f>+IF(D45&lt;1300,1,2)</f>
        <v>1</v>
      </c>
      <c r="Z45" s="50">
        <f>+X45-Y45</f>
        <v>0</v>
      </c>
      <c r="AB45" s="44">
        <v>1</v>
      </c>
      <c r="AC45" s="14">
        <f>IF(AI45&gt;23,2,1)</f>
        <v>1</v>
      </c>
      <c r="AD45" s="50">
        <f>+AB45-AC45</f>
        <v>0</v>
      </c>
      <c r="AF45" s="44">
        <v>0</v>
      </c>
      <c r="AG45" s="14">
        <v>14</v>
      </c>
      <c r="AH45" s="14">
        <v>1</v>
      </c>
      <c r="AI45" s="57">
        <f>+AF45+AG45+AH45</f>
        <v>15</v>
      </c>
      <c r="AJ45" s="14">
        <f>+ROUND(D45/$AI$142,0)</f>
        <v>16</v>
      </c>
      <c r="AK45" s="50">
        <f>+AI45-AJ45</f>
        <v>-1</v>
      </c>
      <c r="AM45" s="44">
        <v>5</v>
      </c>
      <c r="AN45" s="14">
        <v>0</v>
      </c>
      <c r="AO45" s="57">
        <f>SUM(AM45:AN45)</f>
        <v>5</v>
      </c>
      <c r="AP45" s="14">
        <v>5</v>
      </c>
      <c r="AQ45" s="50">
        <f>AO45-AP45</f>
        <v>0</v>
      </c>
      <c r="AS45" s="54">
        <f>+AQ45+AK45</f>
        <v>-1</v>
      </c>
      <c r="AU45" s="44">
        <v>5</v>
      </c>
      <c r="AV45" s="14">
        <f>+ROUND(D45/$AU$142,0)</f>
        <v>5</v>
      </c>
      <c r="AW45" s="50">
        <f>+AU45-AV45</f>
        <v>0</v>
      </c>
      <c r="AY45" s="44">
        <v>1</v>
      </c>
      <c r="AZ45" s="14">
        <v>1</v>
      </c>
      <c r="BA45" s="14">
        <v>0</v>
      </c>
      <c r="BB45" s="57">
        <f>+AY45+AZ45+BA45</f>
        <v>2</v>
      </c>
      <c r="BC45" s="14">
        <f>+IF(D45&lt;2000,2,3)</f>
        <v>2</v>
      </c>
      <c r="BD45" s="43">
        <f>+BB45-BC45</f>
        <v>0</v>
      </c>
      <c r="BF45" s="44">
        <f t="shared" si="21"/>
        <v>37</v>
      </c>
      <c r="BG45" s="14">
        <f t="shared" si="22"/>
        <v>38</v>
      </c>
      <c r="BH45" s="43">
        <f t="shared" si="23"/>
        <v>-1</v>
      </c>
    </row>
    <row r="46" spans="1:60" x14ac:dyDescent="0.2">
      <c r="A46" s="44" t="s">
        <v>79</v>
      </c>
      <c r="B46" s="14" t="s">
        <v>383</v>
      </c>
      <c r="C46" s="14">
        <f>+VLOOKUP(A46,Sheet7!$A$2:$G$142,7,0)</f>
        <v>15.05</v>
      </c>
      <c r="D46" s="98">
        <f>+VLOOKUP(A46,Sheet7!$A$2:$E$142,5,0)</f>
        <v>1939</v>
      </c>
      <c r="F46" s="59">
        <v>1</v>
      </c>
      <c r="H46" s="59">
        <v>1</v>
      </c>
      <c r="I46" s="65"/>
      <c r="J46" s="59">
        <v>1</v>
      </c>
      <c r="K46" s="65"/>
      <c r="L46" s="59">
        <f>+VLOOKUP(A46,Sheet1!$A$11:$Y$148,25,0)</f>
        <v>1</v>
      </c>
      <c r="M46" s="65"/>
      <c r="N46" s="44">
        <v>5</v>
      </c>
      <c r="O46" s="14">
        <v>0</v>
      </c>
      <c r="P46" s="57">
        <f t="shared" ref="P46:P109" si="24">+N46+O46</f>
        <v>5</v>
      </c>
      <c r="Q46" s="14">
        <f t="shared" ref="Q46:Q109" si="25">+IF(D46&lt;800,2,ROUND(D46/400,0))</f>
        <v>5</v>
      </c>
      <c r="R46" s="50">
        <f t="shared" ref="R46:R109" si="26">+P46-Q46</f>
        <v>0</v>
      </c>
      <c r="T46" s="44">
        <v>2</v>
      </c>
      <c r="U46" s="14">
        <f t="shared" ref="U46:U109" si="27">+IF(D46&lt;1000,0,IF(D46&lt;1775,1,2))</f>
        <v>2</v>
      </c>
      <c r="V46" s="50">
        <f t="shared" ref="V46:V109" si="28">+T46-U46</f>
        <v>0</v>
      </c>
      <c r="X46" s="44">
        <v>2</v>
      </c>
      <c r="Y46" s="14">
        <f t="shared" ref="Y46:Y109" si="29">+IF(D46&lt;1300,1,2)</f>
        <v>2</v>
      </c>
      <c r="Z46" s="50">
        <f t="shared" ref="Z46:Z109" si="30">+X46-Y46</f>
        <v>0</v>
      </c>
      <c r="AB46" s="44">
        <v>2</v>
      </c>
      <c r="AC46" s="14">
        <f t="shared" ref="AC46:AC109" si="31">IF(AI46&gt;23,2,1)</f>
        <v>2</v>
      </c>
      <c r="AD46" s="50">
        <f t="shared" ref="AD46:AD109" si="32">+AB46-AC46</f>
        <v>0</v>
      </c>
      <c r="AF46" s="44">
        <v>0</v>
      </c>
      <c r="AG46" s="14">
        <v>24</v>
      </c>
      <c r="AH46" s="14">
        <v>1</v>
      </c>
      <c r="AI46" s="57">
        <f t="shared" ref="AI46:AI109" si="33">+AF46+AG46+AH46</f>
        <v>25</v>
      </c>
      <c r="AJ46" s="14">
        <f t="shared" ref="AJ46:AJ109" si="34">+ROUND(D46/$AI$142,0)</f>
        <v>27</v>
      </c>
      <c r="AK46" s="50">
        <f t="shared" ref="AK46:AK109" si="35">+AI46-AJ46</f>
        <v>-2</v>
      </c>
      <c r="AM46" s="44">
        <v>5</v>
      </c>
      <c r="AN46" s="14">
        <v>0</v>
      </c>
      <c r="AO46" s="57">
        <f t="shared" ref="AO46:AO109" si="36">SUM(AM46:AN46)</f>
        <v>5</v>
      </c>
      <c r="AP46" s="14">
        <v>5</v>
      </c>
      <c r="AQ46" s="50">
        <f t="shared" ref="AQ46:AQ109" si="37">AO46-AP46</f>
        <v>0</v>
      </c>
      <c r="AS46" s="54">
        <f t="shared" ref="AS46:AS109" si="38">+AQ46+AK46</f>
        <v>-2</v>
      </c>
      <c r="AU46" s="44">
        <v>8</v>
      </c>
      <c r="AV46" s="14">
        <f t="shared" ref="AV46:AV109" si="39">+ROUND(D46/$AU$142,0)</f>
        <v>9</v>
      </c>
      <c r="AW46" s="50">
        <f t="shared" ref="AW46:AW109" si="40">+AU46-AV46</f>
        <v>-1</v>
      </c>
      <c r="AY46" s="44">
        <v>0</v>
      </c>
      <c r="AZ46" s="14">
        <v>2</v>
      </c>
      <c r="BA46" s="14">
        <v>0</v>
      </c>
      <c r="BB46" s="57">
        <f t="shared" ref="BB46:BB109" si="41">+AY46+AZ46+BA46</f>
        <v>2</v>
      </c>
      <c r="BC46" s="14">
        <f t="shared" ref="BC46:BC109" si="42">+IF(D46&lt;2000,2,3)</f>
        <v>2</v>
      </c>
      <c r="BD46" s="43">
        <f t="shared" ref="BD46:BD109" si="43">+BB46-BC46</f>
        <v>0</v>
      </c>
      <c r="BF46" s="44">
        <f t="shared" si="21"/>
        <v>55</v>
      </c>
      <c r="BG46" s="14">
        <f t="shared" si="22"/>
        <v>58</v>
      </c>
      <c r="BH46" s="43">
        <f t="shared" si="23"/>
        <v>-3</v>
      </c>
    </row>
    <row r="47" spans="1:60" x14ac:dyDescent="0.2">
      <c r="A47" s="44" t="s">
        <v>112</v>
      </c>
      <c r="B47" s="14" t="s">
        <v>379</v>
      </c>
      <c r="C47" s="14">
        <f>+VLOOKUP(A47,Sheet7!$A$2:$G$142,7,0)</f>
        <v>7.21</v>
      </c>
      <c r="D47" s="98">
        <f>+VLOOKUP(A47,Sheet7!$A$2:$E$142,5,0)</f>
        <v>732</v>
      </c>
      <c r="F47" s="59">
        <v>1</v>
      </c>
      <c r="H47" s="59">
        <v>1</v>
      </c>
      <c r="I47" s="65"/>
      <c r="J47" s="59">
        <v>1</v>
      </c>
      <c r="K47" s="65"/>
      <c r="L47" s="59">
        <f>+VLOOKUP(A47,Sheet1!$A$11:$Y$148,25,0)</f>
        <v>1</v>
      </c>
      <c r="M47" s="65"/>
      <c r="N47" s="44">
        <v>2</v>
      </c>
      <c r="O47" s="14">
        <v>0</v>
      </c>
      <c r="P47" s="57">
        <f t="shared" si="24"/>
        <v>2</v>
      </c>
      <c r="Q47" s="14">
        <f t="shared" si="25"/>
        <v>2</v>
      </c>
      <c r="R47" s="50">
        <f t="shared" si="26"/>
        <v>0</v>
      </c>
      <c r="T47" s="44">
        <v>0</v>
      </c>
      <c r="U47" s="14">
        <f t="shared" si="27"/>
        <v>0</v>
      </c>
      <c r="V47" s="50">
        <f t="shared" si="28"/>
        <v>0</v>
      </c>
      <c r="X47" s="44">
        <v>1</v>
      </c>
      <c r="Y47" s="14">
        <f t="shared" si="29"/>
        <v>1</v>
      </c>
      <c r="Z47" s="50">
        <f t="shared" si="30"/>
        <v>0</v>
      </c>
      <c r="AB47" s="44">
        <v>1</v>
      </c>
      <c r="AC47" s="14">
        <f t="shared" si="31"/>
        <v>1</v>
      </c>
      <c r="AD47" s="50">
        <f t="shared" si="32"/>
        <v>0</v>
      </c>
      <c r="AF47" s="44">
        <v>0</v>
      </c>
      <c r="AG47" s="14">
        <v>8</v>
      </c>
      <c r="AH47" s="14">
        <v>1</v>
      </c>
      <c r="AI47" s="57">
        <f t="shared" si="33"/>
        <v>9</v>
      </c>
      <c r="AJ47" s="14">
        <f t="shared" si="34"/>
        <v>10</v>
      </c>
      <c r="AK47" s="50">
        <f t="shared" si="35"/>
        <v>-1</v>
      </c>
      <c r="AM47" s="44">
        <v>5</v>
      </c>
      <c r="AN47" s="14">
        <v>0</v>
      </c>
      <c r="AO47" s="57">
        <f t="shared" si="36"/>
        <v>5</v>
      </c>
      <c r="AP47" s="14">
        <v>5</v>
      </c>
      <c r="AQ47" s="50">
        <f t="shared" si="37"/>
        <v>0</v>
      </c>
      <c r="AS47" s="54">
        <f t="shared" si="38"/>
        <v>-1</v>
      </c>
      <c r="AU47" s="44">
        <v>3</v>
      </c>
      <c r="AV47" s="14">
        <f t="shared" si="39"/>
        <v>3</v>
      </c>
      <c r="AW47" s="50">
        <f t="shared" si="40"/>
        <v>0</v>
      </c>
      <c r="AY47" s="44">
        <v>0</v>
      </c>
      <c r="AZ47" s="14">
        <v>2</v>
      </c>
      <c r="BA47" s="14">
        <v>0</v>
      </c>
      <c r="BB47" s="57">
        <f t="shared" si="41"/>
        <v>2</v>
      </c>
      <c r="BC47" s="14">
        <f t="shared" si="42"/>
        <v>2</v>
      </c>
      <c r="BD47" s="43">
        <f t="shared" si="43"/>
        <v>0</v>
      </c>
      <c r="BF47" s="44">
        <f t="shared" si="21"/>
        <v>27</v>
      </c>
      <c r="BG47" s="14">
        <f t="shared" si="22"/>
        <v>28</v>
      </c>
      <c r="BH47" s="43">
        <f t="shared" si="23"/>
        <v>-1</v>
      </c>
    </row>
    <row r="48" spans="1:60" x14ac:dyDescent="0.2">
      <c r="A48" s="44" t="s">
        <v>130</v>
      </c>
      <c r="B48" s="14" t="s">
        <v>817</v>
      </c>
      <c r="C48" s="14">
        <f>+VLOOKUP(A48,Sheet7!$A$2:$G$142,7,0)</f>
        <v>16.48</v>
      </c>
      <c r="D48" s="98">
        <f>+VLOOKUP(A48,Sheet7!$A$2:$E$142,5,0)</f>
        <v>879</v>
      </c>
      <c r="F48" s="59">
        <v>1</v>
      </c>
      <c r="H48" s="59">
        <v>1</v>
      </c>
      <c r="I48" s="65"/>
      <c r="J48" s="59">
        <v>1</v>
      </c>
      <c r="K48" s="65"/>
      <c r="L48" s="59">
        <f>+VLOOKUP(A48,Sheet1!$A$11:$Y$148,25,0)</f>
        <v>1</v>
      </c>
      <c r="M48" s="65"/>
      <c r="N48" s="44">
        <v>2</v>
      </c>
      <c r="O48" s="14">
        <v>0</v>
      </c>
      <c r="P48" s="57">
        <f t="shared" si="24"/>
        <v>2</v>
      </c>
      <c r="Q48" s="14">
        <f t="shared" si="25"/>
        <v>2</v>
      </c>
      <c r="R48" s="50">
        <f t="shared" si="26"/>
        <v>0</v>
      </c>
      <c r="T48" s="44">
        <v>0</v>
      </c>
      <c r="U48" s="14">
        <f t="shared" si="27"/>
        <v>0</v>
      </c>
      <c r="V48" s="50">
        <f t="shared" si="28"/>
        <v>0</v>
      </c>
      <c r="X48" s="44">
        <v>1</v>
      </c>
      <c r="Y48" s="14">
        <f t="shared" si="29"/>
        <v>1</v>
      </c>
      <c r="Z48" s="50">
        <f t="shared" si="30"/>
        <v>0</v>
      </c>
      <c r="AB48" s="44">
        <v>1</v>
      </c>
      <c r="AC48" s="14">
        <f t="shared" si="31"/>
        <v>1</v>
      </c>
      <c r="AD48" s="50">
        <f t="shared" si="32"/>
        <v>0</v>
      </c>
      <c r="AF48" s="44">
        <v>0</v>
      </c>
      <c r="AG48" s="14">
        <v>9</v>
      </c>
      <c r="AH48" s="14">
        <v>2</v>
      </c>
      <c r="AI48" s="57">
        <f t="shared" si="33"/>
        <v>11</v>
      </c>
      <c r="AJ48" s="14">
        <f t="shared" si="34"/>
        <v>12</v>
      </c>
      <c r="AK48" s="50">
        <f t="shared" si="35"/>
        <v>-1</v>
      </c>
      <c r="AM48" s="44">
        <v>5</v>
      </c>
      <c r="AN48" s="14">
        <v>0</v>
      </c>
      <c r="AO48" s="57">
        <f t="shared" si="36"/>
        <v>5</v>
      </c>
      <c r="AP48" s="14">
        <v>5</v>
      </c>
      <c r="AQ48" s="50">
        <f t="shared" si="37"/>
        <v>0</v>
      </c>
      <c r="AS48" s="54">
        <f t="shared" si="38"/>
        <v>-1</v>
      </c>
      <c r="AU48" s="44">
        <v>4</v>
      </c>
      <c r="AV48" s="14">
        <f t="shared" si="39"/>
        <v>4</v>
      </c>
      <c r="AW48" s="50">
        <f t="shared" si="40"/>
        <v>0</v>
      </c>
      <c r="AY48" s="44">
        <v>0</v>
      </c>
      <c r="AZ48" s="14">
        <v>2</v>
      </c>
      <c r="BA48" s="14">
        <v>0</v>
      </c>
      <c r="BB48" s="57">
        <f t="shared" si="41"/>
        <v>2</v>
      </c>
      <c r="BC48" s="14">
        <f t="shared" si="42"/>
        <v>2</v>
      </c>
      <c r="BD48" s="43">
        <f t="shared" si="43"/>
        <v>0</v>
      </c>
      <c r="BF48" s="44">
        <f t="shared" si="21"/>
        <v>30</v>
      </c>
      <c r="BG48" s="14">
        <f t="shared" si="22"/>
        <v>31</v>
      </c>
      <c r="BH48" s="43">
        <f t="shared" si="23"/>
        <v>-1</v>
      </c>
    </row>
    <row r="49" spans="1:60" x14ac:dyDescent="0.2">
      <c r="A49" s="45" t="s">
        <v>80</v>
      </c>
      <c r="B49" s="46" t="s">
        <v>383</v>
      </c>
      <c r="C49" s="46">
        <f>+VLOOKUP(A49,Sheet7!$A$2:$G$142,7,0)</f>
        <v>10.400000000000002</v>
      </c>
      <c r="D49" s="99">
        <f>+VLOOKUP(A49,Sheet7!$A$2:$E$142,5,0)</f>
        <v>1247</v>
      </c>
      <c r="F49" s="60">
        <v>1</v>
      </c>
      <c r="H49" s="60">
        <v>1</v>
      </c>
      <c r="I49" s="6"/>
      <c r="J49" s="60">
        <v>1</v>
      </c>
      <c r="K49" s="6"/>
      <c r="L49" s="60">
        <f>+VLOOKUP(A49,Sheet1!$A$11:$Y$148,25,0)</f>
        <v>1</v>
      </c>
      <c r="N49" s="45">
        <v>3</v>
      </c>
      <c r="O49" s="46">
        <v>0</v>
      </c>
      <c r="P49" s="57">
        <f t="shared" si="24"/>
        <v>3</v>
      </c>
      <c r="Q49" s="46">
        <f t="shared" si="25"/>
        <v>3</v>
      </c>
      <c r="R49" s="50">
        <f t="shared" si="26"/>
        <v>0</v>
      </c>
      <c r="T49" s="45">
        <v>1</v>
      </c>
      <c r="U49" s="46">
        <f t="shared" si="27"/>
        <v>1</v>
      </c>
      <c r="V49" s="50">
        <f t="shared" si="28"/>
        <v>0</v>
      </c>
      <c r="X49" s="45">
        <v>2</v>
      </c>
      <c r="Y49" s="46">
        <f t="shared" si="29"/>
        <v>1</v>
      </c>
      <c r="Z49" s="50">
        <f t="shared" si="30"/>
        <v>1</v>
      </c>
      <c r="AB49" s="45">
        <v>1</v>
      </c>
      <c r="AC49" s="46">
        <f t="shared" si="31"/>
        <v>1</v>
      </c>
      <c r="AD49" s="50">
        <f t="shared" si="32"/>
        <v>0</v>
      </c>
      <c r="AF49" s="45">
        <v>0</v>
      </c>
      <c r="AG49" s="46">
        <v>15</v>
      </c>
      <c r="AH49" s="46">
        <v>2</v>
      </c>
      <c r="AI49" s="57">
        <f t="shared" si="33"/>
        <v>17</v>
      </c>
      <c r="AJ49" s="46">
        <f t="shared" si="34"/>
        <v>17</v>
      </c>
      <c r="AK49" s="50">
        <f t="shared" si="35"/>
        <v>0</v>
      </c>
      <c r="AM49" s="45">
        <v>5</v>
      </c>
      <c r="AN49" s="46">
        <v>0</v>
      </c>
      <c r="AO49" s="57">
        <f t="shared" si="36"/>
        <v>5</v>
      </c>
      <c r="AP49" s="46">
        <v>5</v>
      </c>
      <c r="AQ49" s="50">
        <f t="shared" si="37"/>
        <v>0</v>
      </c>
      <c r="AS49" s="54">
        <f t="shared" si="38"/>
        <v>0</v>
      </c>
      <c r="AU49" s="45">
        <v>5</v>
      </c>
      <c r="AV49" s="46">
        <f t="shared" si="39"/>
        <v>5</v>
      </c>
      <c r="AW49" s="50">
        <f t="shared" si="40"/>
        <v>0</v>
      </c>
      <c r="AY49" s="45">
        <v>0</v>
      </c>
      <c r="AZ49" s="46">
        <v>2</v>
      </c>
      <c r="BA49" s="46">
        <v>0</v>
      </c>
      <c r="BB49" s="57">
        <f t="shared" si="41"/>
        <v>2</v>
      </c>
      <c r="BC49" s="46">
        <f t="shared" si="42"/>
        <v>2</v>
      </c>
      <c r="BD49" s="43">
        <f t="shared" si="43"/>
        <v>0</v>
      </c>
      <c r="BF49" s="45">
        <f t="shared" si="21"/>
        <v>40</v>
      </c>
      <c r="BG49" s="46">
        <f t="shared" si="22"/>
        <v>39</v>
      </c>
      <c r="BH49" s="43">
        <f t="shared" si="23"/>
        <v>1</v>
      </c>
    </row>
    <row r="50" spans="1:60" x14ac:dyDescent="0.2">
      <c r="A50" s="44" t="s">
        <v>106</v>
      </c>
      <c r="B50" s="14" t="s">
        <v>379</v>
      </c>
      <c r="C50" s="14">
        <f>+VLOOKUP(A50,Sheet7!$A$2:$G$142,7,0)</f>
        <v>11.41</v>
      </c>
      <c r="D50" s="98">
        <f>+VLOOKUP(A50,Sheet7!$A$2:$E$142,5,0)</f>
        <v>700</v>
      </c>
      <c r="F50" s="59">
        <v>1</v>
      </c>
      <c r="H50" s="59">
        <v>1</v>
      </c>
      <c r="I50" s="65"/>
      <c r="J50" s="59">
        <v>1</v>
      </c>
      <c r="K50" s="65"/>
      <c r="L50" s="59">
        <f>+VLOOKUP(A50,Sheet1!$A$11:$Y$148,25,0)</f>
        <v>1</v>
      </c>
      <c r="M50" s="65"/>
      <c r="N50" s="44">
        <v>2</v>
      </c>
      <c r="O50" s="14">
        <v>0</v>
      </c>
      <c r="P50" s="57">
        <f t="shared" si="24"/>
        <v>2</v>
      </c>
      <c r="Q50" s="14">
        <f t="shared" si="25"/>
        <v>2</v>
      </c>
      <c r="R50" s="50">
        <f t="shared" si="26"/>
        <v>0</v>
      </c>
      <c r="T50" s="44">
        <v>0</v>
      </c>
      <c r="U50" s="14">
        <f t="shared" si="27"/>
        <v>0</v>
      </c>
      <c r="V50" s="50">
        <f t="shared" si="28"/>
        <v>0</v>
      </c>
      <c r="X50" s="44">
        <v>1</v>
      </c>
      <c r="Y50" s="14">
        <f t="shared" si="29"/>
        <v>1</v>
      </c>
      <c r="Z50" s="50">
        <f t="shared" si="30"/>
        <v>0</v>
      </c>
      <c r="AB50" s="44">
        <v>1</v>
      </c>
      <c r="AC50" s="14">
        <f t="shared" si="31"/>
        <v>1</v>
      </c>
      <c r="AD50" s="50">
        <f t="shared" si="32"/>
        <v>0</v>
      </c>
      <c r="AF50" s="44">
        <v>0</v>
      </c>
      <c r="AG50" s="14">
        <v>7</v>
      </c>
      <c r="AH50" s="14">
        <v>1</v>
      </c>
      <c r="AI50" s="57">
        <f t="shared" si="33"/>
        <v>8</v>
      </c>
      <c r="AJ50" s="14">
        <f t="shared" si="34"/>
        <v>10</v>
      </c>
      <c r="AK50" s="50">
        <f t="shared" si="35"/>
        <v>-2</v>
      </c>
      <c r="AM50" s="44">
        <v>5</v>
      </c>
      <c r="AN50" s="14">
        <v>0</v>
      </c>
      <c r="AO50" s="57">
        <f t="shared" si="36"/>
        <v>5</v>
      </c>
      <c r="AP50" s="14">
        <v>5</v>
      </c>
      <c r="AQ50" s="50">
        <f t="shared" si="37"/>
        <v>0</v>
      </c>
      <c r="AS50" s="54">
        <f t="shared" si="38"/>
        <v>-2</v>
      </c>
      <c r="AU50" s="44">
        <v>3</v>
      </c>
      <c r="AV50" s="14">
        <f t="shared" si="39"/>
        <v>3</v>
      </c>
      <c r="AW50" s="50">
        <f t="shared" si="40"/>
        <v>0</v>
      </c>
      <c r="AY50" s="44">
        <v>0</v>
      </c>
      <c r="AZ50" s="14">
        <v>2</v>
      </c>
      <c r="BA50" s="14">
        <v>0</v>
      </c>
      <c r="BB50" s="57">
        <f t="shared" si="41"/>
        <v>2</v>
      </c>
      <c r="BC50" s="14">
        <f t="shared" si="42"/>
        <v>2</v>
      </c>
      <c r="BD50" s="43">
        <f t="shared" si="43"/>
        <v>0</v>
      </c>
      <c r="BF50" s="44">
        <f t="shared" si="21"/>
        <v>26</v>
      </c>
      <c r="BG50" s="14">
        <f t="shared" si="22"/>
        <v>28</v>
      </c>
      <c r="BH50" s="43">
        <f t="shared" si="23"/>
        <v>-2</v>
      </c>
    </row>
    <row r="51" spans="1:60" x14ac:dyDescent="0.2">
      <c r="A51" s="44" t="s">
        <v>335</v>
      </c>
      <c r="B51" s="14" t="s">
        <v>385</v>
      </c>
      <c r="C51" s="14">
        <f>+VLOOKUP(A51,Sheet7!$A$2:$G$142,7,0)</f>
        <v>14.26</v>
      </c>
      <c r="D51" s="98">
        <f>+VLOOKUP(A51,Sheet7!$A$2:$E$142,5,0)</f>
        <v>813</v>
      </c>
      <c r="F51" s="59">
        <v>1</v>
      </c>
      <c r="H51" s="59">
        <v>1</v>
      </c>
      <c r="I51" s="65"/>
      <c r="J51" s="59">
        <v>1</v>
      </c>
      <c r="K51" s="65"/>
      <c r="L51" s="59">
        <f>+VLOOKUP(A51,Sheet1!$A$11:$Y$148,25,0)</f>
        <v>1</v>
      </c>
      <c r="M51" s="65"/>
      <c r="N51" s="44">
        <v>2</v>
      </c>
      <c r="O51" s="14">
        <v>0</v>
      </c>
      <c r="P51" s="57">
        <f t="shared" si="24"/>
        <v>2</v>
      </c>
      <c r="Q51" s="14">
        <f t="shared" si="25"/>
        <v>2</v>
      </c>
      <c r="R51" s="50">
        <f t="shared" si="26"/>
        <v>0</v>
      </c>
      <c r="T51" s="44">
        <v>0</v>
      </c>
      <c r="U51" s="14">
        <f t="shared" si="27"/>
        <v>0</v>
      </c>
      <c r="V51" s="50">
        <f t="shared" si="28"/>
        <v>0</v>
      </c>
      <c r="X51" s="44">
        <v>1</v>
      </c>
      <c r="Y51" s="14">
        <f t="shared" si="29"/>
        <v>1</v>
      </c>
      <c r="Z51" s="50">
        <f t="shared" si="30"/>
        <v>0</v>
      </c>
      <c r="AB51" s="44">
        <v>1</v>
      </c>
      <c r="AC51" s="14">
        <f t="shared" si="31"/>
        <v>1</v>
      </c>
      <c r="AD51" s="50">
        <f t="shared" si="32"/>
        <v>0</v>
      </c>
      <c r="AF51" s="44">
        <v>0</v>
      </c>
      <c r="AG51" s="14">
        <v>9</v>
      </c>
      <c r="AH51" s="14">
        <v>1</v>
      </c>
      <c r="AI51" s="57">
        <f t="shared" si="33"/>
        <v>10</v>
      </c>
      <c r="AJ51" s="14">
        <f t="shared" si="34"/>
        <v>11</v>
      </c>
      <c r="AK51" s="50">
        <f t="shared" si="35"/>
        <v>-1</v>
      </c>
      <c r="AM51" s="44">
        <v>5</v>
      </c>
      <c r="AN51" s="14">
        <v>0</v>
      </c>
      <c r="AO51" s="57">
        <f t="shared" si="36"/>
        <v>5</v>
      </c>
      <c r="AP51" s="14">
        <v>5</v>
      </c>
      <c r="AQ51" s="50">
        <f t="shared" si="37"/>
        <v>0</v>
      </c>
      <c r="AS51" s="54">
        <f t="shared" si="38"/>
        <v>-1</v>
      </c>
      <c r="AU51" s="44">
        <v>4</v>
      </c>
      <c r="AV51" s="14">
        <f t="shared" si="39"/>
        <v>4</v>
      </c>
      <c r="AW51" s="50">
        <f t="shared" si="40"/>
        <v>0</v>
      </c>
      <c r="AY51" s="44">
        <v>0</v>
      </c>
      <c r="AZ51" s="14">
        <v>2</v>
      </c>
      <c r="BA51" s="14">
        <v>0</v>
      </c>
      <c r="BB51" s="57">
        <f t="shared" si="41"/>
        <v>2</v>
      </c>
      <c r="BC51" s="14">
        <f t="shared" si="42"/>
        <v>2</v>
      </c>
      <c r="BD51" s="43">
        <f t="shared" si="43"/>
        <v>0</v>
      </c>
      <c r="BF51" s="44">
        <f t="shared" si="21"/>
        <v>29</v>
      </c>
      <c r="BG51" s="14">
        <f t="shared" si="22"/>
        <v>30</v>
      </c>
      <c r="BH51" s="43">
        <f t="shared" si="23"/>
        <v>-1</v>
      </c>
    </row>
    <row r="52" spans="1:60" x14ac:dyDescent="0.2">
      <c r="A52" s="44" t="s">
        <v>353</v>
      </c>
      <c r="B52" s="14" t="s">
        <v>385</v>
      </c>
      <c r="C52" s="14">
        <f>+VLOOKUP(A52,Sheet7!$A$2:$G$142,7,0)</f>
        <v>5.5600000000000005</v>
      </c>
      <c r="D52" s="98">
        <f>+VLOOKUP(A52,Sheet7!$A$2:$E$142,5,0)</f>
        <v>509</v>
      </c>
      <c r="F52" s="59">
        <v>1</v>
      </c>
      <c r="H52" s="59">
        <v>1</v>
      </c>
      <c r="I52" s="65"/>
      <c r="J52" s="59">
        <v>1</v>
      </c>
      <c r="K52" s="65"/>
      <c r="L52" s="59">
        <f>+VLOOKUP(A52,Sheet1!$A$11:$Y$148,25,0)</f>
        <v>1</v>
      </c>
      <c r="M52" s="65"/>
      <c r="N52" s="44">
        <v>2</v>
      </c>
      <c r="O52" s="14">
        <v>0</v>
      </c>
      <c r="P52" s="57">
        <f t="shared" si="24"/>
        <v>2</v>
      </c>
      <c r="Q52" s="14">
        <f t="shared" si="25"/>
        <v>2</v>
      </c>
      <c r="R52" s="50">
        <f t="shared" si="26"/>
        <v>0</v>
      </c>
      <c r="T52" s="44">
        <v>0</v>
      </c>
      <c r="U52" s="14">
        <f t="shared" si="27"/>
        <v>0</v>
      </c>
      <c r="V52" s="50">
        <f t="shared" si="28"/>
        <v>0</v>
      </c>
      <c r="X52" s="44">
        <v>1</v>
      </c>
      <c r="Y52" s="14">
        <f t="shared" si="29"/>
        <v>1</v>
      </c>
      <c r="Z52" s="50">
        <f t="shared" si="30"/>
        <v>0</v>
      </c>
      <c r="AB52" s="44">
        <v>1</v>
      </c>
      <c r="AC52" s="14">
        <f t="shared" si="31"/>
        <v>1</v>
      </c>
      <c r="AD52" s="50">
        <f t="shared" si="32"/>
        <v>0</v>
      </c>
      <c r="AF52" s="44">
        <v>0</v>
      </c>
      <c r="AG52" s="14">
        <v>6</v>
      </c>
      <c r="AH52" s="14">
        <v>1</v>
      </c>
      <c r="AI52" s="57">
        <f t="shared" si="33"/>
        <v>7</v>
      </c>
      <c r="AJ52" s="14">
        <f t="shared" si="34"/>
        <v>7</v>
      </c>
      <c r="AK52" s="50">
        <f t="shared" si="35"/>
        <v>0</v>
      </c>
      <c r="AM52" s="44">
        <v>5</v>
      </c>
      <c r="AN52" s="14">
        <v>0</v>
      </c>
      <c r="AO52" s="57">
        <f t="shared" si="36"/>
        <v>5</v>
      </c>
      <c r="AP52" s="14">
        <v>5</v>
      </c>
      <c r="AQ52" s="50">
        <f t="shared" si="37"/>
        <v>0</v>
      </c>
      <c r="AS52" s="54">
        <f t="shared" si="38"/>
        <v>0</v>
      </c>
      <c r="AU52" s="44">
        <v>2</v>
      </c>
      <c r="AV52" s="14">
        <f t="shared" si="39"/>
        <v>2</v>
      </c>
      <c r="AW52" s="50">
        <f t="shared" si="40"/>
        <v>0</v>
      </c>
      <c r="AY52" s="44">
        <v>0</v>
      </c>
      <c r="AZ52" s="14">
        <v>2</v>
      </c>
      <c r="BA52" s="14">
        <v>0</v>
      </c>
      <c r="BB52" s="57">
        <f t="shared" si="41"/>
        <v>2</v>
      </c>
      <c r="BC52" s="14">
        <f t="shared" si="42"/>
        <v>2</v>
      </c>
      <c r="BD52" s="43">
        <f t="shared" si="43"/>
        <v>0</v>
      </c>
      <c r="BF52" s="44">
        <f t="shared" si="21"/>
        <v>24</v>
      </c>
      <c r="BG52" s="14">
        <f t="shared" si="22"/>
        <v>24</v>
      </c>
      <c r="BH52" s="43">
        <f t="shared" si="23"/>
        <v>0</v>
      </c>
    </row>
    <row r="53" spans="1:60" x14ac:dyDescent="0.2">
      <c r="A53" s="44" t="s">
        <v>51</v>
      </c>
      <c r="B53" s="14" t="s">
        <v>380</v>
      </c>
      <c r="C53" s="14">
        <f>+VLOOKUP(A53,Sheet7!$A$2:$G$142,7,0)</f>
        <v>18.655670000000001</v>
      </c>
      <c r="D53" s="98">
        <f>+VLOOKUP(A53,Sheet7!$A$2:$E$142,5,0)</f>
        <v>1830</v>
      </c>
      <c r="F53" s="59">
        <v>1</v>
      </c>
      <c r="H53" s="59">
        <v>1</v>
      </c>
      <c r="I53" s="65"/>
      <c r="J53" s="59">
        <v>1</v>
      </c>
      <c r="K53" s="65"/>
      <c r="L53" s="59">
        <f>+VLOOKUP(A53,Sheet1!$A$11:$Y$148,25,0)</f>
        <v>1</v>
      </c>
      <c r="M53" s="65"/>
      <c r="N53" s="44">
        <v>5</v>
      </c>
      <c r="O53" s="14">
        <v>0</v>
      </c>
      <c r="P53" s="57">
        <f t="shared" si="24"/>
        <v>5</v>
      </c>
      <c r="Q53" s="14">
        <f t="shared" si="25"/>
        <v>5</v>
      </c>
      <c r="R53" s="50">
        <f t="shared" si="26"/>
        <v>0</v>
      </c>
      <c r="T53" s="44">
        <v>2</v>
      </c>
      <c r="U53" s="14">
        <f t="shared" si="27"/>
        <v>2</v>
      </c>
      <c r="V53" s="50">
        <f t="shared" si="28"/>
        <v>0</v>
      </c>
      <c r="X53" s="44">
        <v>2</v>
      </c>
      <c r="Y53" s="14">
        <f t="shared" si="29"/>
        <v>2</v>
      </c>
      <c r="Z53" s="50">
        <f t="shared" si="30"/>
        <v>0</v>
      </c>
      <c r="AB53" s="44">
        <v>2</v>
      </c>
      <c r="AC53" s="14">
        <f t="shared" si="31"/>
        <v>2</v>
      </c>
      <c r="AD53" s="50">
        <f t="shared" si="32"/>
        <v>0</v>
      </c>
      <c r="AF53" s="44">
        <v>0</v>
      </c>
      <c r="AG53" s="14">
        <v>24</v>
      </c>
      <c r="AH53" s="14">
        <v>2</v>
      </c>
      <c r="AI53" s="57">
        <f t="shared" si="33"/>
        <v>26</v>
      </c>
      <c r="AJ53" s="14">
        <f t="shared" si="34"/>
        <v>25</v>
      </c>
      <c r="AK53" s="50">
        <f t="shared" si="35"/>
        <v>1</v>
      </c>
      <c r="AM53" s="44">
        <v>5</v>
      </c>
      <c r="AN53" s="14">
        <v>0</v>
      </c>
      <c r="AO53" s="57">
        <f t="shared" si="36"/>
        <v>5</v>
      </c>
      <c r="AP53" s="14">
        <v>5</v>
      </c>
      <c r="AQ53" s="50">
        <f t="shared" si="37"/>
        <v>0</v>
      </c>
      <c r="AS53" s="54">
        <f t="shared" si="38"/>
        <v>1</v>
      </c>
      <c r="AU53" s="44">
        <v>7</v>
      </c>
      <c r="AV53" s="14">
        <f t="shared" si="39"/>
        <v>8</v>
      </c>
      <c r="AW53" s="50">
        <f t="shared" si="40"/>
        <v>-1</v>
      </c>
      <c r="AY53" s="44">
        <v>0</v>
      </c>
      <c r="AZ53" s="14">
        <v>2</v>
      </c>
      <c r="BA53" s="14">
        <v>0</v>
      </c>
      <c r="BB53" s="57">
        <f t="shared" si="41"/>
        <v>2</v>
      </c>
      <c r="BC53" s="14">
        <f t="shared" si="42"/>
        <v>2</v>
      </c>
      <c r="BD53" s="43">
        <f t="shared" si="43"/>
        <v>0</v>
      </c>
      <c r="BF53" s="44">
        <f t="shared" si="21"/>
        <v>55</v>
      </c>
      <c r="BG53" s="14">
        <f t="shared" si="22"/>
        <v>55</v>
      </c>
      <c r="BH53" s="43">
        <f t="shared" si="23"/>
        <v>0</v>
      </c>
    </row>
    <row r="54" spans="1:60" x14ac:dyDescent="0.2">
      <c r="A54" s="47" t="s">
        <v>81</v>
      </c>
      <c r="B54" s="48" t="s">
        <v>383</v>
      </c>
      <c r="C54" s="48">
        <f>+VLOOKUP(A54,Sheet7!$A$2:$G$142,7,0)</f>
        <v>6.5900000000000007</v>
      </c>
      <c r="D54" s="100">
        <f>+VLOOKUP(A54,Sheet7!$A$2:$E$142,5,0)</f>
        <v>1320</v>
      </c>
      <c r="F54" s="61">
        <v>1</v>
      </c>
      <c r="H54" s="61">
        <v>1</v>
      </c>
      <c r="I54" s="6"/>
      <c r="J54" s="61">
        <v>1</v>
      </c>
      <c r="K54" s="6"/>
      <c r="L54" s="61">
        <f>+VLOOKUP(A54,Sheet1!$A$11:$Y$148,25,0)</f>
        <v>1</v>
      </c>
      <c r="N54" s="47">
        <v>3</v>
      </c>
      <c r="O54" s="48">
        <v>0</v>
      </c>
      <c r="P54" s="57">
        <f t="shared" si="24"/>
        <v>3</v>
      </c>
      <c r="Q54" s="48">
        <f t="shared" si="25"/>
        <v>3</v>
      </c>
      <c r="R54" s="50">
        <f t="shared" si="26"/>
        <v>0</v>
      </c>
      <c r="T54" s="47">
        <v>1</v>
      </c>
      <c r="U54" s="48">
        <f t="shared" si="27"/>
        <v>1</v>
      </c>
      <c r="V54" s="50">
        <f t="shared" si="28"/>
        <v>0</v>
      </c>
      <c r="X54" s="47">
        <v>1</v>
      </c>
      <c r="Y54" s="48">
        <f t="shared" si="29"/>
        <v>2</v>
      </c>
      <c r="Z54" s="50">
        <f t="shared" si="30"/>
        <v>-1</v>
      </c>
      <c r="AB54" s="47">
        <v>1</v>
      </c>
      <c r="AC54" s="48">
        <f t="shared" si="31"/>
        <v>1</v>
      </c>
      <c r="AD54" s="50">
        <f t="shared" si="32"/>
        <v>0</v>
      </c>
      <c r="AF54" s="47">
        <v>0</v>
      </c>
      <c r="AG54" s="48">
        <v>16</v>
      </c>
      <c r="AH54" s="48">
        <v>1</v>
      </c>
      <c r="AI54" s="57">
        <f t="shared" si="33"/>
        <v>17</v>
      </c>
      <c r="AJ54" s="48">
        <f t="shared" si="34"/>
        <v>18</v>
      </c>
      <c r="AK54" s="50">
        <f t="shared" si="35"/>
        <v>-1</v>
      </c>
      <c r="AM54" s="47">
        <v>5</v>
      </c>
      <c r="AN54" s="48">
        <v>0</v>
      </c>
      <c r="AO54" s="57">
        <f t="shared" si="36"/>
        <v>5</v>
      </c>
      <c r="AP54" s="48">
        <v>5</v>
      </c>
      <c r="AQ54" s="50">
        <f t="shared" si="37"/>
        <v>0</v>
      </c>
      <c r="AS54" s="54">
        <f t="shared" si="38"/>
        <v>-1</v>
      </c>
      <c r="AU54" s="47">
        <v>6</v>
      </c>
      <c r="AV54" s="48">
        <f t="shared" si="39"/>
        <v>6</v>
      </c>
      <c r="AW54" s="50">
        <f t="shared" si="40"/>
        <v>0</v>
      </c>
      <c r="AY54" s="47">
        <v>0</v>
      </c>
      <c r="AZ54" s="48">
        <v>2</v>
      </c>
      <c r="BA54" s="48">
        <v>0</v>
      </c>
      <c r="BB54" s="57">
        <f t="shared" si="41"/>
        <v>2</v>
      </c>
      <c r="BC54" s="48">
        <f t="shared" si="42"/>
        <v>2</v>
      </c>
      <c r="BD54" s="43">
        <f t="shared" si="43"/>
        <v>0</v>
      </c>
      <c r="BF54" s="47">
        <f t="shared" si="21"/>
        <v>40</v>
      </c>
      <c r="BG54" s="48">
        <f t="shared" si="22"/>
        <v>42</v>
      </c>
      <c r="BH54" s="43">
        <f t="shared" si="23"/>
        <v>-2</v>
      </c>
    </row>
    <row r="55" spans="1:60" x14ac:dyDescent="0.2">
      <c r="A55" s="41" t="s">
        <v>82</v>
      </c>
      <c r="B55" s="42" t="s">
        <v>383</v>
      </c>
      <c r="C55" s="42">
        <f>+VLOOKUP(A55,Sheet7!$A$2:$G$142,7,0)</f>
        <v>4.22</v>
      </c>
      <c r="D55" s="97">
        <f>+VLOOKUP(A55,Sheet7!$A$2:$E$142,5,0)</f>
        <v>614</v>
      </c>
      <c r="F55" s="58">
        <v>1</v>
      </c>
      <c r="H55" s="58">
        <v>1</v>
      </c>
      <c r="I55" s="6"/>
      <c r="J55" s="58">
        <v>1</v>
      </c>
      <c r="K55" s="6"/>
      <c r="L55" s="58">
        <f>+VLOOKUP(A55,Sheet1!$A$11:$Y$148,25,0)</f>
        <v>1</v>
      </c>
      <c r="N55" s="41">
        <v>2</v>
      </c>
      <c r="O55" s="42">
        <v>0</v>
      </c>
      <c r="P55" s="57">
        <f t="shared" si="24"/>
        <v>2</v>
      </c>
      <c r="Q55" s="42">
        <f t="shared" si="25"/>
        <v>2</v>
      </c>
      <c r="R55" s="50">
        <f t="shared" si="26"/>
        <v>0</v>
      </c>
      <c r="T55" s="41">
        <v>0</v>
      </c>
      <c r="U55" s="42">
        <f t="shared" si="27"/>
        <v>0</v>
      </c>
      <c r="V55" s="50">
        <f t="shared" si="28"/>
        <v>0</v>
      </c>
      <c r="X55" s="41">
        <f>0+1</f>
        <v>1</v>
      </c>
      <c r="Y55" s="42">
        <f t="shared" si="29"/>
        <v>1</v>
      </c>
      <c r="Z55" s="50">
        <f t="shared" si="30"/>
        <v>0</v>
      </c>
      <c r="AB55" s="41">
        <v>1</v>
      </c>
      <c r="AC55" s="42">
        <f t="shared" si="31"/>
        <v>1</v>
      </c>
      <c r="AD55" s="50">
        <f t="shared" si="32"/>
        <v>0</v>
      </c>
      <c r="AF55" s="41">
        <v>0</v>
      </c>
      <c r="AG55" s="42">
        <f>7-1</f>
        <v>6</v>
      </c>
      <c r="AH55" s="42">
        <v>1</v>
      </c>
      <c r="AI55" s="57">
        <f t="shared" si="33"/>
        <v>7</v>
      </c>
      <c r="AJ55" s="42">
        <f t="shared" si="34"/>
        <v>9</v>
      </c>
      <c r="AK55" s="50">
        <f t="shared" si="35"/>
        <v>-2</v>
      </c>
      <c r="AM55" s="41">
        <v>5</v>
      </c>
      <c r="AN55" s="42">
        <v>0</v>
      </c>
      <c r="AO55" s="57">
        <f t="shared" si="36"/>
        <v>5</v>
      </c>
      <c r="AP55" s="42">
        <v>5</v>
      </c>
      <c r="AQ55" s="50">
        <f t="shared" si="37"/>
        <v>0</v>
      </c>
      <c r="AS55" s="54">
        <f t="shared" si="38"/>
        <v>-2</v>
      </c>
      <c r="AU55" s="41">
        <v>3</v>
      </c>
      <c r="AV55" s="42">
        <f t="shared" si="39"/>
        <v>3</v>
      </c>
      <c r="AW55" s="50">
        <f t="shared" si="40"/>
        <v>0</v>
      </c>
      <c r="AY55" s="41">
        <v>0</v>
      </c>
      <c r="AZ55" s="42">
        <v>2</v>
      </c>
      <c r="BA55" s="42">
        <v>0</v>
      </c>
      <c r="BB55" s="57">
        <f t="shared" si="41"/>
        <v>2</v>
      </c>
      <c r="BC55" s="42">
        <f t="shared" si="42"/>
        <v>2</v>
      </c>
      <c r="BD55" s="43">
        <f t="shared" si="43"/>
        <v>0</v>
      </c>
      <c r="BF55" s="41">
        <f t="shared" si="21"/>
        <v>25</v>
      </c>
      <c r="BG55" s="42">
        <f t="shared" si="22"/>
        <v>27</v>
      </c>
      <c r="BH55" s="43">
        <f t="shared" si="23"/>
        <v>-2</v>
      </c>
    </row>
    <row r="56" spans="1:60" x14ac:dyDescent="0.2">
      <c r="A56" s="41" t="s">
        <v>140</v>
      </c>
      <c r="B56" s="42" t="s">
        <v>385</v>
      </c>
      <c r="C56" s="42">
        <f>+VLOOKUP(A56,Sheet7!$A$2:$G$142,7,0)</f>
        <v>18.11</v>
      </c>
      <c r="D56" s="97">
        <f>+VLOOKUP(A56,Sheet7!$A$2:$E$142,5,0)</f>
        <v>1657</v>
      </c>
      <c r="F56" s="58">
        <v>1</v>
      </c>
      <c r="H56" s="58">
        <v>1</v>
      </c>
      <c r="I56" s="6"/>
      <c r="J56" s="58">
        <v>1</v>
      </c>
      <c r="K56" s="6"/>
      <c r="L56" s="58">
        <f>+VLOOKUP(A56,Sheet1!$A$11:$Y$148,25,0)</f>
        <v>1</v>
      </c>
      <c r="N56" s="41">
        <v>4</v>
      </c>
      <c r="O56" s="42">
        <v>0</v>
      </c>
      <c r="P56" s="57">
        <f t="shared" si="24"/>
        <v>4</v>
      </c>
      <c r="Q56" s="42">
        <f t="shared" si="25"/>
        <v>4</v>
      </c>
      <c r="R56" s="50">
        <f t="shared" si="26"/>
        <v>0</v>
      </c>
      <c r="T56" s="41">
        <v>1</v>
      </c>
      <c r="U56" s="42">
        <f t="shared" si="27"/>
        <v>1</v>
      </c>
      <c r="V56" s="50">
        <f t="shared" si="28"/>
        <v>0</v>
      </c>
      <c r="X56" s="41">
        <v>2</v>
      </c>
      <c r="Y56" s="42">
        <f t="shared" si="29"/>
        <v>2</v>
      </c>
      <c r="Z56" s="50">
        <f t="shared" si="30"/>
        <v>0</v>
      </c>
      <c r="AB56" s="41">
        <v>2</v>
      </c>
      <c r="AC56" s="42">
        <f t="shared" si="31"/>
        <v>2</v>
      </c>
      <c r="AD56" s="50">
        <f t="shared" si="32"/>
        <v>0</v>
      </c>
      <c r="AF56" s="41">
        <v>0</v>
      </c>
      <c r="AG56" s="42">
        <v>23</v>
      </c>
      <c r="AH56" s="42">
        <v>1</v>
      </c>
      <c r="AI56" s="57">
        <f t="shared" si="33"/>
        <v>24</v>
      </c>
      <c r="AJ56" s="42">
        <f t="shared" si="34"/>
        <v>23</v>
      </c>
      <c r="AK56" s="50">
        <f t="shared" si="35"/>
        <v>1</v>
      </c>
      <c r="AM56" s="41">
        <v>5</v>
      </c>
      <c r="AN56" s="42">
        <v>0</v>
      </c>
      <c r="AO56" s="57">
        <f t="shared" si="36"/>
        <v>5</v>
      </c>
      <c r="AP56" s="42">
        <v>5</v>
      </c>
      <c r="AQ56" s="50">
        <f t="shared" si="37"/>
        <v>0</v>
      </c>
      <c r="AS56" s="54">
        <f t="shared" si="38"/>
        <v>1</v>
      </c>
      <c r="AU56" s="41">
        <v>8</v>
      </c>
      <c r="AV56" s="42">
        <f t="shared" si="39"/>
        <v>7</v>
      </c>
      <c r="AW56" s="50">
        <f t="shared" si="40"/>
        <v>1</v>
      </c>
      <c r="AY56" s="41">
        <v>0</v>
      </c>
      <c r="AZ56" s="42">
        <v>2</v>
      </c>
      <c r="BA56" s="42">
        <v>0</v>
      </c>
      <c r="BB56" s="57">
        <f t="shared" si="41"/>
        <v>2</v>
      </c>
      <c r="BC56" s="42">
        <f t="shared" si="42"/>
        <v>2</v>
      </c>
      <c r="BD56" s="43">
        <f t="shared" si="43"/>
        <v>0</v>
      </c>
      <c r="BF56" s="41">
        <f t="shared" si="21"/>
        <v>52</v>
      </c>
      <c r="BG56" s="42">
        <f t="shared" si="22"/>
        <v>50</v>
      </c>
      <c r="BH56" s="43">
        <f t="shared" si="23"/>
        <v>2</v>
      </c>
    </row>
    <row r="57" spans="1:60" x14ac:dyDescent="0.2">
      <c r="A57" s="44" t="s">
        <v>83</v>
      </c>
      <c r="B57" s="14" t="s">
        <v>383</v>
      </c>
      <c r="C57" s="14">
        <f>+VLOOKUP(A57,Sheet7!$A$2:$G$142,7,0)</f>
        <v>10.48</v>
      </c>
      <c r="D57" s="98">
        <f>+VLOOKUP(A57,Sheet7!$A$2:$E$142,5,0)</f>
        <v>1296</v>
      </c>
      <c r="F57" s="59">
        <v>1</v>
      </c>
      <c r="H57" s="59">
        <v>1</v>
      </c>
      <c r="I57" s="65"/>
      <c r="J57" s="59">
        <v>1</v>
      </c>
      <c r="K57" s="65"/>
      <c r="L57" s="59">
        <f>+VLOOKUP(A57,Sheet1!$A$11:$Y$148,25,0)</f>
        <v>1</v>
      </c>
      <c r="M57" s="65"/>
      <c r="N57" s="44">
        <v>3</v>
      </c>
      <c r="O57" s="14">
        <v>0</v>
      </c>
      <c r="P57" s="57">
        <f t="shared" si="24"/>
        <v>3</v>
      </c>
      <c r="Q57" s="14">
        <f t="shared" si="25"/>
        <v>3</v>
      </c>
      <c r="R57" s="50">
        <f t="shared" si="26"/>
        <v>0</v>
      </c>
      <c r="T57" s="44">
        <v>1</v>
      </c>
      <c r="U57" s="14">
        <f t="shared" si="27"/>
        <v>1</v>
      </c>
      <c r="V57" s="50">
        <f t="shared" si="28"/>
        <v>0</v>
      </c>
      <c r="X57" s="44">
        <v>1</v>
      </c>
      <c r="Y57" s="14">
        <f t="shared" si="29"/>
        <v>1</v>
      </c>
      <c r="Z57" s="50">
        <f t="shared" si="30"/>
        <v>0</v>
      </c>
      <c r="AB57" s="44">
        <v>1</v>
      </c>
      <c r="AC57" s="14">
        <f t="shared" si="31"/>
        <v>1</v>
      </c>
      <c r="AD57" s="50">
        <f t="shared" si="32"/>
        <v>0</v>
      </c>
      <c r="AF57" s="44">
        <v>0</v>
      </c>
      <c r="AG57" s="14">
        <v>15</v>
      </c>
      <c r="AH57" s="14">
        <v>2</v>
      </c>
      <c r="AI57" s="57">
        <f t="shared" si="33"/>
        <v>17</v>
      </c>
      <c r="AJ57" s="14">
        <f t="shared" si="34"/>
        <v>18</v>
      </c>
      <c r="AK57" s="50">
        <f t="shared" si="35"/>
        <v>-1</v>
      </c>
      <c r="AM57" s="44">
        <v>5</v>
      </c>
      <c r="AN57" s="14">
        <v>0</v>
      </c>
      <c r="AO57" s="57">
        <f t="shared" si="36"/>
        <v>5</v>
      </c>
      <c r="AP57" s="14">
        <v>5</v>
      </c>
      <c r="AQ57" s="50">
        <f t="shared" si="37"/>
        <v>0</v>
      </c>
      <c r="AS57" s="54">
        <f t="shared" si="38"/>
        <v>-1</v>
      </c>
      <c r="AU57" s="44">
        <v>5</v>
      </c>
      <c r="AV57" s="14">
        <f t="shared" si="39"/>
        <v>6</v>
      </c>
      <c r="AW57" s="50">
        <f t="shared" si="40"/>
        <v>-1</v>
      </c>
      <c r="AY57" s="44">
        <v>0</v>
      </c>
      <c r="AZ57" s="14">
        <v>2</v>
      </c>
      <c r="BA57" s="14">
        <v>0</v>
      </c>
      <c r="BB57" s="57">
        <f t="shared" si="41"/>
        <v>2</v>
      </c>
      <c r="BC57" s="14">
        <f t="shared" si="42"/>
        <v>2</v>
      </c>
      <c r="BD57" s="43">
        <f t="shared" si="43"/>
        <v>0</v>
      </c>
      <c r="BF57" s="44">
        <f t="shared" si="21"/>
        <v>39</v>
      </c>
      <c r="BG57" s="14">
        <f t="shared" si="22"/>
        <v>41</v>
      </c>
      <c r="BH57" s="43">
        <f t="shared" si="23"/>
        <v>-2</v>
      </c>
    </row>
    <row r="58" spans="1:60" x14ac:dyDescent="0.2">
      <c r="A58" s="44" t="s">
        <v>107</v>
      </c>
      <c r="B58" s="14" t="s">
        <v>379</v>
      </c>
      <c r="C58" s="92">
        <f>+Sheet7!G59</f>
        <v>32.769999999999996</v>
      </c>
      <c r="D58" s="98">
        <f>+Sheet7!E59</f>
        <v>1722</v>
      </c>
      <c r="F58" s="59">
        <v>1</v>
      </c>
      <c r="H58" s="59">
        <v>1</v>
      </c>
      <c r="I58" s="65"/>
      <c r="J58" s="59">
        <v>1</v>
      </c>
      <c r="K58" s="65"/>
      <c r="L58" s="59">
        <f>+VLOOKUP(A58,Sheet1!$A$11:$Y$148,25,0)</f>
        <v>1</v>
      </c>
      <c r="M58" s="65"/>
      <c r="N58" s="44">
        <v>4</v>
      </c>
      <c r="O58" s="14">
        <v>0</v>
      </c>
      <c r="P58" s="57">
        <f t="shared" si="24"/>
        <v>4</v>
      </c>
      <c r="Q58" s="14">
        <f t="shared" si="25"/>
        <v>4</v>
      </c>
      <c r="R58" s="50">
        <f t="shared" si="26"/>
        <v>0</v>
      </c>
      <c r="T58" s="44">
        <v>1</v>
      </c>
      <c r="U58" s="14">
        <f t="shared" si="27"/>
        <v>1</v>
      </c>
      <c r="V58" s="50">
        <f t="shared" si="28"/>
        <v>0</v>
      </c>
      <c r="X58" s="44">
        <v>2</v>
      </c>
      <c r="Y58" s="14">
        <f t="shared" si="29"/>
        <v>2</v>
      </c>
      <c r="Z58" s="50">
        <f t="shared" si="30"/>
        <v>0</v>
      </c>
      <c r="AB58" s="44">
        <v>2</v>
      </c>
      <c r="AC58" s="14">
        <f t="shared" si="31"/>
        <v>2</v>
      </c>
      <c r="AD58" s="50">
        <f t="shared" si="32"/>
        <v>0</v>
      </c>
      <c r="AF58" s="44">
        <v>1</v>
      </c>
      <c r="AG58" s="14">
        <v>20</v>
      </c>
      <c r="AH58" s="14">
        <v>3</v>
      </c>
      <c r="AI58" s="57">
        <f t="shared" si="33"/>
        <v>24</v>
      </c>
      <c r="AJ58" s="14">
        <f t="shared" si="34"/>
        <v>24</v>
      </c>
      <c r="AK58" s="50">
        <f t="shared" si="35"/>
        <v>0</v>
      </c>
      <c r="AM58" s="44">
        <v>5</v>
      </c>
      <c r="AN58" s="14">
        <v>0</v>
      </c>
      <c r="AO58" s="57">
        <f t="shared" si="36"/>
        <v>5</v>
      </c>
      <c r="AP58" s="14">
        <v>5</v>
      </c>
      <c r="AQ58" s="50">
        <f t="shared" si="37"/>
        <v>0</v>
      </c>
      <c r="AS58" s="54">
        <f t="shared" si="38"/>
        <v>0</v>
      </c>
      <c r="AU58" s="44">
        <v>8</v>
      </c>
      <c r="AV58" s="14">
        <f t="shared" si="39"/>
        <v>8</v>
      </c>
      <c r="AW58" s="50">
        <f t="shared" si="40"/>
        <v>0</v>
      </c>
      <c r="AY58" s="44">
        <v>1</v>
      </c>
      <c r="AZ58" s="14">
        <v>1</v>
      </c>
      <c r="BA58" s="14">
        <v>0</v>
      </c>
      <c r="BB58" s="57">
        <f t="shared" si="41"/>
        <v>2</v>
      </c>
      <c r="BC58" s="14">
        <f t="shared" si="42"/>
        <v>2</v>
      </c>
      <c r="BD58" s="43">
        <f t="shared" si="43"/>
        <v>0</v>
      </c>
      <c r="BF58" s="44">
        <f t="shared" si="21"/>
        <v>52</v>
      </c>
      <c r="BG58" s="14">
        <f t="shared" si="22"/>
        <v>52</v>
      </c>
      <c r="BH58" s="43">
        <f t="shared" si="23"/>
        <v>0</v>
      </c>
    </row>
    <row r="59" spans="1:60" x14ac:dyDescent="0.2">
      <c r="A59" s="41" t="s">
        <v>96</v>
      </c>
      <c r="B59" s="42" t="s">
        <v>383</v>
      </c>
      <c r="C59" s="42">
        <f>+VLOOKUP(A59,Sheet7!$A$2:$G$142,7,0)</f>
        <v>12.75</v>
      </c>
      <c r="D59" s="97">
        <f>+VLOOKUP(A59,Sheet7!$A$2:$E$142,5,0)</f>
        <v>1377</v>
      </c>
      <c r="F59" s="58">
        <v>1</v>
      </c>
      <c r="H59" s="58">
        <v>1</v>
      </c>
      <c r="I59" s="6"/>
      <c r="J59" s="58">
        <v>1</v>
      </c>
      <c r="K59" s="6"/>
      <c r="L59" s="58">
        <f>+VLOOKUP(A59,Sheet1!$A$11:$Y$148,25,0)</f>
        <v>1</v>
      </c>
      <c r="N59" s="41">
        <v>4</v>
      </c>
      <c r="O59" s="42">
        <v>0</v>
      </c>
      <c r="P59" s="57">
        <f t="shared" si="24"/>
        <v>4</v>
      </c>
      <c r="Q59" s="42">
        <f t="shared" si="25"/>
        <v>3</v>
      </c>
      <c r="R59" s="50">
        <f t="shared" si="26"/>
        <v>1</v>
      </c>
      <c r="T59" s="41">
        <v>1</v>
      </c>
      <c r="U59" s="42">
        <f t="shared" si="27"/>
        <v>1</v>
      </c>
      <c r="V59" s="50">
        <f t="shared" si="28"/>
        <v>0</v>
      </c>
      <c r="X59" s="41">
        <v>2</v>
      </c>
      <c r="Y59" s="42">
        <f t="shared" si="29"/>
        <v>2</v>
      </c>
      <c r="Z59" s="50">
        <f t="shared" si="30"/>
        <v>0</v>
      </c>
      <c r="AB59" s="41">
        <v>1</v>
      </c>
      <c r="AC59" s="42">
        <f t="shared" si="31"/>
        <v>1</v>
      </c>
      <c r="AD59" s="50">
        <f t="shared" si="32"/>
        <v>0</v>
      </c>
      <c r="AF59" s="41">
        <v>0</v>
      </c>
      <c r="AG59" s="42">
        <v>19</v>
      </c>
      <c r="AH59" s="42">
        <v>1</v>
      </c>
      <c r="AI59" s="57">
        <f t="shared" si="33"/>
        <v>20</v>
      </c>
      <c r="AJ59" s="42">
        <f t="shared" si="34"/>
        <v>19</v>
      </c>
      <c r="AK59" s="50">
        <f t="shared" si="35"/>
        <v>1</v>
      </c>
      <c r="AM59" s="41">
        <v>5</v>
      </c>
      <c r="AN59" s="42">
        <v>0</v>
      </c>
      <c r="AO59" s="57">
        <f t="shared" si="36"/>
        <v>5</v>
      </c>
      <c r="AP59" s="42">
        <v>5</v>
      </c>
      <c r="AQ59" s="50">
        <f t="shared" si="37"/>
        <v>0</v>
      </c>
      <c r="AS59" s="54">
        <f t="shared" si="38"/>
        <v>1</v>
      </c>
      <c r="AU59" s="41">
        <v>7</v>
      </c>
      <c r="AV59" s="42">
        <f t="shared" si="39"/>
        <v>6</v>
      </c>
      <c r="AW59" s="50">
        <f t="shared" si="40"/>
        <v>1</v>
      </c>
      <c r="AY59" s="41">
        <v>0</v>
      </c>
      <c r="AZ59" s="42">
        <v>2</v>
      </c>
      <c r="BA59" s="42">
        <v>0</v>
      </c>
      <c r="BB59" s="57">
        <f t="shared" si="41"/>
        <v>2</v>
      </c>
      <c r="BC59" s="42">
        <f t="shared" si="42"/>
        <v>2</v>
      </c>
      <c r="BD59" s="43">
        <f t="shared" si="43"/>
        <v>0</v>
      </c>
      <c r="BF59" s="41">
        <f t="shared" si="21"/>
        <v>46</v>
      </c>
      <c r="BG59" s="42">
        <f t="shared" si="22"/>
        <v>43</v>
      </c>
      <c r="BH59" s="43">
        <f t="shared" si="23"/>
        <v>3</v>
      </c>
    </row>
    <row r="60" spans="1:60" x14ac:dyDescent="0.2">
      <c r="A60" s="47" t="s">
        <v>52</v>
      </c>
      <c r="B60" s="48" t="s">
        <v>380</v>
      </c>
      <c r="C60" s="48">
        <f>+VLOOKUP(A60,Sheet7!$A$2:$G$142,7,0)</f>
        <v>16.73</v>
      </c>
      <c r="D60" s="100">
        <f>+VLOOKUP(A60,Sheet7!$A$2:$E$142,5,0)</f>
        <v>1336</v>
      </c>
      <c r="F60" s="61">
        <v>1</v>
      </c>
      <c r="H60" s="61">
        <v>1</v>
      </c>
      <c r="I60" s="6"/>
      <c r="J60" s="61">
        <v>1</v>
      </c>
      <c r="K60" s="6"/>
      <c r="L60" s="61">
        <f>+VLOOKUP(A60,Sheet1!$A$11:$Y$148,25,0)</f>
        <v>1</v>
      </c>
      <c r="N60" s="47">
        <v>3</v>
      </c>
      <c r="O60" s="48">
        <v>0</v>
      </c>
      <c r="P60" s="57">
        <f t="shared" si="24"/>
        <v>3</v>
      </c>
      <c r="Q60" s="48">
        <f t="shared" si="25"/>
        <v>3</v>
      </c>
      <c r="R60" s="50">
        <f t="shared" si="26"/>
        <v>0</v>
      </c>
      <c r="T60" s="47">
        <v>1</v>
      </c>
      <c r="U60" s="48">
        <f t="shared" si="27"/>
        <v>1</v>
      </c>
      <c r="V60" s="50">
        <f t="shared" si="28"/>
        <v>0</v>
      </c>
      <c r="X60" s="47">
        <v>1</v>
      </c>
      <c r="Y60" s="48">
        <f t="shared" si="29"/>
        <v>2</v>
      </c>
      <c r="Z60" s="50">
        <f t="shared" si="30"/>
        <v>-1</v>
      </c>
      <c r="AB60" s="47">
        <v>1</v>
      </c>
      <c r="AC60" s="48">
        <f t="shared" si="31"/>
        <v>1</v>
      </c>
      <c r="AD60" s="50">
        <f t="shared" si="32"/>
        <v>0</v>
      </c>
      <c r="AF60" s="47">
        <v>0</v>
      </c>
      <c r="AG60" s="48">
        <v>18</v>
      </c>
      <c r="AH60" s="48">
        <v>1</v>
      </c>
      <c r="AI60" s="57">
        <f t="shared" si="33"/>
        <v>19</v>
      </c>
      <c r="AJ60" s="48">
        <f t="shared" si="34"/>
        <v>19</v>
      </c>
      <c r="AK60" s="50">
        <f t="shared" si="35"/>
        <v>0</v>
      </c>
      <c r="AM60" s="47">
        <v>5</v>
      </c>
      <c r="AN60" s="48">
        <v>0</v>
      </c>
      <c r="AO60" s="57">
        <f t="shared" si="36"/>
        <v>5</v>
      </c>
      <c r="AP60" s="48">
        <v>5</v>
      </c>
      <c r="AQ60" s="50">
        <f t="shared" si="37"/>
        <v>0</v>
      </c>
      <c r="AS60" s="54">
        <f t="shared" si="38"/>
        <v>0</v>
      </c>
      <c r="AU60" s="47">
        <v>5</v>
      </c>
      <c r="AV60" s="48">
        <f t="shared" si="39"/>
        <v>6</v>
      </c>
      <c r="AW60" s="50">
        <f t="shared" si="40"/>
        <v>-1</v>
      </c>
      <c r="AY60" s="47">
        <v>0</v>
      </c>
      <c r="AZ60" s="48">
        <v>2</v>
      </c>
      <c r="BA60" s="48">
        <v>0</v>
      </c>
      <c r="BB60" s="57">
        <f t="shared" si="41"/>
        <v>2</v>
      </c>
      <c r="BC60" s="48">
        <f t="shared" si="42"/>
        <v>2</v>
      </c>
      <c r="BD60" s="43">
        <f t="shared" si="43"/>
        <v>0</v>
      </c>
      <c r="BF60" s="47">
        <f t="shared" si="21"/>
        <v>41</v>
      </c>
      <c r="BG60" s="48">
        <f t="shared" si="22"/>
        <v>43</v>
      </c>
      <c r="BH60" s="43">
        <f t="shared" si="23"/>
        <v>-2</v>
      </c>
    </row>
    <row r="61" spans="1:60" x14ac:dyDescent="0.2">
      <c r="A61" s="47" t="s">
        <v>84</v>
      </c>
      <c r="B61" s="48" t="s">
        <v>383</v>
      </c>
      <c r="C61" s="48">
        <f>+VLOOKUP(A61,Sheet7!$A$2:$G$142,7,0)</f>
        <v>10.870000000000001</v>
      </c>
      <c r="D61" s="100">
        <f>+VLOOKUP(A61,Sheet7!$A$2:$E$142,5,0)</f>
        <v>1490</v>
      </c>
      <c r="F61" s="61">
        <v>1</v>
      </c>
      <c r="H61" s="61">
        <v>1</v>
      </c>
      <c r="I61" s="6"/>
      <c r="J61" s="61">
        <v>1</v>
      </c>
      <c r="K61" s="6"/>
      <c r="L61" s="61">
        <f>+VLOOKUP(A61,Sheet1!$A$11:$Y$148,25,0)</f>
        <v>1</v>
      </c>
      <c r="N61" s="47">
        <v>4</v>
      </c>
      <c r="O61" s="48">
        <v>0</v>
      </c>
      <c r="P61" s="57">
        <f t="shared" si="24"/>
        <v>4</v>
      </c>
      <c r="Q61" s="48">
        <f t="shared" si="25"/>
        <v>4</v>
      </c>
      <c r="R61" s="50">
        <f t="shared" si="26"/>
        <v>0</v>
      </c>
      <c r="T61" s="47">
        <v>1</v>
      </c>
      <c r="U61" s="48">
        <f t="shared" si="27"/>
        <v>1</v>
      </c>
      <c r="V61" s="50">
        <f t="shared" si="28"/>
        <v>0</v>
      </c>
      <c r="X61" s="47">
        <v>1</v>
      </c>
      <c r="Y61" s="48">
        <f t="shared" si="29"/>
        <v>2</v>
      </c>
      <c r="Z61" s="50">
        <f t="shared" si="30"/>
        <v>-1</v>
      </c>
      <c r="AB61" s="47">
        <v>1</v>
      </c>
      <c r="AC61" s="48">
        <f t="shared" si="31"/>
        <v>1</v>
      </c>
      <c r="AD61" s="50">
        <f t="shared" si="32"/>
        <v>0</v>
      </c>
      <c r="AF61" s="47">
        <v>0</v>
      </c>
      <c r="AG61" s="48">
        <v>19</v>
      </c>
      <c r="AH61" s="48">
        <v>1</v>
      </c>
      <c r="AI61" s="57">
        <f t="shared" si="33"/>
        <v>20</v>
      </c>
      <c r="AJ61" s="48">
        <f t="shared" si="34"/>
        <v>21</v>
      </c>
      <c r="AK61" s="50">
        <f t="shared" si="35"/>
        <v>-1</v>
      </c>
      <c r="AM61" s="47">
        <v>5</v>
      </c>
      <c r="AN61" s="48">
        <v>0</v>
      </c>
      <c r="AO61" s="57">
        <f t="shared" si="36"/>
        <v>5</v>
      </c>
      <c r="AP61" s="48">
        <v>5</v>
      </c>
      <c r="AQ61" s="50">
        <f t="shared" si="37"/>
        <v>0</v>
      </c>
      <c r="AS61" s="54">
        <f t="shared" si="38"/>
        <v>-1</v>
      </c>
      <c r="AU61" s="47">
        <v>6</v>
      </c>
      <c r="AV61" s="48">
        <f t="shared" si="39"/>
        <v>7</v>
      </c>
      <c r="AW61" s="50">
        <f t="shared" si="40"/>
        <v>-1</v>
      </c>
      <c r="AY61" s="47">
        <v>0</v>
      </c>
      <c r="AZ61" s="48">
        <v>2</v>
      </c>
      <c r="BA61" s="48">
        <v>0</v>
      </c>
      <c r="BB61" s="57">
        <f t="shared" si="41"/>
        <v>2</v>
      </c>
      <c r="BC61" s="48">
        <f t="shared" si="42"/>
        <v>2</v>
      </c>
      <c r="BD61" s="43">
        <f t="shared" si="43"/>
        <v>0</v>
      </c>
      <c r="BF61" s="47">
        <f t="shared" si="21"/>
        <v>44</v>
      </c>
      <c r="BG61" s="48">
        <f t="shared" si="22"/>
        <v>47</v>
      </c>
      <c r="BH61" s="43">
        <f t="shared" si="23"/>
        <v>-3</v>
      </c>
    </row>
    <row r="62" spans="1:60" x14ac:dyDescent="0.2">
      <c r="A62" s="44" t="s">
        <v>53</v>
      </c>
      <c r="B62" s="14" t="s">
        <v>380</v>
      </c>
      <c r="C62" s="14">
        <f>+VLOOKUP(A62,Sheet7!$A$2:$G$142,7,0)</f>
        <v>7</v>
      </c>
      <c r="D62" s="98">
        <f>+VLOOKUP(A62,Sheet7!$A$2:$E$142,5,0)</f>
        <v>882</v>
      </c>
      <c r="F62" s="59">
        <v>1</v>
      </c>
      <c r="H62" s="59">
        <v>1</v>
      </c>
      <c r="I62" s="65"/>
      <c r="J62" s="59">
        <v>1</v>
      </c>
      <c r="K62" s="65"/>
      <c r="L62" s="59">
        <f>+VLOOKUP(A62,Sheet1!$A$11:$Y$148,25,0)</f>
        <v>1</v>
      </c>
      <c r="M62" s="65"/>
      <c r="N62" s="44">
        <v>2</v>
      </c>
      <c r="O62" s="14">
        <v>0</v>
      </c>
      <c r="P62" s="57">
        <f t="shared" si="24"/>
        <v>2</v>
      </c>
      <c r="Q62" s="14">
        <f t="shared" si="25"/>
        <v>2</v>
      </c>
      <c r="R62" s="50">
        <f t="shared" si="26"/>
        <v>0</v>
      </c>
      <c r="T62" s="44">
        <v>0</v>
      </c>
      <c r="U62" s="14">
        <f t="shared" si="27"/>
        <v>0</v>
      </c>
      <c r="V62" s="50">
        <f t="shared" si="28"/>
        <v>0</v>
      </c>
      <c r="X62" s="44">
        <v>1</v>
      </c>
      <c r="Y62" s="14">
        <f t="shared" si="29"/>
        <v>1</v>
      </c>
      <c r="Z62" s="50">
        <f t="shared" si="30"/>
        <v>0</v>
      </c>
      <c r="AB62" s="44">
        <v>1</v>
      </c>
      <c r="AC62" s="14">
        <f t="shared" si="31"/>
        <v>1</v>
      </c>
      <c r="AD62" s="50">
        <f t="shared" si="32"/>
        <v>0</v>
      </c>
      <c r="AF62" s="44">
        <v>0</v>
      </c>
      <c r="AG62" s="14">
        <v>10</v>
      </c>
      <c r="AH62" s="14">
        <v>1</v>
      </c>
      <c r="AI62" s="57">
        <f t="shared" si="33"/>
        <v>11</v>
      </c>
      <c r="AJ62" s="14">
        <f t="shared" si="34"/>
        <v>12</v>
      </c>
      <c r="AK62" s="50">
        <f t="shared" si="35"/>
        <v>-1</v>
      </c>
      <c r="AM62" s="44">
        <v>5</v>
      </c>
      <c r="AN62" s="14">
        <v>0</v>
      </c>
      <c r="AO62" s="57">
        <f t="shared" si="36"/>
        <v>5</v>
      </c>
      <c r="AP62" s="14">
        <v>5</v>
      </c>
      <c r="AQ62" s="50">
        <f t="shared" si="37"/>
        <v>0</v>
      </c>
      <c r="AS62" s="54">
        <f t="shared" si="38"/>
        <v>-1</v>
      </c>
      <c r="AU62" s="44">
        <v>4</v>
      </c>
      <c r="AV62" s="14">
        <f t="shared" si="39"/>
        <v>4</v>
      </c>
      <c r="AW62" s="50">
        <f t="shared" si="40"/>
        <v>0</v>
      </c>
      <c r="AY62" s="44">
        <v>0</v>
      </c>
      <c r="AZ62" s="14">
        <v>2</v>
      </c>
      <c r="BA62" s="14">
        <v>0</v>
      </c>
      <c r="BB62" s="57">
        <f t="shared" si="41"/>
        <v>2</v>
      </c>
      <c r="BC62" s="14">
        <f t="shared" si="42"/>
        <v>2</v>
      </c>
      <c r="BD62" s="43">
        <f t="shared" si="43"/>
        <v>0</v>
      </c>
      <c r="BF62" s="44">
        <f t="shared" si="21"/>
        <v>30</v>
      </c>
      <c r="BG62" s="14">
        <f t="shared" si="22"/>
        <v>31</v>
      </c>
      <c r="BH62" s="43">
        <f t="shared" si="23"/>
        <v>-1</v>
      </c>
    </row>
    <row r="63" spans="1:60" x14ac:dyDescent="0.2">
      <c r="A63" s="44" t="s">
        <v>131</v>
      </c>
      <c r="B63" s="14" t="s">
        <v>817</v>
      </c>
      <c r="C63" s="14">
        <f>+VLOOKUP(A63,Sheet7!$A$2:$G$142,7,0)</f>
        <v>10.280000000000001</v>
      </c>
      <c r="D63" s="98">
        <f>+VLOOKUP(A63,Sheet7!$A$2:$E$142,5,0)</f>
        <v>918</v>
      </c>
      <c r="F63" s="59">
        <v>1</v>
      </c>
      <c r="H63" s="59">
        <v>1</v>
      </c>
      <c r="I63" s="65"/>
      <c r="J63" s="59">
        <v>1</v>
      </c>
      <c r="K63" s="65"/>
      <c r="L63" s="59">
        <f>+VLOOKUP(A63,Sheet1!$A$11:$Y$148,25,0)</f>
        <v>1</v>
      </c>
      <c r="M63" s="65"/>
      <c r="N63" s="44">
        <v>2</v>
      </c>
      <c r="O63" s="14">
        <v>0</v>
      </c>
      <c r="P63" s="57">
        <f t="shared" si="24"/>
        <v>2</v>
      </c>
      <c r="Q63" s="14">
        <f t="shared" si="25"/>
        <v>2</v>
      </c>
      <c r="R63" s="50">
        <f t="shared" si="26"/>
        <v>0</v>
      </c>
      <c r="T63" s="44">
        <v>0</v>
      </c>
      <c r="U63" s="14">
        <f t="shared" si="27"/>
        <v>0</v>
      </c>
      <c r="V63" s="50">
        <f t="shared" si="28"/>
        <v>0</v>
      </c>
      <c r="X63" s="44">
        <v>1</v>
      </c>
      <c r="Y63" s="14">
        <f t="shared" si="29"/>
        <v>1</v>
      </c>
      <c r="Z63" s="50">
        <f t="shared" si="30"/>
        <v>0</v>
      </c>
      <c r="AB63" s="44">
        <v>1</v>
      </c>
      <c r="AC63" s="14">
        <f t="shared" si="31"/>
        <v>1</v>
      </c>
      <c r="AD63" s="50">
        <f t="shared" si="32"/>
        <v>0</v>
      </c>
      <c r="AF63" s="44">
        <v>0</v>
      </c>
      <c r="AG63" s="14">
        <v>11</v>
      </c>
      <c r="AH63" s="14">
        <v>1</v>
      </c>
      <c r="AI63" s="57">
        <f t="shared" si="33"/>
        <v>12</v>
      </c>
      <c r="AJ63" s="14">
        <f t="shared" si="34"/>
        <v>13</v>
      </c>
      <c r="AK63" s="50">
        <f t="shared" si="35"/>
        <v>-1</v>
      </c>
      <c r="AM63" s="44">
        <v>5</v>
      </c>
      <c r="AN63" s="14">
        <v>0</v>
      </c>
      <c r="AO63" s="57">
        <f t="shared" si="36"/>
        <v>5</v>
      </c>
      <c r="AP63" s="14">
        <v>5</v>
      </c>
      <c r="AQ63" s="50">
        <f t="shared" si="37"/>
        <v>0</v>
      </c>
      <c r="AS63" s="54">
        <f t="shared" si="38"/>
        <v>-1</v>
      </c>
      <c r="AU63" s="44">
        <v>4</v>
      </c>
      <c r="AV63" s="14">
        <f t="shared" si="39"/>
        <v>4</v>
      </c>
      <c r="AW63" s="50">
        <f t="shared" si="40"/>
        <v>0</v>
      </c>
      <c r="AY63" s="44">
        <v>0</v>
      </c>
      <c r="AZ63" s="14">
        <v>2</v>
      </c>
      <c r="BA63" s="14">
        <v>0</v>
      </c>
      <c r="BB63" s="57">
        <f t="shared" si="41"/>
        <v>2</v>
      </c>
      <c r="BC63" s="14">
        <f t="shared" si="42"/>
        <v>2</v>
      </c>
      <c r="BD63" s="43">
        <f t="shared" si="43"/>
        <v>0</v>
      </c>
      <c r="BF63" s="44">
        <f t="shared" si="21"/>
        <v>31</v>
      </c>
      <c r="BG63" s="14">
        <f t="shared" si="22"/>
        <v>32</v>
      </c>
      <c r="BH63" s="43">
        <f t="shared" si="23"/>
        <v>-1</v>
      </c>
    </row>
    <row r="64" spans="1:60" x14ac:dyDescent="0.2">
      <c r="A64" s="44" t="s">
        <v>85</v>
      </c>
      <c r="B64" s="14" t="s">
        <v>383</v>
      </c>
      <c r="C64" s="14">
        <f>+VLOOKUP(A64,Sheet7!$A$2:$G$142,7,0)</f>
        <v>4.07</v>
      </c>
      <c r="D64" s="98">
        <f>+VLOOKUP(A64,Sheet7!$A$2:$E$142,5,0)</f>
        <v>617</v>
      </c>
      <c r="F64" s="59">
        <v>1</v>
      </c>
      <c r="H64" s="59">
        <v>1</v>
      </c>
      <c r="I64" s="65"/>
      <c r="J64" s="59">
        <v>1</v>
      </c>
      <c r="K64" s="65"/>
      <c r="L64" s="59">
        <f>+VLOOKUP(A64,Sheet1!$A$11:$Y$148,25,0)</f>
        <v>1</v>
      </c>
      <c r="M64" s="65"/>
      <c r="N64" s="44">
        <v>2</v>
      </c>
      <c r="O64" s="14">
        <v>0</v>
      </c>
      <c r="P64" s="57">
        <f t="shared" si="24"/>
        <v>2</v>
      </c>
      <c r="Q64" s="14">
        <f t="shared" si="25"/>
        <v>2</v>
      </c>
      <c r="R64" s="50">
        <f t="shared" si="26"/>
        <v>0</v>
      </c>
      <c r="T64" s="44">
        <v>0</v>
      </c>
      <c r="U64" s="14">
        <f t="shared" si="27"/>
        <v>0</v>
      </c>
      <c r="V64" s="50">
        <f t="shared" si="28"/>
        <v>0</v>
      </c>
      <c r="X64" s="44">
        <v>1</v>
      </c>
      <c r="Y64" s="14">
        <f t="shared" si="29"/>
        <v>1</v>
      </c>
      <c r="Z64" s="50">
        <f t="shared" si="30"/>
        <v>0</v>
      </c>
      <c r="AB64" s="44">
        <v>1</v>
      </c>
      <c r="AC64" s="14">
        <f t="shared" si="31"/>
        <v>1</v>
      </c>
      <c r="AD64" s="50">
        <f t="shared" si="32"/>
        <v>0</v>
      </c>
      <c r="AF64" s="44">
        <v>0</v>
      </c>
      <c r="AG64" s="14">
        <v>6</v>
      </c>
      <c r="AH64" s="14">
        <v>1</v>
      </c>
      <c r="AI64" s="57">
        <f t="shared" si="33"/>
        <v>7</v>
      </c>
      <c r="AJ64" s="14">
        <f t="shared" si="34"/>
        <v>9</v>
      </c>
      <c r="AK64" s="50">
        <f t="shared" si="35"/>
        <v>-2</v>
      </c>
      <c r="AM64" s="44">
        <v>5</v>
      </c>
      <c r="AN64" s="14">
        <v>0</v>
      </c>
      <c r="AO64" s="57">
        <f t="shared" si="36"/>
        <v>5</v>
      </c>
      <c r="AP64" s="14">
        <v>5</v>
      </c>
      <c r="AQ64" s="50">
        <f t="shared" si="37"/>
        <v>0</v>
      </c>
      <c r="AS64" s="54">
        <f t="shared" si="38"/>
        <v>-2</v>
      </c>
      <c r="AU64" s="44">
        <v>3</v>
      </c>
      <c r="AV64" s="14">
        <f t="shared" si="39"/>
        <v>3</v>
      </c>
      <c r="AW64" s="50">
        <f t="shared" si="40"/>
        <v>0</v>
      </c>
      <c r="AY64" s="44">
        <v>0</v>
      </c>
      <c r="AZ64" s="14">
        <v>2</v>
      </c>
      <c r="BA64" s="14">
        <v>0</v>
      </c>
      <c r="BB64" s="57">
        <f t="shared" si="41"/>
        <v>2</v>
      </c>
      <c r="BC64" s="14">
        <f t="shared" si="42"/>
        <v>2</v>
      </c>
      <c r="BD64" s="43">
        <f t="shared" si="43"/>
        <v>0</v>
      </c>
      <c r="BF64" s="44">
        <f t="shared" si="21"/>
        <v>25</v>
      </c>
      <c r="BG64" s="14">
        <f t="shared" si="22"/>
        <v>27</v>
      </c>
      <c r="BH64" s="43">
        <f t="shared" si="23"/>
        <v>-2</v>
      </c>
    </row>
    <row r="65" spans="1:60" x14ac:dyDescent="0.2">
      <c r="A65" s="44" t="s">
        <v>143</v>
      </c>
      <c r="B65" s="14" t="s">
        <v>385</v>
      </c>
      <c r="C65" s="14">
        <f>+VLOOKUP(A65,Sheet7!$A$2:$G$142,7,0)</f>
        <v>11.67</v>
      </c>
      <c r="D65" s="98">
        <f>+VLOOKUP(A65,Sheet7!$A$2:$E$142,5,0)</f>
        <v>1280</v>
      </c>
      <c r="F65" s="59">
        <v>1</v>
      </c>
      <c r="H65" s="59">
        <v>1</v>
      </c>
      <c r="I65" s="65"/>
      <c r="J65" s="59">
        <v>1</v>
      </c>
      <c r="K65" s="65"/>
      <c r="L65" s="59">
        <f>+VLOOKUP(A65,Sheet1!$A$11:$Y$148,25,0)</f>
        <v>1</v>
      </c>
      <c r="M65" s="65"/>
      <c r="N65" s="44">
        <v>3</v>
      </c>
      <c r="O65" s="14">
        <v>0</v>
      </c>
      <c r="P65" s="57">
        <f t="shared" si="24"/>
        <v>3</v>
      </c>
      <c r="Q65" s="14">
        <f t="shared" si="25"/>
        <v>3</v>
      </c>
      <c r="R65" s="50">
        <f t="shared" si="26"/>
        <v>0</v>
      </c>
      <c r="T65" s="44">
        <v>1</v>
      </c>
      <c r="U65" s="14">
        <f t="shared" si="27"/>
        <v>1</v>
      </c>
      <c r="V65" s="50">
        <f t="shared" si="28"/>
        <v>0</v>
      </c>
      <c r="X65" s="44">
        <v>1</v>
      </c>
      <c r="Y65" s="14">
        <f t="shared" si="29"/>
        <v>1</v>
      </c>
      <c r="Z65" s="50">
        <f t="shared" si="30"/>
        <v>0</v>
      </c>
      <c r="AB65" s="44">
        <v>1</v>
      </c>
      <c r="AC65" s="14">
        <f t="shared" si="31"/>
        <v>1</v>
      </c>
      <c r="AD65" s="50">
        <f t="shared" si="32"/>
        <v>0</v>
      </c>
      <c r="AF65" s="44">
        <v>0</v>
      </c>
      <c r="AG65" s="14">
        <v>16</v>
      </c>
      <c r="AH65" s="14">
        <v>1</v>
      </c>
      <c r="AI65" s="57">
        <f t="shared" si="33"/>
        <v>17</v>
      </c>
      <c r="AJ65" s="14">
        <f t="shared" si="34"/>
        <v>18</v>
      </c>
      <c r="AK65" s="50">
        <f t="shared" si="35"/>
        <v>-1</v>
      </c>
      <c r="AM65" s="44">
        <v>5</v>
      </c>
      <c r="AN65" s="14">
        <v>0</v>
      </c>
      <c r="AO65" s="57">
        <f t="shared" si="36"/>
        <v>5</v>
      </c>
      <c r="AP65" s="14">
        <v>5</v>
      </c>
      <c r="AQ65" s="50">
        <f t="shared" si="37"/>
        <v>0</v>
      </c>
      <c r="AS65" s="54">
        <f t="shared" si="38"/>
        <v>-1</v>
      </c>
      <c r="AU65" s="44">
        <v>6</v>
      </c>
      <c r="AV65" s="14">
        <f t="shared" si="39"/>
        <v>6</v>
      </c>
      <c r="AW65" s="50">
        <f t="shared" si="40"/>
        <v>0</v>
      </c>
      <c r="AY65" s="44">
        <v>0</v>
      </c>
      <c r="AZ65" s="14">
        <v>2</v>
      </c>
      <c r="BA65" s="14">
        <v>0</v>
      </c>
      <c r="BB65" s="57">
        <f t="shared" si="41"/>
        <v>2</v>
      </c>
      <c r="BC65" s="14">
        <f t="shared" si="42"/>
        <v>2</v>
      </c>
      <c r="BD65" s="43">
        <f t="shared" si="43"/>
        <v>0</v>
      </c>
      <c r="BF65" s="44">
        <f t="shared" si="21"/>
        <v>40</v>
      </c>
      <c r="BG65" s="14">
        <f t="shared" si="22"/>
        <v>41</v>
      </c>
      <c r="BH65" s="43">
        <f t="shared" si="23"/>
        <v>-1</v>
      </c>
    </row>
    <row r="66" spans="1:60" x14ac:dyDescent="0.2">
      <c r="A66" s="44" t="s">
        <v>336</v>
      </c>
      <c r="B66" s="14" t="s">
        <v>862</v>
      </c>
      <c r="C66" s="14">
        <f>+VLOOKUP(A66,Sheet7!$A$2:$G$142,7,0)</f>
        <v>29.83</v>
      </c>
      <c r="D66" s="98">
        <f>+VLOOKUP(A66,Sheet7!$A$2:$E$142,5,0)</f>
        <v>1586</v>
      </c>
      <c r="F66" s="59">
        <v>1</v>
      </c>
      <c r="H66" s="59">
        <v>1</v>
      </c>
      <c r="I66" s="65"/>
      <c r="J66" s="59">
        <v>1</v>
      </c>
      <c r="K66" s="65"/>
      <c r="L66" s="59">
        <f>+VLOOKUP(A66,Sheet1!$A$11:$Y$148,25,0)</f>
        <v>1</v>
      </c>
      <c r="M66" s="65"/>
      <c r="N66" s="44">
        <v>4</v>
      </c>
      <c r="O66" s="14">
        <v>0</v>
      </c>
      <c r="P66" s="57">
        <f t="shared" si="24"/>
        <v>4</v>
      </c>
      <c r="Q66" s="14">
        <f t="shared" si="25"/>
        <v>4</v>
      </c>
      <c r="R66" s="50">
        <f t="shared" si="26"/>
        <v>0</v>
      </c>
      <c r="T66" s="44">
        <v>1</v>
      </c>
      <c r="U66" s="14">
        <f t="shared" si="27"/>
        <v>1</v>
      </c>
      <c r="V66" s="50">
        <f t="shared" si="28"/>
        <v>0</v>
      </c>
      <c r="X66" s="44">
        <v>2</v>
      </c>
      <c r="Y66" s="14">
        <f t="shared" si="29"/>
        <v>2</v>
      </c>
      <c r="Z66" s="50">
        <f t="shared" si="30"/>
        <v>0</v>
      </c>
      <c r="AB66" s="44">
        <v>1</v>
      </c>
      <c r="AC66" s="14">
        <f t="shared" si="31"/>
        <v>1</v>
      </c>
      <c r="AD66" s="50">
        <f t="shared" si="32"/>
        <v>0</v>
      </c>
      <c r="AF66" s="44">
        <v>0</v>
      </c>
      <c r="AG66" s="14">
        <v>21</v>
      </c>
      <c r="AH66" s="14">
        <v>2</v>
      </c>
      <c r="AI66" s="57">
        <f t="shared" si="33"/>
        <v>23</v>
      </c>
      <c r="AJ66" s="14">
        <f t="shared" si="34"/>
        <v>22</v>
      </c>
      <c r="AK66" s="50">
        <f t="shared" si="35"/>
        <v>1</v>
      </c>
      <c r="AM66" s="44">
        <v>5</v>
      </c>
      <c r="AN66" s="14">
        <v>0</v>
      </c>
      <c r="AO66" s="57">
        <f t="shared" si="36"/>
        <v>5</v>
      </c>
      <c r="AP66" s="14">
        <v>5</v>
      </c>
      <c r="AQ66" s="50">
        <f t="shared" si="37"/>
        <v>0</v>
      </c>
      <c r="AS66" s="54">
        <f t="shared" si="38"/>
        <v>1</v>
      </c>
      <c r="AU66" s="44">
        <v>7</v>
      </c>
      <c r="AV66" s="14">
        <f t="shared" si="39"/>
        <v>7</v>
      </c>
      <c r="AW66" s="50">
        <f t="shared" si="40"/>
        <v>0</v>
      </c>
      <c r="AY66" s="44">
        <v>0</v>
      </c>
      <c r="AZ66" s="14">
        <v>2</v>
      </c>
      <c r="BA66" s="14">
        <v>0</v>
      </c>
      <c r="BB66" s="57">
        <f t="shared" si="41"/>
        <v>2</v>
      </c>
      <c r="BC66" s="14">
        <f t="shared" si="42"/>
        <v>2</v>
      </c>
      <c r="BD66" s="43">
        <f t="shared" si="43"/>
        <v>0</v>
      </c>
      <c r="BF66" s="44">
        <f t="shared" si="21"/>
        <v>49</v>
      </c>
      <c r="BG66" s="14">
        <f t="shared" si="22"/>
        <v>48</v>
      </c>
      <c r="BH66" s="43">
        <f t="shared" si="23"/>
        <v>1</v>
      </c>
    </row>
    <row r="67" spans="1:60" x14ac:dyDescent="0.2">
      <c r="A67" s="44" t="s">
        <v>86</v>
      </c>
      <c r="B67" s="14" t="s">
        <v>383</v>
      </c>
      <c r="C67" s="14">
        <f>+VLOOKUP(A67,Sheet7!$A$2:$G$142,7,0)</f>
        <v>6.51</v>
      </c>
      <c r="D67" s="98">
        <f>+VLOOKUP(A67,Sheet7!$A$2:$E$142,5,0)</f>
        <v>477</v>
      </c>
      <c r="F67" s="59">
        <v>1</v>
      </c>
      <c r="H67" s="59">
        <v>1</v>
      </c>
      <c r="I67" s="65"/>
      <c r="J67" s="59">
        <v>1</v>
      </c>
      <c r="K67" s="65"/>
      <c r="L67" s="59">
        <f>+VLOOKUP(A67,Sheet1!$A$11:$Y$148,25,0)</f>
        <v>1</v>
      </c>
      <c r="M67" s="65"/>
      <c r="N67" s="44">
        <v>2</v>
      </c>
      <c r="O67" s="14">
        <v>0</v>
      </c>
      <c r="P67" s="57">
        <f t="shared" si="24"/>
        <v>2</v>
      </c>
      <c r="Q67" s="14">
        <f t="shared" si="25"/>
        <v>2</v>
      </c>
      <c r="R67" s="50">
        <f t="shared" si="26"/>
        <v>0</v>
      </c>
      <c r="T67" s="44">
        <v>0</v>
      </c>
      <c r="U67" s="14">
        <f t="shared" si="27"/>
        <v>0</v>
      </c>
      <c r="V67" s="50">
        <f t="shared" si="28"/>
        <v>0</v>
      </c>
      <c r="X67" s="44">
        <v>1</v>
      </c>
      <c r="Y67" s="14">
        <f t="shared" si="29"/>
        <v>1</v>
      </c>
      <c r="Z67" s="50">
        <f t="shared" si="30"/>
        <v>0</v>
      </c>
      <c r="AB67" s="44">
        <v>1</v>
      </c>
      <c r="AC67" s="14">
        <f t="shared" si="31"/>
        <v>1</v>
      </c>
      <c r="AD67" s="50">
        <f t="shared" si="32"/>
        <v>0</v>
      </c>
      <c r="AF67" s="44">
        <v>0</v>
      </c>
      <c r="AG67" s="14">
        <v>10</v>
      </c>
      <c r="AH67" s="14">
        <v>1</v>
      </c>
      <c r="AI67" s="57">
        <f t="shared" si="33"/>
        <v>11</v>
      </c>
      <c r="AJ67" s="14">
        <f t="shared" si="34"/>
        <v>7</v>
      </c>
      <c r="AK67" s="50">
        <f t="shared" si="35"/>
        <v>4</v>
      </c>
      <c r="AM67" s="44">
        <v>5</v>
      </c>
      <c r="AN67" s="14">
        <v>0</v>
      </c>
      <c r="AO67" s="57">
        <f t="shared" si="36"/>
        <v>5</v>
      </c>
      <c r="AP67" s="14">
        <v>5</v>
      </c>
      <c r="AQ67" s="50">
        <f t="shared" si="37"/>
        <v>0</v>
      </c>
      <c r="AS67" s="54">
        <f t="shared" si="38"/>
        <v>4</v>
      </c>
      <c r="AU67" s="44">
        <v>4</v>
      </c>
      <c r="AV67" s="14">
        <f t="shared" si="39"/>
        <v>2</v>
      </c>
      <c r="AW67" s="50">
        <f t="shared" si="40"/>
        <v>2</v>
      </c>
      <c r="AY67" s="44">
        <v>0</v>
      </c>
      <c r="AZ67" s="14">
        <v>2</v>
      </c>
      <c r="BA67" s="14">
        <v>0</v>
      </c>
      <c r="BB67" s="57">
        <f t="shared" si="41"/>
        <v>2</v>
      </c>
      <c r="BC67" s="14">
        <f t="shared" si="42"/>
        <v>2</v>
      </c>
      <c r="BD67" s="43">
        <f t="shared" si="43"/>
        <v>0</v>
      </c>
      <c r="BF67" s="44">
        <f t="shared" si="21"/>
        <v>30</v>
      </c>
      <c r="BG67" s="14">
        <f t="shared" si="22"/>
        <v>24</v>
      </c>
      <c r="BH67" s="43">
        <f t="shared" si="23"/>
        <v>6</v>
      </c>
    </row>
    <row r="68" spans="1:60" x14ac:dyDescent="0.2">
      <c r="A68" s="41" t="s">
        <v>338</v>
      </c>
      <c r="B68" s="42" t="s">
        <v>854</v>
      </c>
      <c r="C68" s="42">
        <f>+VLOOKUP(A68,Sheet7!$A$2:$G$142,7,0)</f>
        <v>12.36</v>
      </c>
      <c r="D68" s="97">
        <f>+VLOOKUP(A68,Sheet7!$A$2:$E$142,5,0)</f>
        <v>1272</v>
      </c>
      <c r="F68" s="58">
        <v>1</v>
      </c>
      <c r="H68" s="58">
        <v>1</v>
      </c>
      <c r="I68" s="6"/>
      <c r="J68" s="58">
        <v>1</v>
      </c>
      <c r="K68" s="6"/>
      <c r="L68" s="58">
        <f>+VLOOKUP(A68,Sheet1!$A$11:$Y$148,25,0)</f>
        <v>1</v>
      </c>
      <c r="N68" s="41">
        <v>3</v>
      </c>
      <c r="O68" s="42">
        <v>0</v>
      </c>
      <c r="P68" s="57">
        <f t="shared" si="24"/>
        <v>3</v>
      </c>
      <c r="Q68" s="42">
        <f t="shared" si="25"/>
        <v>3</v>
      </c>
      <c r="R68" s="50">
        <f t="shared" si="26"/>
        <v>0</v>
      </c>
      <c r="T68" s="41">
        <v>1</v>
      </c>
      <c r="U68" s="42">
        <f t="shared" si="27"/>
        <v>1</v>
      </c>
      <c r="V68" s="50">
        <f t="shared" si="28"/>
        <v>0</v>
      </c>
      <c r="X68" s="41">
        <v>2</v>
      </c>
      <c r="Y68" s="42">
        <f t="shared" si="29"/>
        <v>1</v>
      </c>
      <c r="Z68" s="50">
        <f t="shared" si="30"/>
        <v>1</v>
      </c>
      <c r="AB68" s="41">
        <v>1</v>
      </c>
      <c r="AC68" s="42">
        <f t="shared" si="31"/>
        <v>1</v>
      </c>
      <c r="AD68" s="50">
        <f t="shared" si="32"/>
        <v>0</v>
      </c>
      <c r="AF68" s="41">
        <v>0</v>
      </c>
      <c r="AG68" s="42">
        <v>18</v>
      </c>
      <c r="AH68" s="42">
        <v>1</v>
      </c>
      <c r="AI68" s="57">
        <f t="shared" si="33"/>
        <v>19</v>
      </c>
      <c r="AJ68" s="42">
        <f t="shared" si="34"/>
        <v>18</v>
      </c>
      <c r="AK68" s="50">
        <f t="shared" si="35"/>
        <v>1</v>
      </c>
      <c r="AM68" s="41">
        <v>5</v>
      </c>
      <c r="AN68" s="42">
        <v>0</v>
      </c>
      <c r="AO68" s="57">
        <f t="shared" si="36"/>
        <v>5</v>
      </c>
      <c r="AP68" s="42">
        <v>5</v>
      </c>
      <c r="AQ68" s="50">
        <f t="shared" si="37"/>
        <v>0</v>
      </c>
      <c r="AS68" s="54">
        <f t="shared" si="38"/>
        <v>1</v>
      </c>
      <c r="AU68" s="41">
        <v>6</v>
      </c>
      <c r="AV68" s="42">
        <f t="shared" si="39"/>
        <v>6</v>
      </c>
      <c r="AW68" s="50">
        <f t="shared" si="40"/>
        <v>0</v>
      </c>
      <c r="AY68" s="41">
        <v>0</v>
      </c>
      <c r="AZ68" s="42">
        <v>2</v>
      </c>
      <c r="BA68" s="42">
        <v>0</v>
      </c>
      <c r="BB68" s="57">
        <f t="shared" si="41"/>
        <v>2</v>
      </c>
      <c r="BC68" s="42">
        <f t="shared" si="42"/>
        <v>2</v>
      </c>
      <c r="BD68" s="43">
        <f t="shared" si="43"/>
        <v>0</v>
      </c>
      <c r="BF68" s="41">
        <f t="shared" si="21"/>
        <v>43</v>
      </c>
      <c r="BG68" s="42">
        <f t="shared" si="22"/>
        <v>41</v>
      </c>
      <c r="BH68" s="43">
        <f t="shared" si="23"/>
        <v>2</v>
      </c>
    </row>
    <row r="69" spans="1:60" x14ac:dyDescent="0.2">
      <c r="A69" s="44" t="s">
        <v>339</v>
      </c>
      <c r="B69" s="14" t="s">
        <v>859</v>
      </c>
      <c r="C69" s="14">
        <f>+VLOOKUP(A69,Sheet7!$A$2:$G$142,7,0)</f>
        <v>14.98</v>
      </c>
      <c r="D69" s="98">
        <f>+VLOOKUP(A69,Sheet7!$A$2:$E$142,5,0)</f>
        <v>1680</v>
      </c>
      <c r="F69" s="59">
        <v>1</v>
      </c>
      <c r="H69" s="59">
        <v>1</v>
      </c>
      <c r="I69" s="65"/>
      <c r="J69" s="59">
        <v>1</v>
      </c>
      <c r="K69" s="65"/>
      <c r="L69" s="59">
        <f>+VLOOKUP(A69,Sheet1!$A$11:$Y$148,25,0)</f>
        <v>1</v>
      </c>
      <c r="M69" s="65"/>
      <c r="N69" s="44">
        <v>4</v>
      </c>
      <c r="O69" s="14">
        <v>0</v>
      </c>
      <c r="P69" s="57">
        <f t="shared" si="24"/>
        <v>4</v>
      </c>
      <c r="Q69" s="14">
        <f t="shared" si="25"/>
        <v>4</v>
      </c>
      <c r="R69" s="50">
        <f t="shared" si="26"/>
        <v>0</v>
      </c>
      <c r="T69" s="44">
        <v>1</v>
      </c>
      <c r="U69" s="14">
        <f t="shared" si="27"/>
        <v>1</v>
      </c>
      <c r="V69" s="50">
        <f t="shared" si="28"/>
        <v>0</v>
      </c>
      <c r="X69" s="44">
        <v>2</v>
      </c>
      <c r="Y69" s="14">
        <f t="shared" si="29"/>
        <v>2</v>
      </c>
      <c r="Z69" s="50">
        <f t="shared" si="30"/>
        <v>0</v>
      </c>
      <c r="AB69" s="44">
        <v>2</v>
      </c>
      <c r="AC69" s="14">
        <f t="shared" si="31"/>
        <v>2</v>
      </c>
      <c r="AD69" s="50">
        <f t="shared" si="32"/>
        <v>0</v>
      </c>
      <c r="AF69" s="44">
        <v>0</v>
      </c>
      <c r="AG69" s="14">
        <v>23</v>
      </c>
      <c r="AH69" s="14">
        <v>1</v>
      </c>
      <c r="AI69" s="57">
        <f t="shared" si="33"/>
        <v>24</v>
      </c>
      <c r="AJ69" s="14">
        <f t="shared" si="34"/>
        <v>23</v>
      </c>
      <c r="AK69" s="50">
        <f t="shared" si="35"/>
        <v>1</v>
      </c>
      <c r="AM69" s="44">
        <v>5</v>
      </c>
      <c r="AN69" s="14">
        <v>0</v>
      </c>
      <c r="AO69" s="57">
        <f t="shared" si="36"/>
        <v>5</v>
      </c>
      <c r="AP69" s="14">
        <v>5</v>
      </c>
      <c r="AQ69" s="50">
        <f t="shared" si="37"/>
        <v>0</v>
      </c>
      <c r="AS69" s="54">
        <f t="shared" si="38"/>
        <v>1</v>
      </c>
      <c r="AU69" s="44">
        <v>7</v>
      </c>
      <c r="AV69" s="14">
        <f t="shared" si="39"/>
        <v>7</v>
      </c>
      <c r="AW69" s="50">
        <f t="shared" si="40"/>
        <v>0</v>
      </c>
      <c r="AY69" s="44">
        <v>1</v>
      </c>
      <c r="AZ69" s="14">
        <v>1</v>
      </c>
      <c r="BA69" s="14">
        <v>0</v>
      </c>
      <c r="BB69" s="57">
        <f t="shared" si="41"/>
        <v>2</v>
      </c>
      <c r="BC69" s="14">
        <f t="shared" si="42"/>
        <v>2</v>
      </c>
      <c r="BD69" s="43">
        <f t="shared" si="43"/>
        <v>0</v>
      </c>
      <c r="BF69" s="44">
        <f t="shared" si="21"/>
        <v>51</v>
      </c>
      <c r="BG69" s="14">
        <f t="shared" si="22"/>
        <v>50</v>
      </c>
      <c r="BH69" s="43">
        <f t="shared" si="23"/>
        <v>1</v>
      </c>
    </row>
    <row r="70" spans="1:60" x14ac:dyDescent="0.2">
      <c r="A70" s="44" t="s">
        <v>54</v>
      </c>
      <c r="B70" s="14" t="s">
        <v>380</v>
      </c>
      <c r="C70" s="14">
        <f>+VLOOKUP(A70,Sheet7!$A$2:$G$142,7,0)</f>
        <v>25.29</v>
      </c>
      <c r="D70" s="98">
        <f>+VLOOKUP(A70,Sheet7!$A$2:$E$142,5,0)</f>
        <v>1716</v>
      </c>
      <c r="F70" s="59">
        <v>1</v>
      </c>
      <c r="H70" s="59">
        <v>1</v>
      </c>
      <c r="I70" s="65"/>
      <c r="J70" s="59">
        <v>1</v>
      </c>
      <c r="K70" s="65"/>
      <c r="L70" s="59">
        <f>+VLOOKUP(A70,Sheet1!$A$11:$Y$148,25,0)</f>
        <v>1</v>
      </c>
      <c r="M70" s="65"/>
      <c r="N70" s="44">
        <v>4</v>
      </c>
      <c r="O70" s="14">
        <v>0</v>
      </c>
      <c r="P70" s="57">
        <f t="shared" si="24"/>
        <v>4</v>
      </c>
      <c r="Q70" s="14">
        <f t="shared" si="25"/>
        <v>4</v>
      </c>
      <c r="R70" s="50">
        <f t="shared" si="26"/>
        <v>0</v>
      </c>
      <c r="T70" s="44">
        <v>1</v>
      </c>
      <c r="U70" s="14">
        <f t="shared" si="27"/>
        <v>1</v>
      </c>
      <c r="V70" s="50">
        <f t="shared" si="28"/>
        <v>0</v>
      </c>
      <c r="X70" s="44">
        <v>2</v>
      </c>
      <c r="Y70" s="14">
        <f t="shared" si="29"/>
        <v>2</v>
      </c>
      <c r="Z70" s="50">
        <f t="shared" si="30"/>
        <v>0</v>
      </c>
      <c r="AB70" s="44">
        <v>2</v>
      </c>
      <c r="AC70" s="14">
        <f t="shared" si="31"/>
        <v>2</v>
      </c>
      <c r="AD70" s="50">
        <f t="shared" si="32"/>
        <v>0</v>
      </c>
      <c r="AF70" s="44">
        <v>0</v>
      </c>
      <c r="AG70" s="14">
        <v>22</v>
      </c>
      <c r="AH70" s="14">
        <v>2</v>
      </c>
      <c r="AI70" s="57">
        <f t="shared" si="33"/>
        <v>24</v>
      </c>
      <c r="AJ70" s="14">
        <f t="shared" si="34"/>
        <v>24</v>
      </c>
      <c r="AK70" s="50">
        <f t="shared" si="35"/>
        <v>0</v>
      </c>
      <c r="AM70" s="44">
        <v>5</v>
      </c>
      <c r="AN70" s="14">
        <v>0</v>
      </c>
      <c r="AO70" s="57">
        <f t="shared" si="36"/>
        <v>5</v>
      </c>
      <c r="AP70" s="14">
        <v>5</v>
      </c>
      <c r="AQ70" s="50">
        <f t="shared" si="37"/>
        <v>0</v>
      </c>
      <c r="AS70" s="54">
        <f t="shared" si="38"/>
        <v>0</v>
      </c>
      <c r="AU70" s="44">
        <v>7</v>
      </c>
      <c r="AV70" s="14">
        <f t="shared" si="39"/>
        <v>8</v>
      </c>
      <c r="AW70" s="50">
        <f t="shared" si="40"/>
        <v>-1</v>
      </c>
      <c r="AY70" s="44">
        <v>0</v>
      </c>
      <c r="AZ70" s="14">
        <v>2</v>
      </c>
      <c r="BA70" s="14">
        <v>0</v>
      </c>
      <c r="BB70" s="57">
        <f t="shared" si="41"/>
        <v>2</v>
      </c>
      <c r="BC70" s="14">
        <f t="shared" si="42"/>
        <v>2</v>
      </c>
      <c r="BD70" s="43">
        <f t="shared" si="43"/>
        <v>0</v>
      </c>
      <c r="BF70" s="44">
        <f t="shared" si="21"/>
        <v>51</v>
      </c>
      <c r="BG70" s="14">
        <f t="shared" si="22"/>
        <v>52</v>
      </c>
      <c r="BH70" s="43">
        <f t="shared" si="23"/>
        <v>-1</v>
      </c>
    </row>
    <row r="71" spans="1:60" x14ac:dyDescent="0.2">
      <c r="A71" s="44" t="s">
        <v>179</v>
      </c>
      <c r="B71" s="14" t="s">
        <v>817</v>
      </c>
      <c r="C71" s="14">
        <f>+VLOOKUP(A71,Sheet7!$A$2:$G$142,7,0)</f>
        <v>18.740000000000002</v>
      </c>
      <c r="D71" s="98">
        <f>+VLOOKUP(A71,Sheet7!$A$2:$E$142,5,0)</f>
        <v>606</v>
      </c>
      <c r="F71" s="59">
        <v>1</v>
      </c>
      <c r="H71" s="59">
        <v>1</v>
      </c>
      <c r="I71" s="65"/>
      <c r="J71" s="59">
        <v>1</v>
      </c>
      <c r="K71" s="65"/>
      <c r="L71" s="59">
        <f>+VLOOKUP(A71,Sheet1!$A$11:$Y$148,25,0)</f>
        <v>1</v>
      </c>
      <c r="M71" s="65"/>
      <c r="N71" s="44">
        <v>2</v>
      </c>
      <c r="O71" s="14">
        <v>0</v>
      </c>
      <c r="P71" s="57">
        <f t="shared" si="24"/>
        <v>2</v>
      </c>
      <c r="Q71" s="14">
        <f t="shared" si="25"/>
        <v>2</v>
      </c>
      <c r="R71" s="50">
        <f t="shared" si="26"/>
        <v>0</v>
      </c>
      <c r="T71" s="44">
        <v>0</v>
      </c>
      <c r="U71" s="14">
        <f t="shared" si="27"/>
        <v>0</v>
      </c>
      <c r="V71" s="50">
        <f t="shared" si="28"/>
        <v>0</v>
      </c>
      <c r="X71" s="44">
        <v>1</v>
      </c>
      <c r="Y71" s="14">
        <f t="shared" si="29"/>
        <v>1</v>
      </c>
      <c r="Z71" s="50">
        <f t="shared" si="30"/>
        <v>0</v>
      </c>
      <c r="AB71" s="44">
        <v>1</v>
      </c>
      <c r="AC71" s="14">
        <f t="shared" si="31"/>
        <v>1</v>
      </c>
      <c r="AD71" s="50">
        <f t="shared" si="32"/>
        <v>0</v>
      </c>
      <c r="AF71" s="44">
        <v>0</v>
      </c>
      <c r="AG71" s="14">
        <v>8</v>
      </c>
      <c r="AH71" s="14">
        <v>2</v>
      </c>
      <c r="AI71" s="57">
        <f t="shared" si="33"/>
        <v>10</v>
      </c>
      <c r="AJ71" s="14">
        <f t="shared" si="34"/>
        <v>8</v>
      </c>
      <c r="AK71" s="50">
        <f t="shared" si="35"/>
        <v>2</v>
      </c>
      <c r="AM71" s="44">
        <v>3</v>
      </c>
      <c r="AN71" s="14">
        <v>0</v>
      </c>
      <c r="AO71" s="57">
        <f t="shared" si="36"/>
        <v>3</v>
      </c>
      <c r="AP71" s="14">
        <v>5</v>
      </c>
      <c r="AQ71" s="50">
        <f t="shared" si="37"/>
        <v>-2</v>
      </c>
      <c r="AS71" s="54">
        <f t="shared" si="38"/>
        <v>0</v>
      </c>
      <c r="AU71" s="44">
        <v>3</v>
      </c>
      <c r="AV71" s="14">
        <f t="shared" si="39"/>
        <v>3</v>
      </c>
      <c r="AW71" s="50">
        <f t="shared" si="40"/>
        <v>0</v>
      </c>
      <c r="AY71" s="44">
        <v>1</v>
      </c>
      <c r="AZ71" s="14">
        <v>1</v>
      </c>
      <c r="BA71" s="14">
        <v>0</v>
      </c>
      <c r="BB71" s="57">
        <f t="shared" si="41"/>
        <v>2</v>
      </c>
      <c r="BC71" s="14">
        <f t="shared" si="42"/>
        <v>2</v>
      </c>
      <c r="BD71" s="43">
        <f t="shared" si="43"/>
        <v>0</v>
      </c>
      <c r="BF71" s="44">
        <f t="shared" si="21"/>
        <v>26</v>
      </c>
      <c r="BG71" s="14">
        <f t="shared" si="22"/>
        <v>26</v>
      </c>
      <c r="BH71" s="43">
        <f t="shared" si="23"/>
        <v>0</v>
      </c>
    </row>
    <row r="72" spans="1:60" x14ac:dyDescent="0.2">
      <c r="A72" s="44" t="s">
        <v>340</v>
      </c>
      <c r="B72" s="14" t="s">
        <v>859</v>
      </c>
      <c r="C72" s="14">
        <f>+VLOOKUP(A72,Sheet7!$A$2:$G$142,7,0)</f>
        <v>33.79</v>
      </c>
      <c r="D72" s="98">
        <f>+VLOOKUP(A72,Sheet7!$A$2:$E$142,5,0)</f>
        <v>1764</v>
      </c>
      <c r="F72" s="59">
        <v>1</v>
      </c>
      <c r="H72" s="59">
        <v>1</v>
      </c>
      <c r="I72" s="65"/>
      <c r="J72" s="59">
        <v>1</v>
      </c>
      <c r="K72" s="65"/>
      <c r="L72" s="59">
        <f>+VLOOKUP(A72,Sheet1!$A$11:$Y$148,25,0)</f>
        <v>1</v>
      </c>
      <c r="M72" s="65"/>
      <c r="N72" s="44">
        <v>4</v>
      </c>
      <c r="O72" s="14">
        <v>0</v>
      </c>
      <c r="P72" s="57">
        <f t="shared" si="24"/>
        <v>4</v>
      </c>
      <c r="Q72" s="14">
        <f t="shared" si="25"/>
        <v>4</v>
      </c>
      <c r="R72" s="50">
        <f t="shared" si="26"/>
        <v>0</v>
      </c>
      <c r="T72" s="44">
        <v>1</v>
      </c>
      <c r="U72" s="14">
        <f t="shared" si="27"/>
        <v>1</v>
      </c>
      <c r="V72" s="50">
        <f t="shared" si="28"/>
        <v>0</v>
      </c>
      <c r="X72" s="44">
        <v>2</v>
      </c>
      <c r="Y72" s="14">
        <f t="shared" si="29"/>
        <v>2</v>
      </c>
      <c r="Z72" s="50">
        <f t="shared" si="30"/>
        <v>0</v>
      </c>
      <c r="AB72" s="44">
        <v>2</v>
      </c>
      <c r="AC72" s="14">
        <f t="shared" si="31"/>
        <v>2</v>
      </c>
      <c r="AD72" s="50">
        <f t="shared" si="32"/>
        <v>0</v>
      </c>
      <c r="AF72" s="44">
        <v>0</v>
      </c>
      <c r="AG72" s="14">
        <v>24</v>
      </c>
      <c r="AH72" s="14">
        <v>3</v>
      </c>
      <c r="AI72" s="57">
        <f t="shared" si="33"/>
        <v>27</v>
      </c>
      <c r="AJ72" s="14">
        <f t="shared" si="34"/>
        <v>25</v>
      </c>
      <c r="AK72" s="50">
        <f t="shared" si="35"/>
        <v>2</v>
      </c>
      <c r="AM72" s="44">
        <v>5</v>
      </c>
      <c r="AN72" s="14">
        <v>0</v>
      </c>
      <c r="AO72" s="57">
        <f t="shared" si="36"/>
        <v>5</v>
      </c>
      <c r="AP72" s="14">
        <v>5</v>
      </c>
      <c r="AQ72" s="50">
        <f t="shared" si="37"/>
        <v>0</v>
      </c>
      <c r="AS72" s="54">
        <f t="shared" si="38"/>
        <v>2</v>
      </c>
      <c r="AU72" s="44">
        <v>8</v>
      </c>
      <c r="AV72" s="14">
        <f t="shared" si="39"/>
        <v>8</v>
      </c>
      <c r="AW72" s="50">
        <f t="shared" si="40"/>
        <v>0</v>
      </c>
      <c r="AY72" s="44">
        <v>1</v>
      </c>
      <c r="AZ72" s="14">
        <v>1</v>
      </c>
      <c r="BA72" s="14">
        <v>0</v>
      </c>
      <c r="BB72" s="57">
        <f t="shared" si="41"/>
        <v>2</v>
      </c>
      <c r="BC72" s="14">
        <f t="shared" si="42"/>
        <v>2</v>
      </c>
      <c r="BD72" s="43">
        <f t="shared" si="43"/>
        <v>0</v>
      </c>
      <c r="BF72" s="44">
        <f t="shared" si="21"/>
        <v>55</v>
      </c>
      <c r="BG72" s="14">
        <f t="shared" si="22"/>
        <v>53</v>
      </c>
      <c r="BH72" s="43">
        <f t="shared" si="23"/>
        <v>2</v>
      </c>
    </row>
    <row r="73" spans="1:60" x14ac:dyDescent="0.2">
      <c r="A73" s="44" t="s">
        <v>154</v>
      </c>
      <c r="B73" s="14" t="s">
        <v>385</v>
      </c>
      <c r="C73" s="14">
        <f>+VLOOKUP(A73,Sheet7!$A$2:$G$142,7,0)</f>
        <v>12.879999999999999</v>
      </c>
      <c r="D73" s="98">
        <f>+VLOOKUP(A73,Sheet7!$A$2:$E$142,5,0)</f>
        <v>1242</v>
      </c>
      <c r="F73" s="59">
        <v>1</v>
      </c>
      <c r="H73" s="59">
        <v>1</v>
      </c>
      <c r="I73" s="65"/>
      <c r="J73" s="59">
        <v>1</v>
      </c>
      <c r="K73" s="65"/>
      <c r="L73" s="59">
        <f>+VLOOKUP(A73,Sheet1!$A$11:$Y$148,25,0)</f>
        <v>1</v>
      </c>
      <c r="M73" s="65"/>
      <c r="N73" s="44">
        <v>3</v>
      </c>
      <c r="O73" s="14">
        <v>0</v>
      </c>
      <c r="P73" s="57">
        <f t="shared" si="24"/>
        <v>3</v>
      </c>
      <c r="Q73" s="14">
        <f t="shared" si="25"/>
        <v>3</v>
      </c>
      <c r="R73" s="50">
        <f t="shared" si="26"/>
        <v>0</v>
      </c>
      <c r="T73" s="44">
        <v>1</v>
      </c>
      <c r="U73" s="14">
        <f t="shared" si="27"/>
        <v>1</v>
      </c>
      <c r="V73" s="50">
        <f t="shared" si="28"/>
        <v>0</v>
      </c>
      <c r="X73" s="44">
        <v>1</v>
      </c>
      <c r="Y73" s="14">
        <f t="shared" si="29"/>
        <v>1</v>
      </c>
      <c r="Z73" s="50">
        <f t="shared" si="30"/>
        <v>0</v>
      </c>
      <c r="AB73" s="44">
        <v>1</v>
      </c>
      <c r="AC73" s="14">
        <f t="shared" si="31"/>
        <v>1</v>
      </c>
      <c r="AD73" s="50">
        <f t="shared" si="32"/>
        <v>0</v>
      </c>
      <c r="AF73" s="44">
        <v>0</v>
      </c>
      <c r="AG73" s="14">
        <v>15</v>
      </c>
      <c r="AH73" s="14">
        <v>1</v>
      </c>
      <c r="AI73" s="57">
        <f t="shared" si="33"/>
        <v>16</v>
      </c>
      <c r="AJ73" s="14">
        <f t="shared" si="34"/>
        <v>17</v>
      </c>
      <c r="AK73" s="50">
        <f t="shared" si="35"/>
        <v>-1</v>
      </c>
      <c r="AM73" s="44">
        <v>5</v>
      </c>
      <c r="AN73" s="14">
        <v>0</v>
      </c>
      <c r="AO73" s="57">
        <f t="shared" si="36"/>
        <v>5</v>
      </c>
      <c r="AP73" s="14">
        <v>5</v>
      </c>
      <c r="AQ73" s="50">
        <f t="shared" si="37"/>
        <v>0</v>
      </c>
      <c r="AS73" s="54">
        <f t="shared" si="38"/>
        <v>-1</v>
      </c>
      <c r="AU73" s="44">
        <v>5</v>
      </c>
      <c r="AV73" s="14">
        <f t="shared" si="39"/>
        <v>5</v>
      </c>
      <c r="AW73" s="50">
        <f t="shared" si="40"/>
        <v>0</v>
      </c>
      <c r="AY73" s="44">
        <v>0</v>
      </c>
      <c r="AZ73" s="14">
        <v>2</v>
      </c>
      <c r="BA73" s="14">
        <v>0</v>
      </c>
      <c r="BB73" s="57">
        <f t="shared" si="41"/>
        <v>2</v>
      </c>
      <c r="BC73" s="14">
        <f t="shared" si="42"/>
        <v>2</v>
      </c>
      <c r="BD73" s="43">
        <f t="shared" si="43"/>
        <v>0</v>
      </c>
      <c r="BF73" s="44">
        <f t="shared" si="21"/>
        <v>38</v>
      </c>
      <c r="BG73" s="14">
        <f t="shared" si="22"/>
        <v>39</v>
      </c>
      <c r="BH73" s="43">
        <f t="shared" si="23"/>
        <v>-1</v>
      </c>
    </row>
    <row r="74" spans="1:60" x14ac:dyDescent="0.2">
      <c r="A74" s="44" t="s">
        <v>153</v>
      </c>
      <c r="B74" s="14" t="s">
        <v>385</v>
      </c>
      <c r="C74" s="14">
        <f>+VLOOKUP(A74,Sheet7!$A$2:$G$142,7,0)</f>
        <v>11.156639</v>
      </c>
      <c r="D74" s="98">
        <f>+VLOOKUP(A74,Sheet7!$A$2:$E$142,5,0)</f>
        <v>1376</v>
      </c>
      <c r="F74" s="59">
        <v>1</v>
      </c>
      <c r="H74" s="59">
        <v>1</v>
      </c>
      <c r="I74" s="65"/>
      <c r="J74" s="59">
        <v>1</v>
      </c>
      <c r="K74" s="65"/>
      <c r="L74" s="59">
        <f>+VLOOKUP(A74,Sheet1!$A$11:$Y$148,25,0)</f>
        <v>1</v>
      </c>
      <c r="M74" s="65"/>
      <c r="N74" s="44">
        <v>3</v>
      </c>
      <c r="O74" s="14">
        <v>0</v>
      </c>
      <c r="P74" s="57">
        <f t="shared" si="24"/>
        <v>3</v>
      </c>
      <c r="Q74" s="14">
        <f t="shared" si="25"/>
        <v>3</v>
      </c>
      <c r="R74" s="50">
        <f t="shared" si="26"/>
        <v>0</v>
      </c>
      <c r="T74" s="44">
        <v>1</v>
      </c>
      <c r="U74" s="14">
        <f t="shared" si="27"/>
        <v>1</v>
      </c>
      <c r="V74" s="50">
        <f t="shared" si="28"/>
        <v>0</v>
      </c>
      <c r="X74" s="44">
        <v>2</v>
      </c>
      <c r="Y74" s="14">
        <f t="shared" si="29"/>
        <v>2</v>
      </c>
      <c r="Z74" s="50">
        <f t="shared" si="30"/>
        <v>0</v>
      </c>
      <c r="AB74" s="44">
        <v>2</v>
      </c>
      <c r="AC74" s="14">
        <f t="shared" si="31"/>
        <v>1</v>
      </c>
      <c r="AD74" s="50">
        <f t="shared" si="32"/>
        <v>1</v>
      </c>
      <c r="AF74" s="44">
        <v>0</v>
      </c>
      <c r="AG74" s="14">
        <v>18</v>
      </c>
      <c r="AH74" s="14">
        <v>1</v>
      </c>
      <c r="AI74" s="57">
        <f t="shared" si="33"/>
        <v>19</v>
      </c>
      <c r="AJ74" s="14">
        <f t="shared" si="34"/>
        <v>19</v>
      </c>
      <c r="AK74" s="50">
        <f t="shared" si="35"/>
        <v>0</v>
      </c>
      <c r="AM74" s="44">
        <v>5</v>
      </c>
      <c r="AN74" s="14">
        <v>0</v>
      </c>
      <c r="AO74" s="57">
        <f t="shared" si="36"/>
        <v>5</v>
      </c>
      <c r="AP74" s="14">
        <v>5</v>
      </c>
      <c r="AQ74" s="50">
        <f t="shared" si="37"/>
        <v>0</v>
      </c>
      <c r="AS74" s="54">
        <f t="shared" si="38"/>
        <v>0</v>
      </c>
      <c r="AU74" s="44">
        <v>6</v>
      </c>
      <c r="AV74" s="14">
        <f t="shared" si="39"/>
        <v>6</v>
      </c>
      <c r="AW74" s="50">
        <f t="shared" si="40"/>
        <v>0</v>
      </c>
      <c r="AY74" s="44">
        <v>1</v>
      </c>
      <c r="AZ74" s="14">
        <v>1</v>
      </c>
      <c r="BA74" s="14">
        <v>0</v>
      </c>
      <c r="BB74" s="57">
        <f t="shared" si="41"/>
        <v>2</v>
      </c>
      <c r="BC74" s="14">
        <f t="shared" si="42"/>
        <v>2</v>
      </c>
      <c r="BD74" s="43">
        <f t="shared" si="43"/>
        <v>0</v>
      </c>
      <c r="BF74" s="44">
        <f t="shared" si="21"/>
        <v>44</v>
      </c>
      <c r="BG74" s="14">
        <f t="shared" si="22"/>
        <v>43</v>
      </c>
      <c r="BH74" s="43">
        <f t="shared" si="23"/>
        <v>1</v>
      </c>
    </row>
    <row r="75" spans="1:60" x14ac:dyDescent="0.2">
      <c r="A75" s="44" t="s">
        <v>152</v>
      </c>
      <c r="B75" s="14" t="s">
        <v>385</v>
      </c>
      <c r="C75" s="14">
        <f>+VLOOKUP(A75,Sheet7!$A$2:$G$142,7,0)</f>
        <v>15.01</v>
      </c>
      <c r="D75" s="98">
        <f>+VLOOKUP(A75,Sheet7!$A$2:$E$142,5,0)</f>
        <v>1732</v>
      </c>
      <c r="F75" s="59">
        <v>1</v>
      </c>
      <c r="H75" s="59">
        <v>1</v>
      </c>
      <c r="I75" s="65"/>
      <c r="J75" s="59">
        <v>1</v>
      </c>
      <c r="K75" s="65"/>
      <c r="L75" s="59">
        <f>+VLOOKUP(A75,Sheet1!$A$11:$Y$148,25,0)</f>
        <v>1</v>
      </c>
      <c r="M75" s="65"/>
      <c r="N75" s="44">
        <v>4</v>
      </c>
      <c r="O75" s="14">
        <v>0</v>
      </c>
      <c r="P75" s="57">
        <f t="shared" si="24"/>
        <v>4</v>
      </c>
      <c r="Q75" s="14">
        <f t="shared" si="25"/>
        <v>4</v>
      </c>
      <c r="R75" s="50">
        <f t="shared" si="26"/>
        <v>0</v>
      </c>
      <c r="T75" s="44">
        <v>1</v>
      </c>
      <c r="U75" s="14">
        <f t="shared" si="27"/>
        <v>1</v>
      </c>
      <c r="V75" s="50">
        <f t="shared" si="28"/>
        <v>0</v>
      </c>
      <c r="X75" s="44">
        <v>2</v>
      </c>
      <c r="Y75" s="14">
        <f t="shared" si="29"/>
        <v>2</v>
      </c>
      <c r="Z75" s="50">
        <f t="shared" si="30"/>
        <v>0</v>
      </c>
      <c r="AB75" s="44">
        <v>2</v>
      </c>
      <c r="AC75" s="14">
        <f t="shared" si="31"/>
        <v>2</v>
      </c>
      <c r="AD75" s="50">
        <f t="shared" si="32"/>
        <v>0</v>
      </c>
      <c r="AF75" s="44">
        <v>0</v>
      </c>
      <c r="AG75" s="14">
        <v>23</v>
      </c>
      <c r="AH75" s="14">
        <v>1</v>
      </c>
      <c r="AI75" s="57">
        <f t="shared" si="33"/>
        <v>24</v>
      </c>
      <c r="AJ75" s="14">
        <f t="shared" si="34"/>
        <v>24</v>
      </c>
      <c r="AK75" s="50">
        <f t="shared" si="35"/>
        <v>0</v>
      </c>
      <c r="AM75" s="44">
        <v>5</v>
      </c>
      <c r="AN75" s="14">
        <v>0</v>
      </c>
      <c r="AO75" s="57">
        <f t="shared" si="36"/>
        <v>5</v>
      </c>
      <c r="AP75" s="14">
        <v>5</v>
      </c>
      <c r="AQ75" s="50">
        <f t="shared" si="37"/>
        <v>0</v>
      </c>
      <c r="AS75" s="54">
        <f t="shared" si="38"/>
        <v>0</v>
      </c>
      <c r="AU75" s="44">
        <v>8</v>
      </c>
      <c r="AV75" s="14">
        <f t="shared" si="39"/>
        <v>8</v>
      </c>
      <c r="AW75" s="50">
        <f t="shared" si="40"/>
        <v>0</v>
      </c>
      <c r="AY75" s="44">
        <v>1</v>
      </c>
      <c r="AZ75" s="14">
        <v>1</v>
      </c>
      <c r="BA75" s="14">
        <v>0</v>
      </c>
      <c r="BB75" s="57">
        <f t="shared" si="41"/>
        <v>2</v>
      </c>
      <c r="BC75" s="14">
        <f t="shared" si="42"/>
        <v>2</v>
      </c>
      <c r="BD75" s="43">
        <f t="shared" si="43"/>
        <v>0</v>
      </c>
      <c r="BF75" s="44">
        <f t="shared" si="21"/>
        <v>52</v>
      </c>
      <c r="BG75" s="14">
        <f t="shared" si="22"/>
        <v>52</v>
      </c>
      <c r="BH75" s="43">
        <f t="shared" si="23"/>
        <v>0</v>
      </c>
    </row>
    <row r="76" spans="1:60" x14ac:dyDescent="0.2">
      <c r="A76" s="44" t="s">
        <v>108</v>
      </c>
      <c r="B76" s="14" t="s">
        <v>379</v>
      </c>
      <c r="C76" s="14">
        <f>+VLOOKUP(A76,Sheet7!$A$2:$G$142,7,0)</f>
        <v>18.490000000000002</v>
      </c>
      <c r="D76" s="98">
        <f>+VLOOKUP(A76,Sheet7!$A$2:$E$142,5,0)</f>
        <v>1100</v>
      </c>
      <c r="F76" s="59">
        <v>1</v>
      </c>
      <c r="H76" s="59">
        <v>1</v>
      </c>
      <c r="I76" s="65"/>
      <c r="J76" s="59">
        <v>1</v>
      </c>
      <c r="K76" s="65"/>
      <c r="L76" s="59">
        <f>+VLOOKUP(A76,Sheet1!$A$11:$Y$148,25,0)</f>
        <v>1</v>
      </c>
      <c r="M76" s="65"/>
      <c r="N76" s="44">
        <v>3</v>
      </c>
      <c r="O76" s="14">
        <v>0</v>
      </c>
      <c r="P76" s="57">
        <f t="shared" si="24"/>
        <v>3</v>
      </c>
      <c r="Q76" s="14">
        <f t="shared" si="25"/>
        <v>3</v>
      </c>
      <c r="R76" s="50">
        <f t="shared" si="26"/>
        <v>0</v>
      </c>
      <c r="T76" s="44">
        <v>1</v>
      </c>
      <c r="U76" s="14">
        <f t="shared" si="27"/>
        <v>1</v>
      </c>
      <c r="V76" s="50">
        <f t="shared" si="28"/>
        <v>0</v>
      </c>
      <c r="X76" s="44">
        <v>1</v>
      </c>
      <c r="Y76" s="14">
        <f t="shared" si="29"/>
        <v>1</v>
      </c>
      <c r="Z76" s="50">
        <f t="shared" si="30"/>
        <v>0</v>
      </c>
      <c r="AB76" s="44">
        <v>1</v>
      </c>
      <c r="AC76" s="14">
        <f t="shared" si="31"/>
        <v>1</v>
      </c>
      <c r="AD76" s="50">
        <f t="shared" si="32"/>
        <v>0</v>
      </c>
      <c r="AF76" s="44">
        <v>0</v>
      </c>
      <c r="AG76" s="14">
        <v>13</v>
      </c>
      <c r="AH76" s="14">
        <v>1</v>
      </c>
      <c r="AI76" s="57">
        <f t="shared" si="33"/>
        <v>14</v>
      </c>
      <c r="AJ76" s="14">
        <f t="shared" si="34"/>
        <v>15</v>
      </c>
      <c r="AK76" s="50">
        <f t="shared" si="35"/>
        <v>-1</v>
      </c>
      <c r="AM76" s="44">
        <v>5</v>
      </c>
      <c r="AN76" s="14">
        <v>0</v>
      </c>
      <c r="AO76" s="57">
        <f t="shared" si="36"/>
        <v>5</v>
      </c>
      <c r="AP76" s="14">
        <v>5</v>
      </c>
      <c r="AQ76" s="50">
        <f t="shared" si="37"/>
        <v>0</v>
      </c>
      <c r="AS76" s="54">
        <f t="shared" si="38"/>
        <v>-1</v>
      </c>
      <c r="AU76" s="44">
        <v>5</v>
      </c>
      <c r="AV76" s="14">
        <f t="shared" si="39"/>
        <v>5</v>
      </c>
      <c r="AW76" s="50">
        <f t="shared" si="40"/>
        <v>0</v>
      </c>
      <c r="AY76" s="44">
        <v>0</v>
      </c>
      <c r="AZ76" s="14">
        <v>2</v>
      </c>
      <c r="BA76" s="14">
        <v>0</v>
      </c>
      <c r="BB76" s="57">
        <f t="shared" si="41"/>
        <v>2</v>
      </c>
      <c r="BC76" s="14">
        <f t="shared" si="42"/>
        <v>2</v>
      </c>
      <c r="BD76" s="43">
        <f t="shared" si="43"/>
        <v>0</v>
      </c>
      <c r="BF76" s="44">
        <f t="shared" si="21"/>
        <v>36</v>
      </c>
      <c r="BG76" s="14">
        <f t="shared" si="22"/>
        <v>37</v>
      </c>
      <c r="BH76" s="43">
        <f t="shared" si="23"/>
        <v>-1</v>
      </c>
    </row>
    <row r="77" spans="1:60" x14ac:dyDescent="0.2">
      <c r="A77" s="44" t="s">
        <v>109</v>
      </c>
      <c r="B77" s="14" t="s">
        <v>379</v>
      </c>
      <c r="C77" s="14">
        <f>+VLOOKUP(A77,Sheet7!$A$2:$G$142,7,0)</f>
        <v>16.77</v>
      </c>
      <c r="D77" s="98">
        <f>+VLOOKUP(A77,Sheet7!$A$2:$E$142,5,0)</f>
        <v>1885</v>
      </c>
      <c r="F77" s="59">
        <v>1</v>
      </c>
      <c r="H77" s="59">
        <v>1</v>
      </c>
      <c r="I77" s="65"/>
      <c r="J77" s="59">
        <v>1</v>
      </c>
      <c r="K77" s="65"/>
      <c r="L77" s="59">
        <f>+VLOOKUP(A77,Sheet1!$A$11:$Y$148,25,0)</f>
        <v>1</v>
      </c>
      <c r="M77" s="65"/>
      <c r="N77" s="44">
        <v>5</v>
      </c>
      <c r="O77" s="14">
        <v>0</v>
      </c>
      <c r="P77" s="57">
        <f t="shared" si="24"/>
        <v>5</v>
      </c>
      <c r="Q77" s="14">
        <f t="shared" si="25"/>
        <v>5</v>
      </c>
      <c r="R77" s="50">
        <f t="shared" si="26"/>
        <v>0</v>
      </c>
      <c r="T77" s="44">
        <v>2</v>
      </c>
      <c r="U77" s="14">
        <f t="shared" si="27"/>
        <v>2</v>
      </c>
      <c r="V77" s="50">
        <f t="shared" si="28"/>
        <v>0</v>
      </c>
      <c r="X77" s="44">
        <v>2</v>
      </c>
      <c r="Y77" s="14">
        <f t="shared" si="29"/>
        <v>2</v>
      </c>
      <c r="Z77" s="50">
        <f t="shared" si="30"/>
        <v>0</v>
      </c>
      <c r="AB77" s="44">
        <v>2</v>
      </c>
      <c r="AC77" s="14">
        <f t="shared" si="31"/>
        <v>2</v>
      </c>
      <c r="AD77" s="50">
        <f t="shared" si="32"/>
        <v>0</v>
      </c>
      <c r="AF77" s="44">
        <v>0</v>
      </c>
      <c r="AG77" s="14">
        <v>23</v>
      </c>
      <c r="AH77" s="14">
        <v>2</v>
      </c>
      <c r="AI77" s="57">
        <f t="shared" si="33"/>
        <v>25</v>
      </c>
      <c r="AJ77" s="14">
        <f t="shared" si="34"/>
        <v>26</v>
      </c>
      <c r="AK77" s="50">
        <f t="shared" si="35"/>
        <v>-1</v>
      </c>
      <c r="AM77" s="44">
        <v>5</v>
      </c>
      <c r="AN77" s="14">
        <v>0</v>
      </c>
      <c r="AO77" s="57">
        <f t="shared" si="36"/>
        <v>5</v>
      </c>
      <c r="AP77" s="14">
        <v>5</v>
      </c>
      <c r="AQ77" s="50">
        <f t="shared" si="37"/>
        <v>0</v>
      </c>
      <c r="AS77" s="54">
        <f t="shared" si="38"/>
        <v>-1</v>
      </c>
      <c r="AU77" s="44">
        <v>8</v>
      </c>
      <c r="AV77" s="14">
        <f t="shared" si="39"/>
        <v>8</v>
      </c>
      <c r="AW77" s="50">
        <f t="shared" si="40"/>
        <v>0</v>
      </c>
      <c r="AY77" s="44">
        <v>0</v>
      </c>
      <c r="AZ77" s="14">
        <v>2</v>
      </c>
      <c r="BA77" s="14">
        <v>0</v>
      </c>
      <c r="BB77" s="57">
        <f t="shared" si="41"/>
        <v>2</v>
      </c>
      <c r="BC77" s="14">
        <f t="shared" si="42"/>
        <v>2</v>
      </c>
      <c r="BD77" s="43">
        <f t="shared" si="43"/>
        <v>0</v>
      </c>
      <c r="BF77" s="44">
        <f t="shared" si="21"/>
        <v>55</v>
      </c>
      <c r="BG77" s="14">
        <f t="shared" si="22"/>
        <v>56</v>
      </c>
      <c r="BH77" s="43">
        <f t="shared" si="23"/>
        <v>-1</v>
      </c>
    </row>
    <row r="78" spans="1:60" x14ac:dyDescent="0.2">
      <c r="A78" s="44" t="s">
        <v>110</v>
      </c>
      <c r="B78" s="14" t="s">
        <v>379</v>
      </c>
      <c r="C78" s="14">
        <f>+VLOOKUP(A78,Sheet7!$A$2:$G$142,7,0)</f>
        <v>14.18</v>
      </c>
      <c r="D78" s="98">
        <f>+VLOOKUP(A78,Sheet7!$A$2:$E$142,5,0)</f>
        <v>1709</v>
      </c>
      <c r="F78" s="59">
        <v>1</v>
      </c>
      <c r="H78" s="59">
        <v>1</v>
      </c>
      <c r="I78" s="65"/>
      <c r="J78" s="59">
        <v>1</v>
      </c>
      <c r="K78" s="65"/>
      <c r="L78" s="59">
        <f>+VLOOKUP(A78,Sheet1!$A$11:$Y$148,25,0)</f>
        <v>1</v>
      </c>
      <c r="M78" s="65"/>
      <c r="N78" s="44">
        <v>4</v>
      </c>
      <c r="O78" s="14">
        <v>0</v>
      </c>
      <c r="P78" s="57">
        <f t="shared" si="24"/>
        <v>4</v>
      </c>
      <c r="Q78" s="14">
        <f t="shared" si="25"/>
        <v>4</v>
      </c>
      <c r="R78" s="50">
        <f t="shared" si="26"/>
        <v>0</v>
      </c>
      <c r="T78" s="44">
        <v>1</v>
      </c>
      <c r="U78" s="14">
        <f t="shared" si="27"/>
        <v>1</v>
      </c>
      <c r="V78" s="50">
        <f t="shared" si="28"/>
        <v>0</v>
      </c>
      <c r="X78" s="44">
        <v>2</v>
      </c>
      <c r="Y78" s="14">
        <f t="shared" si="29"/>
        <v>2</v>
      </c>
      <c r="Z78" s="50">
        <f t="shared" si="30"/>
        <v>0</v>
      </c>
      <c r="AB78" s="44">
        <v>2</v>
      </c>
      <c r="AC78" s="14">
        <f t="shared" si="31"/>
        <v>2</v>
      </c>
      <c r="AD78" s="50">
        <f t="shared" si="32"/>
        <v>0</v>
      </c>
      <c r="AF78" s="44">
        <v>0</v>
      </c>
      <c r="AG78" s="14">
        <v>23</v>
      </c>
      <c r="AH78" s="14">
        <v>1</v>
      </c>
      <c r="AI78" s="57">
        <f t="shared" si="33"/>
        <v>24</v>
      </c>
      <c r="AJ78" s="14">
        <f t="shared" si="34"/>
        <v>24</v>
      </c>
      <c r="AK78" s="50">
        <f t="shared" si="35"/>
        <v>0</v>
      </c>
      <c r="AM78" s="44">
        <v>5</v>
      </c>
      <c r="AN78" s="14">
        <v>0</v>
      </c>
      <c r="AO78" s="57">
        <f t="shared" si="36"/>
        <v>5</v>
      </c>
      <c r="AP78" s="14">
        <v>5</v>
      </c>
      <c r="AQ78" s="50">
        <f t="shared" si="37"/>
        <v>0</v>
      </c>
      <c r="AS78" s="54">
        <f t="shared" si="38"/>
        <v>0</v>
      </c>
      <c r="AU78" s="44">
        <v>7</v>
      </c>
      <c r="AV78" s="14">
        <f t="shared" si="39"/>
        <v>8</v>
      </c>
      <c r="AW78" s="50">
        <f t="shared" si="40"/>
        <v>-1</v>
      </c>
      <c r="AY78" s="44">
        <v>0</v>
      </c>
      <c r="AZ78" s="14">
        <v>2</v>
      </c>
      <c r="BA78" s="14">
        <v>0</v>
      </c>
      <c r="BB78" s="57">
        <f t="shared" si="41"/>
        <v>2</v>
      </c>
      <c r="BC78" s="14">
        <f t="shared" si="42"/>
        <v>2</v>
      </c>
      <c r="BD78" s="43">
        <f t="shared" si="43"/>
        <v>0</v>
      </c>
      <c r="BF78" s="44">
        <f t="shared" si="21"/>
        <v>51</v>
      </c>
      <c r="BG78" s="14">
        <f t="shared" si="22"/>
        <v>52</v>
      </c>
      <c r="BH78" s="43">
        <f t="shared" si="23"/>
        <v>-1</v>
      </c>
    </row>
    <row r="79" spans="1:60" x14ac:dyDescent="0.2">
      <c r="A79" s="44" t="s">
        <v>155</v>
      </c>
      <c r="B79" s="14" t="s">
        <v>385</v>
      </c>
      <c r="C79" s="14">
        <f>+VLOOKUP(A79,Sheet7!$A$2:$G$142,7,0)</f>
        <v>8.8800000000000008</v>
      </c>
      <c r="D79" s="98">
        <f>+VLOOKUP(A79,Sheet7!$A$2:$E$142,5,0)</f>
        <v>992</v>
      </c>
      <c r="F79" s="59">
        <v>1</v>
      </c>
      <c r="H79" s="59">
        <v>1</v>
      </c>
      <c r="I79" s="65"/>
      <c r="J79" s="59">
        <v>1</v>
      </c>
      <c r="K79" s="65"/>
      <c r="L79" s="59">
        <f>+VLOOKUP(A79,Sheet1!$A$11:$Y$148,25,0)</f>
        <v>1</v>
      </c>
      <c r="M79" s="65"/>
      <c r="N79" s="44">
        <v>2</v>
      </c>
      <c r="O79" s="14">
        <v>0</v>
      </c>
      <c r="P79" s="57">
        <f t="shared" si="24"/>
        <v>2</v>
      </c>
      <c r="Q79" s="14">
        <f t="shared" si="25"/>
        <v>2</v>
      </c>
      <c r="R79" s="50">
        <f t="shared" si="26"/>
        <v>0</v>
      </c>
      <c r="T79" s="44">
        <v>0</v>
      </c>
      <c r="U79" s="14">
        <f t="shared" si="27"/>
        <v>0</v>
      </c>
      <c r="V79" s="50">
        <f t="shared" si="28"/>
        <v>0</v>
      </c>
      <c r="X79" s="44">
        <v>1</v>
      </c>
      <c r="Y79" s="14">
        <f t="shared" si="29"/>
        <v>1</v>
      </c>
      <c r="Z79" s="50">
        <f t="shared" si="30"/>
        <v>0</v>
      </c>
      <c r="AB79" s="44">
        <v>1</v>
      </c>
      <c r="AC79" s="14">
        <f t="shared" si="31"/>
        <v>1</v>
      </c>
      <c r="AD79" s="50">
        <f t="shared" si="32"/>
        <v>0</v>
      </c>
      <c r="AF79" s="44">
        <v>0</v>
      </c>
      <c r="AG79" s="14">
        <v>12</v>
      </c>
      <c r="AH79" s="14">
        <v>1</v>
      </c>
      <c r="AI79" s="57">
        <f t="shared" si="33"/>
        <v>13</v>
      </c>
      <c r="AJ79" s="14">
        <f t="shared" si="34"/>
        <v>14</v>
      </c>
      <c r="AK79" s="50">
        <f t="shared" si="35"/>
        <v>-1</v>
      </c>
      <c r="AM79" s="44">
        <v>5</v>
      </c>
      <c r="AN79" s="14">
        <v>0</v>
      </c>
      <c r="AO79" s="57">
        <f t="shared" si="36"/>
        <v>5</v>
      </c>
      <c r="AP79" s="14">
        <v>5</v>
      </c>
      <c r="AQ79" s="50">
        <f t="shared" si="37"/>
        <v>0</v>
      </c>
      <c r="AS79" s="54">
        <f t="shared" si="38"/>
        <v>-1</v>
      </c>
      <c r="AU79" s="44">
        <v>4</v>
      </c>
      <c r="AV79" s="14">
        <f t="shared" si="39"/>
        <v>4</v>
      </c>
      <c r="AW79" s="50">
        <f t="shared" si="40"/>
        <v>0</v>
      </c>
      <c r="AY79" s="44">
        <v>0</v>
      </c>
      <c r="AZ79" s="14">
        <v>2</v>
      </c>
      <c r="BA79" s="14">
        <v>0</v>
      </c>
      <c r="BB79" s="57">
        <f t="shared" si="41"/>
        <v>2</v>
      </c>
      <c r="BC79" s="14">
        <f t="shared" si="42"/>
        <v>2</v>
      </c>
      <c r="BD79" s="43">
        <f t="shared" si="43"/>
        <v>0</v>
      </c>
      <c r="BF79" s="44">
        <f t="shared" si="21"/>
        <v>32</v>
      </c>
      <c r="BG79" s="14">
        <f t="shared" si="22"/>
        <v>33</v>
      </c>
      <c r="BH79" s="43">
        <f t="shared" si="23"/>
        <v>-1</v>
      </c>
    </row>
    <row r="80" spans="1:60" x14ac:dyDescent="0.2">
      <c r="A80" s="44" t="s">
        <v>121</v>
      </c>
      <c r="B80" s="14" t="s">
        <v>379</v>
      </c>
      <c r="C80" s="14">
        <f>+VLOOKUP(A80,Sheet7!$A$2:$G$142,7,0)</f>
        <v>5.4700000000000006</v>
      </c>
      <c r="D80" s="98">
        <f>+VLOOKUP(A80,Sheet7!$A$2:$E$142,5,0)</f>
        <v>676</v>
      </c>
      <c r="F80" s="59">
        <v>1</v>
      </c>
      <c r="H80" s="59">
        <v>1</v>
      </c>
      <c r="I80" s="65"/>
      <c r="J80" s="59">
        <v>1</v>
      </c>
      <c r="K80" s="65"/>
      <c r="L80" s="59">
        <f>+VLOOKUP(A80,Sheet1!$A$11:$Y$148,25,0)</f>
        <v>1</v>
      </c>
      <c r="M80" s="65"/>
      <c r="N80" s="44">
        <v>2</v>
      </c>
      <c r="O80" s="14">
        <v>0</v>
      </c>
      <c r="P80" s="57">
        <f t="shared" si="24"/>
        <v>2</v>
      </c>
      <c r="Q80" s="14">
        <f t="shared" si="25"/>
        <v>2</v>
      </c>
      <c r="R80" s="50">
        <f t="shared" si="26"/>
        <v>0</v>
      </c>
      <c r="T80" s="44">
        <v>0</v>
      </c>
      <c r="U80" s="14">
        <f t="shared" si="27"/>
        <v>0</v>
      </c>
      <c r="V80" s="50">
        <f t="shared" si="28"/>
        <v>0</v>
      </c>
      <c r="X80" s="44">
        <v>1</v>
      </c>
      <c r="Y80" s="14">
        <f t="shared" si="29"/>
        <v>1</v>
      </c>
      <c r="Z80" s="50">
        <f t="shared" si="30"/>
        <v>0</v>
      </c>
      <c r="AB80" s="44">
        <v>1</v>
      </c>
      <c r="AC80" s="14">
        <f t="shared" si="31"/>
        <v>1</v>
      </c>
      <c r="AD80" s="50">
        <f t="shared" si="32"/>
        <v>0</v>
      </c>
      <c r="AF80" s="44">
        <v>1</v>
      </c>
      <c r="AG80" s="14">
        <v>7</v>
      </c>
      <c r="AH80" s="14">
        <v>2</v>
      </c>
      <c r="AI80" s="57">
        <f t="shared" si="33"/>
        <v>10</v>
      </c>
      <c r="AJ80" s="14">
        <f t="shared" si="34"/>
        <v>9</v>
      </c>
      <c r="AK80" s="50">
        <f t="shared" si="35"/>
        <v>1</v>
      </c>
      <c r="AM80" s="44">
        <v>5</v>
      </c>
      <c r="AN80" s="14">
        <v>0</v>
      </c>
      <c r="AO80" s="57">
        <f t="shared" si="36"/>
        <v>5</v>
      </c>
      <c r="AP80" s="14">
        <v>5</v>
      </c>
      <c r="AQ80" s="50">
        <f t="shared" si="37"/>
        <v>0</v>
      </c>
      <c r="AS80" s="54">
        <f t="shared" si="38"/>
        <v>1</v>
      </c>
      <c r="AU80" s="44">
        <v>3</v>
      </c>
      <c r="AV80" s="14">
        <f t="shared" si="39"/>
        <v>3</v>
      </c>
      <c r="AW80" s="50">
        <f t="shared" si="40"/>
        <v>0</v>
      </c>
      <c r="AY80" s="44">
        <v>0</v>
      </c>
      <c r="AZ80" s="14">
        <v>2</v>
      </c>
      <c r="BA80" s="14">
        <v>0</v>
      </c>
      <c r="BB80" s="57">
        <f t="shared" si="41"/>
        <v>2</v>
      </c>
      <c r="BC80" s="14">
        <f t="shared" si="42"/>
        <v>2</v>
      </c>
      <c r="BD80" s="43">
        <f t="shared" si="43"/>
        <v>0</v>
      </c>
      <c r="BF80" s="44">
        <f t="shared" si="21"/>
        <v>28</v>
      </c>
      <c r="BG80" s="14">
        <f t="shared" si="22"/>
        <v>27</v>
      </c>
      <c r="BH80" s="43">
        <f t="shared" si="23"/>
        <v>1</v>
      </c>
    </row>
    <row r="81" spans="1:60" x14ac:dyDescent="0.2">
      <c r="A81" s="44" t="s">
        <v>55</v>
      </c>
      <c r="B81" s="14" t="s">
        <v>380</v>
      </c>
      <c r="C81" s="14">
        <f>+VLOOKUP(A81,Sheet7!$A$2:$G$142,7,0)</f>
        <v>3.8499999999999996</v>
      </c>
      <c r="D81" s="98">
        <f>+VLOOKUP(A81,Sheet7!$A$2:$E$142,5,0)</f>
        <v>363</v>
      </c>
      <c r="F81" s="59">
        <v>1</v>
      </c>
      <c r="H81" s="59">
        <v>1</v>
      </c>
      <c r="I81" s="65"/>
      <c r="J81" s="59">
        <v>1</v>
      </c>
      <c r="K81" s="65"/>
      <c r="L81" s="59">
        <f>+VLOOKUP(A81,Sheet1!$A$11:$Y$148,25,0)</f>
        <v>1</v>
      </c>
      <c r="M81" s="65"/>
      <c r="N81" s="44">
        <v>2</v>
      </c>
      <c r="O81" s="14">
        <v>0</v>
      </c>
      <c r="P81" s="57">
        <f t="shared" si="24"/>
        <v>2</v>
      </c>
      <c r="Q81" s="14">
        <f t="shared" si="25"/>
        <v>2</v>
      </c>
      <c r="R81" s="50">
        <f t="shared" si="26"/>
        <v>0</v>
      </c>
      <c r="T81" s="44">
        <v>0</v>
      </c>
      <c r="U81" s="14">
        <f t="shared" si="27"/>
        <v>0</v>
      </c>
      <c r="V81" s="50">
        <f t="shared" si="28"/>
        <v>0</v>
      </c>
      <c r="X81" s="44">
        <v>1</v>
      </c>
      <c r="Y81" s="14">
        <f t="shared" si="29"/>
        <v>1</v>
      </c>
      <c r="Z81" s="50">
        <f t="shared" si="30"/>
        <v>0</v>
      </c>
      <c r="AB81" s="44">
        <v>1</v>
      </c>
      <c r="AC81" s="14">
        <f t="shared" si="31"/>
        <v>1</v>
      </c>
      <c r="AD81" s="50">
        <f t="shared" si="32"/>
        <v>0</v>
      </c>
      <c r="AF81" s="44">
        <v>0</v>
      </c>
      <c r="AG81" s="14">
        <v>7</v>
      </c>
      <c r="AH81" s="14">
        <v>1</v>
      </c>
      <c r="AI81" s="57">
        <f t="shared" si="33"/>
        <v>8</v>
      </c>
      <c r="AJ81" s="14">
        <f t="shared" si="34"/>
        <v>5</v>
      </c>
      <c r="AK81" s="50">
        <f t="shared" si="35"/>
        <v>3</v>
      </c>
      <c r="AM81" s="44">
        <v>4</v>
      </c>
      <c r="AN81" s="14">
        <v>1</v>
      </c>
      <c r="AO81" s="57">
        <f t="shared" si="36"/>
        <v>5</v>
      </c>
      <c r="AP81" s="14">
        <v>5</v>
      </c>
      <c r="AQ81" s="50">
        <f t="shared" si="37"/>
        <v>0</v>
      </c>
      <c r="AS81" s="54">
        <f t="shared" si="38"/>
        <v>3</v>
      </c>
      <c r="AU81" s="44">
        <v>2</v>
      </c>
      <c r="AV81" s="14">
        <f t="shared" si="39"/>
        <v>2</v>
      </c>
      <c r="AW81" s="50">
        <f t="shared" si="40"/>
        <v>0</v>
      </c>
      <c r="AY81" s="44">
        <v>0</v>
      </c>
      <c r="AZ81" s="14">
        <v>2</v>
      </c>
      <c r="BA81" s="14">
        <v>0</v>
      </c>
      <c r="BB81" s="57">
        <f t="shared" si="41"/>
        <v>2</v>
      </c>
      <c r="BC81" s="14">
        <f t="shared" si="42"/>
        <v>2</v>
      </c>
      <c r="BD81" s="43">
        <f t="shared" si="43"/>
        <v>0</v>
      </c>
      <c r="BF81" s="44">
        <f t="shared" si="21"/>
        <v>25</v>
      </c>
      <c r="BG81" s="14">
        <f t="shared" si="22"/>
        <v>22</v>
      </c>
      <c r="BH81" s="43">
        <f t="shared" si="23"/>
        <v>3</v>
      </c>
    </row>
    <row r="82" spans="1:60" x14ac:dyDescent="0.2">
      <c r="A82" s="44" t="s">
        <v>56</v>
      </c>
      <c r="B82" s="14" t="s">
        <v>380</v>
      </c>
      <c r="C82" s="92">
        <f>+Sheet7!G83</f>
        <v>20.16</v>
      </c>
      <c r="D82" s="98">
        <f>+Sheet7!E83</f>
        <v>1321</v>
      </c>
      <c r="F82" s="59">
        <v>1</v>
      </c>
      <c r="H82" s="59">
        <v>1</v>
      </c>
      <c r="I82" s="65"/>
      <c r="J82" s="59">
        <v>1</v>
      </c>
      <c r="K82" s="65"/>
      <c r="L82" s="59">
        <f>+VLOOKUP(A82,Sheet1!$A$11:$Y$148,25,0)</f>
        <v>1</v>
      </c>
      <c r="M82" s="65"/>
      <c r="N82" s="44">
        <v>3</v>
      </c>
      <c r="O82" s="14">
        <v>0</v>
      </c>
      <c r="P82" s="57">
        <f t="shared" si="24"/>
        <v>3</v>
      </c>
      <c r="Q82" s="14">
        <f t="shared" si="25"/>
        <v>3</v>
      </c>
      <c r="R82" s="50">
        <f t="shared" si="26"/>
        <v>0</v>
      </c>
      <c r="T82" s="44">
        <v>1</v>
      </c>
      <c r="U82" s="14">
        <f t="shared" si="27"/>
        <v>1</v>
      </c>
      <c r="V82" s="50">
        <f t="shared" si="28"/>
        <v>0</v>
      </c>
      <c r="X82" s="44">
        <v>2</v>
      </c>
      <c r="Y82" s="14">
        <f t="shared" si="29"/>
        <v>2</v>
      </c>
      <c r="Z82" s="50">
        <f t="shared" si="30"/>
        <v>0</v>
      </c>
      <c r="AB82" s="44">
        <v>1</v>
      </c>
      <c r="AC82" s="14">
        <f t="shared" si="31"/>
        <v>1</v>
      </c>
      <c r="AD82" s="50">
        <f t="shared" si="32"/>
        <v>0</v>
      </c>
      <c r="AF82" s="44">
        <v>0</v>
      </c>
      <c r="AG82" s="14">
        <v>18</v>
      </c>
      <c r="AH82" s="14">
        <v>1</v>
      </c>
      <c r="AI82" s="57">
        <f t="shared" si="33"/>
        <v>19</v>
      </c>
      <c r="AJ82" s="14">
        <f t="shared" si="34"/>
        <v>18</v>
      </c>
      <c r="AK82" s="50">
        <f t="shared" si="35"/>
        <v>1</v>
      </c>
      <c r="AM82" s="44">
        <v>5</v>
      </c>
      <c r="AN82" s="14">
        <v>0</v>
      </c>
      <c r="AO82" s="57">
        <f t="shared" si="36"/>
        <v>5</v>
      </c>
      <c r="AP82" s="14">
        <v>5</v>
      </c>
      <c r="AQ82" s="50">
        <f t="shared" si="37"/>
        <v>0</v>
      </c>
      <c r="AS82" s="54">
        <f t="shared" si="38"/>
        <v>1</v>
      </c>
      <c r="AU82" s="44">
        <v>6</v>
      </c>
      <c r="AV82" s="14">
        <f t="shared" si="39"/>
        <v>6</v>
      </c>
      <c r="AW82" s="50">
        <f t="shared" si="40"/>
        <v>0</v>
      </c>
      <c r="AY82" s="44">
        <v>0</v>
      </c>
      <c r="AZ82" s="14">
        <v>1</v>
      </c>
      <c r="BA82" s="14">
        <v>1</v>
      </c>
      <c r="BB82" s="57">
        <f t="shared" si="41"/>
        <v>2</v>
      </c>
      <c r="BC82" s="14">
        <f t="shared" si="42"/>
        <v>2</v>
      </c>
      <c r="BD82" s="43">
        <f t="shared" si="43"/>
        <v>0</v>
      </c>
      <c r="BF82" s="44">
        <f t="shared" si="21"/>
        <v>43</v>
      </c>
      <c r="BG82" s="14">
        <f t="shared" si="22"/>
        <v>42</v>
      </c>
      <c r="BH82" s="43">
        <f t="shared" si="23"/>
        <v>1</v>
      </c>
    </row>
    <row r="83" spans="1:60" x14ac:dyDescent="0.2">
      <c r="A83" s="45" t="s">
        <v>57</v>
      </c>
      <c r="B83" s="46" t="s">
        <v>380</v>
      </c>
      <c r="C83" s="46">
        <f>+VLOOKUP(A83,Sheet7!$A$2:$G$142,7,0)</f>
        <v>17.82</v>
      </c>
      <c r="D83" s="99">
        <f>+VLOOKUP(A83,Sheet7!$A$2:$E$142,5,0)</f>
        <v>891</v>
      </c>
      <c r="F83" s="60">
        <v>1</v>
      </c>
      <c r="H83" s="60">
        <v>1</v>
      </c>
      <c r="I83" s="6"/>
      <c r="J83" s="60">
        <v>1</v>
      </c>
      <c r="K83" s="6"/>
      <c r="L83" s="60">
        <f>+VLOOKUP(A83,Sheet1!$A$11:$Y$148,25,0)</f>
        <v>1</v>
      </c>
      <c r="N83" s="45">
        <v>2</v>
      </c>
      <c r="O83" s="46">
        <v>0</v>
      </c>
      <c r="P83" s="57">
        <f t="shared" si="24"/>
        <v>2</v>
      </c>
      <c r="Q83" s="46">
        <f t="shared" si="25"/>
        <v>2</v>
      </c>
      <c r="R83" s="50">
        <f t="shared" si="26"/>
        <v>0</v>
      </c>
      <c r="T83" s="45">
        <v>1</v>
      </c>
      <c r="U83" s="46">
        <f t="shared" si="27"/>
        <v>0</v>
      </c>
      <c r="V83" s="50">
        <f t="shared" si="28"/>
        <v>1</v>
      </c>
      <c r="X83" s="45">
        <v>2</v>
      </c>
      <c r="Y83" s="46">
        <f t="shared" si="29"/>
        <v>1</v>
      </c>
      <c r="Z83" s="50">
        <f t="shared" si="30"/>
        <v>1</v>
      </c>
      <c r="AB83" s="45">
        <v>1</v>
      </c>
      <c r="AC83" s="46">
        <f t="shared" si="31"/>
        <v>1</v>
      </c>
      <c r="AD83" s="50">
        <f t="shared" si="32"/>
        <v>0</v>
      </c>
      <c r="AF83" s="45">
        <v>3</v>
      </c>
      <c r="AG83" s="46">
        <v>10</v>
      </c>
      <c r="AH83" s="46">
        <v>1</v>
      </c>
      <c r="AI83" s="57">
        <f t="shared" si="33"/>
        <v>14</v>
      </c>
      <c r="AJ83" s="46">
        <f t="shared" si="34"/>
        <v>12</v>
      </c>
      <c r="AK83" s="50">
        <f t="shared" si="35"/>
        <v>2</v>
      </c>
      <c r="AM83" s="45">
        <v>5</v>
      </c>
      <c r="AN83" s="46">
        <v>0</v>
      </c>
      <c r="AO83" s="57">
        <f t="shared" si="36"/>
        <v>5</v>
      </c>
      <c r="AP83" s="46">
        <v>5</v>
      </c>
      <c r="AQ83" s="50">
        <f t="shared" si="37"/>
        <v>0</v>
      </c>
      <c r="AS83" s="54">
        <f t="shared" si="38"/>
        <v>2</v>
      </c>
      <c r="AU83" s="45">
        <v>5</v>
      </c>
      <c r="AV83" s="46">
        <f t="shared" si="39"/>
        <v>4</v>
      </c>
      <c r="AW83" s="50">
        <f t="shared" si="40"/>
        <v>1</v>
      </c>
      <c r="AY83" s="45">
        <v>0</v>
      </c>
      <c r="AZ83" s="46">
        <v>2</v>
      </c>
      <c r="BA83" s="46">
        <v>0</v>
      </c>
      <c r="BB83" s="57">
        <f t="shared" si="41"/>
        <v>2</v>
      </c>
      <c r="BC83" s="46">
        <f t="shared" si="42"/>
        <v>2</v>
      </c>
      <c r="BD83" s="43">
        <f t="shared" si="43"/>
        <v>0</v>
      </c>
      <c r="BF83" s="45">
        <f t="shared" si="21"/>
        <v>36</v>
      </c>
      <c r="BG83" s="46">
        <f t="shared" si="22"/>
        <v>31</v>
      </c>
      <c r="BH83" s="43">
        <f t="shared" si="23"/>
        <v>5</v>
      </c>
    </row>
    <row r="84" spans="1:60" x14ac:dyDescent="0.2">
      <c r="A84" s="44" t="s">
        <v>111</v>
      </c>
      <c r="B84" s="14" t="s">
        <v>379</v>
      </c>
      <c r="C84" s="14">
        <f>+VLOOKUP(A84,Sheet7!$A$2:$G$142,7,0)</f>
        <v>10.4</v>
      </c>
      <c r="D84" s="98">
        <f>+VLOOKUP(A84,Sheet7!$A$2:$E$142,5,0)</f>
        <v>879</v>
      </c>
      <c r="F84" s="59">
        <v>1</v>
      </c>
      <c r="H84" s="59">
        <v>1</v>
      </c>
      <c r="I84" s="65"/>
      <c r="J84" s="59">
        <v>1</v>
      </c>
      <c r="K84" s="65"/>
      <c r="L84" s="59">
        <f>+VLOOKUP(A84,Sheet1!$A$11:$Y$148,25,0)</f>
        <v>1</v>
      </c>
      <c r="M84" s="65"/>
      <c r="N84" s="44">
        <v>2</v>
      </c>
      <c r="O84" s="14">
        <v>0</v>
      </c>
      <c r="P84" s="57">
        <f t="shared" si="24"/>
        <v>2</v>
      </c>
      <c r="Q84" s="14">
        <f t="shared" si="25"/>
        <v>2</v>
      </c>
      <c r="R84" s="50">
        <f t="shared" si="26"/>
        <v>0</v>
      </c>
      <c r="T84" s="44">
        <v>0</v>
      </c>
      <c r="U84" s="14">
        <f t="shared" si="27"/>
        <v>0</v>
      </c>
      <c r="V84" s="50">
        <f t="shared" si="28"/>
        <v>0</v>
      </c>
      <c r="X84" s="44">
        <v>1</v>
      </c>
      <c r="Y84" s="14">
        <f t="shared" si="29"/>
        <v>1</v>
      </c>
      <c r="Z84" s="50">
        <f t="shared" si="30"/>
        <v>0</v>
      </c>
      <c r="AB84" s="44">
        <v>1</v>
      </c>
      <c r="AC84" s="14">
        <f t="shared" si="31"/>
        <v>1</v>
      </c>
      <c r="AD84" s="50">
        <f t="shared" si="32"/>
        <v>0</v>
      </c>
      <c r="AF84" s="44">
        <v>0</v>
      </c>
      <c r="AG84" s="14">
        <v>9</v>
      </c>
      <c r="AH84" s="14">
        <v>1</v>
      </c>
      <c r="AI84" s="57">
        <f t="shared" si="33"/>
        <v>10</v>
      </c>
      <c r="AJ84" s="14">
        <f t="shared" si="34"/>
        <v>12</v>
      </c>
      <c r="AK84" s="50">
        <f t="shared" si="35"/>
        <v>-2</v>
      </c>
      <c r="AM84" s="44">
        <v>5</v>
      </c>
      <c r="AN84" s="14">
        <v>0</v>
      </c>
      <c r="AO84" s="57">
        <f t="shared" si="36"/>
        <v>5</v>
      </c>
      <c r="AP84" s="14">
        <v>5</v>
      </c>
      <c r="AQ84" s="50">
        <f t="shared" si="37"/>
        <v>0</v>
      </c>
      <c r="AS84" s="54">
        <f t="shared" si="38"/>
        <v>-2</v>
      </c>
      <c r="AU84" s="44">
        <v>4</v>
      </c>
      <c r="AV84" s="14">
        <f t="shared" si="39"/>
        <v>4</v>
      </c>
      <c r="AW84" s="50">
        <f t="shared" si="40"/>
        <v>0</v>
      </c>
      <c r="AY84" s="44">
        <v>0</v>
      </c>
      <c r="AZ84" s="14">
        <v>1</v>
      </c>
      <c r="BA84" s="14">
        <v>1</v>
      </c>
      <c r="BB84" s="57">
        <f t="shared" si="41"/>
        <v>2</v>
      </c>
      <c r="BC84" s="14">
        <f t="shared" si="42"/>
        <v>2</v>
      </c>
      <c r="BD84" s="43">
        <f t="shared" si="43"/>
        <v>0</v>
      </c>
      <c r="BF84" s="44">
        <f t="shared" si="21"/>
        <v>29</v>
      </c>
      <c r="BG84" s="14">
        <f t="shared" si="22"/>
        <v>31</v>
      </c>
      <c r="BH84" s="43">
        <f t="shared" si="23"/>
        <v>-2</v>
      </c>
    </row>
    <row r="85" spans="1:60" x14ac:dyDescent="0.2">
      <c r="A85" s="44" t="s">
        <v>156</v>
      </c>
      <c r="B85" s="14" t="s">
        <v>385</v>
      </c>
      <c r="C85" s="14">
        <f>+VLOOKUP(A85,Sheet7!$A$2:$G$142,7,0)</f>
        <v>16.12</v>
      </c>
      <c r="D85" s="98">
        <f>+VLOOKUP(A85,Sheet7!$A$2:$E$142,5,0)</f>
        <v>1789</v>
      </c>
      <c r="F85" s="59">
        <v>1</v>
      </c>
      <c r="H85" s="59">
        <v>1</v>
      </c>
      <c r="I85" s="65"/>
      <c r="J85" s="59">
        <v>1</v>
      </c>
      <c r="K85" s="65"/>
      <c r="L85" s="59">
        <f>+VLOOKUP(A85,Sheet1!$A$11:$Y$148,25,0)</f>
        <v>1</v>
      </c>
      <c r="M85" s="65"/>
      <c r="N85" s="44">
        <v>4</v>
      </c>
      <c r="O85" s="14">
        <v>0</v>
      </c>
      <c r="P85" s="57">
        <f t="shared" si="24"/>
        <v>4</v>
      </c>
      <c r="Q85" s="14">
        <f t="shared" si="25"/>
        <v>4</v>
      </c>
      <c r="R85" s="50">
        <f t="shared" si="26"/>
        <v>0</v>
      </c>
      <c r="T85" s="44">
        <v>2</v>
      </c>
      <c r="U85" s="14">
        <f t="shared" si="27"/>
        <v>2</v>
      </c>
      <c r="V85" s="50">
        <f t="shared" si="28"/>
        <v>0</v>
      </c>
      <c r="X85" s="44">
        <v>2</v>
      </c>
      <c r="Y85" s="14">
        <f t="shared" si="29"/>
        <v>2</v>
      </c>
      <c r="Z85" s="50">
        <f t="shared" si="30"/>
        <v>0</v>
      </c>
      <c r="AB85" s="44">
        <v>2</v>
      </c>
      <c r="AC85" s="14">
        <f t="shared" si="31"/>
        <v>2</v>
      </c>
      <c r="AD85" s="50">
        <f t="shared" si="32"/>
        <v>0</v>
      </c>
      <c r="AF85" s="44">
        <v>0</v>
      </c>
      <c r="AG85" s="14">
        <v>24</v>
      </c>
      <c r="AH85" s="14">
        <v>1</v>
      </c>
      <c r="AI85" s="57">
        <f t="shared" si="33"/>
        <v>25</v>
      </c>
      <c r="AJ85" s="14">
        <f t="shared" si="34"/>
        <v>25</v>
      </c>
      <c r="AK85" s="50">
        <f t="shared" si="35"/>
        <v>0</v>
      </c>
      <c r="AM85" s="44">
        <v>5</v>
      </c>
      <c r="AN85" s="14">
        <v>0</v>
      </c>
      <c r="AO85" s="57">
        <f t="shared" si="36"/>
        <v>5</v>
      </c>
      <c r="AP85" s="14">
        <v>5</v>
      </c>
      <c r="AQ85" s="50">
        <f t="shared" si="37"/>
        <v>0</v>
      </c>
      <c r="AS85" s="54">
        <f t="shared" si="38"/>
        <v>0</v>
      </c>
      <c r="AU85" s="44">
        <v>8</v>
      </c>
      <c r="AV85" s="14">
        <f t="shared" si="39"/>
        <v>8</v>
      </c>
      <c r="AW85" s="50">
        <f t="shared" si="40"/>
        <v>0</v>
      </c>
      <c r="AY85" s="44">
        <v>0</v>
      </c>
      <c r="AZ85" s="14">
        <v>2</v>
      </c>
      <c r="BA85" s="14">
        <v>0</v>
      </c>
      <c r="BB85" s="57">
        <f t="shared" si="41"/>
        <v>2</v>
      </c>
      <c r="BC85" s="14">
        <f t="shared" si="42"/>
        <v>2</v>
      </c>
      <c r="BD85" s="43">
        <f t="shared" si="43"/>
        <v>0</v>
      </c>
      <c r="BF85" s="44">
        <f t="shared" si="21"/>
        <v>54</v>
      </c>
      <c r="BG85" s="14">
        <f t="shared" si="22"/>
        <v>54</v>
      </c>
      <c r="BH85" s="43">
        <f t="shared" si="23"/>
        <v>0</v>
      </c>
    </row>
    <row r="86" spans="1:60" x14ac:dyDescent="0.2">
      <c r="A86" s="44" t="s">
        <v>113</v>
      </c>
      <c r="B86" s="14" t="s">
        <v>379</v>
      </c>
      <c r="C86" s="14">
        <f>+VLOOKUP(A86,Sheet7!$A$2:$G$142,7,0)</f>
        <v>24.150000000000002</v>
      </c>
      <c r="D86" s="98">
        <f>+VLOOKUP(A86,Sheet7!$A$2:$E$142,5,0)</f>
        <v>1497</v>
      </c>
      <c r="F86" s="59">
        <v>1</v>
      </c>
      <c r="H86" s="59">
        <v>1</v>
      </c>
      <c r="I86" s="65"/>
      <c r="J86" s="59">
        <v>1</v>
      </c>
      <c r="K86" s="65"/>
      <c r="L86" s="59">
        <f>+VLOOKUP(A86,Sheet1!$A$11:$Y$148,25,0)</f>
        <v>1</v>
      </c>
      <c r="M86" s="65"/>
      <c r="N86" s="44">
        <v>4</v>
      </c>
      <c r="O86" s="14">
        <v>0</v>
      </c>
      <c r="P86" s="57">
        <f t="shared" si="24"/>
        <v>4</v>
      </c>
      <c r="Q86" s="14">
        <f t="shared" si="25"/>
        <v>4</v>
      </c>
      <c r="R86" s="50">
        <f t="shared" si="26"/>
        <v>0</v>
      </c>
      <c r="T86" s="44">
        <v>1</v>
      </c>
      <c r="U86" s="14">
        <f t="shared" si="27"/>
        <v>1</v>
      </c>
      <c r="V86" s="50">
        <f t="shared" si="28"/>
        <v>0</v>
      </c>
      <c r="X86" s="44">
        <v>2</v>
      </c>
      <c r="Y86" s="14">
        <f t="shared" si="29"/>
        <v>2</v>
      </c>
      <c r="Z86" s="50">
        <f t="shared" si="30"/>
        <v>0</v>
      </c>
      <c r="AB86" s="44">
        <v>2</v>
      </c>
      <c r="AC86" s="14">
        <f t="shared" si="31"/>
        <v>1</v>
      </c>
      <c r="AD86" s="50">
        <f t="shared" si="32"/>
        <v>1</v>
      </c>
      <c r="AF86" s="44">
        <v>1</v>
      </c>
      <c r="AG86" s="14">
        <v>19</v>
      </c>
      <c r="AH86" s="14">
        <v>2</v>
      </c>
      <c r="AI86" s="57">
        <f t="shared" si="33"/>
        <v>22</v>
      </c>
      <c r="AJ86" s="14">
        <f t="shared" si="34"/>
        <v>21</v>
      </c>
      <c r="AK86" s="50">
        <f t="shared" si="35"/>
        <v>1</v>
      </c>
      <c r="AM86" s="44">
        <v>5</v>
      </c>
      <c r="AN86" s="14">
        <v>0</v>
      </c>
      <c r="AO86" s="57">
        <f t="shared" si="36"/>
        <v>5</v>
      </c>
      <c r="AP86" s="14">
        <v>5</v>
      </c>
      <c r="AQ86" s="50">
        <f t="shared" si="37"/>
        <v>0</v>
      </c>
      <c r="AS86" s="54">
        <f t="shared" si="38"/>
        <v>1</v>
      </c>
      <c r="AU86" s="44">
        <v>6</v>
      </c>
      <c r="AV86" s="14">
        <f t="shared" si="39"/>
        <v>7</v>
      </c>
      <c r="AW86" s="50">
        <f t="shared" si="40"/>
        <v>-1</v>
      </c>
      <c r="AY86" s="44">
        <v>0</v>
      </c>
      <c r="AZ86" s="14">
        <v>2</v>
      </c>
      <c r="BA86" s="14">
        <v>0</v>
      </c>
      <c r="BB86" s="57">
        <f t="shared" si="41"/>
        <v>2</v>
      </c>
      <c r="BC86" s="14">
        <f t="shared" si="42"/>
        <v>2</v>
      </c>
      <c r="BD86" s="43">
        <f t="shared" si="43"/>
        <v>0</v>
      </c>
      <c r="BF86" s="44">
        <f t="shared" si="21"/>
        <v>48</v>
      </c>
      <c r="BG86" s="14">
        <f t="shared" si="22"/>
        <v>47</v>
      </c>
      <c r="BH86" s="43">
        <f t="shared" si="23"/>
        <v>1</v>
      </c>
    </row>
    <row r="87" spans="1:60" x14ac:dyDescent="0.2">
      <c r="A87" s="44" t="s">
        <v>58</v>
      </c>
      <c r="B87" s="14" t="s">
        <v>380</v>
      </c>
      <c r="C87" s="92">
        <f>+Sheet7!G88</f>
        <v>11.32</v>
      </c>
      <c r="D87" s="98">
        <f>+Sheet7!E88</f>
        <v>624</v>
      </c>
      <c r="F87" s="59">
        <v>1</v>
      </c>
      <c r="H87" s="59">
        <v>1</v>
      </c>
      <c r="I87" s="65"/>
      <c r="J87" s="59">
        <v>1</v>
      </c>
      <c r="K87" s="65"/>
      <c r="L87" s="59">
        <f>+VLOOKUP(A87,Sheet1!$A$11:$Y$148,25,0)</f>
        <v>1</v>
      </c>
      <c r="M87" s="65"/>
      <c r="N87" s="44">
        <v>2</v>
      </c>
      <c r="O87" s="14">
        <v>0</v>
      </c>
      <c r="P87" s="57">
        <f t="shared" si="24"/>
        <v>2</v>
      </c>
      <c r="Q87" s="14">
        <f t="shared" si="25"/>
        <v>2</v>
      </c>
      <c r="R87" s="50">
        <f t="shared" si="26"/>
        <v>0</v>
      </c>
      <c r="T87" s="44">
        <v>0</v>
      </c>
      <c r="U87" s="14">
        <f t="shared" si="27"/>
        <v>0</v>
      </c>
      <c r="V87" s="50">
        <f t="shared" si="28"/>
        <v>0</v>
      </c>
      <c r="X87" s="44">
        <v>1</v>
      </c>
      <c r="Y87" s="14">
        <f t="shared" si="29"/>
        <v>1</v>
      </c>
      <c r="Z87" s="50">
        <f t="shared" si="30"/>
        <v>0</v>
      </c>
      <c r="AB87" s="44">
        <v>1</v>
      </c>
      <c r="AC87" s="14">
        <f t="shared" si="31"/>
        <v>1</v>
      </c>
      <c r="AD87" s="50">
        <f t="shared" si="32"/>
        <v>0</v>
      </c>
      <c r="AF87" s="44">
        <v>0</v>
      </c>
      <c r="AG87" s="14">
        <v>6</v>
      </c>
      <c r="AH87" s="14">
        <v>1</v>
      </c>
      <c r="AI87" s="57">
        <f t="shared" si="33"/>
        <v>7</v>
      </c>
      <c r="AJ87" s="14">
        <f t="shared" si="34"/>
        <v>9</v>
      </c>
      <c r="AK87" s="50">
        <f t="shared" si="35"/>
        <v>-2</v>
      </c>
      <c r="AM87" s="44">
        <v>5</v>
      </c>
      <c r="AN87" s="14">
        <v>0</v>
      </c>
      <c r="AO87" s="57">
        <f t="shared" si="36"/>
        <v>5</v>
      </c>
      <c r="AP87" s="14">
        <v>5</v>
      </c>
      <c r="AQ87" s="50">
        <f t="shared" si="37"/>
        <v>0</v>
      </c>
      <c r="AS87" s="54">
        <f t="shared" si="38"/>
        <v>-2</v>
      </c>
      <c r="AU87" s="44">
        <v>3</v>
      </c>
      <c r="AV87" s="14">
        <f t="shared" si="39"/>
        <v>3</v>
      </c>
      <c r="AW87" s="50">
        <f t="shared" si="40"/>
        <v>0</v>
      </c>
      <c r="AY87" s="44">
        <v>0</v>
      </c>
      <c r="AZ87" s="14">
        <v>2</v>
      </c>
      <c r="BA87" s="14">
        <v>0</v>
      </c>
      <c r="BB87" s="57">
        <f t="shared" si="41"/>
        <v>2</v>
      </c>
      <c r="BC87" s="14">
        <f t="shared" si="42"/>
        <v>2</v>
      </c>
      <c r="BD87" s="43">
        <f t="shared" si="43"/>
        <v>0</v>
      </c>
      <c r="BF87" s="44">
        <f t="shared" si="21"/>
        <v>25</v>
      </c>
      <c r="BG87" s="14">
        <f t="shared" si="22"/>
        <v>27</v>
      </c>
      <c r="BH87" s="43">
        <f t="shared" si="23"/>
        <v>-2</v>
      </c>
    </row>
    <row r="88" spans="1:60" x14ac:dyDescent="0.2">
      <c r="A88" s="44" t="s">
        <v>59</v>
      </c>
      <c r="B88" s="14" t="s">
        <v>380</v>
      </c>
      <c r="C88" s="14">
        <f>+VLOOKUP(A88,Sheet7!$A$2:$G$142,7,0)</f>
        <v>30.1</v>
      </c>
      <c r="D88" s="98">
        <f>+VLOOKUP(A88,Sheet7!$A$2:$E$142,5,0)</f>
        <v>1500</v>
      </c>
      <c r="F88" s="59">
        <v>1</v>
      </c>
      <c r="H88" s="59">
        <v>1</v>
      </c>
      <c r="I88" s="65"/>
      <c r="J88" s="59">
        <v>1</v>
      </c>
      <c r="K88" s="65"/>
      <c r="L88" s="59">
        <f>+VLOOKUP(A88,Sheet1!$A$11:$Y$148,25,0)</f>
        <v>1</v>
      </c>
      <c r="M88" s="65"/>
      <c r="N88" s="44">
        <v>4</v>
      </c>
      <c r="O88" s="14">
        <v>0</v>
      </c>
      <c r="P88" s="57">
        <f t="shared" si="24"/>
        <v>4</v>
      </c>
      <c r="Q88" s="14">
        <f t="shared" si="25"/>
        <v>4</v>
      </c>
      <c r="R88" s="50">
        <f t="shared" si="26"/>
        <v>0</v>
      </c>
      <c r="T88" s="44">
        <v>1</v>
      </c>
      <c r="U88" s="14">
        <f t="shared" si="27"/>
        <v>1</v>
      </c>
      <c r="V88" s="50">
        <f t="shared" si="28"/>
        <v>0</v>
      </c>
      <c r="X88" s="44">
        <v>2</v>
      </c>
      <c r="Y88" s="14">
        <f t="shared" si="29"/>
        <v>2</v>
      </c>
      <c r="Z88" s="50">
        <f t="shared" si="30"/>
        <v>0</v>
      </c>
      <c r="AB88" s="44">
        <v>1</v>
      </c>
      <c r="AC88" s="14">
        <f t="shared" si="31"/>
        <v>1</v>
      </c>
      <c r="AD88" s="50">
        <f t="shared" si="32"/>
        <v>0</v>
      </c>
      <c r="AF88" s="44">
        <v>0</v>
      </c>
      <c r="AG88" s="14">
        <v>19</v>
      </c>
      <c r="AH88" s="14">
        <v>3</v>
      </c>
      <c r="AI88" s="57">
        <f t="shared" si="33"/>
        <v>22</v>
      </c>
      <c r="AJ88" s="14">
        <f t="shared" si="34"/>
        <v>21</v>
      </c>
      <c r="AK88" s="50">
        <f t="shared" si="35"/>
        <v>1</v>
      </c>
      <c r="AM88" s="44">
        <v>5</v>
      </c>
      <c r="AN88" s="14">
        <v>0</v>
      </c>
      <c r="AO88" s="57">
        <f t="shared" si="36"/>
        <v>5</v>
      </c>
      <c r="AP88" s="14">
        <v>5</v>
      </c>
      <c r="AQ88" s="50">
        <f t="shared" si="37"/>
        <v>0</v>
      </c>
      <c r="AS88" s="54">
        <f t="shared" si="38"/>
        <v>1</v>
      </c>
      <c r="AU88" s="44">
        <v>6</v>
      </c>
      <c r="AV88" s="14">
        <f t="shared" si="39"/>
        <v>7</v>
      </c>
      <c r="AW88" s="50">
        <f t="shared" si="40"/>
        <v>-1</v>
      </c>
      <c r="AY88" s="44">
        <v>0</v>
      </c>
      <c r="AZ88" s="14">
        <v>2</v>
      </c>
      <c r="BA88" s="14">
        <v>0</v>
      </c>
      <c r="BB88" s="57">
        <f t="shared" si="41"/>
        <v>2</v>
      </c>
      <c r="BC88" s="14">
        <f t="shared" si="42"/>
        <v>2</v>
      </c>
      <c r="BD88" s="43">
        <f t="shared" si="43"/>
        <v>0</v>
      </c>
      <c r="BF88" s="44">
        <f t="shared" si="21"/>
        <v>47</v>
      </c>
      <c r="BG88" s="14">
        <f t="shared" si="22"/>
        <v>47</v>
      </c>
      <c r="BH88" s="43">
        <f t="shared" si="23"/>
        <v>0</v>
      </c>
    </row>
    <row r="89" spans="1:60" x14ac:dyDescent="0.2">
      <c r="A89" s="44" t="s">
        <v>87</v>
      </c>
      <c r="B89" s="14" t="s">
        <v>383</v>
      </c>
      <c r="C89" s="14">
        <f>+VLOOKUP(A89,Sheet7!$A$2:$G$142,7,0)</f>
        <v>15.15</v>
      </c>
      <c r="D89" s="98">
        <f>+VLOOKUP(A89,Sheet7!$A$2:$E$142,5,0)</f>
        <v>1614</v>
      </c>
      <c r="F89" s="59">
        <v>1</v>
      </c>
      <c r="H89" s="59">
        <v>1</v>
      </c>
      <c r="I89" s="65"/>
      <c r="J89" s="59">
        <v>1</v>
      </c>
      <c r="K89" s="65"/>
      <c r="L89" s="59">
        <f>+VLOOKUP(A89,Sheet1!$A$11:$Y$148,25,0)</f>
        <v>1</v>
      </c>
      <c r="M89" s="65"/>
      <c r="N89" s="44">
        <v>4</v>
      </c>
      <c r="O89" s="14">
        <v>0</v>
      </c>
      <c r="P89" s="57">
        <f t="shared" si="24"/>
        <v>4</v>
      </c>
      <c r="Q89" s="14">
        <f t="shared" si="25"/>
        <v>4</v>
      </c>
      <c r="R89" s="50">
        <f t="shared" si="26"/>
        <v>0</v>
      </c>
      <c r="T89" s="44">
        <v>1</v>
      </c>
      <c r="U89" s="14">
        <f t="shared" si="27"/>
        <v>1</v>
      </c>
      <c r="V89" s="50">
        <f t="shared" si="28"/>
        <v>0</v>
      </c>
      <c r="X89" s="44">
        <v>2</v>
      </c>
      <c r="Y89" s="14">
        <f t="shared" si="29"/>
        <v>2</v>
      </c>
      <c r="Z89" s="50">
        <f t="shared" si="30"/>
        <v>0</v>
      </c>
      <c r="AB89" s="44">
        <v>2</v>
      </c>
      <c r="AC89" s="14">
        <f t="shared" si="31"/>
        <v>1</v>
      </c>
      <c r="AD89" s="50">
        <f t="shared" si="32"/>
        <v>1</v>
      </c>
      <c r="AF89" s="44">
        <v>0</v>
      </c>
      <c r="AG89" s="14">
        <v>21</v>
      </c>
      <c r="AH89" s="14">
        <v>1</v>
      </c>
      <c r="AI89" s="57">
        <f t="shared" si="33"/>
        <v>22</v>
      </c>
      <c r="AJ89" s="14">
        <f t="shared" si="34"/>
        <v>22</v>
      </c>
      <c r="AK89" s="50">
        <f t="shared" si="35"/>
        <v>0</v>
      </c>
      <c r="AM89" s="44">
        <v>5</v>
      </c>
      <c r="AN89" s="14">
        <v>0</v>
      </c>
      <c r="AO89" s="57">
        <f t="shared" si="36"/>
        <v>5</v>
      </c>
      <c r="AP89" s="14">
        <v>5</v>
      </c>
      <c r="AQ89" s="50">
        <f t="shared" si="37"/>
        <v>0</v>
      </c>
      <c r="AS89" s="54">
        <f t="shared" si="38"/>
        <v>0</v>
      </c>
      <c r="AU89" s="44">
        <v>7</v>
      </c>
      <c r="AV89" s="14">
        <f t="shared" si="39"/>
        <v>7</v>
      </c>
      <c r="AW89" s="50">
        <f t="shared" si="40"/>
        <v>0</v>
      </c>
      <c r="AY89" s="44">
        <v>2</v>
      </c>
      <c r="AZ89" s="14">
        <v>0</v>
      </c>
      <c r="BA89" s="14">
        <v>0</v>
      </c>
      <c r="BB89" s="57">
        <f t="shared" si="41"/>
        <v>2</v>
      </c>
      <c r="BC89" s="14">
        <f t="shared" si="42"/>
        <v>2</v>
      </c>
      <c r="BD89" s="43">
        <f t="shared" si="43"/>
        <v>0</v>
      </c>
      <c r="BF89" s="44">
        <f t="shared" si="21"/>
        <v>49</v>
      </c>
      <c r="BG89" s="14">
        <f t="shared" si="22"/>
        <v>48</v>
      </c>
      <c r="BH89" s="43">
        <f t="shared" si="23"/>
        <v>1</v>
      </c>
    </row>
    <row r="90" spans="1:60" x14ac:dyDescent="0.2">
      <c r="A90" s="44" t="s">
        <v>132</v>
      </c>
      <c r="B90" s="14" t="s">
        <v>817</v>
      </c>
      <c r="C90" s="14">
        <f>+VLOOKUP(A90,Sheet7!$A$2:$G$142,7,0)</f>
        <v>47.83</v>
      </c>
      <c r="D90" s="98">
        <f>+VLOOKUP(A90,Sheet7!$A$2:$E$142,5,0)</f>
        <v>2069</v>
      </c>
      <c r="F90" s="59">
        <v>1</v>
      </c>
      <c r="H90" s="59">
        <v>1</v>
      </c>
      <c r="I90" s="65"/>
      <c r="J90" s="59">
        <v>1</v>
      </c>
      <c r="K90" s="65"/>
      <c r="L90" s="59">
        <f>+VLOOKUP(A90,Sheet1!$A$11:$Y$148,25,0)</f>
        <v>1</v>
      </c>
      <c r="M90" s="65"/>
      <c r="N90" s="44">
        <v>5</v>
      </c>
      <c r="O90" s="14">
        <v>0</v>
      </c>
      <c r="P90" s="57">
        <f t="shared" si="24"/>
        <v>5</v>
      </c>
      <c r="Q90" s="14">
        <f t="shared" si="25"/>
        <v>5</v>
      </c>
      <c r="R90" s="50">
        <f t="shared" si="26"/>
        <v>0</v>
      </c>
      <c r="T90" s="44">
        <v>2</v>
      </c>
      <c r="U90" s="14">
        <f t="shared" si="27"/>
        <v>2</v>
      </c>
      <c r="V90" s="50">
        <f t="shared" si="28"/>
        <v>0</v>
      </c>
      <c r="X90" s="44">
        <v>2</v>
      </c>
      <c r="Y90" s="14">
        <f t="shared" si="29"/>
        <v>2</v>
      </c>
      <c r="Z90" s="50">
        <f t="shared" si="30"/>
        <v>0</v>
      </c>
      <c r="AB90" s="44">
        <v>2</v>
      </c>
      <c r="AC90" s="14">
        <f t="shared" si="31"/>
        <v>2</v>
      </c>
      <c r="AD90" s="50">
        <f t="shared" si="32"/>
        <v>0</v>
      </c>
      <c r="AF90" s="44">
        <v>0</v>
      </c>
      <c r="AG90" s="14">
        <v>28</v>
      </c>
      <c r="AH90" s="14">
        <v>3</v>
      </c>
      <c r="AI90" s="57">
        <f t="shared" si="33"/>
        <v>31</v>
      </c>
      <c r="AJ90" s="14">
        <f t="shared" si="34"/>
        <v>29</v>
      </c>
      <c r="AK90" s="50">
        <f t="shared" si="35"/>
        <v>2</v>
      </c>
      <c r="AM90" s="44">
        <v>5</v>
      </c>
      <c r="AN90" s="14">
        <v>0</v>
      </c>
      <c r="AO90" s="57">
        <f t="shared" si="36"/>
        <v>5</v>
      </c>
      <c r="AP90" s="14">
        <v>5</v>
      </c>
      <c r="AQ90" s="50">
        <f t="shared" si="37"/>
        <v>0</v>
      </c>
      <c r="AS90" s="54">
        <f t="shared" si="38"/>
        <v>2</v>
      </c>
      <c r="AU90" s="44">
        <v>9</v>
      </c>
      <c r="AV90" s="14">
        <f t="shared" si="39"/>
        <v>9</v>
      </c>
      <c r="AW90" s="50">
        <f t="shared" si="40"/>
        <v>0</v>
      </c>
      <c r="AY90" s="44">
        <v>0</v>
      </c>
      <c r="AZ90" s="14">
        <v>3</v>
      </c>
      <c r="BA90" s="14">
        <v>0</v>
      </c>
      <c r="BB90" s="57">
        <f t="shared" si="41"/>
        <v>3</v>
      </c>
      <c r="BC90" s="14">
        <f t="shared" si="42"/>
        <v>3</v>
      </c>
      <c r="BD90" s="43">
        <f t="shared" si="43"/>
        <v>0</v>
      </c>
      <c r="BF90" s="44">
        <f t="shared" si="21"/>
        <v>63</v>
      </c>
      <c r="BG90" s="14">
        <f t="shared" si="22"/>
        <v>61</v>
      </c>
      <c r="BH90" s="43">
        <f t="shared" si="23"/>
        <v>2</v>
      </c>
    </row>
    <row r="91" spans="1:60" x14ac:dyDescent="0.2">
      <c r="A91" s="44" t="s">
        <v>133</v>
      </c>
      <c r="B91" s="14" t="s">
        <v>817</v>
      </c>
      <c r="C91" s="14">
        <f>+VLOOKUP(A91,Sheet7!$A$2:$G$142,7,0)</f>
        <v>15.84</v>
      </c>
      <c r="D91" s="98">
        <f>+VLOOKUP(A91,Sheet7!$A$2:$E$142,5,0)</f>
        <v>1542</v>
      </c>
      <c r="F91" s="59">
        <v>1</v>
      </c>
      <c r="H91" s="59">
        <v>1</v>
      </c>
      <c r="I91" s="65"/>
      <c r="J91" s="59">
        <v>1</v>
      </c>
      <c r="K91" s="65"/>
      <c r="L91" s="59">
        <f>+VLOOKUP(A91,Sheet1!$A$11:$Y$148,25,0)</f>
        <v>1</v>
      </c>
      <c r="M91" s="65"/>
      <c r="N91" s="44">
        <v>4</v>
      </c>
      <c r="O91" s="14">
        <v>0</v>
      </c>
      <c r="P91" s="57">
        <f t="shared" si="24"/>
        <v>4</v>
      </c>
      <c r="Q91" s="14">
        <f t="shared" si="25"/>
        <v>4</v>
      </c>
      <c r="R91" s="50">
        <f t="shared" si="26"/>
        <v>0</v>
      </c>
      <c r="T91" s="44">
        <v>1</v>
      </c>
      <c r="U91" s="14">
        <f t="shared" si="27"/>
        <v>1</v>
      </c>
      <c r="V91" s="50">
        <f t="shared" si="28"/>
        <v>0</v>
      </c>
      <c r="X91" s="44">
        <v>2</v>
      </c>
      <c r="Y91" s="14">
        <f t="shared" si="29"/>
        <v>2</v>
      </c>
      <c r="Z91" s="50">
        <f t="shared" si="30"/>
        <v>0</v>
      </c>
      <c r="AB91" s="44">
        <v>1</v>
      </c>
      <c r="AC91" s="14">
        <f t="shared" si="31"/>
        <v>1</v>
      </c>
      <c r="AD91" s="50">
        <f t="shared" si="32"/>
        <v>0</v>
      </c>
      <c r="AF91" s="44">
        <v>0</v>
      </c>
      <c r="AG91" s="14">
        <v>21</v>
      </c>
      <c r="AH91" s="14">
        <v>1</v>
      </c>
      <c r="AI91" s="57">
        <f t="shared" si="33"/>
        <v>22</v>
      </c>
      <c r="AJ91" s="14">
        <f t="shared" si="34"/>
        <v>21</v>
      </c>
      <c r="AK91" s="50">
        <f t="shared" si="35"/>
        <v>1</v>
      </c>
      <c r="AM91" s="44">
        <v>5</v>
      </c>
      <c r="AN91" s="14">
        <v>0</v>
      </c>
      <c r="AO91" s="57">
        <f t="shared" si="36"/>
        <v>5</v>
      </c>
      <c r="AP91" s="14">
        <v>5</v>
      </c>
      <c r="AQ91" s="50">
        <f t="shared" si="37"/>
        <v>0</v>
      </c>
      <c r="AS91" s="54">
        <f t="shared" si="38"/>
        <v>1</v>
      </c>
      <c r="AU91" s="44">
        <v>7</v>
      </c>
      <c r="AV91" s="14">
        <f t="shared" si="39"/>
        <v>7</v>
      </c>
      <c r="AW91" s="50">
        <f t="shared" si="40"/>
        <v>0</v>
      </c>
      <c r="AY91" s="44">
        <v>1</v>
      </c>
      <c r="AZ91" s="14">
        <v>1</v>
      </c>
      <c r="BA91" s="14">
        <v>0</v>
      </c>
      <c r="BB91" s="57">
        <f t="shared" si="41"/>
        <v>2</v>
      </c>
      <c r="BC91" s="14">
        <f t="shared" si="42"/>
        <v>2</v>
      </c>
      <c r="BD91" s="43">
        <f t="shared" si="43"/>
        <v>0</v>
      </c>
      <c r="BF91" s="44">
        <f t="shared" si="21"/>
        <v>48</v>
      </c>
      <c r="BG91" s="14">
        <f t="shared" si="22"/>
        <v>47</v>
      </c>
      <c r="BH91" s="43">
        <f t="shared" si="23"/>
        <v>1</v>
      </c>
    </row>
    <row r="92" spans="1:60" x14ac:dyDescent="0.2">
      <c r="A92" s="44" t="s">
        <v>134</v>
      </c>
      <c r="B92" s="14" t="s">
        <v>817</v>
      </c>
      <c r="C92" s="14">
        <f>+VLOOKUP(A92,Sheet7!$A$2:$G$142,7,0)</f>
        <v>18.84</v>
      </c>
      <c r="D92" s="98">
        <f>+VLOOKUP(A92,Sheet7!$A$2:$E$142,5,0)</f>
        <v>1603</v>
      </c>
      <c r="F92" s="59">
        <v>1</v>
      </c>
      <c r="H92" s="59">
        <v>1</v>
      </c>
      <c r="I92" s="65"/>
      <c r="J92" s="59">
        <v>1</v>
      </c>
      <c r="K92" s="65"/>
      <c r="L92" s="59">
        <f>+VLOOKUP(A92,Sheet1!$A$11:$Y$148,25,0)</f>
        <v>1</v>
      </c>
      <c r="M92" s="65"/>
      <c r="N92" s="44">
        <v>4</v>
      </c>
      <c r="O92" s="14">
        <v>0</v>
      </c>
      <c r="P92" s="57">
        <f t="shared" si="24"/>
        <v>4</v>
      </c>
      <c r="Q92" s="14">
        <f t="shared" si="25"/>
        <v>4</v>
      </c>
      <c r="R92" s="50">
        <f t="shared" si="26"/>
        <v>0</v>
      </c>
      <c r="T92" s="44">
        <v>1</v>
      </c>
      <c r="U92" s="14">
        <f t="shared" si="27"/>
        <v>1</v>
      </c>
      <c r="V92" s="50">
        <f t="shared" si="28"/>
        <v>0</v>
      </c>
      <c r="X92" s="44">
        <v>2</v>
      </c>
      <c r="Y92" s="14">
        <f t="shared" si="29"/>
        <v>2</v>
      </c>
      <c r="Z92" s="50">
        <f t="shared" si="30"/>
        <v>0</v>
      </c>
      <c r="AB92" s="44">
        <v>2</v>
      </c>
      <c r="AC92" s="14">
        <f t="shared" si="31"/>
        <v>2</v>
      </c>
      <c r="AD92" s="50">
        <f t="shared" si="32"/>
        <v>0</v>
      </c>
      <c r="AF92" s="44">
        <v>0</v>
      </c>
      <c r="AG92" s="14">
        <v>22</v>
      </c>
      <c r="AH92" s="14">
        <v>2</v>
      </c>
      <c r="AI92" s="57">
        <f t="shared" si="33"/>
        <v>24</v>
      </c>
      <c r="AJ92" s="14">
        <f t="shared" si="34"/>
        <v>22</v>
      </c>
      <c r="AK92" s="50">
        <f t="shared" si="35"/>
        <v>2</v>
      </c>
      <c r="AM92" s="44">
        <v>5</v>
      </c>
      <c r="AN92" s="14">
        <v>0</v>
      </c>
      <c r="AO92" s="57">
        <f t="shared" si="36"/>
        <v>5</v>
      </c>
      <c r="AP92" s="14">
        <v>5</v>
      </c>
      <c r="AQ92" s="50">
        <f t="shared" si="37"/>
        <v>0</v>
      </c>
      <c r="AS92" s="54">
        <f t="shared" si="38"/>
        <v>2</v>
      </c>
      <c r="AU92" s="44">
        <v>7</v>
      </c>
      <c r="AV92" s="14">
        <f t="shared" si="39"/>
        <v>7</v>
      </c>
      <c r="AW92" s="50">
        <f t="shared" si="40"/>
        <v>0</v>
      </c>
      <c r="AY92" s="44">
        <v>0</v>
      </c>
      <c r="AZ92" s="14">
        <v>2</v>
      </c>
      <c r="BA92" s="14">
        <v>0</v>
      </c>
      <c r="BB92" s="57">
        <f t="shared" si="41"/>
        <v>2</v>
      </c>
      <c r="BC92" s="14">
        <f t="shared" si="42"/>
        <v>2</v>
      </c>
      <c r="BD92" s="43">
        <f t="shared" si="43"/>
        <v>0</v>
      </c>
      <c r="BF92" s="44">
        <f t="shared" si="21"/>
        <v>51</v>
      </c>
      <c r="BG92" s="14">
        <f t="shared" si="22"/>
        <v>49</v>
      </c>
      <c r="BH92" s="43">
        <f t="shared" si="23"/>
        <v>2</v>
      </c>
    </row>
    <row r="93" spans="1:60" x14ac:dyDescent="0.2">
      <c r="A93" s="47" t="s">
        <v>88</v>
      </c>
      <c r="B93" s="48" t="s">
        <v>383</v>
      </c>
      <c r="C93" s="48">
        <f>+VLOOKUP(A93,Sheet7!$A$2:$G$142,7,0)</f>
        <v>10.92</v>
      </c>
      <c r="D93" s="100">
        <f>+VLOOKUP(A93,Sheet7!$A$2:$E$142,5,0)</f>
        <v>982</v>
      </c>
      <c r="F93" s="61">
        <v>1</v>
      </c>
      <c r="H93" s="61">
        <v>1</v>
      </c>
      <c r="I93" s="6"/>
      <c r="J93" s="61">
        <v>1</v>
      </c>
      <c r="K93" s="6"/>
      <c r="L93" s="61">
        <f>+VLOOKUP(A93,Sheet1!$A$11:$Y$148,25,0)</f>
        <v>1</v>
      </c>
      <c r="N93" s="47">
        <v>2</v>
      </c>
      <c r="O93" s="48">
        <v>0</v>
      </c>
      <c r="P93" s="57">
        <f t="shared" si="24"/>
        <v>2</v>
      </c>
      <c r="Q93" s="48">
        <f t="shared" si="25"/>
        <v>2</v>
      </c>
      <c r="R93" s="50">
        <f t="shared" si="26"/>
        <v>0</v>
      </c>
      <c r="T93" s="47">
        <v>1</v>
      </c>
      <c r="U93" s="48">
        <f t="shared" si="27"/>
        <v>0</v>
      </c>
      <c r="V93" s="50">
        <f t="shared" si="28"/>
        <v>1</v>
      </c>
      <c r="X93" s="47">
        <v>1</v>
      </c>
      <c r="Y93" s="48">
        <f t="shared" si="29"/>
        <v>1</v>
      </c>
      <c r="Z93" s="50">
        <f t="shared" si="30"/>
        <v>0</v>
      </c>
      <c r="AB93" s="47">
        <v>1</v>
      </c>
      <c r="AC93" s="48">
        <f t="shared" si="31"/>
        <v>1</v>
      </c>
      <c r="AD93" s="50">
        <f t="shared" si="32"/>
        <v>0</v>
      </c>
      <c r="AF93" s="47">
        <v>0</v>
      </c>
      <c r="AG93" s="48">
        <v>11</v>
      </c>
      <c r="AH93" s="48">
        <v>1</v>
      </c>
      <c r="AI93" s="57">
        <f t="shared" si="33"/>
        <v>12</v>
      </c>
      <c r="AJ93" s="48">
        <f t="shared" si="34"/>
        <v>14</v>
      </c>
      <c r="AK93" s="50">
        <f t="shared" si="35"/>
        <v>-2</v>
      </c>
      <c r="AM93" s="47">
        <v>5</v>
      </c>
      <c r="AN93" s="48">
        <v>0</v>
      </c>
      <c r="AO93" s="57">
        <f t="shared" si="36"/>
        <v>5</v>
      </c>
      <c r="AP93" s="48">
        <v>5</v>
      </c>
      <c r="AQ93" s="50">
        <f t="shared" si="37"/>
        <v>0</v>
      </c>
      <c r="AS93" s="54">
        <f t="shared" si="38"/>
        <v>-2</v>
      </c>
      <c r="AU93" s="47">
        <v>4</v>
      </c>
      <c r="AV93" s="48">
        <f t="shared" si="39"/>
        <v>4</v>
      </c>
      <c r="AW93" s="50">
        <f t="shared" si="40"/>
        <v>0</v>
      </c>
      <c r="AY93" s="47">
        <v>0</v>
      </c>
      <c r="AZ93" s="48">
        <v>2</v>
      </c>
      <c r="BA93" s="48">
        <v>0</v>
      </c>
      <c r="BB93" s="57">
        <f t="shared" si="41"/>
        <v>2</v>
      </c>
      <c r="BC93" s="48">
        <f t="shared" si="42"/>
        <v>2</v>
      </c>
      <c r="BD93" s="43">
        <f t="shared" si="43"/>
        <v>0</v>
      </c>
      <c r="BF93" s="47">
        <f t="shared" si="21"/>
        <v>32</v>
      </c>
      <c r="BG93" s="48">
        <f t="shared" si="22"/>
        <v>33</v>
      </c>
      <c r="BH93" s="43">
        <f t="shared" si="23"/>
        <v>-1</v>
      </c>
    </row>
    <row r="94" spans="1:60" x14ac:dyDescent="0.2">
      <c r="A94" s="44" t="s">
        <v>135</v>
      </c>
      <c r="B94" s="14" t="s">
        <v>817</v>
      </c>
      <c r="C94" s="14">
        <f>+VLOOKUP(A94,Sheet7!$A$2:$G$142,7,0)</f>
        <v>35.29</v>
      </c>
      <c r="D94" s="98">
        <f>+VLOOKUP(A94,Sheet7!$A$2:$E$142,5,0)</f>
        <v>2164</v>
      </c>
      <c r="F94" s="59">
        <v>1</v>
      </c>
      <c r="H94" s="59">
        <v>1</v>
      </c>
      <c r="I94" s="65"/>
      <c r="J94" s="59">
        <v>1</v>
      </c>
      <c r="K94" s="65"/>
      <c r="L94" s="59">
        <f>+VLOOKUP(A94,Sheet1!$A$11:$Y$148,25,0)</f>
        <v>1</v>
      </c>
      <c r="M94" s="65"/>
      <c r="N94" s="44">
        <v>5</v>
      </c>
      <c r="O94" s="14">
        <v>0</v>
      </c>
      <c r="P94" s="57">
        <f t="shared" si="24"/>
        <v>5</v>
      </c>
      <c r="Q94" s="14">
        <f t="shared" si="25"/>
        <v>5</v>
      </c>
      <c r="R94" s="50">
        <f t="shared" si="26"/>
        <v>0</v>
      </c>
      <c r="T94" s="44">
        <v>2</v>
      </c>
      <c r="U94" s="14">
        <f t="shared" si="27"/>
        <v>2</v>
      </c>
      <c r="V94" s="50">
        <f t="shared" si="28"/>
        <v>0</v>
      </c>
      <c r="X94" s="44">
        <v>2</v>
      </c>
      <c r="Y94" s="14">
        <f t="shared" si="29"/>
        <v>2</v>
      </c>
      <c r="Z94" s="50">
        <f t="shared" si="30"/>
        <v>0</v>
      </c>
      <c r="AB94" s="44">
        <v>2</v>
      </c>
      <c r="AC94" s="14">
        <f t="shared" si="31"/>
        <v>2</v>
      </c>
      <c r="AD94" s="50">
        <f t="shared" si="32"/>
        <v>0</v>
      </c>
      <c r="AF94" s="44">
        <v>0</v>
      </c>
      <c r="AG94" s="14">
        <v>30</v>
      </c>
      <c r="AH94" s="14">
        <v>3</v>
      </c>
      <c r="AI94" s="57">
        <f t="shared" si="33"/>
        <v>33</v>
      </c>
      <c r="AJ94" s="14">
        <f t="shared" si="34"/>
        <v>30</v>
      </c>
      <c r="AK94" s="50">
        <f t="shared" si="35"/>
        <v>3</v>
      </c>
      <c r="AM94" s="44">
        <v>5</v>
      </c>
      <c r="AN94" s="14">
        <v>0</v>
      </c>
      <c r="AO94" s="57">
        <f t="shared" si="36"/>
        <v>5</v>
      </c>
      <c r="AP94" s="14">
        <v>5</v>
      </c>
      <c r="AQ94" s="50">
        <f t="shared" si="37"/>
        <v>0</v>
      </c>
      <c r="AS94" s="54">
        <f t="shared" si="38"/>
        <v>3</v>
      </c>
      <c r="AU94" s="44">
        <v>9</v>
      </c>
      <c r="AV94" s="14">
        <f t="shared" si="39"/>
        <v>10</v>
      </c>
      <c r="AW94" s="50">
        <f t="shared" si="40"/>
        <v>-1</v>
      </c>
      <c r="AY94" s="44">
        <v>0</v>
      </c>
      <c r="AZ94" s="14">
        <v>3</v>
      </c>
      <c r="BA94" s="14">
        <v>0</v>
      </c>
      <c r="BB94" s="57">
        <f t="shared" si="41"/>
        <v>3</v>
      </c>
      <c r="BC94" s="14">
        <f t="shared" si="42"/>
        <v>3</v>
      </c>
      <c r="BD94" s="43">
        <f t="shared" si="43"/>
        <v>0</v>
      </c>
      <c r="BF94" s="44">
        <f t="shared" si="21"/>
        <v>65</v>
      </c>
      <c r="BG94" s="14">
        <f t="shared" si="22"/>
        <v>63</v>
      </c>
      <c r="BH94" s="43">
        <f t="shared" si="23"/>
        <v>2</v>
      </c>
    </row>
    <row r="95" spans="1:60" x14ac:dyDescent="0.2">
      <c r="A95" s="44" t="s">
        <v>60</v>
      </c>
      <c r="B95" s="14" t="s">
        <v>380</v>
      </c>
      <c r="C95" s="14">
        <f>+VLOOKUP(A95,Sheet7!$A$2:$G$142,7,0)</f>
        <v>19.650000000000002</v>
      </c>
      <c r="D95" s="98">
        <f>+VLOOKUP(A95,Sheet7!$A$2:$E$142,5,0)</f>
        <v>1404</v>
      </c>
      <c r="F95" s="59">
        <v>1</v>
      </c>
      <c r="H95" s="59">
        <v>1</v>
      </c>
      <c r="I95" s="65"/>
      <c r="J95" s="59">
        <v>1</v>
      </c>
      <c r="K95" s="65"/>
      <c r="L95" s="59">
        <f>+VLOOKUP(A95,Sheet1!$A$11:$Y$148,25,0)</f>
        <v>1</v>
      </c>
      <c r="M95" s="65"/>
      <c r="N95" s="44">
        <v>4</v>
      </c>
      <c r="O95" s="14">
        <v>0</v>
      </c>
      <c r="P95" s="57">
        <f t="shared" si="24"/>
        <v>4</v>
      </c>
      <c r="Q95" s="14">
        <f t="shared" si="25"/>
        <v>4</v>
      </c>
      <c r="R95" s="50">
        <f t="shared" si="26"/>
        <v>0</v>
      </c>
      <c r="T95" s="44">
        <v>1</v>
      </c>
      <c r="U95" s="14">
        <f t="shared" si="27"/>
        <v>1</v>
      </c>
      <c r="V95" s="50">
        <f t="shared" si="28"/>
        <v>0</v>
      </c>
      <c r="X95" s="44">
        <v>2</v>
      </c>
      <c r="Y95" s="14">
        <f t="shared" si="29"/>
        <v>2</v>
      </c>
      <c r="Z95" s="50">
        <f t="shared" si="30"/>
        <v>0</v>
      </c>
      <c r="AB95" s="44">
        <v>1</v>
      </c>
      <c r="AC95" s="14">
        <f t="shared" si="31"/>
        <v>1</v>
      </c>
      <c r="AD95" s="50">
        <f t="shared" si="32"/>
        <v>0</v>
      </c>
      <c r="AF95" s="44">
        <v>1</v>
      </c>
      <c r="AG95" s="14">
        <v>17</v>
      </c>
      <c r="AH95" s="14">
        <v>1</v>
      </c>
      <c r="AI95" s="57">
        <f t="shared" si="33"/>
        <v>19</v>
      </c>
      <c r="AJ95" s="14">
        <f t="shared" si="34"/>
        <v>20</v>
      </c>
      <c r="AK95" s="50">
        <f t="shared" si="35"/>
        <v>-1</v>
      </c>
      <c r="AM95" s="44">
        <v>5</v>
      </c>
      <c r="AN95" s="14">
        <v>0</v>
      </c>
      <c r="AO95" s="57">
        <f t="shared" si="36"/>
        <v>5</v>
      </c>
      <c r="AP95" s="14">
        <v>5</v>
      </c>
      <c r="AQ95" s="50">
        <f t="shared" si="37"/>
        <v>0</v>
      </c>
      <c r="AS95" s="54">
        <f t="shared" si="38"/>
        <v>-1</v>
      </c>
      <c r="AU95" s="44">
        <v>6</v>
      </c>
      <c r="AV95" s="14">
        <f t="shared" si="39"/>
        <v>6</v>
      </c>
      <c r="AW95" s="50">
        <f t="shared" si="40"/>
        <v>0</v>
      </c>
      <c r="AY95" s="44">
        <v>0</v>
      </c>
      <c r="AZ95" s="14">
        <v>2</v>
      </c>
      <c r="BA95" s="14">
        <v>0</v>
      </c>
      <c r="BB95" s="57">
        <f t="shared" si="41"/>
        <v>2</v>
      </c>
      <c r="BC95" s="14">
        <f t="shared" si="42"/>
        <v>2</v>
      </c>
      <c r="BD95" s="43">
        <f t="shared" si="43"/>
        <v>0</v>
      </c>
      <c r="BF95" s="44">
        <f t="shared" si="21"/>
        <v>44</v>
      </c>
      <c r="BG95" s="14">
        <f t="shared" si="22"/>
        <v>45</v>
      </c>
      <c r="BH95" s="43">
        <f t="shared" si="23"/>
        <v>-1</v>
      </c>
    </row>
    <row r="96" spans="1:60" x14ac:dyDescent="0.2">
      <c r="A96" s="44" t="s">
        <v>61</v>
      </c>
      <c r="B96" s="14" t="s">
        <v>380</v>
      </c>
      <c r="C96" s="14">
        <f>+VLOOKUP(A96,Sheet7!$A$2:$G$142,7,0)</f>
        <v>19.32</v>
      </c>
      <c r="D96" s="98">
        <f>+VLOOKUP(A96,Sheet7!$A$2:$E$142,5,0)</f>
        <v>1471</v>
      </c>
      <c r="F96" s="59">
        <v>1</v>
      </c>
      <c r="H96" s="59">
        <v>1</v>
      </c>
      <c r="I96" s="65"/>
      <c r="J96" s="59">
        <v>1</v>
      </c>
      <c r="K96" s="65"/>
      <c r="L96" s="59">
        <f>+VLOOKUP(A96,Sheet1!$A$11:$Y$148,25,0)</f>
        <v>1</v>
      </c>
      <c r="M96" s="65"/>
      <c r="N96" s="44">
        <v>4</v>
      </c>
      <c r="O96" s="14">
        <v>0</v>
      </c>
      <c r="P96" s="57">
        <f t="shared" si="24"/>
        <v>4</v>
      </c>
      <c r="Q96" s="14">
        <f t="shared" si="25"/>
        <v>4</v>
      </c>
      <c r="R96" s="50">
        <f t="shared" si="26"/>
        <v>0</v>
      </c>
      <c r="T96" s="44">
        <v>1</v>
      </c>
      <c r="U96" s="14">
        <f t="shared" si="27"/>
        <v>1</v>
      </c>
      <c r="V96" s="50">
        <f t="shared" si="28"/>
        <v>0</v>
      </c>
      <c r="X96" s="44">
        <v>2</v>
      </c>
      <c r="Y96" s="14">
        <f t="shared" si="29"/>
        <v>2</v>
      </c>
      <c r="Z96" s="50">
        <f t="shared" si="30"/>
        <v>0</v>
      </c>
      <c r="AB96" s="44">
        <v>1</v>
      </c>
      <c r="AC96" s="14">
        <f t="shared" si="31"/>
        <v>1</v>
      </c>
      <c r="AD96" s="50">
        <f t="shared" si="32"/>
        <v>0</v>
      </c>
      <c r="AF96" s="44">
        <v>0</v>
      </c>
      <c r="AG96" s="14">
        <v>18</v>
      </c>
      <c r="AH96" s="14">
        <v>1</v>
      </c>
      <c r="AI96" s="57">
        <f t="shared" si="33"/>
        <v>19</v>
      </c>
      <c r="AJ96" s="14">
        <f t="shared" si="34"/>
        <v>20</v>
      </c>
      <c r="AK96" s="50">
        <f t="shared" si="35"/>
        <v>-1</v>
      </c>
      <c r="AM96" s="44">
        <v>5</v>
      </c>
      <c r="AN96" s="14">
        <v>0</v>
      </c>
      <c r="AO96" s="57">
        <f t="shared" si="36"/>
        <v>5</v>
      </c>
      <c r="AP96" s="14">
        <v>5</v>
      </c>
      <c r="AQ96" s="50">
        <f t="shared" si="37"/>
        <v>0</v>
      </c>
      <c r="AS96" s="54">
        <f t="shared" si="38"/>
        <v>-1</v>
      </c>
      <c r="AU96" s="44">
        <v>6</v>
      </c>
      <c r="AV96" s="14">
        <f t="shared" si="39"/>
        <v>6</v>
      </c>
      <c r="AW96" s="50">
        <f t="shared" si="40"/>
        <v>0</v>
      </c>
      <c r="AY96" s="44">
        <v>0</v>
      </c>
      <c r="AZ96" s="14">
        <v>2</v>
      </c>
      <c r="BA96" s="14">
        <v>0</v>
      </c>
      <c r="BB96" s="57">
        <f t="shared" si="41"/>
        <v>2</v>
      </c>
      <c r="BC96" s="14">
        <f t="shared" si="42"/>
        <v>2</v>
      </c>
      <c r="BD96" s="43">
        <f t="shared" si="43"/>
        <v>0</v>
      </c>
      <c r="BF96" s="44">
        <f t="shared" si="21"/>
        <v>44</v>
      </c>
      <c r="BG96" s="14">
        <f t="shared" si="22"/>
        <v>45</v>
      </c>
      <c r="BH96" s="43">
        <f t="shared" si="23"/>
        <v>-1</v>
      </c>
    </row>
    <row r="97" spans="1:60" x14ac:dyDescent="0.2">
      <c r="A97" s="44" t="s">
        <v>136</v>
      </c>
      <c r="B97" s="14" t="s">
        <v>817</v>
      </c>
      <c r="C97" s="14">
        <f>+VLOOKUP(A97,Sheet7!$A$2:$G$142,7,0)</f>
        <v>16.670000000000002</v>
      </c>
      <c r="D97" s="98">
        <f>+VLOOKUP(A97,Sheet7!$A$2:$E$142,5,0)</f>
        <v>599</v>
      </c>
      <c r="F97" s="59">
        <v>1</v>
      </c>
      <c r="H97" s="59">
        <v>1</v>
      </c>
      <c r="I97" s="65"/>
      <c r="J97" s="59">
        <v>1</v>
      </c>
      <c r="K97" s="65"/>
      <c r="L97" s="59">
        <f>+VLOOKUP(A97,Sheet1!$A$11:$Y$148,25,0)</f>
        <v>1</v>
      </c>
      <c r="M97" s="65"/>
      <c r="N97" s="44">
        <v>2</v>
      </c>
      <c r="O97" s="14">
        <v>0</v>
      </c>
      <c r="P97" s="57">
        <f t="shared" si="24"/>
        <v>2</v>
      </c>
      <c r="Q97" s="14">
        <f t="shared" si="25"/>
        <v>2</v>
      </c>
      <c r="R97" s="50">
        <f t="shared" si="26"/>
        <v>0</v>
      </c>
      <c r="T97" s="44">
        <v>0</v>
      </c>
      <c r="U97" s="14">
        <f t="shared" si="27"/>
        <v>0</v>
      </c>
      <c r="V97" s="50">
        <f t="shared" si="28"/>
        <v>0</v>
      </c>
      <c r="X97" s="44">
        <v>1</v>
      </c>
      <c r="Y97" s="14">
        <f t="shared" si="29"/>
        <v>1</v>
      </c>
      <c r="Z97" s="50">
        <f t="shared" si="30"/>
        <v>0</v>
      </c>
      <c r="AB97" s="44">
        <v>1</v>
      </c>
      <c r="AC97" s="14">
        <f t="shared" si="31"/>
        <v>1</v>
      </c>
      <c r="AD97" s="50">
        <f t="shared" si="32"/>
        <v>0</v>
      </c>
      <c r="AF97" s="44">
        <v>0</v>
      </c>
      <c r="AG97" s="14">
        <v>6</v>
      </c>
      <c r="AH97" s="14">
        <v>1</v>
      </c>
      <c r="AI97" s="57">
        <f t="shared" si="33"/>
        <v>7</v>
      </c>
      <c r="AJ97" s="14">
        <f t="shared" si="34"/>
        <v>8</v>
      </c>
      <c r="AK97" s="50">
        <f t="shared" si="35"/>
        <v>-1</v>
      </c>
      <c r="AM97" s="44">
        <v>5</v>
      </c>
      <c r="AN97" s="14">
        <v>0</v>
      </c>
      <c r="AO97" s="57">
        <f t="shared" si="36"/>
        <v>5</v>
      </c>
      <c r="AP97" s="14">
        <v>5</v>
      </c>
      <c r="AQ97" s="50">
        <f t="shared" si="37"/>
        <v>0</v>
      </c>
      <c r="AS97" s="54">
        <f t="shared" si="38"/>
        <v>-1</v>
      </c>
      <c r="AU97" s="44">
        <v>3</v>
      </c>
      <c r="AV97" s="14">
        <f t="shared" si="39"/>
        <v>3</v>
      </c>
      <c r="AW97" s="50">
        <f t="shared" si="40"/>
        <v>0</v>
      </c>
      <c r="AY97" s="44">
        <v>0</v>
      </c>
      <c r="AZ97" s="14">
        <v>2</v>
      </c>
      <c r="BA97" s="14">
        <v>0</v>
      </c>
      <c r="BB97" s="57">
        <f t="shared" si="41"/>
        <v>2</v>
      </c>
      <c r="BC97" s="14">
        <f t="shared" si="42"/>
        <v>2</v>
      </c>
      <c r="BD97" s="43">
        <f t="shared" si="43"/>
        <v>0</v>
      </c>
      <c r="BF97" s="44">
        <f t="shared" si="21"/>
        <v>25</v>
      </c>
      <c r="BG97" s="14">
        <f t="shared" si="22"/>
        <v>26</v>
      </c>
      <c r="BH97" s="43">
        <f t="shared" si="23"/>
        <v>-1</v>
      </c>
    </row>
    <row r="98" spans="1:60" x14ac:dyDescent="0.2">
      <c r="A98" s="45" t="s">
        <v>62</v>
      </c>
      <c r="B98" s="46" t="s">
        <v>380</v>
      </c>
      <c r="C98" s="46">
        <f>+VLOOKUP(A98,Sheet7!$A$2:$G$142,7,0)</f>
        <v>7.5500000000000007</v>
      </c>
      <c r="D98" s="99">
        <f>+VLOOKUP(A98,Sheet7!$A$2:$E$142,5,0)</f>
        <v>800</v>
      </c>
      <c r="F98" s="60">
        <v>1</v>
      </c>
      <c r="H98" s="60">
        <v>1</v>
      </c>
      <c r="I98" s="6"/>
      <c r="J98" s="60">
        <v>1</v>
      </c>
      <c r="K98" s="6"/>
      <c r="L98" s="60">
        <f>+VLOOKUP(A98,Sheet1!$A$11:$Y$148,25,0)</f>
        <v>1</v>
      </c>
      <c r="N98" s="45">
        <v>3</v>
      </c>
      <c r="O98" s="46">
        <v>0</v>
      </c>
      <c r="P98" s="57">
        <f t="shared" si="24"/>
        <v>3</v>
      </c>
      <c r="Q98" s="46">
        <f t="shared" si="25"/>
        <v>2</v>
      </c>
      <c r="R98" s="50">
        <f t="shared" si="26"/>
        <v>1</v>
      </c>
      <c r="T98" s="45">
        <v>1</v>
      </c>
      <c r="U98" s="46">
        <f t="shared" si="27"/>
        <v>0</v>
      </c>
      <c r="V98" s="50">
        <f t="shared" si="28"/>
        <v>1</v>
      </c>
      <c r="X98" s="45">
        <v>2</v>
      </c>
      <c r="Y98" s="46">
        <f t="shared" si="29"/>
        <v>1</v>
      </c>
      <c r="Z98" s="50">
        <f t="shared" si="30"/>
        <v>1</v>
      </c>
      <c r="AB98" s="45">
        <v>1</v>
      </c>
      <c r="AC98" s="46">
        <f t="shared" si="31"/>
        <v>1</v>
      </c>
      <c r="AD98" s="50">
        <f t="shared" si="32"/>
        <v>0</v>
      </c>
      <c r="AF98" s="45">
        <v>0</v>
      </c>
      <c r="AG98" s="46">
        <v>9</v>
      </c>
      <c r="AH98" s="46">
        <v>1</v>
      </c>
      <c r="AI98" s="57">
        <f t="shared" si="33"/>
        <v>10</v>
      </c>
      <c r="AJ98" s="46">
        <f t="shared" si="34"/>
        <v>11</v>
      </c>
      <c r="AK98" s="50">
        <f t="shared" si="35"/>
        <v>-1</v>
      </c>
      <c r="AM98" s="45">
        <v>5</v>
      </c>
      <c r="AN98" s="46">
        <v>0</v>
      </c>
      <c r="AO98" s="57">
        <f t="shared" si="36"/>
        <v>5</v>
      </c>
      <c r="AP98" s="46">
        <v>5</v>
      </c>
      <c r="AQ98" s="50">
        <f t="shared" si="37"/>
        <v>0</v>
      </c>
      <c r="AS98" s="54">
        <f t="shared" si="38"/>
        <v>-1</v>
      </c>
      <c r="AU98" s="45">
        <v>4</v>
      </c>
      <c r="AV98" s="46">
        <f t="shared" si="39"/>
        <v>4</v>
      </c>
      <c r="AW98" s="50">
        <f t="shared" si="40"/>
        <v>0</v>
      </c>
      <c r="AY98" s="45">
        <v>0</v>
      </c>
      <c r="AZ98" s="46">
        <v>2</v>
      </c>
      <c r="BA98" s="46">
        <v>0</v>
      </c>
      <c r="BB98" s="57">
        <f t="shared" si="41"/>
        <v>2</v>
      </c>
      <c r="BC98" s="46">
        <f t="shared" si="42"/>
        <v>2</v>
      </c>
      <c r="BD98" s="43">
        <f t="shared" si="43"/>
        <v>0</v>
      </c>
      <c r="BF98" s="45">
        <f t="shared" si="21"/>
        <v>32</v>
      </c>
      <c r="BG98" s="46">
        <f t="shared" si="22"/>
        <v>30</v>
      </c>
      <c r="BH98" s="43">
        <f t="shared" si="23"/>
        <v>2</v>
      </c>
    </row>
    <row r="99" spans="1:60" x14ac:dyDescent="0.2">
      <c r="A99" s="44" t="s">
        <v>124</v>
      </c>
      <c r="B99" s="14" t="s">
        <v>817</v>
      </c>
      <c r="C99" s="14">
        <f>+VLOOKUP(A99,Sheet7!$A$2:$G$142,7,0)</f>
        <v>15.270000000000001</v>
      </c>
      <c r="D99" s="98">
        <f>+VLOOKUP(A99,Sheet7!$A$2:$E$142,5,0)</f>
        <v>866</v>
      </c>
      <c r="F99" s="59">
        <v>1</v>
      </c>
      <c r="H99" s="59">
        <v>1</v>
      </c>
      <c r="I99" s="65"/>
      <c r="J99" s="59">
        <v>1</v>
      </c>
      <c r="K99" s="65"/>
      <c r="L99" s="59">
        <f>+VLOOKUP(A99,Sheet1!$A$11:$Y$148,25,0)</f>
        <v>1</v>
      </c>
      <c r="M99" s="65"/>
      <c r="N99" s="44">
        <v>2</v>
      </c>
      <c r="O99" s="14">
        <v>0</v>
      </c>
      <c r="P99" s="57">
        <f t="shared" si="24"/>
        <v>2</v>
      </c>
      <c r="Q99" s="14">
        <f t="shared" si="25"/>
        <v>2</v>
      </c>
      <c r="R99" s="50">
        <f t="shared" si="26"/>
        <v>0</v>
      </c>
      <c r="T99" s="44">
        <v>0</v>
      </c>
      <c r="U99" s="14">
        <f t="shared" si="27"/>
        <v>0</v>
      </c>
      <c r="V99" s="50">
        <f t="shared" si="28"/>
        <v>0</v>
      </c>
      <c r="X99" s="44">
        <v>1</v>
      </c>
      <c r="Y99" s="14">
        <f t="shared" si="29"/>
        <v>1</v>
      </c>
      <c r="Z99" s="50">
        <f t="shared" si="30"/>
        <v>0</v>
      </c>
      <c r="AB99" s="44">
        <v>1</v>
      </c>
      <c r="AC99" s="14">
        <f t="shared" si="31"/>
        <v>1</v>
      </c>
      <c r="AD99" s="50">
        <f t="shared" si="32"/>
        <v>0</v>
      </c>
      <c r="AF99" s="44">
        <v>0</v>
      </c>
      <c r="AG99" s="14">
        <v>10</v>
      </c>
      <c r="AH99" s="14">
        <v>1</v>
      </c>
      <c r="AI99" s="57">
        <f t="shared" si="33"/>
        <v>11</v>
      </c>
      <c r="AJ99" s="14">
        <f t="shared" si="34"/>
        <v>12</v>
      </c>
      <c r="AK99" s="50">
        <f t="shared" si="35"/>
        <v>-1</v>
      </c>
      <c r="AM99" s="44">
        <v>5</v>
      </c>
      <c r="AN99" s="14">
        <v>0</v>
      </c>
      <c r="AO99" s="57">
        <f t="shared" si="36"/>
        <v>5</v>
      </c>
      <c r="AP99" s="14">
        <v>5</v>
      </c>
      <c r="AQ99" s="50">
        <f t="shared" si="37"/>
        <v>0</v>
      </c>
      <c r="AS99" s="54">
        <f t="shared" si="38"/>
        <v>-1</v>
      </c>
      <c r="AU99" s="44">
        <v>4</v>
      </c>
      <c r="AV99" s="14">
        <f t="shared" si="39"/>
        <v>4</v>
      </c>
      <c r="AW99" s="50">
        <f t="shared" si="40"/>
        <v>0</v>
      </c>
      <c r="AY99" s="44">
        <v>0</v>
      </c>
      <c r="AZ99" s="14">
        <v>2</v>
      </c>
      <c r="BA99" s="14">
        <v>0</v>
      </c>
      <c r="BB99" s="57">
        <f t="shared" si="41"/>
        <v>2</v>
      </c>
      <c r="BC99" s="14">
        <f t="shared" si="42"/>
        <v>2</v>
      </c>
      <c r="BD99" s="43">
        <f t="shared" si="43"/>
        <v>0</v>
      </c>
      <c r="BF99" s="44">
        <f t="shared" si="21"/>
        <v>30</v>
      </c>
      <c r="BG99" s="14">
        <f t="shared" si="22"/>
        <v>31</v>
      </c>
      <c r="BH99" s="43">
        <f t="shared" si="23"/>
        <v>-1</v>
      </c>
    </row>
    <row r="100" spans="1:60" x14ac:dyDescent="0.2">
      <c r="A100" s="44" t="s">
        <v>89</v>
      </c>
      <c r="B100" s="14" t="s">
        <v>383</v>
      </c>
      <c r="C100" s="14">
        <f>+VLOOKUP(A100,Sheet7!$A$2:$G$142,7,0)</f>
        <v>17.670000000000002</v>
      </c>
      <c r="D100" s="98">
        <f>+VLOOKUP(A100,Sheet7!$A$2:$E$142,5,0)</f>
        <v>1768</v>
      </c>
      <c r="F100" s="59">
        <v>1</v>
      </c>
      <c r="H100" s="59">
        <v>1</v>
      </c>
      <c r="I100" s="65"/>
      <c r="J100" s="59">
        <v>1</v>
      </c>
      <c r="K100" s="65"/>
      <c r="L100" s="59">
        <f>+VLOOKUP(A100,Sheet1!$A$11:$Y$148,25,0)</f>
        <v>1</v>
      </c>
      <c r="M100" s="65"/>
      <c r="N100" s="44">
        <v>4</v>
      </c>
      <c r="O100" s="14">
        <v>0</v>
      </c>
      <c r="P100" s="57">
        <f t="shared" si="24"/>
        <v>4</v>
      </c>
      <c r="Q100" s="14">
        <f t="shared" si="25"/>
        <v>4</v>
      </c>
      <c r="R100" s="50">
        <f t="shared" si="26"/>
        <v>0</v>
      </c>
      <c r="T100" s="44">
        <v>1</v>
      </c>
      <c r="U100" s="14">
        <f t="shared" si="27"/>
        <v>1</v>
      </c>
      <c r="V100" s="50">
        <f t="shared" si="28"/>
        <v>0</v>
      </c>
      <c r="X100" s="44">
        <v>2</v>
      </c>
      <c r="Y100" s="14">
        <f t="shared" si="29"/>
        <v>2</v>
      </c>
      <c r="Z100" s="50">
        <f t="shared" si="30"/>
        <v>0</v>
      </c>
      <c r="AB100" s="44">
        <v>2</v>
      </c>
      <c r="AC100" s="14">
        <f t="shared" si="31"/>
        <v>2</v>
      </c>
      <c r="AD100" s="50">
        <f t="shared" si="32"/>
        <v>0</v>
      </c>
      <c r="AF100" s="44">
        <v>0</v>
      </c>
      <c r="AG100" s="14">
        <v>23</v>
      </c>
      <c r="AH100" s="14">
        <v>1</v>
      </c>
      <c r="AI100" s="57">
        <f t="shared" si="33"/>
        <v>24</v>
      </c>
      <c r="AJ100" s="14">
        <f t="shared" si="34"/>
        <v>25</v>
      </c>
      <c r="AK100" s="50">
        <f t="shared" si="35"/>
        <v>-1</v>
      </c>
      <c r="AM100" s="44">
        <v>5</v>
      </c>
      <c r="AN100" s="14">
        <v>0</v>
      </c>
      <c r="AO100" s="57">
        <f t="shared" si="36"/>
        <v>5</v>
      </c>
      <c r="AP100" s="14">
        <v>5</v>
      </c>
      <c r="AQ100" s="50">
        <f t="shared" si="37"/>
        <v>0</v>
      </c>
      <c r="AS100" s="54">
        <f t="shared" si="38"/>
        <v>-1</v>
      </c>
      <c r="AU100" s="44">
        <v>8</v>
      </c>
      <c r="AV100" s="14">
        <f t="shared" si="39"/>
        <v>8</v>
      </c>
      <c r="AW100" s="50">
        <f t="shared" si="40"/>
        <v>0</v>
      </c>
      <c r="AY100" s="44">
        <v>0</v>
      </c>
      <c r="AZ100" s="14">
        <v>2</v>
      </c>
      <c r="BA100" s="14">
        <v>0</v>
      </c>
      <c r="BB100" s="57">
        <f t="shared" si="41"/>
        <v>2</v>
      </c>
      <c r="BC100" s="14">
        <f t="shared" si="42"/>
        <v>2</v>
      </c>
      <c r="BD100" s="43">
        <f t="shared" si="43"/>
        <v>0</v>
      </c>
      <c r="BF100" s="44">
        <f t="shared" si="21"/>
        <v>52</v>
      </c>
      <c r="BG100" s="14">
        <f t="shared" si="22"/>
        <v>53</v>
      </c>
      <c r="BH100" s="43">
        <f t="shared" si="23"/>
        <v>-1</v>
      </c>
    </row>
    <row r="101" spans="1:60" x14ac:dyDescent="0.2">
      <c r="A101" s="44" t="s">
        <v>63</v>
      </c>
      <c r="B101" s="14" t="s">
        <v>380</v>
      </c>
      <c r="C101" s="14">
        <f>+VLOOKUP(A101,Sheet7!$A$2:$G$142,7,0)</f>
        <v>11.17</v>
      </c>
      <c r="D101" s="98">
        <f>+VLOOKUP(A101,Sheet7!$A$2:$E$142,5,0)</f>
        <v>1103</v>
      </c>
      <c r="F101" s="59">
        <v>1</v>
      </c>
      <c r="H101" s="59">
        <v>1</v>
      </c>
      <c r="I101" s="65"/>
      <c r="J101" s="59">
        <v>1</v>
      </c>
      <c r="K101" s="65"/>
      <c r="L101" s="59">
        <f>+VLOOKUP(A101,Sheet1!$A$11:$Y$148,25,0)</f>
        <v>1</v>
      </c>
      <c r="M101" s="65"/>
      <c r="N101" s="44">
        <v>3</v>
      </c>
      <c r="O101" s="14">
        <v>0</v>
      </c>
      <c r="P101" s="57">
        <f t="shared" si="24"/>
        <v>3</v>
      </c>
      <c r="Q101" s="14">
        <f t="shared" si="25"/>
        <v>3</v>
      </c>
      <c r="R101" s="50">
        <f t="shared" si="26"/>
        <v>0</v>
      </c>
      <c r="T101" s="44">
        <v>1</v>
      </c>
      <c r="U101" s="14">
        <f t="shared" si="27"/>
        <v>1</v>
      </c>
      <c r="V101" s="50">
        <f t="shared" si="28"/>
        <v>0</v>
      </c>
      <c r="X101" s="44">
        <v>1</v>
      </c>
      <c r="Y101" s="14">
        <f t="shared" si="29"/>
        <v>1</v>
      </c>
      <c r="Z101" s="50">
        <f t="shared" si="30"/>
        <v>0</v>
      </c>
      <c r="AB101" s="44">
        <v>1</v>
      </c>
      <c r="AC101" s="14">
        <f t="shared" si="31"/>
        <v>1</v>
      </c>
      <c r="AD101" s="50">
        <f t="shared" si="32"/>
        <v>0</v>
      </c>
      <c r="AF101" s="44">
        <v>0</v>
      </c>
      <c r="AG101" s="14">
        <v>12</v>
      </c>
      <c r="AH101" s="14">
        <v>1</v>
      </c>
      <c r="AI101" s="57">
        <f t="shared" si="33"/>
        <v>13</v>
      </c>
      <c r="AJ101" s="14">
        <f t="shared" si="34"/>
        <v>15</v>
      </c>
      <c r="AK101" s="50">
        <f t="shared" si="35"/>
        <v>-2</v>
      </c>
      <c r="AM101" s="44">
        <v>5</v>
      </c>
      <c r="AN101" s="14">
        <v>1</v>
      </c>
      <c r="AO101" s="57">
        <f t="shared" si="36"/>
        <v>6</v>
      </c>
      <c r="AP101" s="14">
        <v>5</v>
      </c>
      <c r="AQ101" s="50">
        <f t="shared" si="37"/>
        <v>1</v>
      </c>
      <c r="AS101" s="54">
        <f t="shared" si="38"/>
        <v>-1</v>
      </c>
      <c r="AU101" s="44">
        <v>5</v>
      </c>
      <c r="AV101" s="14">
        <f t="shared" si="39"/>
        <v>5</v>
      </c>
      <c r="AW101" s="50">
        <f t="shared" si="40"/>
        <v>0</v>
      </c>
      <c r="AY101" s="44">
        <v>0</v>
      </c>
      <c r="AZ101" s="14">
        <v>2</v>
      </c>
      <c r="BA101" s="14">
        <v>0</v>
      </c>
      <c r="BB101" s="57">
        <f t="shared" si="41"/>
        <v>2</v>
      </c>
      <c r="BC101" s="14">
        <f t="shared" si="42"/>
        <v>2</v>
      </c>
      <c r="BD101" s="43">
        <f t="shared" si="43"/>
        <v>0</v>
      </c>
      <c r="BF101" s="44">
        <f t="shared" si="21"/>
        <v>36</v>
      </c>
      <c r="BG101" s="14">
        <f t="shared" si="22"/>
        <v>37</v>
      </c>
      <c r="BH101" s="43">
        <f t="shared" si="23"/>
        <v>-1</v>
      </c>
    </row>
    <row r="102" spans="1:60" x14ac:dyDescent="0.2">
      <c r="A102" s="44" t="s">
        <v>343</v>
      </c>
      <c r="B102" s="14" t="s">
        <v>859</v>
      </c>
      <c r="C102" s="14">
        <f>+VLOOKUP(A102,Sheet7!$A$2:$G$142,7,0)</f>
        <v>5.22</v>
      </c>
      <c r="D102" s="98">
        <f>+VLOOKUP(A102,Sheet7!$A$2:$E$142,5,0)</f>
        <v>721</v>
      </c>
      <c r="F102" s="59">
        <v>1</v>
      </c>
      <c r="H102" s="59">
        <v>1</v>
      </c>
      <c r="I102" s="65"/>
      <c r="J102" s="59">
        <v>1</v>
      </c>
      <c r="K102" s="65"/>
      <c r="L102" s="59">
        <f>+VLOOKUP(A102,Sheet1!$A$11:$Y$148,25,0)</f>
        <v>1</v>
      </c>
      <c r="M102" s="65"/>
      <c r="N102" s="44">
        <v>2</v>
      </c>
      <c r="O102" s="14">
        <v>0</v>
      </c>
      <c r="P102" s="57">
        <f t="shared" si="24"/>
        <v>2</v>
      </c>
      <c r="Q102" s="14">
        <f t="shared" si="25"/>
        <v>2</v>
      </c>
      <c r="R102" s="50">
        <f t="shared" si="26"/>
        <v>0</v>
      </c>
      <c r="T102" s="44">
        <v>0</v>
      </c>
      <c r="U102" s="14">
        <f t="shared" si="27"/>
        <v>0</v>
      </c>
      <c r="V102" s="50">
        <f t="shared" si="28"/>
        <v>0</v>
      </c>
      <c r="X102" s="44">
        <v>1</v>
      </c>
      <c r="Y102" s="14">
        <f t="shared" si="29"/>
        <v>1</v>
      </c>
      <c r="Z102" s="50">
        <f t="shared" si="30"/>
        <v>0</v>
      </c>
      <c r="AB102" s="44">
        <v>1</v>
      </c>
      <c r="AC102" s="14">
        <f t="shared" si="31"/>
        <v>1</v>
      </c>
      <c r="AD102" s="50">
        <f t="shared" si="32"/>
        <v>0</v>
      </c>
      <c r="AF102" s="44">
        <v>0</v>
      </c>
      <c r="AG102" s="14">
        <v>8</v>
      </c>
      <c r="AH102" s="14">
        <v>1</v>
      </c>
      <c r="AI102" s="57">
        <f t="shared" si="33"/>
        <v>9</v>
      </c>
      <c r="AJ102" s="14">
        <f t="shared" si="34"/>
        <v>10</v>
      </c>
      <c r="AK102" s="50">
        <f t="shared" si="35"/>
        <v>-1</v>
      </c>
      <c r="AM102" s="44">
        <v>5</v>
      </c>
      <c r="AN102" s="14">
        <v>0</v>
      </c>
      <c r="AO102" s="57">
        <f t="shared" si="36"/>
        <v>5</v>
      </c>
      <c r="AP102" s="14">
        <v>5</v>
      </c>
      <c r="AQ102" s="50">
        <f t="shared" si="37"/>
        <v>0</v>
      </c>
      <c r="AS102" s="54">
        <f t="shared" si="38"/>
        <v>-1</v>
      </c>
      <c r="AU102" s="44">
        <v>3</v>
      </c>
      <c r="AV102" s="14">
        <f t="shared" si="39"/>
        <v>3</v>
      </c>
      <c r="AW102" s="50">
        <f t="shared" si="40"/>
        <v>0</v>
      </c>
      <c r="AY102" s="44">
        <v>2</v>
      </c>
      <c r="AZ102" s="14">
        <v>0</v>
      </c>
      <c r="BA102" s="14">
        <v>0</v>
      </c>
      <c r="BB102" s="57">
        <f t="shared" si="41"/>
        <v>2</v>
      </c>
      <c r="BC102" s="14">
        <f t="shared" si="42"/>
        <v>2</v>
      </c>
      <c r="BD102" s="43">
        <f t="shared" si="43"/>
        <v>0</v>
      </c>
      <c r="BF102" s="44">
        <f t="shared" si="21"/>
        <v>27</v>
      </c>
      <c r="BG102" s="14">
        <f t="shared" si="22"/>
        <v>28</v>
      </c>
      <c r="BH102" s="43">
        <f t="shared" si="23"/>
        <v>-1</v>
      </c>
    </row>
    <row r="103" spans="1:60" x14ac:dyDescent="0.2">
      <c r="A103" s="44" t="s">
        <v>114</v>
      </c>
      <c r="B103" s="14" t="s">
        <v>379</v>
      </c>
      <c r="C103" s="14">
        <f>+VLOOKUP(A103,Sheet7!$A$2:$G$142,7,0)</f>
        <v>22.240000000000002</v>
      </c>
      <c r="D103" s="98">
        <f>+VLOOKUP(A103,Sheet7!$A$2:$E$142,5,0)</f>
        <v>812</v>
      </c>
      <c r="F103" s="59">
        <v>1</v>
      </c>
      <c r="H103" s="59">
        <v>1</v>
      </c>
      <c r="I103" s="65"/>
      <c r="J103" s="59">
        <v>1</v>
      </c>
      <c r="K103" s="65"/>
      <c r="L103" s="59">
        <f>+VLOOKUP(A103,Sheet1!$A$11:$Y$148,25,0)</f>
        <v>1</v>
      </c>
      <c r="M103" s="65"/>
      <c r="N103" s="44">
        <v>2</v>
      </c>
      <c r="O103" s="14">
        <v>0</v>
      </c>
      <c r="P103" s="57">
        <f t="shared" si="24"/>
        <v>2</v>
      </c>
      <c r="Q103" s="14">
        <f t="shared" si="25"/>
        <v>2</v>
      </c>
      <c r="R103" s="50">
        <f t="shared" si="26"/>
        <v>0</v>
      </c>
      <c r="T103" s="44">
        <v>0</v>
      </c>
      <c r="U103" s="14">
        <f t="shared" si="27"/>
        <v>0</v>
      </c>
      <c r="V103" s="50">
        <f t="shared" si="28"/>
        <v>0</v>
      </c>
      <c r="X103" s="44">
        <v>1</v>
      </c>
      <c r="Y103" s="14">
        <f t="shared" si="29"/>
        <v>1</v>
      </c>
      <c r="Z103" s="50">
        <f t="shared" si="30"/>
        <v>0</v>
      </c>
      <c r="AB103" s="44">
        <v>1</v>
      </c>
      <c r="AC103" s="14">
        <f t="shared" si="31"/>
        <v>1</v>
      </c>
      <c r="AD103" s="50">
        <f t="shared" si="32"/>
        <v>0</v>
      </c>
      <c r="AF103" s="44">
        <v>0</v>
      </c>
      <c r="AG103" s="14">
        <v>9</v>
      </c>
      <c r="AH103" s="14">
        <v>2</v>
      </c>
      <c r="AI103" s="57">
        <f t="shared" si="33"/>
        <v>11</v>
      </c>
      <c r="AJ103" s="14">
        <f t="shared" si="34"/>
        <v>11</v>
      </c>
      <c r="AK103" s="50">
        <f t="shared" si="35"/>
        <v>0</v>
      </c>
      <c r="AM103" s="44">
        <v>5</v>
      </c>
      <c r="AN103" s="14">
        <v>0</v>
      </c>
      <c r="AO103" s="57">
        <f t="shared" si="36"/>
        <v>5</v>
      </c>
      <c r="AP103" s="14">
        <v>5</v>
      </c>
      <c r="AQ103" s="50">
        <f t="shared" si="37"/>
        <v>0</v>
      </c>
      <c r="AS103" s="54">
        <f t="shared" si="38"/>
        <v>0</v>
      </c>
      <c r="AU103" s="44">
        <v>4</v>
      </c>
      <c r="AV103" s="14">
        <f t="shared" si="39"/>
        <v>4</v>
      </c>
      <c r="AW103" s="50">
        <f t="shared" si="40"/>
        <v>0</v>
      </c>
      <c r="AY103" s="44">
        <v>0</v>
      </c>
      <c r="AZ103" s="14">
        <v>2</v>
      </c>
      <c r="BA103" s="14">
        <v>0</v>
      </c>
      <c r="BB103" s="57">
        <f t="shared" si="41"/>
        <v>2</v>
      </c>
      <c r="BC103" s="14">
        <f t="shared" si="42"/>
        <v>2</v>
      </c>
      <c r="BD103" s="43">
        <f t="shared" si="43"/>
        <v>0</v>
      </c>
      <c r="BF103" s="44">
        <f t="shared" si="21"/>
        <v>30</v>
      </c>
      <c r="BG103" s="14">
        <f t="shared" si="22"/>
        <v>30</v>
      </c>
      <c r="BH103" s="43">
        <f t="shared" si="23"/>
        <v>0</v>
      </c>
    </row>
    <row r="104" spans="1:60" x14ac:dyDescent="0.2">
      <c r="A104" s="44" t="s">
        <v>180</v>
      </c>
      <c r="B104" s="14" t="s">
        <v>854</v>
      </c>
      <c r="C104" s="14">
        <f>+VLOOKUP(A104,Sheet7!$A$2:$G$142,7,0)</f>
        <v>15.22</v>
      </c>
      <c r="D104" s="98">
        <f>+VLOOKUP(A104,Sheet7!$A$2:$E$142,5,0)</f>
        <v>1468</v>
      </c>
      <c r="F104" s="59">
        <v>1</v>
      </c>
      <c r="H104" s="59">
        <v>1</v>
      </c>
      <c r="I104" s="65"/>
      <c r="J104" s="59">
        <v>1</v>
      </c>
      <c r="K104" s="65"/>
      <c r="L104" s="59">
        <f>+VLOOKUP(A104,Sheet1!$A$11:$Y$148,25,0)</f>
        <v>1</v>
      </c>
      <c r="M104" s="65"/>
      <c r="N104" s="44">
        <v>4</v>
      </c>
      <c r="O104" s="14">
        <v>0</v>
      </c>
      <c r="P104" s="57">
        <f t="shared" si="24"/>
        <v>4</v>
      </c>
      <c r="Q104" s="14">
        <f t="shared" si="25"/>
        <v>4</v>
      </c>
      <c r="R104" s="50">
        <f t="shared" si="26"/>
        <v>0</v>
      </c>
      <c r="T104" s="44">
        <v>1</v>
      </c>
      <c r="U104" s="14">
        <f t="shared" si="27"/>
        <v>1</v>
      </c>
      <c r="V104" s="50">
        <f t="shared" si="28"/>
        <v>0</v>
      </c>
      <c r="X104" s="44">
        <v>2</v>
      </c>
      <c r="Y104" s="14">
        <f t="shared" si="29"/>
        <v>2</v>
      </c>
      <c r="Z104" s="50">
        <f t="shared" si="30"/>
        <v>0</v>
      </c>
      <c r="AB104" s="44">
        <v>1</v>
      </c>
      <c r="AC104" s="14">
        <f t="shared" si="31"/>
        <v>1</v>
      </c>
      <c r="AD104" s="50">
        <f t="shared" si="32"/>
        <v>0</v>
      </c>
      <c r="AF104" s="44">
        <v>0</v>
      </c>
      <c r="AG104" s="14">
        <v>22</v>
      </c>
      <c r="AH104" s="14">
        <v>1</v>
      </c>
      <c r="AI104" s="57">
        <f t="shared" si="33"/>
        <v>23</v>
      </c>
      <c r="AJ104" s="14">
        <f t="shared" si="34"/>
        <v>20</v>
      </c>
      <c r="AK104" s="50">
        <f t="shared" si="35"/>
        <v>3</v>
      </c>
      <c r="AM104" s="44">
        <v>3</v>
      </c>
      <c r="AN104" s="14">
        <v>0</v>
      </c>
      <c r="AO104" s="57">
        <f t="shared" si="36"/>
        <v>3</v>
      </c>
      <c r="AP104" s="14">
        <v>5</v>
      </c>
      <c r="AQ104" s="50">
        <f t="shared" si="37"/>
        <v>-2</v>
      </c>
      <c r="AS104" s="54">
        <f t="shared" si="38"/>
        <v>1</v>
      </c>
      <c r="AU104" s="44">
        <v>6</v>
      </c>
      <c r="AV104" s="14">
        <f t="shared" si="39"/>
        <v>6</v>
      </c>
      <c r="AW104" s="50">
        <f t="shared" si="40"/>
        <v>0</v>
      </c>
      <c r="AY104" s="44">
        <v>0</v>
      </c>
      <c r="AZ104" s="14">
        <v>2</v>
      </c>
      <c r="BA104" s="14">
        <v>0</v>
      </c>
      <c r="BB104" s="57">
        <f t="shared" si="41"/>
        <v>2</v>
      </c>
      <c r="BC104" s="14">
        <f t="shared" si="42"/>
        <v>2</v>
      </c>
      <c r="BD104" s="43">
        <f t="shared" si="43"/>
        <v>0</v>
      </c>
      <c r="BF104" s="44">
        <f t="shared" ref="BF104:BF134" si="44">F104+H104+J104+L104+P104+T104+X104+AB104+AI104++AM104+AN104+AU104+BB104</f>
        <v>46</v>
      </c>
      <c r="BG104" s="14">
        <f t="shared" ref="BG104:BG134" si="45">F104+H104+J104+L104+Q104+U104+Y104+AC104+AJ104+AP104+AV104+BC104</f>
        <v>45</v>
      </c>
      <c r="BH104" s="43">
        <f t="shared" ref="BH104:BH134" si="46">R104+V104+Z104+AD104+AK104+AQ104+AW104+BD104</f>
        <v>1</v>
      </c>
    </row>
    <row r="105" spans="1:60" x14ac:dyDescent="0.2">
      <c r="A105" s="44" t="s">
        <v>95</v>
      </c>
      <c r="B105" s="14" t="s">
        <v>383</v>
      </c>
      <c r="C105" s="14">
        <f>+VLOOKUP(A105,Sheet7!$A$2:$G$142,7,0)</f>
        <v>14.36</v>
      </c>
      <c r="D105" s="98">
        <f>+VLOOKUP(A105,Sheet7!$A$2:$E$142,5,0)</f>
        <v>1525</v>
      </c>
      <c r="F105" s="59">
        <v>1</v>
      </c>
      <c r="H105" s="59">
        <v>1</v>
      </c>
      <c r="I105" s="65"/>
      <c r="J105" s="59">
        <v>1</v>
      </c>
      <c r="K105" s="65"/>
      <c r="L105" s="59">
        <f>+VLOOKUP(A105,Sheet1!$A$11:$Y$148,25,0)</f>
        <v>1</v>
      </c>
      <c r="M105" s="65"/>
      <c r="N105" s="44">
        <v>4</v>
      </c>
      <c r="O105" s="14">
        <v>0</v>
      </c>
      <c r="P105" s="57">
        <f t="shared" si="24"/>
        <v>4</v>
      </c>
      <c r="Q105" s="14">
        <f t="shared" si="25"/>
        <v>4</v>
      </c>
      <c r="R105" s="50">
        <f t="shared" si="26"/>
        <v>0</v>
      </c>
      <c r="T105" s="44">
        <v>1</v>
      </c>
      <c r="U105" s="14">
        <f t="shared" si="27"/>
        <v>1</v>
      </c>
      <c r="V105" s="50">
        <f t="shared" si="28"/>
        <v>0</v>
      </c>
      <c r="X105" s="44">
        <v>2</v>
      </c>
      <c r="Y105" s="14">
        <f t="shared" si="29"/>
        <v>2</v>
      </c>
      <c r="Z105" s="50">
        <f t="shared" si="30"/>
        <v>0</v>
      </c>
      <c r="AB105" s="44">
        <v>1</v>
      </c>
      <c r="AC105" s="14">
        <f t="shared" si="31"/>
        <v>1</v>
      </c>
      <c r="AD105" s="50">
        <f t="shared" si="32"/>
        <v>0</v>
      </c>
      <c r="AF105" s="44">
        <v>0</v>
      </c>
      <c r="AG105" s="14">
        <v>19</v>
      </c>
      <c r="AH105" s="14">
        <v>1</v>
      </c>
      <c r="AI105" s="57">
        <f t="shared" si="33"/>
        <v>20</v>
      </c>
      <c r="AJ105" s="14">
        <f t="shared" si="34"/>
        <v>21</v>
      </c>
      <c r="AK105" s="50">
        <f t="shared" si="35"/>
        <v>-1</v>
      </c>
      <c r="AM105" s="44">
        <v>5</v>
      </c>
      <c r="AN105" s="14">
        <v>0</v>
      </c>
      <c r="AO105" s="57">
        <f t="shared" si="36"/>
        <v>5</v>
      </c>
      <c r="AP105" s="14">
        <v>5</v>
      </c>
      <c r="AQ105" s="50">
        <f t="shared" si="37"/>
        <v>0</v>
      </c>
      <c r="AS105" s="54">
        <f t="shared" si="38"/>
        <v>-1</v>
      </c>
      <c r="AU105" s="44">
        <v>7</v>
      </c>
      <c r="AV105" s="14">
        <f t="shared" si="39"/>
        <v>7</v>
      </c>
      <c r="AW105" s="50">
        <f t="shared" si="40"/>
        <v>0</v>
      </c>
      <c r="AY105" s="44">
        <v>0</v>
      </c>
      <c r="AZ105" s="14">
        <v>2</v>
      </c>
      <c r="BA105" s="14">
        <v>0</v>
      </c>
      <c r="BB105" s="57">
        <f t="shared" si="41"/>
        <v>2</v>
      </c>
      <c r="BC105" s="14">
        <f t="shared" si="42"/>
        <v>2</v>
      </c>
      <c r="BD105" s="43">
        <f t="shared" si="43"/>
        <v>0</v>
      </c>
      <c r="BF105" s="44">
        <f t="shared" si="44"/>
        <v>46</v>
      </c>
      <c r="BG105" s="14">
        <f t="shared" si="45"/>
        <v>47</v>
      </c>
      <c r="BH105" s="43">
        <f t="shared" si="46"/>
        <v>-1</v>
      </c>
    </row>
    <row r="106" spans="1:60" x14ac:dyDescent="0.2">
      <c r="A106" s="44" t="s">
        <v>357</v>
      </c>
      <c r="B106" s="14" t="s">
        <v>859</v>
      </c>
      <c r="C106" s="92">
        <f>+Sheet7!G107</f>
        <v>4.63</v>
      </c>
      <c r="D106" s="98">
        <f>+Sheet7!E107</f>
        <v>664</v>
      </c>
      <c r="F106" s="59">
        <v>1</v>
      </c>
      <c r="H106" s="59">
        <v>1</v>
      </c>
      <c r="I106" s="65"/>
      <c r="J106" s="61">
        <v>0</v>
      </c>
      <c r="K106" s="65"/>
      <c r="L106" s="59">
        <f>+VLOOKUP(A106,Sheet1!$A$11:$Y$148,25,0)</f>
        <v>1</v>
      </c>
      <c r="M106" s="65"/>
      <c r="N106" s="44">
        <v>2</v>
      </c>
      <c r="O106" s="14">
        <v>0</v>
      </c>
      <c r="P106" s="57">
        <f t="shared" si="24"/>
        <v>2</v>
      </c>
      <c r="Q106" s="14">
        <f t="shared" si="25"/>
        <v>2</v>
      </c>
      <c r="R106" s="50">
        <f t="shared" si="26"/>
        <v>0</v>
      </c>
      <c r="T106" s="44">
        <v>0</v>
      </c>
      <c r="U106" s="14">
        <f t="shared" si="27"/>
        <v>0</v>
      </c>
      <c r="V106" s="50">
        <f t="shared" si="28"/>
        <v>0</v>
      </c>
      <c r="X106" s="44">
        <v>1</v>
      </c>
      <c r="Y106" s="14">
        <f t="shared" si="29"/>
        <v>1</v>
      </c>
      <c r="Z106" s="50">
        <f t="shared" si="30"/>
        <v>0</v>
      </c>
      <c r="AB106" s="44">
        <v>2</v>
      </c>
      <c r="AC106" s="14">
        <f t="shared" si="31"/>
        <v>1</v>
      </c>
      <c r="AD106" s="50">
        <f t="shared" si="32"/>
        <v>1</v>
      </c>
      <c r="AF106" s="44">
        <v>0</v>
      </c>
      <c r="AG106" s="14">
        <v>7</v>
      </c>
      <c r="AH106" s="14">
        <v>1</v>
      </c>
      <c r="AI106" s="57">
        <f t="shared" si="33"/>
        <v>8</v>
      </c>
      <c r="AJ106" s="14">
        <f t="shared" si="34"/>
        <v>9</v>
      </c>
      <c r="AK106" s="50">
        <f t="shared" si="35"/>
        <v>-1</v>
      </c>
      <c r="AM106" s="44">
        <v>5</v>
      </c>
      <c r="AN106" s="14">
        <v>0</v>
      </c>
      <c r="AO106" s="57">
        <f t="shared" si="36"/>
        <v>5</v>
      </c>
      <c r="AP106" s="14">
        <v>5</v>
      </c>
      <c r="AQ106" s="50">
        <f t="shared" si="37"/>
        <v>0</v>
      </c>
      <c r="AS106" s="54">
        <f t="shared" si="38"/>
        <v>-1</v>
      </c>
      <c r="AU106" s="44">
        <v>3</v>
      </c>
      <c r="AV106" s="14">
        <f t="shared" si="39"/>
        <v>3</v>
      </c>
      <c r="AW106" s="50">
        <f t="shared" si="40"/>
        <v>0</v>
      </c>
      <c r="AY106" s="44">
        <v>0</v>
      </c>
      <c r="AZ106" s="14">
        <v>2</v>
      </c>
      <c r="BA106" s="14">
        <v>0</v>
      </c>
      <c r="BB106" s="57">
        <f t="shared" si="41"/>
        <v>2</v>
      </c>
      <c r="BC106" s="14">
        <f t="shared" si="42"/>
        <v>2</v>
      </c>
      <c r="BD106" s="43">
        <f t="shared" si="43"/>
        <v>0</v>
      </c>
      <c r="BF106" s="44">
        <f t="shared" si="44"/>
        <v>26</v>
      </c>
      <c r="BG106" s="14">
        <f t="shared" si="45"/>
        <v>26</v>
      </c>
      <c r="BH106" s="43">
        <f t="shared" si="46"/>
        <v>0</v>
      </c>
    </row>
    <row r="107" spans="1:60" x14ac:dyDescent="0.2">
      <c r="A107" s="44" t="s">
        <v>115</v>
      </c>
      <c r="B107" s="14" t="s">
        <v>379</v>
      </c>
      <c r="C107" s="14">
        <f>+VLOOKUP(A107,Sheet7!$A$2:$G$142,7,0)</f>
        <v>8.16</v>
      </c>
      <c r="D107" s="98">
        <f>+VLOOKUP(A107,Sheet7!$A$2:$E$142,5,0)</f>
        <v>931</v>
      </c>
      <c r="F107" s="59">
        <v>1</v>
      </c>
      <c r="H107" s="59">
        <v>1</v>
      </c>
      <c r="I107" s="65"/>
      <c r="J107" s="59">
        <v>1</v>
      </c>
      <c r="K107" s="65"/>
      <c r="L107" s="59">
        <f>+VLOOKUP(A107,Sheet1!$A$11:$Y$148,25,0)</f>
        <v>1</v>
      </c>
      <c r="M107" s="65"/>
      <c r="N107" s="44">
        <v>2</v>
      </c>
      <c r="O107" s="14">
        <v>0</v>
      </c>
      <c r="P107" s="57">
        <f t="shared" si="24"/>
        <v>2</v>
      </c>
      <c r="Q107" s="14">
        <f t="shared" si="25"/>
        <v>2</v>
      </c>
      <c r="R107" s="50">
        <f t="shared" si="26"/>
        <v>0</v>
      </c>
      <c r="T107" s="44">
        <v>0</v>
      </c>
      <c r="U107" s="14">
        <f t="shared" si="27"/>
        <v>0</v>
      </c>
      <c r="V107" s="50">
        <f t="shared" si="28"/>
        <v>0</v>
      </c>
      <c r="X107" s="44">
        <v>1</v>
      </c>
      <c r="Y107" s="14">
        <f t="shared" si="29"/>
        <v>1</v>
      </c>
      <c r="Z107" s="50">
        <f t="shared" si="30"/>
        <v>0</v>
      </c>
      <c r="AB107" s="44">
        <v>1</v>
      </c>
      <c r="AC107" s="14">
        <f t="shared" si="31"/>
        <v>1</v>
      </c>
      <c r="AD107" s="50">
        <f t="shared" si="32"/>
        <v>0</v>
      </c>
      <c r="AF107" s="44">
        <v>0</v>
      </c>
      <c r="AG107" s="14">
        <v>11</v>
      </c>
      <c r="AH107" s="14">
        <v>1</v>
      </c>
      <c r="AI107" s="57">
        <f t="shared" si="33"/>
        <v>12</v>
      </c>
      <c r="AJ107" s="14">
        <f t="shared" si="34"/>
        <v>13</v>
      </c>
      <c r="AK107" s="50">
        <f t="shared" si="35"/>
        <v>-1</v>
      </c>
      <c r="AM107" s="44">
        <v>5</v>
      </c>
      <c r="AN107" s="14">
        <v>0</v>
      </c>
      <c r="AO107" s="57">
        <f t="shared" si="36"/>
        <v>5</v>
      </c>
      <c r="AP107" s="14">
        <v>5</v>
      </c>
      <c r="AQ107" s="50">
        <f t="shared" si="37"/>
        <v>0</v>
      </c>
      <c r="AS107" s="54">
        <f t="shared" si="38"/>
        <v>-1</v>
      </c>
      <c r="AU107" s="44">
        <v>4</v>
      </c>
      <c r="AV107" s="14">
        <f t="shared" si="39"/>
        <v>4</v>
      </c>
      <c r="AW107" s="50">
        <f t="shared" si="40"/>
        <v>0</v>
      </c>
      <c r="AY107" s="44">
        <v>0</v>
      </c>
      <c r="AZ107" s="14">
        <v>2</v>
      </c>
      <c r="BA107" s="14">
        <v>0</v>
      </c>
      <c r="BB107" s="57">
        <f t="shared" si="41"/>
        <v>2</v>
      </c>
      <c r="BC107" s="14">
        <f t="shared" si="42"/>
        <v>2</v>
      </c>
      <c r="BD107" s="43">
        <f t="shared" si="43"/>
        <v>0</v>
      </c>
      <c r="BF107" s="44">
        <f t="shared" si="44"/>
        <v>31</v>
      </c>
      <c r="BG107" s="14">
        <f t="shared" si="45"/>
        <v>32</v>
      </c>
      <c r="BH107" s="43">
        <f t="shared" si="46"/>
        <v>-1</v>
      </c>
    </row>
    <row r="108" spans="1:60" x14ac:dyDescent="0.2">
      <c r="A108" s="44" t="s">
        <v>146</v>
      </c>
      <c r="B108" s="14" t="s">
        <v>385</v>
      </c>
      <c r="C108" s="14">
        <f>+VLOOKUP(A108,Sheet7!$A$2:$G$142,7,0)</f>
        <v>10.16</v>
      </c>
      <c r="D108" s="98">
        <f>+VLOOKUP(A108,Sheet7!$A$2:$E$142,5,0)</f>
        <v>973</v>
      </c>
      <c r="F108" s="59">
        <v>1</v>
      </c>
      <c r="H108" s="59">
        <v>1</v>
      </c>
      <c r="I108" s="65"/>
      <c r="J108" s="59">
        <v>1</v>
      </c>
      <c r="K108" s="65"/>
      <c r="L108" s="59">
        <f>+VLOOKUP(A108,Sheet1!$A$11:$Y$148,25,0)</f>
        <v>1</v>
      </c>
      <c r="M108" s="65"/>
      <c r="N108" s="44">
        <v>2</v>
      </c>
      <c r="O108" s="14">
        <v>0</v>
      </c>
      <c r="P108" s="57">
        <f t="shared" si="24"/>
        <v>2</v>
      </c>
      <c r="Q108" s="14">
        <f t="shared" si="25"/>
        <v>2</v>
      </c>
      <c r="R108" s="50">
        <f t="shared" si="26"/>
        <v>0</v>
      </c>
      <c r="T108" s="44">
        <v>0</v>
      </c>
      <c r="U108" s="14">
        <f t="shared" si="27"/>
        <v>0</v>
      </c>
      <c r="V108" s="50">
        <f t="shared" si="28"/>
        <v>0</v>
      </c>
      <c r="X108" s="44">
        <v>1</v>
      </c>
      <c r="Y108" s="14">
        <f t="shared" si="29"/>
        <v>1</v>
      </c>
      <c r="Z108" s="50">
        <f t="shared" si="30"/>
        <v>0</v>
      </c>
      <c r="AB108" s="44">
        <v>1</v>
      </c>
      <c r="AC108" s="14">
        <f t="shared" si="31"/>
        <v>1</v>
      </c>
      <c r="AD108" s="50">
        <f t="shared" si="32"/>
        <v>0</v>
      </c>
      <c r="AF108" s="44">
        <v>0</v>
      </c>
      <c r="AG108" s="14">
        <v>11</v>
      </c>
      <c r="AH108" s="14">
        <v>1</v>
      </c>
      <c r="AI108" s="57">
        <f t="shared" si="33"/>
        <v>12</v>
      </c>
      <c r="AJ108" s="14">
        <f t="shared" si="34"/>
        <v>14</v>
      </c>
      <c r="AK108" s="50">
        <f t="shared" si="35"/>
        <v>-2</v>
      </c>
      <c r="AM108" s="44">
        <v>5</v>
      </c>
      <c r="AN108" s="14">
        <v>0</v>
      </c>
      <c r="AO108" s="57">
        <f t="shared" si="36"/>
        <v>5</v>
      </c>
      <c r="AP108" s="14">
        <v>5</v>
      </c>
      <c r="AQ108" s="50">
        <f t="shared" si="37"/>
        <v>0</v>
      </c>
      <c r="AS108" s="54">
        <f t="shared" si="38"/>
        <v>-2</v>
      </c>
      <c r="AU108" s="44">
        <v>4</v>
      </c>
      <c r="AV108" s="14">
        <f t="shared" si="39"/>
        <v>4</v>
      </c>
      <c r="AW108" s="50">
        <f t="shared" si="40"/>
        <v>0</v>
      </c>
      <c r="AY108" s="44">
        <v>0</v>
      </c>
      <c r="AZ108" s="14">
        <v>2</v>
      </c>
      <c r="BA108" s="14">
        <v>0</v>
      </c>
      <c r="BB108" s="57">
        <f t="shared" si="41"/>
        <v>2</v>
      </c>
      <c r="BC108" s="14">
        <f t="shared" si="42"/>
        <v>2</v>
      </c>
      <c r="BD108" s="43">
        <f t="shared" si="43"/>
        <v>0</v>
      </c>
      <c r="BF108" s="44">
        <f t="shared" si="44"/>
        <v>31</v>
      </c>
      <c r="BG108" s="14">
        <f t="shared" si="45"/>
        <v>33</v>
      </c>
      <c r="BH108" s="43">
        <f t="shared" si="46"/>
        <v>-2</v>
      </c>
    </row>
    <row r="109" spans="1:60" x14ac:dyDescent="0.2">
      <c r="A109" s="44" t="s">
        <v>64</v>
      </c>
      <c r="B109" s="14" t="s">
        <v>380</v>
      </c>
      <c r="C109" s="14">
        <f>+VLOOKUP(A109,Sheet7!$A$2:$G$142,7,0)</f>
        <v>45.69</v>
      </c>
      <c r="D109" s="98">
        <f>+VLOOKUP(A109,Sheet7!$A$2:$E$142,5,0)</f>
        <v>2200</v>
      </c>
      <c r="F109" s="59">
        <v>1</v>
      </c>
      <c r="H109" s="59">
        <v>1</v>
      </c>
      <c r="I109" s="65"/>
      <c r="J109" s="59">
        <v>1</v>
      </c>
      <c r="K109" s="65"/>
      <c r="L109" s="59">
        <f>+VLOOKUP(A109,Sheet1!$A$11:$Y$148,25,0)</f>
        <v>1</v>
      </c>
      <c r="M109" s="65"/>
      <c r="N109" s="44">
        <v>6</v>
      </c>
      <c r="O109" s="14">
        <v>0</v>
      </c>
      <c r="P109" s="57">
        <f t="shared" si="24"/>
        <v>6</v>
      </c>
      <c r="Q109" s="14">
        <f t="shared" si="25"/>
        <v>6</v>
      </c>
      <c r="R109" s="50">
        <f t="shared" si="26"/>
        <v>0</v>
      </c>
      <c r="T109" s="44">
        <v>2</v>
      </c>
      <c r="U109" s="14">
        <f t="shared" si="27"/>
        <v>2</v>
      </c>
      <c r="V109" s="50">
        <f t="shared" si="28"/>
        <v>0</v>
      </c>
      <c r="X109" s="44">
        <v>2</v>
      </c>
      <c r="Y109" s="14">
        <f t="shared" si="29"/>
        <v>2</v>
      </c>
      <c r="Z109" s="50">
        <f t="shared" si="30"/>
        <v>0</v>
      </c>
      <c r="AB109" s="44">
        <v>2</v>
      </c>
      <c r="AC109" s="14">
        <f t="shared" si="31"/>
        <v>2</v>
      </c>
      <c r="AD109" s="50">
        <f t="shared" si="32"/>
        <v>0</v>
      </c>
      <c r="AF109" s="44">
        <v>0</v>
      </c>
      <c r="AG109" s="14">
        <v>28</v>
      </c>
      <c r="AH109" s="14">
        <v>3</v>
      </c>
      <c r="AI109" s="57">
        <f t="shared" si="33"/>
        <v>31</v>
      </c>
      <c r="AJ109" s="14">
        <f t="shared" si="34"/>
        <v>31</v>
      </c>
      <c r="AK109" s="50">
        <f t="shared" si="35"/>
        <v>0</v>
      </c>
      <c r="AM109" s="44">
        <v>5</v>
      </c>
      <c r="AN109" s="14">
        <v>0</v>
      </c>
      <c r="AO109" s="57">
        <f t="shared" si="36"/>
        <v>5</v>
      </c>
      <c r="AP109" s="14">
        <v>5</v>
      </c>
      <c r="AQ109" s="50">
        <f t="shared" si="37"/>
        <v>0</v>
      </c>
      <c r="AS109" s="54">
        <f t="shared" si="38"/>
        <v>0</v>
      </c>
      <c r="AU109" s="44">
        <v>9</v>
      </c>
      <c r="AV109" s="14">
        <f t="shared" si="39"/>
        <v>10</v>
      </c>
      <c r="AW109" s="50">
        <f t="shared" si="40"/>
        <v>-1</v>
      </c>
      <c r="AY109" s="44">
        <v>1</v>
      </c>
      <c r="AZ109" s="14">
        <v>2</v>
      </c>
      <c r="BA109" s="14">
        <v>0</v>
      </c>
      <c r="BB109" s="57">
        <f t="shared" si="41"/>
        <v>3</v>
      </c>
      <c r="BC109" s="14">
        <f t="shared" si="42"/>
        <v>3</v>
      </c>
      <c r="BD109" s="43">
        <f t="shared" si="43"/>
        <v>0</v>
      </c>
      <c r="BF109" s="44">
        <f t="shared" si="44"/>
        <v>64</v>
      </c>
      <c r="BG109" s="14">
        <f t="shared" si="45"/>
        <v>65</v>
      </c>
      <c r="BH109" s="43">
        <f t="shared" si="46"/>
        <v>-1</v>
      </c>
    </row>
    <row r="110" spans="1:60" x14ac:dyDescent="0.2">
      <c r="A110" s="44" t="s">
        <v>90</v>
      </c>
      <c r="B110" s="14" t="s">
        <v>383</v>
      </c>
      <c r="C110" s="14">
        <f>+VLOOKUP(A110,Sheet7!$A$2:$G$142,7,0)</f>
        <v>18.510000000000002</v>
      </c>
      <c r="D110" s="98">
        <f>+VLOOKUP(A110,Sheet7!$A$2:$E$142,5,0)</f>
        <v>1934</v>
      </c>
      <c r="F110" s="59">
        <v>1</v>
      </c>
      <c r="H110" s="59">
        <v>1</v>
      </c>
      <c r="I110" s="65"/>
      <c r="J110" s="59">
        <v>1</v>
      </c>
      <c r="K110" s="65"/>
      <c r="L110" s="59">
        <f>+VLOOKUP(A110,Sheet1!$A$11:$Y$148,25,0)</f>
        <v>1</v>
      </c>
      <c r="M110" s="65"/>
      <c r="N110" s="44">
        <v>5</v>
      </c>
      <c r="O110" s="14">
        <v>0</v>
      </c>
      <c r="P110" s="57">
        <f t="shared" ref="P110:P134" si="47">+N110+O110</f>
        <v>5</v>
      </c>
      <c r="Q110" s="14">
        <f t="shared" ref="Q110:Q134" si="48">+IF(D110&lt;800,2,ROUND(D110/400,0))</f>
        <v>5</v>
      </c>
      <c r="R110" s="50">
        <f t="shared" ref="R110:R134" si="49">+P110-Q110</f>
        <v>0</v>
      </c>
      <c r="T110" s="44">
        <v>2</v>
      </c>
      <c r="U110" s="14">
        <f t="shared" ref="U110:U134" si="50">+IF(D110&lt;1000,0,IF(D110&lt;1775,1,2))</f>
        <v>2</v>
      </c>
      <c r="V110" s="50">
        <f t="shared" ref="V110:V134" si="51">+T110-U110</f>
        <v>0</v>
      </c>
      <c r="X110" s="44">
        <v>2</v>
      </c>
      <c r="Y110" s="14">
        <f t="shared" ref="Y110:Y134" si="52">+IF(D110&lt;1300,1,2)</f>
        <v>2</v>
      </c>
      <c r="Z110" s="50">
        <f t="shared" ref="Z110:Z134" si="53">+X110-Y110</f>
        <v>0</v>
      </c>
      <c r="AB110" s="44">
        <v>2</v>
      </c>
      <c r="AC110" s="14">
        <f t="shared" ref="AC110:AC134" si="54">IF(AI110&gt;23,2,1)</f>
        <v>2</v>
      </c>
      <c r="AD110" s="50">
        <f t="shared" ref="AD110:AD134" si="55">+AB110-AC110</f>
        <v>0</v>
      </c>
      <c r="AF110" s="44">
        <v>0</v>
      </c>
      <c r="AG110" s="14">
        <v>26</v>
      </c>
      <c r="AH110" s="14">
        <v>2</v>
      </c>
      <c r="AI110" s="57">
        <f t="shared" ref="AI110:AI134" si="56">+AF110+AG110+AH110</f>
        <v>28</v>
      </c>
      <c r="AJ110" s="14">
        <f t="shared" ref="AJ110:AJ134" si="57">+ROUND(D110/$AI$142,0)</f>
        <v>27</v>
      </c>
      <c r="AK110" s="50">
        <f t="shared" ref="AK110:AK134" si="58">+AI110-AJ110</f>
        <v>1</v>
      </c>
      <c r="AM110" s="44">
        <v>5</v>
      </c>
      <c r="AN110" s="14">
        <v>0</v>
      </c>
      <c r="AO110" s="57">
        <f t="shared" ref="AO110:AO134" si="59">SUM(AM110:AN110)</f>
        <v>5</v>
      </c>
      <c r="AP110" s="14">
        <v>5</v>
      </c>
      <c r="AQ110" s="50">
        <f t="shared" ref="AQ110:AQ134" si="60">AO110-AP110</f>
        <v>0</v>
      </c>
      <c r="AS110" s="54">
        <f t="shared" ref="AS110:AS134" si="61">+AQ110+AK110</f>
        <v>1</v>
      </c>
      <c r="AU110" s="44">
        <v>9</v>
      </c>
      <c r="AV110" s="14">
        <f t="shared" ref="AV110:AV134" si="62">+ROUND(D110/$AU$142,0)</f>
        <v>9</v>
      </c>
      <c r="AW110" s="50">
        <f t="shared" ref="AW110:AW134" si="63">+AU110-AV110</f>
        <v>0</v>
      </c>
      <c r="AY110" s="44">
        <v>1</v>
      </c>
      <c r="AZ110" s="14">
        <v>1</v>
      </c>
      <c r="BA110" s="14">
        <v>0</v>
      </c>
      <c r="BB110" s="57">
        <f t="shared" ref="BB110:BB134" si="64">+AY110+AZ110+BA110</f>
        <v>2</v>
      </c>
      <c r="BC110" s="14">
        <f t="shared" ref="BC110:BC134" si="65">+IF(D110&lt;2000,2,3)</f>
        <v>2</v>
      </c>
      <c r="BD110" s="43">
        <f t="shared" ref="BD110:BD134" si="66">+BB110-BC110</f>
        <v>0</v>
      </c>
      <c r="BF110" s="44">
        <f t="shared" si="44"/>
        <v>59</v>
      </c>
      <c r="BG110" s="14">
        <f t="shared" si="45"/>
        <v>58</v>
      </c>
      <c r="BH110" s="43">
        <f t="shared" si="46"/>
        <v>1</v>
      </c>
    </row>
    <row r="111" spans="1:60" x14ac:dyDescent="0.2">
      <c r="A111" s="44" t="s">
        <v>116</v>
      </c>
      <c r="B111" s="14" t="s">
        <v>379</v>
      </c>
      <c r="C111" s="14">
        <f>+VLOOKUP(A111,Sheet7!$A$2:$G$142,7,0)</f>
        <v>24.72</v>
      </c>
      <c r="D111" s="98">
        <f>+VLOOKUP(A111,Sheet7!$A$2:$E$142,5,0)</f>
        <v>1258</v>
      </c>
      <c r="F111" s="59">
        <v>1</v>
      </c>
      <c r="H111" s="59">
        <v>1</v>
      </c>
      <c r="I111" s="65"/>
      <c r="J111" s="59">
        <v>1</v>
      </c>
      <c r="K111" s="65"/>
      <c r="L111" s="59">
        <f>+VLOOKUP(A111,Sheet1!$A$11:$Y$148,25,0)</f>
        <v>1</v>
      </c>
      <c r="M111" s="65"/>
      <c r="N111" s="44">
        <v>2</v>
      </c>
      <c r="O111" s="14">
        <v>1</v>
      </c>
      <c r="P111" s="57">
        <f t="shared" si="47"/>
        <v>3</v>
      </c>
      <c r="Q111" s="14">
        <f t="shared" si="48"/>
        <v>3</v>
      </c>
      <c r="R111" s="50">
        <f t="shared" si="49"/>
        <v>0</v>
      </c>
      <c r="T111" s="44">
        <v>1</v>
      </c>
      <c r="U111" s="14">
        <f t="shared" si="50"/>
        <v>1</v>
      </c>
      <c r="V111" s="50">
        <f t="shared" si="51"/>
        <v>0</v>
      </c>
      <c r="X111" s="44">
        <v>1</v>
      </c>
      <c r="Y111" s="14">
        <f t="shared" si="52"/>
        <v>1</v>
      </c>
      <c r="Z111" s="50">
        <f t="shared" si="53"/>
        <v>0</v>
      </c>
      <c r="AB111" s="44">
        <v>1</v>
      </c>
      <c r="AC111" s="14">
        <f t="shared" si="54"/>
        <v>1</v>
      </c>
      <c r="AD111" s="50">
        <f t="shared" si="55"/>
        <v>0</v>
      </c>
      <c r="AF111" s="44">
        <v>0</v>
      </c>
      <c r="AG111" s="14">
        <v>17</v>
      </c>
      <c r="AH111" s="14">
        <v>2</v>
      </c>
      <c r="AI111" s="57">
        <f t="shared" si="56"/>
        <v>19</v>
      </c>
      <c r="AJ111" s="14">
        <f t="shared" si="57"/>
        <v>17</v>
      </c>
      <c r="AK111" s="50">
        <f t="shared" si="58"/>
        <v>2</v>
      </c>
      <c r="AM111" s="44">
        <v>5</v>
      </c>
      <c r="AN111" s="14">
        <v>0</v>
      </c>
      <c r="AO111" s="57">
        <f t="shared" si="59"/>
        <v>5</v>
      </c>
      <c r="AP111" s="14">
        <v>5</v>
      </c>
      <c r="AQ111" s="50">
        <f t="shared" si="60"/>
        <v>0</v>
      </c>
      <c r="AS111" s="54">
        <f t="shared" si="61"/>
        <v>2</v>
      </c>
      <c r="AU111" s="44">
        <v>5</v>
      </c>
      <c r="AV111" s="14">
        <f t="shared" si="62"/>
        <v>6</v>
      </c>
      <c r="AW111" s="50">
        <f t="shared" si="63"/>
        <v>-1</v>
      </c>
      <c r="AY111" s="44">
        <v>0</v>
      </c>
      <c r="AZ111" s="14">
        <v>2</v>
      </c>
      <c r="BA111" s="14">
        <v>0</v>
      </c>
      <c r="BB111" s="57">
        <f t="shared" si="64"/>
        <v>2</v>
      </c>
      <c r="BC111" s="14">
        <f t="shared" si="65"/>
        <v>2</v>
      </c>
      <c r="BD111" s="43">
        <f t="shared" si="66"/>
        <v>0</v>
      </c>
      <c r="BF111" s="44">
        <f t="shared" si="44"/>
        <v>41</v>
      </c>
      <c r="BG111" s="14">
        <f t="shared" si="45"/>
        <v>40</v>
      </c>
      <c r="BH111" s="43">
        <f t="shared" si="46"/>
        <v>1</v>
      </c>
    </row>
    <row r="112" spans="1:60" x14ac:dyDescent="0.2">
      <c r="A112" s="44" t="s">
        <v>125</v>
      </c>
      <c r="B112" s="14" t="s">
        <v>817</v>
      </c>
      <c r="C112" s="14">
        <f>+VLOOKUP(A112,Sheet7!$A$2:$G$142,7,0)</f>
        <v>17.440000000000001</v>
      </c>
      <c r="D112" s="98">
        <f>+VLOOKUP(A112,Sheet7!$A$2:$E$142,5,0)</f>
        <v>697</v>
      </c>
      <c r="F112" s="59">
        <v>1</v>
      </c>
      <c r="H112" s="59">
        <v>1</v>
      </c>
      <c r="I112" s="65"/>
      <c r="J112" s="59">
        <v>1</v>
      </c>
      <c r="K112" s="65"/>
      <c r="L112" s="59">
        <f>+VLOOKUP(A112,Sheet1!$A$11:$Y$148,25,0)</f>
        <v>1</v>
      </c>
      <c r="M112" s="65"/>
      <c r="N112" s="44">
        <v>3</v>
      </c>
      <c r="O112" s="14">
        <v>0</v>
      </c>
      <c r="P112" s="57">
        <f t="shared" si="47"/>
        <v>3</v>
      </c>
      <c r="Q112" s="14">
        <f t="shared" si="48"/>
        <v>2</v>
      </c>
      <c r="R112" s="50">
        <f t="shared" si="49"/>
        <v>1</v>
      </c>
      <c r="T112" s="44">
        <v>0</v>
      </c>
      <c r="U112" s="14">
        <f t="shared" si="50"/>
        <v>0</v>
      </c>
      <c r="V112" s="50">
        <f t="shared" si="51"/>
        <v>0</v>
      </c>
      <c r="X112" s="44">
        <v>1</v>
      </c>
      <c r="Y112" s="14">
        <f t="shared" si="52"/>
        <v>1</v>
      </c>
      <c r="Z112" s="50">
        <f t="shared" si="53"/>
        <v>0</v>
      </c>
      <c r="AB112" s="44">
        <v>1</v>
      </c>
      <c r="AC112" s="14">
        <f t="shared" si="54"/>
        <v>1</v>
      </c>
      <c r="AD112" s="50">
        <f t="shared" si="55"/>
        <v>0</v>
      </c>
      <c r="AF112" s="44">
        <v>0</v>
      </c>
      <c r="AG112" s="14">
        <v>7</v>
      </c>
      <c r="AH112" s="14">
        <v>1</v>
      </c>
      <c r="AI112" s="57">
        <f t="shared" si="56"/>
        <v>8</v>
      </c>
      <c r="AJ112" s="14">
        <f t="shared" si="57"/>
        <v>10</v>
      </c>
      <c r="AK112" s="50">
        <f t="shared" si="58"/>
        <v>-2</v>
      </c>
      <c r="AM112" s="44">
        <v>5</v>
      </c>
      <c r="AN112" s="14">
        <v>0</v>
      </c>
      <c r="AO112" s="57">
        <f t="shared" si="59"/>
        <v>5</v>
      </c>
      <c r="AP112" s="14">
        <v>5</v>
      </c>
      <c r="AQ112" s="50">
        <f t="shared" si="60"/>
        <v>0</v>
      </c>
      <c r="AS112" s="54">
        <f t="shared" si="61"/>
        <v>-2</v>
      </c>
      <c r="AU112" s="44">
        <v>3</v>
      </c>
      <c r="AV112" s="14">
        <f t="shared" si="62"/>
        <v>3</v>
      </c>
      <c r="AW112" s="50">
        <f t="shared" si="63"/>
        <v>0</v>
      </c>
      <c r="AY112" s="44">
        <v>0</v>
      </c>
      <c r="AZ112" s="14">
        <v>2</v>
      </c>
      <c r="BA112" s="14">
        <v>0</v>
      </c>
      <c r="BB112" s="57">
        <f t="shared" si="64"/>
        <v>2</v>
      </c>
      <c r="BC112" s="14">
        <f t="shared" si="65"/>
        <v>2</v>
      </c>
      <c r="BD112" s="43">
        <f t="shared" si="66"/>
        <v>0</v>
      </c>
      <c r="BF112" s="44">
        <f t="shared" si="44"/>
        <v>27</v>
      </c>
      <c r="BG112" s="14">
        <f t="shared" si="45"/>
        <v>28</v>
      </c>
      <c r="BH112" s="43">
        <f t="shared" si="46"/>
        <v>-1</v>
      </c>
    </row>
    <row r="113" spans="1:60" x14ac:dyDescent="0.2">
      <c r="A113" s="44" t="s">
        <v>137</v>
      </c>
      <c r="B113" s="14" t="s">
        <v>817</v>
      </c>
      <c r="C113" s="14">
        <f>+VLOOKUP(A113,Sheet7!$A$2:$G$142,7,0)</f>
        <v>22.377921700000002</v>
      </c>
      <c r="D113" s="98">
        <f>+VLOOKUP(A113,Sheet7!$A$2:$E$142,5,0)</f>
        <v>1046</v>
      </c>
      <c r="F113" s="59">
        <v>1</v>
      </c>
      <c r="H113" s="59">
        <v>1</v>
      </c>
      <c r="I113" s="65"/>
      <c r="J113" s="59">
        <v>1</v>
      </c>
      <c r="K113" s="65"/>
      <c r="L113" s="59">
        <f>+VLOOKUP(A113,Sheet1!$A$11:$Y$148,25,0)</f>
        <v>1</v>
      </c>
      <c r="M113" s="65"/>
      <c r="N113" s="44">
        <v>3</v>
      </c>
      <c r="O113" s="14">
        <v>0</v>
      </c>
      <c r="P113" s="57">
        <f t="shared" si="47"/>
        <v>3</v>
      </c>
      <c r="Q113" s="14">
        <f t="shared" si="48"/>
        <v>3</v>
      </c>
      <c r="R113" s="50">
        <f t="shared" si="49"/>
        <v>0</v>
      </c>
      <c r="T113" s="44">
        <v>1</v>
      </c>
      <c r="U113" s="14">
        <f t="shared" si="50"/>
        <v>1</v>
      </c>
      <c r="V113" s="50">
        <f t="shared" si="51"/>
        <v>0</v>
      </c>
      <c r="X113" s="44">
        <v>1</v>
      </c>
      <c r="Y113" s="14">
        <f t="shared" si="52"/>
        <v>1</v>
      </c>
      <c r="Z113" s="50">
        <f t="shared" si="53"/>
        <v>0</v>
      </c>
      <c r="AB113" s="44">
        <v>1</v>
      </c>
      <c r="AC113" s="14">
        <f t="shared" si="54"/>
        <v>1</v>
      </c>
      <c r="AD113" s="50">
        <f t="shared" si="55"/>
        <v>0</v>
      </c>
      <c r="AF113" s="44">
        <v>0</v>
      </c>
      <c r="AG113" s="14">
        <v>12</v>
      </c>
      <c r="AH113" s="14">
        <v>2</v>
      </c>
      <c r="AI113" s="57">
        <f t="shared" si="56"/>
        <v>14</v>
      </c>
      <c r="AJ113" s="14">
        <f t="shared" si="57"/>
        <v>15</v>
      </c>
      <c r="AK113" s="50">
        <f t="shared" si="58"/>
        <v>-1</v>
      </c>
      <c r="AM113" s="44">
        <v>5</v>
      </c>
      <c r="AN113" s="14">
        <v>0</v>
      </c>
      <c r="AO113" s="57">
        <f t="shared" si="59"/>
        <v>5</v>
      </c>
      <c r="AP113" s="14">
        <v>5</v>
      </c>
      <c r="AQ113" s="50">
        <f t="shared" si="60"/>
        <v>0</v>
      </c>
      <c r="AS113" s="54">
        <f t="shared" si="61"/>
        <v>-1</v>
      </c>
      <c r="AU113" s="44">
        <v>5</v>
      </c>
      <c r="AV113" s="14">
        <f t="shared" si="62"/>
        <v>5</v>
      </c>
      <c r="AW113" s="50">
        <f t="shared" si="63"/>
        <v>0</v>
      </c>
      <c r="AY113" s="44">
        <v>0</v>
      </c>
      <c r="AZ113" s="14">
        <v>2</v>
      </c>
      <c r="BA113" s="14">
        <v>0</v>
      </c>
      <c r="BB113" s="57">
        <f t="shared" si="64"/>
        <v>2</v>
      </c>
      <c r="BC113" s="14">
        <f t="shared" si="65"/>
        <v>2</v>
      </c>
      <c r="BD113" s="43">
        <f t="shared" si="66"/>
        <v>0</v>
      </c>
      <c r="BF113" s="44">
        <f t="shared" si="44"/>
        <v>36</v>
      </c>
      <c r="BG113" s="14">
        <f t="shared" si="45"/>
        <v>37</v>
      </c>
      <c r="BH113" s="43">
        <f t="shared" si="46"/>
        <v>-1</v>
      </c>
    </row>
    <row r="114" spans="1:60" x14ac:dyDescent="0.2">
      <c r="A114" s="44" t="s">
        <v>345</v>
      </c>
      <c r="B114" s="14" t="s">
        <v>859</v>
      </c>
      <c r="C114" s="14">
        <f>+VLOOKUP(A114,Sheet7!$A$2:$G$142,7,0)</f>
        <v>14.03</v>
      </c>
      <c r="D114" s="98">
        <f>+VLOOKUP(A114,Sheet7!$A$2:$E$142,5,0)</f>
        <v>693</v>
      </c>
      <c r="F114" s="59">
        <v>1</v>
      </c>
      <c r="H114" s="59">
        <v>1</v>
      </c>
      <c r="I114" s="65"/>
      <c r="J114" s="59">
        <v>1</v>
      </c>
      <c r="K114" s="65"/>
      <c r="L114" s="59">
        <f>+VLOOKUP(A114,Sheet1!$A$11:$Y$148,25,0)</f>
        <v>1</v>
      </c>
      <c r="M114" s="65"/>
      <c r="N114" s="44">
        <v>2</v>
      </c>
      <c r="O114" s="14">
        <v>0</v>
      </c>
      <c r="P114" s="57">
        <f t="shared" si="47"/>
        <v>2</v>
      </c>
      <c r="Q114" s="14">
        <f t="shared" si="48"/>
        <v>2</v>
      </c>
      <c r="R114" s="50">
        <f t="shared" si="49"/>
        <v>0</v>
      </c>
      <c r="T114" s="44">
        <v>0</v>
      </c>
      <c r="U114" s="14">
        <f t="shared" si="50"/>
        <v>0</v>
      </c>
      <c r="V114" s="50">
        <f t="shared" si="51"/>
        <v>0</v>
      </c>
      <c r="X114" s="44">
        <v>1</v>
      </c>
      <c r="Y114" s="14">
        <f t="shared" si="52"/>
        <v>1</v>
      </c>
      <c r="Z114" s="50">
        <f t="shared" si="53"/>
        <v>0</v>
      </c>
      <c r="AB114" s="44">
        <v>1</v>
      </c>
      <c r="AC114" s="14">
        <f t="shared" si="54"/>
        <v>1</v>
      </c>
      <c r="AD114" s="50">
        <f t="shared" si="55"/>
        <v>0</v>
      </c>
      <c r="AF114" s="44">
        <v>0</v>
      </c>
      <c r="AG114" s="14">
        <v>7</v>
      </c>
      <c r="AH114" s="14">
        <v>1</v>
      </c>
      <c r="AI114" s="57">
        <f t="shared" si="56"/>
        <v>8</v>
      </c>
      <c r="AJ114" s="14">
        <f t="shared" si="57"/>
        <v>10</v>
      </c>
      <c r="AK114" s="50">
        <f t="shared" si="58"/>
        <v>-2</v>
      </c>
      <c r="AM114" s="44">
        <v>5</v>
      </c>
      <c r="AN114" s="14">
        <v>0</v>
      </c>
      <c r="AO114" s="57">
        <f t="shared" si="59"/>
        <v>5</v>
      </c>
      <c r="AP114" s="14">
        <v>5</v>
      </c>
      <c r="AQ114" s="50">
        <f t="shared" si="60"/>
        <v>0</v>
      </c>
      <c r="AS114" s="54">
        <f t="shared" si="61"/>
        <v>-2</v>
      </c>
      <c r="AU114" s="44">
        <v>3</v>
      </c>
      <c r="AV114" s="14">
        <f t="shared" si="62"/>
        <v>3</v>
      </c>
      <c r="AW114" s="50">
        <f t="shared" si="63"/>
        <v>0</v>
      </c>
      <c r="AY114" s="44">
        <v>0</v>
      </c>
      <c r="AZ114" s="14">
        <v>2</v>
      </c>
      <c r="BA114" s="14">
        <v>0</v>
      </c>
      <c r="BB114" s="57">
        <f t="shared" si="64"/>
        <v>2</v>
      </c>
      <c r="BC114" s="14">
        <f t="shared" si="65"/>
        <v>2</v>
      </c>
      <c r="BD114" s="43">
        <f t="shared" si="66"/>
        <v>0</v>
      </c>
      <c r="BF114" s="44">
        <f t="shared" si="44"/>
        <v>26</v>
      </c>
      <c r="BG114" s="14">
        <f t="shared" si="45"/>
        <v>28</v>
      </c>
      <c r="BH114" s="43">
        <f t="shared" si="46"/>
        <v>-2</v>
      </c>
    </row>
    <row r="115" spans="1:60" x14ac:dyDescent="0.2">
      <c r="A115" s="41" t="s">
        <v>361</v>
      </c>
      <c r="B115" s="42" t="s">
        <v>854</v>
      </c>
      <c r="C115" s="42">
        <f>+VLOOKUP(A115,Sheet7!$A$2:$G$142,7,0)</f>
        <v>1.06</v>
      </c>
      <c r="D115" s="97">
        <f>+VLOOKUP(A115,Sheet7!$A$2:$E$142,5,0)</f>
        <v>267</v>
      </c>
      <c r="F115" s="58">
        <v>1</v>
      </c>
      <c r="H115" s="58">
        <v>1</v>
      </c>
      <c r="I115" s="6"/>
      <c r="J115" s="58">
        <v>1</v>
      </c>
      <c r="K115" s="6"/>
      <c r="L115" s="58">
        <f>+VLOOKUP(A115,Sheet1!$A$11:$Y$148,25,0)</f>
        <v>1</v>
      </c>
      <c r="N115" s="41">
        <v>2</v>
      </c>
      <c r="O115" s="42">
        <v>0</v>
      </c>
      <c r="P115" s="57">
        <f t="shared" si="47"/>
        <v>2</v>
      </c>
      <c r="Q115" s="42">
        <f t="shared" si="48"/>
        <v>2</v>
      </c>
      <c r="R115" s="50">
        <f t="shared" si="49"/>
        <v>0</v>
      </c>
      <c r="T115" s="41">
        <v>0</v>
      </c>
      <c r="U115" s="42">
        <f t="shared" si="50"/>
        <v>0</v>
      </c>
      <c r="V115" s="50">
        <f t="shared" si="51"/>
        <v>0</v>
      </c>
      <c r="X115" s="41">
        <v>1</v>
      </c>
      <c r="Y115" s="42">
        <f t="shared" si="52"/>
        <v>1</v>
      </c>
      <c r="Z115" s="50">
        <f t="shared" si="53"/>
        <v>0</v>
      </c>
      <c r="AB115" s="41">
        <v>1</v>
      </c>
      <c r="AC115" s="42">
        <f t="shared" si="54"/>
        <v>1</v>
      </c>
      <c r="AD115" s="50">
        <f t="shared" si="55"/>
        <v>0</v>
      </c>
      <c r="AF115" s="41">
        <v>0</v>
      </c>
      <c r="AG115" s="42">
        <v>6</v>
      </c>
      <c r="AH115" s="42">
        <v>1</v>
      </c>
      <c r="AI115" s="57">
        <f t="shared" si="56"/>
        <v>7</v>
      </c>
      <c r="AJ115" s="42">
        <f t="shared" si="57"/>
        <v>4</v>
      </c>
      <c r="AK115" s="50">
        <f t="shared" si="58"/>
        <v>3</v>
      </c>
      <c r="AM115" s="41">
        <v>5</v>
      </c>
      <c r="AN115" s="42">
        <v>0</v>
      </c>
      <c r="AO115" s="57">
        <f t="shared" si="59"/>
        <v>5</v>
      </c>
      <c r="AP115" s="42">
        <v>5</v>
      </c>
      <c r="AQ115" s="50">
        <f t="shared" si="60"/>
        <v>0</v>
      </c>
      <c r="AS115" s="54">
        <f t="shared" si="61"/>
        <v>3</v>
      </c>
      <c r="AU115" s="41">
        <v>2</v>
      </c>
      <c r="AV115" s="42">
        <f t="shared" si="62"/>
        <v>1</v>
      </c>
      <c r="AW115" s="50">
        <f t="shared" si="63"/>
        <v>1</v>
      </c>
      <c r="AY115" s="41">
        <v>0</v>
      </c>
      <c r="AZ115" s="42">
        <v>2</v>
      </c>
      <c r="BA115" s="42">
        <v>0</v>
      </c>
      <c r="BB115" s="57">
        <f t="shared" si="64"/>
        <v>2</v>
      </c>
      <c r="BC115" s="42">
        <f t="shared" si="65"/>
        <v>2</v>
      </c>
      <c r="BD115" s="43">
        <f t="shared" si="66"/>
        <v>0</v>
      </c>
      <c r="BF115" s="41">
        <f t="shared" si="44"/>
        <v>24</v>
      </c>
      <c r="BG115" s="42">
        <f t="shared" si="45"/>
        <v>20</v>
      </c>
      <c r="BH115" s="43">
        <f t="shared" si="46"/>
        <v>4</v>
      </c>
    </row>
    <row r="116" spans="1:60" x14ac:dyDescent="0.2">
      <c r="A116" s="44" t="s">
        <v>65</v>
      </c>
      <c r="B116" s="14" t="s">
        <v>380</v>
      </c>
      <c r="C116" s="14">
        <f>+VLOOKUP(A116,Sheet7!$A$2:$G$142,7,0)</f>
        <v>6.25</v>
      </c>
      <c r="D116" s="98">
        <f>+VLOOKUP(A116,Sheet7!$A$2:$E$142,5,0)</f>
        <v>479</v>
      </c>
      <c r="F116" s="59">
        <v>1</v>
      </c>
      <c r="H116" s="59">
        <v>1</v>
      </c>
      <c r="I116" s="65"/>
      <c r="J116" s="59">
        <v>1</v>
      </c>
      <c r="K116" s="65"/>
      <c r="L116" s="59">
        <f>+VLOOKUP(A116,Sheet1!$A$11:$Y$148,25,0)</f>
        <v>1</v>
      </c>
      <c r="M116" s="65"/>
      <c r="N116" s="44">
        <v>2</v>
      </c>
      <c r="O116" s="14">
        <v>0</v>
      </c>
      <c r="P116" s="57">
        <f t="shared" si="47"/>
        <v>2</v>
      </c>
      <c r="Q116" s="14">
        <f t="shared" si="48"/>
        <v>2</v>
      </c>
      <c r="R116" s="50">
        <f t="shared" si="49"/>
        <v>0</v>
      </c>
      <c r="T116" s="44">
        <v>0</v>
      </c>
      <c r="U116" s="14">
        <f t="shared" si="50"/>
        <v>0</v>
      </c>
      <c r="V116" s="50">
        <f t="shared" si="51"/>
        <v>0</v>
      </c>
      <c r="X116" s="44">
        <v>1</v>
      </c>
      <c r="Y116" s="14">
        <f t="shared" si="52"/>
        <v>1</v>
      </c>
      <c r="Z116" s="50">
        <f t="shared" si="53"/>
        <v>0</v>
      </c>
      <c r="AB116" s="44">
        <v>1</v>
      </c>
      <c r="AC116" s="14">
        <f t="shared" si="54"/>
        <v>1</v>
      </c>
      <c r="AD116" s="50">
        <f t="shared" si="55"/>
        <v>0</v>
      </c>
      <c r="AF116" s="44">
        <v>0</v>
      </c>
      <c r="AG116" s="14">
        <v>6</v>
      </c>
      <c r="AH116" s="14">
        <v>1</v>
      </c>
      <c r="AI116" s="57">
        <f t="shared" si="56"/>
        <v>7</v>
      </c>
      <c r="AJ116" s="14">
        <f t="shared" si="57"/>
        <v>7</v>
      </c>
      <c r="AK116" s="50">
        <f t="shared" si="58"/>
        <v>0</v>
      </c>
      <c r="AM116" s="44">
        <v>5</v>
      </c>
      <c r="AN116" s="14">
        <v>0</v>
      </c>
      <c r="AO116" s="57">
        <f t="shared" si="59"/>
        <v>5</v>
      </c>
      <c r="AP116" s="14">
        <v>5</v>
      </c>
      <c r="AQ116" s="50">
        <f t="shared" si="60"/>
        <v>0</v>
      </c>
      <c r="AS116" s="54">
        <f t="shared" si="61"/>
        <v>0</v>
      </c>
      <c r="AU116" s="44">
        <v>3</v>
      </c>
      <c r="AV116" s="14">
        <f t="shared" si="62"/>
        <v>2</v>
      </c>
      <c r="AW116" s="50">
        <f t="shared" si="63"/>
        <v>1</v>
      </c>
      <c r="AY116" s="44">
        <v>0</v>
      </c>
      <c r="AZ116" s="14">
        <v>2</v>
      </c>
      <c r="BA116" s="14">
        <v>0</v>
      </c>
      <c r="BB116" s="57">
        <f t="shared" si="64"/>
        <v>2</v>
      </c>
      <c r="BC116" s="14">
        <f t="shared" si="65"/>
        <v>2</v>
      </c>
      <c r="BD116" s="43">
        <f t="shared" si="66"/>
        <v>0</v>
      </c>
      <c r="BF116" s="44">
        <f t="shared" si="44"/>
        <v>25</v>
      </c>
      <c r="BG116" s="14">
        <f t="shared" si="45"/>
        <v>24</v>
      </c>
      <c r="BH116" s="43">
        <f t="shared" si="46"/>
        <v>1</v>
      </c>
    </row>
    <row r="117" spans="1:60" x14ac:dyDescent="0.2">
      <c r="A117" s="44" t="s">
        <v>66</v>
      </c>
      <c r="B117" s="14" t="s">
        <v>380</v>
      </c>
      <c r="C117" s="14">
        <f>+VLOOKUP(A117,Sheet7!$A$2:$G$142,7,0)</f>
        <v>23.919999999999998</v>
      </c>
      <c r="D117" s="98">
        <f>+VLOOKUP(A117,Sheet7!$A$2:$E$142,5,0)</f>
        <v>1416</v>
      </c>
      <c r="F117" s="59">
        <v>1</v>
      </c>
      <c r="H117" s="59">
        <v>1</v>
      </c>
      <c r="I117" s="65"/>
      <c r="J117" s="59">
        <v>1</v>
      </c>
      <c r="K117" s="65"/>
      <c r="L117" s="59">
        <f>+VLOOKUP(A117,Sheet1!$A$11:$Y$148,25,0)</f>
        <v>1</v>
      </c>
      <c r="M117" s="65"/>
      <c r="N117" s="44">
        <v>3</v>
      </c>
      <c r="O117" s="14">
        <v>1</v>
      </c>
      <c r="P117" s="57">
        <f t="shared" si="47"/>
        <v>4</v>
      </c>
      <c r="Q117" s="14">
        <f t="shared" si="48"/>
        <v>4</v>
      </c>
      <c r="R117" s="50">
        <f t="shared" si="49"/>
        <v>0</v>
      </c>
      <c r="T117" s="44">
        <v>1</v>
      </c>
      <c r="U117" s="14">
        <f t="shared" si="50"/>
        <v>1</v>
      </c>
      <c r="V117" s="50">
        <f t="shared" si="51"/>
        <v>0</v>
      </c>
      <c r="X117" s="44">
        <v>2</v>
      </c>
      <c r="Y117" s="14">
        <f t="shared" si="52"/>
        <v>2</v>
      </c>
      <c r="Z117" s="50">
        <f t="shared" si="53"/>
        <v>0</v>
      </c>
      <c r="AB117" s="44">
        <v>1</v>
      </c>
      <c r="AC117" s="14">
        <f t="shared" si="54"/>
        <v>1</v>
      </c>
      <c r="AD117" s="50">
        <f t="shared" si="55"/>
        <v>0</v>
      </c>
      <c r="AF117" s="44">
        <v>0</v>
      </c>
      <c r="AG117" s="14">
        <v>19</v>
      </c>
      <c r="AH117" s="14">
        <v>2</v>
      </c>
      <c r="AI117" s="57">
        <f t="shared" si="56"/>
        <v>21</v>
      </c>
      <c r="AJ117" s="14">
        <f t="shared" si="57"/>
        <v>20</v>
      </c>
      <c r="AK117" s="50">
        <f t="shared" si="58"/>
        <v>1</v>
      </c>
      <c r="AM117" s="44">
        <v>5</v>
      </c>
      <c r="AN117" s="14">
        <v>0</v>
      </c>
      <c r="AO117" s="57">
        <f t="shared" si="59"/>
        <v>5</v>
      </c>
      <c r="AP117" s="14">
        <v>5</v>
      </c>
      <c r="AQ117" s="50">
        <f t="shared" si="60"/>
        <v>0</v>
      </c>
      <c r="AS117" s="54">
        <f t="shared" si="61"/>
        <v>1</v>
      </c>
      <c r="AU117" s="44">
        <v>6</v>
      </c>
      <c r="AV117" s="14">
        <f t="shared" si="62"/>
        <v>6</v>
      </c>
      <c r="AW117" s="50">
        <f t="shared" si="63"/>
        <v>0</v>
      </c>
      <c r="AY117" s="44">
        <v>1</v>
      </c>
      <c r="AZ117" s="14">
        <v>1</v>
      </c>
      <c r="BA117" s="14">
        <v>0</v>
      </c>
      <c r="BB117" s="57">
        <f t="shared" si="64"/>
        <v>2</v>
      </c>
      <c r="BC117" s="14">
        <f t="shared" si="65"/>
        <v>2</v>
      </c>
      <c r="BD117" s="43">
        <f t="shared" si="66"/>
        <v>0</v>
      </c>
      <c r="BF117" s="44">
        <f t="shared" si="44"/>
        <v>46</v>
      </c>
      <c r="BG117" s="14">
        <f t="shared" si="45"/>
        <v>45</v>
      </c>
      <c r="BH117" s="43">
        <f t="shared" si="46"/>
        <v>1</v>
      </c>
    </row>
    <row r="118" spans="1:60" x14ac:dyDescent="0.2">
      <c r="A118" s="44" t="s">
        <v>67</v>
      </c>
      <c r="B118" s="14" t="s">
        <v>380</v>
      </c>
      <c r="C118" s="14">
        <f>+VLOOKUP(A118,Sheet7!$A$2:$G$142,7,0)</f>
        <v>17.22</v>
      </c>
      <c r="D118" s="98">
        <f>+VLOOKUP(A118,Sheet7!$A$2:$E$142,5,0)</f>
        <v>1500</v>
      </c>
      <c r="F118" s="59">
        <v>1</v>
      </c>
      <c r="H118" s="59">
        <v>1</v>
      </c>
      <c r="I118" s="65"/>
      <c r="J118" s="59">
        <v>1</v>
      </c>
      <c r="K118" s="65"/>
      <c r="L118" s="59">
        <f>+VLOOKUP(A118,Sheet1!$A$11:$Y$148,25,0)</f>
        <v>1</v>
      </c>
      <c r="M118" s="65"/>
      <c r="N118" s="44">
        <v>4</v>
      </c>
      <c r="O118" s="14">
        <v>0</v>
      </c>
      <c r="P118" s="57">
        <f t="shared" si="47"/>
        <v>4</v>
      </c>
      <c r="Q118" s="14">
        <f t="shared" si="48"/>
        <v>4</v>
      </c>
      <c r="R118" s="50">
        <f t="shared" si="49"/>
        <v>0</v>
      </c>
      <c r="T118" s="44">
        <v>1</v>
      </c>
      <c r="U118" s="14">
        <f t="shared" si="50"/>
        <v>1</v>
      </c>
      <c r="V118" s="50">
        <f t="shared" si="51"/>
        <v>0</v>
      </c>
      <c r="X118" s="44">
        <v>2</v>
      </c>
      <c r="Y118" s="14">
        <f t="shared" si="52"/>
        <v>2</v>
      </c>
      <c r="Z118" s="50">
        <f t="shared" si="53"/>
        <v>0</v>
      </c>
      <c r="AB118" s="44">
        <v>1</v>
      </c>
      <c r="AC118" s="14">
        <f t="shared" si="54"/>
        <v>1</v>
      </c>
      <c r="AD118" s="50">
        <f t="shared" si="55"/>
        <v>0</v>
      </c>
      <c r="AF118" s="44">
        <v>0</v>
      </c>
      <c r="AG118" s="14">
        <v>20</v>
      </c>
      <c r="AH118" s="14">
        <v>1</v>
      </c>
      <c r="AI118" s="57">
        <f t="shared" si="56"/>
        <v>21</v>
      </c>
      <c r="AJ118" s="14">
        <f t="shared" si="57"/>
        <v>21</v>
      </c>
      <c r="AK118" s="50">
        <f t="shared" si="58"/>
        <v>0</v>
      </c>
      <c r="AM118" s="44">
        <v>5</v>
      </c>
      <c r="AN118" s="14">
        <v>0</v>
      </c>
      <c r="AO118" s="57">
        <f t="shared" si="59"/>
        <v>5</v>
      </c>
      <c r="AP118" s="14">
        <v>5</v>
      </c>
      <c r="AQ118" s="50">
        <f t="shared" si="60"/>
        <v>0</v>
      </c>
      <c r="AS118" s="54">
        <f t="shared" si="61"/>
        <v>0</v>
      </c>
      <c r="AU118" s="44">
        <v>7</v>
      </c>
      <c r="AV118" s="14">
        <f t="shared" si="62"/>
        <v>7</v>
      </c>
      <c r="AW118" s="50">
        <f t="shared" si="63"/>
        <v>0</v>
      </c>
      <c r="AY118" s="44">
        <v>0</v>
      </c>
      <c r="AZ118" s="14">
        <v>2</v>
      </c>
      <c r="BA118" s="14">
        <v>0</v>
      </c>
      <c r="BB118" s="57">
        <f t="shared" si="64"/>
        <v>2</v>
      </c>
      <c r="BC118" s="14">
        <f t="shared" si="65"/>
        <v>2</v>
      </c>
      <c r="BD118" s="43">
        <f t="shared" si="66"/>
        <v>0</v>
      </c>
      <c r="BF118" s="44">
        <f t="shared" si="44"/>
        <v>47</v>
      </c>
      <c r="BG118" s="14">
        <f t="shared" si="45"/>
        <v>47</v>
      </c>
      <c r="BH118" s="43">
        <f t="shared" si="46"/>
        <v>0</v>
      </c>
    </row>
    <row r="119" spans="1:60" x14ac:dyDescent="0.2">
      <c r="A119" s="44" t="s">
        <v>91</v>
      </c>
      <c r="B119" s="14" t="s">
        <v>383</v>
      </c>
      <c r="C119" s="14">
        <f>+VLOOKUP(A119,Sheet7!$A$2:$G$142,7,0)</f>
        <v>13.01</v>
      </c>
      <c r="D119" s="98">
        <f>+VLOOKUP(A119,Sheet7!$A$2:$E$142,5,0)</f>
        <v>1561</v>
      </c>
      <c r="F119" s="59">
        <v>1</v>
      </c>
      <c r="H119" s="59">
        <v>1</v>
      </c>
      <c r="I119" s="65"/>
      <c r="J119" s="59">
        <v>1</v>
      </c>
      <c r="K119" s="65"/>
      <c r="L119" s="59">
        <f>+VLOOKUP(A119,Sheet1!$A$11:$Y$148,25,0)</f>
        <v>1</v>
      </c>
      <c r="M119" s="65"/>
      <c r="N119" s="44">
        <v>4</v>
      </c>
      <c r="O119" s="14">
        <v>0</v>
      </c>
      <c r="P119" s="57">
        <f t="shared" si="47"/>
        <v>4</v>
      </c>
      <c r="Q119" s="14">
        <f t="shared" si="48"/>
        <v>4</v>
      </c>
      <c r="R119" s="50">
        <f t="shared" si="49"/>
        <v>0</v>
      </c>
      <c r="T119" s="44">
        <v>1</v>
      </c>
      <c r="U119" s="14">
        <f t="shared" si="50"/>
        <v>1</v>
      </c>
      <c r="V119" s="50">
        <f t="shared" si="51"/>
        <v>0</v>
      </c>
      <c r="X119" s="44">
        <v>2</v>
      </c>
      <c r="Y119" s="14">
        <f t="shared" si="52"/>
        <v>2</v>
      </c>
      <c r="Z119" s="50">
        <f t="shared" si="53"/>
        <v>0</v>
      </c>
      <c r="AB119" s="44">
        <v>1</v>
      </c>
      <c r="AC119" s="14">
        <f t="shared" si="54"/>
        <v>1</v>
      </c>
      <c r="AD119" s="50">
        <f t="shared" si="55"/>
        <v>0</v>
      </c>
      <c r="AF119" s="44">
        <v>0</v>
      </c>
      <c r="AG119" s="14">
        <v>19</v>
      </c>
      <c r="AH119" s="14">
        <v>1</v>
      </c>
      <c r="AI119" s="57">
        <f t="shared" si="56"/>
        <v>20</v>
      </c>
      <c r="AJ119" s="14">
        <f t="shared" si="57"/>
        <v>22</v>
      </c>
      <c r="AK119" s="50">
        <f t="shared" si="58"/>
        <v>-2</v>
      </c>
      <c r="AM119" s="44">
        <v>5</v>
      </c>
      <c r="AN119" s="14">
        <v>1</v>
      </c>
      <c r="AO119" s="57">
        <f t="shared" si="59"/>
        <v>6</v>
      </c>
      <c r="AP119" s="14">
        <v>5</v>
      </c>
      <c r="AQ119" s="50">
        <f t="shared" si="60"/>
        <v>1</v>
      </c>
      <c r="AS119" s="54">
        <f t="shared" si="61"/>
        <v>-1</v>
      </c>
      <c r="AU119" s="44">
        <v>8</v>
      </c>
      <c r="AV119" s="14">
        <f t="shared" si="62"/>
        <v>7</v>
      </c>
      <c r="AW119" s="50">
        <f t="shared" si="63"/>
        <v>1</v>
      </c>
      <c r="AY119" s="44">
        <v>0</v>
      </c>
      <c r="AZ119" s="14">
        <v>2</v>
      </c>
      <c r="BA119" s="14">
        <v>0</v>
      </c>
      <c r="BB119" s="57">
        <f t="shared" si="64"/>
        <v>2</v>
      </c>
      <c r="BC119" s="14">
        <f t="shared" si="65"/>
        <v>2</v>
      </c>
      <c r="BD119" s="43">
        <f t="shared" si="66"/>
        <v>0</v>
      </c>
      <c r="BF119" s="44">
        <f t="shared" si="44"/>
        <v>48</v>
      </c>
      <c r="BG119" s="14">
        <f t="shared" si="45"/>
        <v>48</v>
      </c>
      <c r="BH119" s="43">
        <f t="shared" si="46"/>
        <v>0</v>
      </c>
    </row>
    <row r="120" spans="1:60" x14ac:dyDescent="0.2">
      <c r="A120" s="41" t="s">
        <v>358</v>
      </c>
      <c r="B120" s="42" t="s">
        <v>854</v>
      </c>
      <c r="C120" s="42">
        <f>+Sheet7!G121</f>
        <v>4.2</v>
      </c>
      <c r="D120" s="97">
        <f>+Sheet7!E121</f>
        <v>525</v>
      </c>
      <c r="F120" s="58">
        <v>1</v>
      </c>
      <c r="H120" s="58">
        <v>1</v>
      </c>
      <c r="I120" s="6"/>
      <c r="J120" s="58">
        <v>1</v>
      </c>
      <c r="K120" s="6"/>
      <c r="L120" s="58">
        <f>+VLOOKUP(A120,Sheet1!$A$11:$Y$148,25,0)</f>
        <v>1</v>
      </c>
      <c r="N120" s="41">
        <v>2</v>
      </c>
      <c r="O120" s="42">
        <v>0</v>
      </c>
      <c r="P120" s="57">
        <f t="shared" si="47"/>
        <v>2</v>
      </c>
      <c r="Q120" s="42">
        <f t="shared" si="48"/>
        <v>2</v>
      </c>
      <c r="R120" s="50">
        <f t="shared" si="49"/>
        <v>0</v>
      </c>
      <c r="T120" s="41">
        <v>0</v>
      </c>
      <c r="U120" s="42">
        <f t="shared" si="50"/>
        <v>0</v>
      </c>
      <c r="V120" s="50">
        <f t="shared" si="51"/>
        <v>0</v>
      </c>
      <c r="X120" s="41">
        <v>1</v>
      </c>
      <c r="Y120" s="42">
        <f t="shared" si="52"/>
        <v>1</v>
      </c>
      <c r="Z120" s="50">
        <f t="shared" si="53"/>
        <v>0</v>
      </c>
      <c r="AB120" s="41">
        <v>1</v>
      </c>
      <c r="AC120" s="42">
        <f t="shared" si="54"/>
        <v>1</v>
      </c>
      <c r="AD120" s="50">
        <f t="shared" si="55"/>
        <v>0</v>
      </c>
      <c r="AF120" s="41">
        <v>0</v>
      </c>
      <c r="AG120" s="42">
        <v>6</v>
      </c>
      <c r="AH120" s="42">
        <v>1</v>
      </c>
      <c r="AI120" s="57">
        <f t="shared" si="56"/>
        <v>7</v>
      </c>
      <c r="AJ120" s="42">
        <f t="shared" si="57"/>
        <v>7</v>
      </c>
      <c r="AK120" s="50">
        <f t="shared" si="58"/>
        <v>0</v>
      </c>
      <c r="AM120" s="41">
        <v>3</v>
      </c>
      <c r="AN120" s="42">
        <v>0</v>
      </c>
      <c r="AO120" s="57">
        <f t="shared" si="59"/>
        <v>3</v>
      </c>
      <c r="AP120" s="42">
        <v>5</v>
      </c>
      <c r="AQ120" s="50">
        <f t="shared" si="60"/>
        <v>-2</v>
      </c>
      <c r="AS120" s="54">
        <f t="shared" si="61"/>
        <v>-2</v>
      </c>
      <c r="AU120" s="41">
        <v>2</v>
      </c>
      <c r="AV120" s="42">
        <f t="shared" si="62"/>
        <v>2</v>
      </c>
      <c r="AW120" s="50">
        <f t="shared" si="63"/>
        <v>0</v>
      </c>
      <c r="AY120" s="41">
        <v>0</v>
      </c>
      <c r="AZ120" s="42">
        <v>2</v>
      </c>
      <c r="BA120" s="42">
        <v>0</v>
      </c>
      <c r="BB120" s="57">
        <f t="shared" si="64"/>
        <v>2</v>
      </c>
      <c r="BC120" s="42">
        <f t="shared" si="65"/>
        <v>2</v>
      </c>
      <c r="BD120" s="43">
        <f t="shared" si="66"/>
        <v>0</v>
      </c>
      <c r="BF120" s="41">
        <f t="shared" si="44"/>
        <v>22</v>
      </c>
      <c r="BG120" s="42">
        <f t="shared" si="45"/>
        <v>24</v>
      </c>
      <c r="BH120" s="43">
        <f t="shared" si="46"/>
        <v>-2</v>
      </c>
    </row>
    <row r="121" spans="1:60" x14ac:dyDescent="0.2">
      <c r="A121" s="44" t="s">
        <v>117</v>
      </c>
      <c r="B121" s="14" t="s">
        <v>379</v>
      </c>
      <c r="C121" s="14">
        <f>+VLOOKUP(A121,Sheet7!$A$2:$G$142,7,0)</f>
        <v>46.95</v>
      </c>
      <c r="D121" s="98">
        <f>+VLOOKUP(A121,Sheet7!$A$2:$E$142,5,0)</f>
        <v>1720</v>
      </c>
      <c r="F121" s="59">
        <v>1</v>
      </c>
      <c r="H121" s="59">
        <v>1</v>
      </c>
      <c r="I121" s="65"/>
      <c r="J121" s="59">
        <v>1</v>
      </c>
      <c r="K121" s="65"/>
      <c r="L121" s="59">
        <f>+VLOOKUP(A121,Sheet1!$A$11:$Y$148,25,0)</f>
        <v>1</v>
      </c>
      <c r="M121" s="65"/>
      <c r="N121" s="44">
        <v>4</v>
      </c>
      <c r="O121" s="14">
        <v>0</v>
      </c>
      <c r="P121" s="57">
        <f t="shared" si="47"/>
        <v>4</v>
      </c>
      <c r="Q121" s="14">
        <f t="shared" si="48"/>
        <v>4</v>
      </c>
      <c r="R121" s="50">
        <f t="shared" si="49"/>
        <v>0</v>
      </c>
      <c r="T121" s="44">
        <v>1</v>
      </c>
      <c r="U121" s="14">
        <f t="shared" si="50"/>
        <v>1</v>
      </c>
      <c r="V121" s="50">
        <f t="shared" si="51"/>
        <v>0</v>
      </c>
      <c r="X121" s="44">
        <v>2</v>
      </c>
      <c r="Y121" s="14">
        <f t="shared" si="52"/>
        <v>2</v>
      </c>
      <c r="Z121" s="50">
        <f t="shared" si="53"/>
        <v>0</v>
      </c>
      <c r="AB121" s="44">
        <v>2</v>
      </c>
      <c r="AC121" s="14">
        <f t="shared" si="54"/>
        <v>2</v>
      </c>
      <c r="AD121" s="50">
        <f t="shared" si="55"/>
        <v>0</v>
      </c>
      <c r="AF121" s="44">
        <v>0</v>
      </c>
      <c r="AG121" s="14">
        <v>23</v>
      </c>
      <c r="AH121" s="14">
        <v>3</v>
      </c>
      <c r="AI121" s="57">
        <f t="shared" si="56"/>
        <v>26</v>
      </c>
      <c r="AJ121" s="14">
        <f t="shared" si="57"/>
        <v>24</v>
      </c>
      <c r="AK121" s="50">
        <f t="shared" si="58"/>
        <v>2</v>
      </c>
      <c r="AM121" s="44">
        <v>5</v>
      </c>
      <c r="AN121" s="14">
        <v>0</v>
      </c>
      <c r="AO121" s="57">
        <f t="shared" si="59"/>
        <v>5</v>
      </c>
      <c r="AP121" s="14">
        <v>5</v>
      </c>
      <c r="AQ121" s="50">
        <f t="shared" si="60"/>
        <v>0</v>
      </c>
      <c r="AS121" s="54">
        <f t="shared" si="61"/>
        <v>2</v>
      </c>
      <c r="AU121" s="44">
        <v>8</v>
      </c>
      <c r="AV121" s="14">
        <f t="shared" si="62"/>
        <v>8</v>
      </c>
      <c r="AW121" s="50">
        <f t="shared" si="63"/>
        <v>0</v>
      </c>
      <c r="AY121" s="44">
        <v>0</v>
      </c>
      <c r="AZ121" s="14">
        <v>2</v>
      </c>
      <c r="BA121" s="14">
        <v>0</v>
      </c>
      <c r="BB121" s="57">
        <f t="shared" si="64"/>
        <v>2</v>
      </c>
      <c r="BC121" s="14">
        <f t="shared" si="65"/>
        <v>2</v>
      </c>
      <c r="BD121" s="43">
        <f t="shared" si="66"/>
        <v>0</v>
      </c>
      <c r="BF121" s="44">
        <f t="shared" si="44"/>
        <v>54</v>
      </c>
      <c r="BG121" s="14">
        <f t="shared" si="45"/>
        <v>52</v>
      </c>
      <c r="BH121" s="43">
        <f t="shared" si="46"/>
        <v>2</v>
      </c>
    </row>
    <row r="122" spans="1:60" x14ac:dyDescent="0.2">
      <c r="A122" s="44" t="s">
        <v>355</v>
      </c>
      <c r="B122" s="14" t="s">
        <v>385</v>
      </c>
      <c r="C122" s="14">
        <f>+VLOOKUP(A122,Sheet7!$A$2:$G$142,7,0)</f>
        <v>10.69</v>
      </c>
      <c r="D122" s="98">
        <f>+VLOOKUP(A122,Sheet7!$A$2:$E$142,5,0)</f>
        <v>998</v>
      </c>
      <c r="F122" s="59">
        <v>1</v>
      </c>
      <c r="H122" s="59">
        <v>1</v>
      </c>
      <c r="I122" s="65"/>
      <c r="J122" s="59">
        <v>1</v>
      </c>
      <c r="K122" s="65"/>
      <c r="L122" s="59">
        <f>+VLOOKUP(A122,Sheet1!$A$11:$Y$148,25,0)</f>
        <v>1</v>
      </c>
      <c r="M122" s="65"/>
      <c r="N122" s="44">
        <v>2</v>
      </c>
      <c r="O122" s="14">
        <v>0</v>
      </c>
      <c r="P122" s="57">
        <f t="shared" si="47"/>
        <v>2</v>
      </c>
      <c r="Q122" s="14">
        <f t="shared" si="48"/>
        <v>2</v>
      </c>
      <c r="R122" s="50">
        <f t="shared" si="49"/>
        <v>0</v>
      </c>
      <c r="T122" s="44">
        <v>0</v>
      </c>
      <c r="U122" s="14">
        <f t="shared" si="50"/>
        <v>0</v>
      </c>
      <c r="V122" s="50">
        <f t="shared" si="51"/>
        <v>0</v>
      </c>
      <c r="X122" s="44">
        <v>1</v>
      </c>
      <c r="Y122" s="14">
        <f t="shared" si="52"/>
        <v>1</v>
      </c>
      <c r="Z122" s="50">
        <f t="shared" si="53"/>
        <v>0</v>
      </c>
      <c r="AB122" s="44">
        <v>1</v>
      </c>
      <c r="AC122" s="14">
        <f t="shared" si="54"/>
        <v>1</v>
      </c>
      <c r="AD122" s="50">
        <f t="shared" si="55"/>
        <v>0</v>
      </c>
      <c r="AF122" s="44">
        <v>0</v>
      </c>
      <c r="AG122" s="14">
        <v>12</v>
      </c>
      <c r="AH122" s="14">
        <v>1</v>
      </c>
      <c r="AI122" s="57">
        <f t="shared" si="56"/>
        <v>13</v>
      </c>
      <c r="AJ122" s="14">
        <f t="shared" si="57"/>
        <v>14</v>
      </c>
      <c r="AK122" s="50">
        <f t="shared" si="58"/>
        <v>-1</v>
      </c>
      <c r="AM122" s="44">
        <v>5</v>
      </c>
      <c r="AN122" s="14">
        <v>0</v>
      </c>
      <c r="AO122" s="57">
        <f t="shared" si="59"/>
        <v>5</v>
      </c>
      <c r="AP122" s="14">
        <v>5</v>
      </c>
      <c r="AQ122" s="50">
        <f t="shared" si="60"/>
        <v>0</v>
      </c>
      <c r="AS122" s="54">
        <f t="shared" si="61"/>
        <v>-1</v>
      </c>
      <c r="AU122" s="44">
        <v>4</v>
      </c>
      <c r="AV122" s="14">
        <f t="shared" si="62"/>
        <v>4</v>
      </c>
      <c r="AW122" s="50">
        <f t="shared" si="63"/>
        <v>0</v>
      </c>
      <c r="AY122" s="44">
        <v>0</v>
      </c>
      <c r="AZ122" s="14">
        <v>2</v>
      </c>
      <c r="BA122" s="14">
        <v>0</v>
      </c>
      <c r="BB122" s="57">
        <f t="shared" si="64"/>
        <v>2</v>
      </c>
      <c r="BC122" s="14">
        <f t="shared" si="65"/>
        <v>2</v>
      </c>
      <c r="BD122" s="43">
        <f t="shared" si="66"/>
        <v>0</v>
      </c>
      <c r="BF122" s="44">
        <f t="shared" si="44"/>
        <v>32</v>
      </c>
      <c r="BG122" s="14">
        <f t="shared" si="45"/>
        <v>33</v>
      </c>
      <c r="BH122" s="43">
        <f t="shared" si="46"/>
        <v>-1</v>
      </c>
    </row>
    <row r="123" spans="1:60" x14ac:dyDescent="0.2">
      <c r="A123" s="44" t="s">
        <v>122</v>
      </c>
      <c r="B123" s="14" t="s">
        <v>817</v>
      </c>
      <c r="C123" s="14">
        <f>+VLOOKUP(A123,Sheet7!$A$2:$G$142,7,0)</f>
        <v>12.21</v>
      </c>
      <c r="D123" s="98">
        <f>+VLOOKUP(A123,Sheet7!$A$2:$E$142,5,0)</f>
        <v>502</v>
      </c>
      <c r="F123" s="59">
        <v>1</v>
      </c>
      <c r="H123" s="59">
        <v>1</v>
      </c>
      <c r="I123" s="65"/>
      <c r="J123" s="59">
        <v>1</v>
      </c>
      <c r="K123" s="65"/>
      <c r="L123" s="59">
        <f>+VLOOKUP(A123,Sheet1!$A$11:$Y$148,25,0)</f>
        <v>1</v>
      </c>
      <c r="M123" s="65"/>
      <c r="N123" s="44">
        <v>2</v>
      </c>
      <c r="O123" s="14">
        <v>0</v>
      </c>
      <c r="P123" s="57">
        <f t="shared" si="47"/>
        <v>2</v>
      </c>
      <c r="Q123" s="14">
        <f t="shared" si="48"/>
        <v>2</v>
      </c>
      <c r="R123" s="50">
        <f t="shared" si="49"/>
        <v>0</v>
      </c>
      <c r="T123" s="44">
        <v>0</v>
      </c>
      <c r="U123" s="14">
        <f t="shared" si="50"/>
        <v>0</v>
      </c>
      <c r="V123" s="50">
        <f t="shared" si="51"/>
        <v>0</v>
      </c>
      <c r="X123" s="44">
        <v>1</v>
      </c>
      <c r="Y123" s="14">
        <f t="shared" si="52"/>
        <v>1</v>
      </c>
      <c r="Z123" s="50">
        <f t="shared" si="53"/>
        <v>0</v>
      </c>
      <c r="AB123" s="44">
        <v>1</v>
      </c>
      <c r="AC123" s="14">
        <f t="shared" si="54"/>
        <v>1</v>
      </c>
      <c r="AD123" s="50">
        <f t="shared" si="55"/>
        <v>0</v>
      </c>
      <c r="AF123" s="44">
        <v>0</v>
      </c>
      <c r="AG123" s="14">
        <v>6</v>
      </c>
      <c r="AH123" s="14">
        <v>1</v>
      </c>
      <c r="AI123" s="57">
        <f t="shared" si="56"/>
        <v>7</v>
      </c>
      <c r="AJ123" s="14">
        <f t="shared" si="57"/>
        <v>7</v>
      </c>
      <c r="AK123" s="50">
        <f t="shared" si="58"/>
        <v>0</v>
      </c>
      <c r="AM123" s="44">
        <v>5</v>
      </c>
      <c r="AN123" s="14">
        <v>0</v>
      </c>
      <c r="AO123" s="57">
        <f t="shared" si="59"/>
        <v>5</v>
      </c>
      <c r="AP123" s="14">
        <v>5</v>
      </c>
      <c r="AQ123" s="50">
        <f t="shared" si="60"/>
        <v>0</v>
      </c>
      <c r="AS123" s="54">
        <f t="shared" si="61"/>
        <v>0</v>
      </c>
      <c r="AU123" s="44">
        <v>2</v>
      </c>
      <c r="AV123" s="14">
        <f t="shared" si="62"/>
        <v>2</v>
      </c>
      <c r="AW123" s="50">
        <f t="shared" si="63"/>
        <v>0</v>
      </c>
      <c r="AY123" s="44">
        <v>1</v>
      </c>
      <c r="AZ123" s="14">
        <v>1</v>
      </c>
      <c r="BA123" s="14">
        <v>0</v>
      </c>
      <c r="BB123" s="57">
        <f t="shared" si="64"/>
        <v>2</v>
      </c>
      <c r="BC123" s="14">
        <f t="shared" si="65"/>
        <v>2</v>
      </c>
      <c r="BD123" s="43">
        <f t="shared" si="66"/>
        <v>0</v>
      </c>
      <c r="BF123" s="44">
        <f t="shared" si="44"/>
        <v>24</v>
      </c>
      <c r="BG123" s="14">
        <f t="shared" si="45"/>
        <v>24</v>
      </c>
      <c r="BH123" s="43">
        <f t="shared" si="46"/>
        <v>0</v>
      </c>
    </row>
    <row r="124" spans="1:60" x14ac:dyDescent="0.2">
      <c r="A124" s="41" t="s">
        <v>68</v>
      </c>
      <c r="B124" s="42" t="s">
        <v>380</v>
      </c>
      <c r="C124" s="42">
        <f>+VLOOKUP(A124,Sheet7!$A$2:$G$142,7,0)</f>
        <v>11.98</v>
      </c>
      <c r="D124" s="97">
        <f>+VLOOKUP(A124,Sheet7!$A$2:$E$142,5,0)</f>
        <v>1045</v>
      </c>
      <c r="F124" s="58">
        <v>1</v>
      </c>
      <c r="H124" s="58">
        <v>1</v>
      </c>
      <c r="I124" s="6"/>
      <c r="J124" s="58">
        <v>1</v>
      </c>
      <c r="K124" s="6"/>
      <c r="L124" s="58">
        <f>+VLOOKUP(A124,Sheet1!$A$11:$Y$148,25,0)</f>
        <v>1</v>
      </c>
      <c r="N124" s="41">
        <v>3</v>
      </c>
      <c r="O124" s="42">
        <v>0</v>
      </c>
      <c r="P124" s="57">
        <f t="shared" si="47"/>
        <v>3</v>
      </c>
      <c r="Q124" s="42">
        <f t="shared" si="48"/>
        <v>3</v>
      </c>
      <c r="R124" s="50">
        <f t="shared" si="49"/>
        <v>0</v>
      </c>
      <c r="T124" s="41">
        <v>1</v>
      </c>
      <c r="U124" s="42">
        <f t="shared" si="50"/>
        <v>1</v>
      </c>
      <c r="V124" s="50">
        <f t="shared" si="51"/>
        <v>0</v>
      </c>
      <c r="X124" s="41">
        <v>1</v>
      </c>
      <c r="Y124" s="42">
        <f t="shared" si="52"/>
        <v>1</v>
      </c>
      <c r="Z124" s="50">
        <f t="shared" si="53"/>
        <v>0</v>
      </c>
      <c r="AB124" s="41">
        <v>1</v>
      </c>
      <c r="AC124" s="42">
        <f t="shared" si="54"/>
        <v>1</v>
      </c>
      <c r="AD124" s="50">
        <f t="shared" si="55"/>
        <v>0</v>
      </c>
      <c r="AF124" s="41">
        <v>0</v>
      </c>
      <c r="AG124" s="42">
        <v>12</v>
      </c>
      <c r="AH124" s="42">
        <v>1</v>
      </c>
      <c r="AI124" s="57">
        <f t="shared" si="56"/>
        <v>13</v>
      </c>
      <c r="AJ124" s="42">
        <f t="shared" si="57"/>
        <v>15</v>
      </c>
      <c r="AK124" s="50">
        <f t="shared" si="58"/>
        <v>-2</v>
      </c>
      <c r="AM124" s="41">
        <v>5</v>
      </c>
      <c r="AN124" s="42">
        <v>0</v>
      </c>
      <c r="AO124" s="57">
        <f t="shared" si="59"/>
        <v>5</v>
      </c>
      <c r="AP124" s="42">
        <v>5</v>
      </c>
      <c r="AQ124" s="50">
        <f t="shared" si="60"/>
        <v>0</v>
      </c>
      <c r="AS124" s="54">
        <f t="shared" si="61"/>
        <v>-2</v>
      </c>
      <c r="AU124" s="41">
        <v>5</v>
      </c>
      <c r="AV124" s="42">
        <f t="shared" si="62"/>
        <v>5</v>
      </c>
      <c r="AW124" s="50">
        <f t="shared" si="63"/>
        <v>0</v>
      </c>
      <c r="AY124" s="41">
        <v>0</v>
      </c>
      <c r="AZ124" s="42">
        <v>2</v>
      </c>
      <c r="BA124" s="42">
        <v>0</v>
      </c>
      <c r="BB124" s="57">
        <f t="shared" si="64"/>
        <v>2</v>
      </c>
      <c r="BC124" s="42">
        <f t="shared" si="65"/>
        <v>2</v>
      </c>
      <c r="BD124" s="43">
        <f t="shared" si="66"/>
        <v>0</v>
      </c>
      <c r="BF124" s="41">
        <f t="shared" si="44"/>
        <v>35</v>
      </c>
      <c r="BG124" s="42">
        <f t="shared" si="45"/>
        <v>37</v>
      </c>
      <c r="BH124" s="43">
        <f t="shared" si="46"/>
        <v>-2</v>
      </c>
    </row>
    <row r="125" spans="1:60" x14ac:dyDescent="0.2">
      <c r="A125" s="45" t="s">
        <v>118</v>
      </c>
      <c r="B125" s="46" t="s">
        <v>379</v>
      </c>
      <c r="C125" s="46">
        <f>+VLOOKUP(A125,Sheet7!$A$2:$G$142,7,0)</f>
        <v>16.170000000000002</v>
      </c>
      <c r="D125" s="99">
        <f>+VLOOKUP(A125,Sheet7!$A$2:$E$142,5,0)</f>
        <v>912</v>
      </c>
      <c r="F125" s="60">
        <v>1</v>
      </c>
      <c r="H125" s="60">
        <v>1</v>
      </c>
      <c r="I125" s="6"/>
      <c r="J125" s="60">
        <v>1</v>
      </c>
      <c r="K125" s="6"/>
      <c r="L125" s="60">
        <f>+VLOOKUP(A125,Sheet1!$A$11:$Y$148,25,0)</f>
        <v>1</v>
      </c>
      <c r="N125" s="45">
        <v>2</v>
      </c>
      <c r="O125" s="46">
        <v>0</v>
      </c>
      <c r="P125" s="57">
        <f t="shared" si="47"/>
        <v>2</v>
      </c>
      <c r="Q125" s="46">
        <f t="shared" si="48"/>
        <v>2</v>
      </c>
      <c r="R125" s="50">
        <f t="shared" si="49"/>
        <v>0</v>
      </c>
      <c r="T125" s="45">
        <v>0</v>
      </c>
      <c r="U125" s="46">
        <f t="shared" si="50"/>
        <v>0</v>
      </c>
      <c r="V125" s="50">
        <f t="shared" si="51"/>
        <v>0</v>
      </c>
      <c r="X125" s="45">
        <v>1</v>
      </c>
      <c r="Y125" s="46">
        <f t="shared" si="52"/>
        <v>1</v>
      </c>
      <c r="Z125" s="50">
        <f t="shared" si="53"/>
        <v>0</v>
      </c>
      <c r="AB125" s="45">
        <v>1</v>
      </c>
      <c r="AC125" s="46">
        <f t="shared" si="54"/>
        <v>1</v>
      </c>
      <c r="AD125" s="50">
        <f t="shared" si="55"/>
        <v>0</v>
      </c>
      <c r="AF125" s="45">
        <v>8</v>
      </c>
      <c r="AG125" s="46">
        <v>6</v>
      </c>
      <c r="AH125" s="46">
        <v>1</v>
      </c>
      <c r="AI125" s="57">
        <f t="shared" si="56"/>
        <v>15</v>
      </c>
      <c r="AJ125" s="46">
        <f t="shared" si="57"/>
        <v>13</v>
      </c>
      <c r="AK125" s="50">
        <f t="shared" si="58"/>
        <v>2</v>
      </c>
      <c r="AM125" s="45">
        <v>5</v>
      </c>
      <c r="AN125" s="46">
        <v>0</v>
      </c>
      <c r="AO125" s="57">
        <f t="shared" si="59"/>
        <v>5</v>
      </c>
      <c r="AP125" s="46">
        <v>5</v>
      </c>
      <c r="AQ125" s="50">
        <f t="shared" si="60"/>
        <v>0</v>
      </c>
      <c r="AS125" s="54">
        <f t="shared" si="61"/>
        <v>2</v>
      </c>
      <c r="AU125" s="45">
        <v>4</v>
      </c>
      <c r="AV125" s="46">
        <f t="shared" si="62"/>
        <v>4</v>
      </c>
      <c r="AW125" s="50">
        <f t="shared" si="63"/>
        <v>0</v>
      </c>
      <c r="AY125" s="45">
        <v>0</v>
      </c>
      <c r="AZ125" s="46">
        <v>2</v>
      </c>
      <c r="BA125" s="46">
        <v>0</v>
      </c>
      <c r="BB125" s="57">
        <f t="shared" si="64"/>
        <v>2</v>
      </c>
      <c r="BC125" s="46">
        <f t="shared" si="65"/>
        <v>2</v>
      </c>
      <c r="BD125" s="43">
        <f t="shared" si="66"/>
        <v>0</v>
      </c>
      <c r="BF125" s="45">
        <f t="shared" si="44"/>
        <v>34</v>
      </c>
      <c r="BG125" s="46">
        <f t="shared" si="45"/>
        <v>32</v>
      </c>
      <c r="BH125" s="43">
        <f t="shared" si="46"/>
        <v>2</v>
      </c>
    </row>
    <row r="126" spans="1:60" x14ac:dyDescent="0.2">
      <c r="A126" s="44" t="s">
        <v>145</v>
      </c>
      <c r="B126" s="14" t="s">
        <v>385</v>
      </c>
      <c r="C126" s="14">
        <f>+VLOOKUP(A126,Sheet7!$A$2:$G$142,7,0)</f>
        <v>11.56</v>
      </c>
      <c r="D126" s="98">
        <f>+VLOOKUP(A126,Sheet7!$A$2:$E$142,5,0)</f>
        <v>1014</v>
      </c>
      <c r="F126" s="59">
        <v>1</v>
      </c>
      <c r="H126" s="59">
        <v>1</v>
      </c>
      <c r="I126" s="65"/>
      <c r="J126" s="59">
        <v>1</v>
      </c>
      <c r="K126" s="65"/>
      <c r="L126" s="59">
        <f>+VLOOKUP(A126,Sheet1!$A$11:$Y$148,25,0)</f>
        <v>1</v>
      </c>
      <c r="M126" s="65"/>
      <c r="N126" s="44">
        <v>3</v>
      </c>
      <c r="O126" s="14">
        <v>0</v>
      </c>
      <c r="P126" s="57">
        <f t="shared" si="47"/>
        <v>3</v>
      </c>
      <c r="Q126" s="14">
        <f t="shared" si="48"/>
        <v>3</v>
      </c>
      <c r="R126" s="50">
        <f t="shared" si="49"/>
        <v>0</v>
      </c>
      <c r="T126" s="44">
        <v>1</v>
      </c>
      <c r="U126" s="14">
        <f t="shared" si="50"/>
        <v>1</v>
      </c>
      <c r="V126" s="50">
        <f t="shared" si="51"/>
        <v>0</v>
      </c>
      <c r="X126" s="44">
        <v>1</v>
      </c>
      <c r="Y126" s="14">
        <f t="shared" si="52"/>
        <v>1</v>
      </c>
      <c r="Z126" s="50">
        <f t="shared" si="53"/>
        <v>0</v>
      </c>
      <c r="AB126" s="44">
        <v>1</v>
      </c>
      <c r="AC126" s="14">
        <f t="shared" si="54"/>
        <v>1</v>
      </c>
      <c r="AD126" s="50">
        <f t="shared" si="55"/>
        <v>0</v>
      </c>
      <c r="AF126" s="44">
        <v>0</v>
      </c>
      <c r="AG126" s="14">
        <v>12</v>
      </c>
      <c r="AH126" s="14">
        <v>1</v>
      </c>
      <c r="AI126" s="57">
        <f t="shared" si="56"/>
        <v>13</v>
      </c>
      <c r="AJ126" s="14">
        <f t="shared" si="57"/>
        <v>14</v>
      </c>
      <c r="AK126" s="50">
        <f t="shared" si="58"/>
        <v>-1</v>
      </c>
      <c r="AM126" s="44">
        <v>5</v>
      </c>
      <c r="AN126" s="14">
        <v>0</v>
      </c>
      <c r="AO126" s="57">
        <f t="shared" si="59"/>
        <v>5</v>
      </c>
      <c r="AP126" s="14">
        <v>5</v>
      </c>
      <c r="AQ126" s="50">
        <f t="shared" si="60"/>
        <v>0</v>
      </c>
      <c r="AS126" s="54">
        <f t="shared" si="61"/>
        <v>-1</v>
      </c>
      <c r="AU126" s="44">
        <v>4</v>
      </c>
      <c r="AV126" s="14">
        <f t="shared" si="62"/>
        <v>4</v>
      </c>
      <c r="AW126" s="50">
        <f t="shared" si="63"/>
        <v>0</v>
      </c>
      <c r="AY126" s="44">
        <v>1</v>
      </c>
      <c r="AZ126" s="14">
        <v>1</v>
      </c>
      <c r="BA126" s="14">
        <v>0</v>
      </c>
      <c r="BB126" s="57">
        <f t="shared" si="64"/>
        <v>2</v>
      </c>
      <c r="BC126" s="14">
        <f t="shared" si="65"/>
        <v>2</v>
      </c>
      <c r="BD126" s="43">
        <f t="shared" si="66"/>
        <v>0</v>
      </c>
      <c r="BF126" s="44">
        <f t="shared" si="44"/>
        <v>34</v>
      </c>
      <c r="BG126" s="14">
        <f t="shared" si="45"/>
        <v>35</v>
      </c>
      <c r="BH126" s="43">
        <f t="shared" si="46"/>
        <v>-1</v>
      </c>
    </row>
    <row r="127" spans="1:60" x14ac:dyDescent="0.2">
      <c r="A127" s="44" t="s">
        <v>150</v>
      </c>
      <c r="B127" s="14" t="s">
        <v>385</v>
      </c>
      <c r="C127" s="14">
        <f>+VLOOKUP(A127,Sheet7!$A$2:$G$142,7,0)</f>
        <v>19.39</v>
      </c>
      <c r="D127" s="98">
        <f>+VLOOKUP(A127,Sheet7!$A$2:$E$142,5,0)</f>
        <v>1603</v>
      </c>
      <c r="F127" s="59">
        <v>1</v>
      </c>
      <c r="H127" s="59">
        <v>1</v>
      </c>
      <c r="I127" s="65"/>
      <c r="J127" s="59">
        <v>1</v>
      </c>
      <c r="K127" s="65"/>
      <c r="L127" s="59">
        <f>+VLOOKUP(A127,Sheet1!$A$11:$Y$148,25,0)</f>
        <v>1</v>
      </c>
      <c r="M127" s="65"/>
      <c r="N127" s="44">
        <v>4</v>
      </c>
      <c r="O127" s="14">
        <v>0</v>
      </c>
      <c r="P127" s="57">
        <f t="shared" si="47"/>
        <v>4</v>
      </c>
      <c r="Q127" s="14">
        <f t="shared" si="48"/>
        <v>4</v>
      </c>
      <c r="R127" s="50">
        <f t="shared" si="49"/>
        <v>0</v>
      </c>
      <c r="T127" s="44">
        <v>1</v>
      </c>
      <c r="U127" s="14">
        <f t="shared" si="50"/>
        <v>1</v>
      </c>
      <c r="V127" s="50">
        <f t="shared" si="51"/>
        <v>0</v>
      </c>
      <c r="X127" s="44">
        <v>2</v>
      </c>
      <c r="Y127" s="14">
        <f t="shared" si="52"/>
        <v>2</v>
      </c>
      <c r="Z127" s="50">
        <f t="shared" si="53"/>
        <v>0</v>
      </c>
      <c r="AB127" s="44">
        <v>2</v>
      </c>
      <c r="AC127" s="14">
        <f t="shared" si="54"/>
        <v>1</v>
      </c>
      <c r="AD127" s="50">
        <f t="shared" si="55"/>
        <v>1</v>
      </c>
      <c r="AF127" s="44">
        <v>0</v>
      </c>
      <c r="AG127" s="14">
        <v>22</v>
      </c>
      <c r="AH127" s="14">
        <v>1</v>
      </c>
      <c r="AI127" s="57">
        <f t="shared" si="56"/>
        <v>23</v>
      </c>
      <c r="AJ127" s="14">
        <f t="shared" si="57"/>
        <v>22</v>
      </c>
      <c r="AK127" s="50">
        <f t="shared" si="58"/>
        <v>1</v>
      </c>
      <c r="AM127" s="44">
        <v>5</v>
      </c>
      <c r="AN127" s="14">
        <v>0</v>
      </c>
      <c r="AO127" s="57">
        <f t="shared" si="59"/>
        <v>5</v>
      </c>
      <c r="AP127" s="14">
        <v>5</v>
      </c>
      <c r="AQ127" s="50">
        <f t="shared" si="60"/>
        <v>0</v>
      </c>
      <c r="AS127" s="54">
        <f t="shared" si="61"/>
        <v>1</v>
      </c>
      <c r="AU127" s="44">
        <v>7</v>
      </c>
      <c r="AV127" s="14">
        <f t="shared" si="62"/>
        <v>7</v>
      </c>
      <c r="AW127" s="50">
        <f t="shared" si="63"/>
        <v>0</v>
      </c>
      <c r="AY127" s="44">
        <v>0</v>
      </c>
      <c r="AZ127" s="14">
        <v>2</v>
      </c>
      <c r="BA127" s="14">
        <v>1</v>
      </c>
      <c r="BB127" s="57">
        <f t="shared" si="64"/>
        <v>3</v>
      </c>
      <c r="BC127" s="14">
        <f t="shared" si="65"/>
        <v>2</v>
      </c>
      <c r="BD127" s="43">
        <f t="shared" si="66"/>
        <v>1</v>
      </c>
      <c r="BF127" s="44">
        <f t="shared" si="44"/>
        <v>51</v>
      </c>
      <c r="BG127" s="14">
        <f t="shared" si="45"/>
        <v>48</v>
      </c>
      <c r="BH127" s="43">
        <f t="shared" si="46"/>
        <v>3</v>
      </c>
    </row>
    <row r="128" spans="1:60" x14ac:dyDescent="0.2">
      <c r="A128" s="44" t="s">
        <v>92</v>
      </c>
      <c r="B128" s="14" t="s">
        <v>383</v>
      </c>
      <c r="C128" s="14">
        <f>+VLOOKUP(A128,Sheet7!$A$2:$G$142,7,0)</f>
        <v>14.15</v>
      </c>
      <c r="D128" s="98">
        <f>+VLOOKUP(A128,Sheet7!$A$2:$E$142,5,0)</f>
        <v>1767</v>
      </c>
      <c r="F128" s="59">
        <v>1</v>
      </c>
      <c r="H128" s="59">
        <v>1</v>
      </c>
      <c r="I128" s="65"/>
      <c r="J128" s="59">
        <v>1</v>
      </c>
      <c r="K128" s="65"/>
      <c r="L128" s="59">
        <f>+VLOOKUP(A128,Sheet1!$A$11:$Y$148,25,0)</f>
        <v>1</v>
      </c>
      <c r="M128" s="65"/>
      <c r="N128" s="44">
        <v>4</v>
      </c>
      <c r="O128" s="14">
        <v>0</v>
      </c>
      <c r="P128" s="57">
        <f t="shared" si="47"/>
        <v>4</v>
      </c>
      <c r="Q128" s="14">
        <f t="shared" si="48"/>
        <v>4</v>
      </c>
      <c r="R128" s="50">
        <f t="shared" si="49"/>
        <v>0</v>
      </c>
      <c r="T128" s="44">
        <v>1</v>
      </c>
      <c r="U128" s="14">
        <f t="shared" si="50"/>
        <v>1</v>
      </c>
      <c r="V128" s="50">
        <f t="shared" si="51"/>
        <v>0</v>
      </c>
      <c r="X128" s="44">
        <v>2</v>
      </c>
      <c r="Y128" s="14">
        <f t="shared" si="52"/>
        <v>2</v>
      </c>
      <c r="Z128" s="50">
        <f t="shared" si="53"/>
        <v>0</v>
      </c>
      <c r="AB128" s="44">
        <v>1</v>
      </c>
      <c r="AC128" s="14">
        <f t="shared" si="54"/>
        <v>1</v>
      </c>
      <c r="AD128" s="50">
        <f t="shared" si="55"/>
        <v>0</v>
      </c>
      <c r="AF128" s="44">
        <v>0</v>
      </c>
      <c r="AG128" s="14">
        <v>22</v>
      </c>
      <c r="AH128" s="14">
        <v>1</v>
      </c>
      <c r="AI128" s="57">
        <f t="shared" si="56"/>
        <v>23</v>
      </c>
      <c r="AJ128" s="14">
        <f t="shared" si="57"/>
        <v>25</v>
      </c>
      <c r="AK128" s="50">
        <f t="shared" si="58"/>
        <v>-2</v>
      </c>
      <c r="AM128" s="44">
        <v>5</v>
      </c>
      <c r="AN128" s="14">
        <v>2</v>
      </c>
      <c r="AO128" s="57">
        <f t="shared" si="59"/>
        <v>7</v>
      </c>
      <c r="AP128" s="14">
        <v>5</v>
      </c>
      <c r="AQ128" s="50">
        <f t="shared" si="60"/>
        <v>2</v>
      </c>
      <c r="AS128" s="54">
        <f t="shared" si="61"/>
        <v>0</v>
      </c>
      <c r="AU128" s="44">
        <v>7</v>
      </c>
      <c r="AV128" s="14">
        <f t="shared" si="62"/>
        <v>8</v>
      </c>
      <c r="AW128" s="50">
        <f t="shared" si="63"/>
        <v>-1</v>
      </c>
      <c r="AY128" s="44">
        <v>0</v>
      </c>
      <c r="AZ128" s="14">
        <v>2</v>
      </c>
      <c r="BA128" s="14">
        <v>0</v>
      </c>
      <c r="BB128" s="57">
        <f t="shared" si="64"/>
        <v>2</v>
      </c>
      <c r="BC128" s="14">
        <f t="shared" si="65"/>
        <v>2</v>
      </c>
      <c r="BD128" s="43">
        <f t="shared" si="66"/>
        <v>0</v>
      </c>
      <c r="BF128" s="44">
        <f t="shared" si="44"/>
        <v>51</v>
      </c>
      <c r="BG128" s="14">
        <f t="shared" si="45"/>
        <v>52</v>
      </c>
      <c r="BH128" s="43">
        <f t="shared" si="46"/>
        <v>-1</v>
      </c>
    </row>
    <row r="129" spans="1:60" x14ac:dyDescent="0.2">
      <c r="A129" s="44" t="s">
        <v>139</v>
      </c>
      <c r="B129" s="14" t="s">
        <v>385</v>
      </c>
      <c r="C129" s="14">
        <f>+VLOOKUP(A129,Sheet7!$A$2:$G$142,7,0)</f>
        <v>24.88</v>
      </c>
      <c r="D129" s="98">
        <f>+VLOOKUP(A129,Sheet7!$A$2:$E$142,5,0)</f>
        <v>2151</v>
      </c>
      <c r="F129" s="59">
        <v>1</v>
      </c>
      <c r="H129" s="59">
        <v>1</v>
      </c>
      <c r="I129" s="65"/>
      <c r="J129" s="59">
        <v>1</v>
      </c>
      <c r="K129" s="65"/>
      <c r="L129" s="59">
        <f>+VLOOKUP(A129,Sheet1!$A$11:$Y$148,25,0)</f>
        <v>1</v>
      </c>
      <c r="M129" s="65"/>
      <c r="N129" s="44">
        <v>5</v>
      </c>
      <c r="O129" s="14">
        <v>0</v>
      </c>
      <c r="P129" s="57">
        <f t="shared" si="47"/>
        <v>5</v>
      </c>
      <c r="Q129" s="14">
        <f t="shared" si="48"/>
        <v>5</v>
      </c>
      <c r="R129" s="50">
        <f t="shared" si="49"/>
        <v>0</v>
      </c>
      <c r="T129" s="44">
        <v>2</v>
      </c>
      <c r="U129" s="14">
        <f t="shared" si="50"/>
        <v>2</v>
      </c>
      <c r="V129" s="50">
        <f t="shared" si="51"/>
        <v>0</v>
      </c>
      <c r="X129" s="44">
        <v>2</v>
      </c>
      <c r="Y129" s="14">
        <f t="shared" si="52"/>
        <v>2</v>
      </c>
      <c r="Z129" s="50">
        <f t="shared" si="53"/>
        <v>0</v>
      </c>
      <c r="AB129" s="44">
        <v>2</v>
      </c>
      <c r="AC129" s="14">
        <f t="shared" si="54"/>
        <v>2</v>
      </c>
      <c r="AD129" s="50">
        <f t="shared" si="55"/>
        <v>0</v>
      </c>
      <c r="AF129" s="44">
        <v>0</v>
      </c>
      <c r="AG129" s="14">
        <v>30</v>
      </c>
      <c r="AH129" s="14">
        <v>2</v>
      </c>
      <c r="AI129" s="57">
        <f t="shared" si="56"/>
        <v>32</v>
      </c>
      <c r="AJ129" s="14">
        <f t="shared" si="57"/>
        <v>30</v>
      </c>
      <c r="AK129" s="50">
        <f t="shared" si="58"/>
        <v>2</v>
      </c>
      <c r="AM129" s="44">
        <v>5</v>
      </c>
      <c r="AN129" s="14">
        <v>0</v>
      </c>
      <c r="AO129" s="57">
        <f t="shared" si="59"/>
        <v>5</v>
      </c>
      <c r="AP129" s="14">
        <v>5</v>
      </c>
      <c r="AQ129" s="50">
        <f t="shared" si="60"/>
        <v>0</v>
      </c>
      <c r="AS129" s="54">
        <f t="shared" si="61"/>
        <v>2</v>
      </c>
      <c r="AU129" s="44">
        <v>9</v>
      </c>
      <c r="AV129" s="14">
        <f t="shared" si="62"/>
        <v>9</v>
      </c>
      <c r="AW129" s="50">
        <f t="shared" si="63"/>
        <v>0</v>
      </c>
      <c r="AY129" s="44">
        <v>0</v>
      </c>
      <c r="AZ129" s="14">
        <v>3</v>
      </c>
      <c r="BA129" s="14">
        <v>0</v>
      </c>
      <c r="BB129" s="57">
        <f t="shared" si="64"/>
        <v>3</v>
      </c>
      <c r="BC129" s="14">
        <f t="shared" si="65"/>
        <v>3</v>
      </c>
      <c r="BD129" s="43">
        <f t="shared" si="66"/>
        <v>0</v>
      </c>
      <c r="BF129" s="44">
        <f t="shared" si="44"/>
        <v>64</v>
      </c>
      <c r="BG129" s="14">
        <f t="shared" si="45"/>
        <v>62</v>
      </c>
      <c r="BH129" s="43">
        <f t="shared" si="46"/>
        <v>2</v>
      </c>
    </row>
    <row r="130" spans="1:60" x14ac:dyDescent="0.2">
      <c r="A130" s="44" t="s">
        <v>93</v>
      </c>
      <c r="B130" s="14" t="s">
        <v>383</v>
      </c>
      <c r="C130" s="14">
        <f>+VLOOKUP(A130,Sheet7!$A$2:$G$142,7,0)</f>
        <v>15.93</v>
      </c>
      <c r="D130" s="98">
        <f>+VLOOKUP(A130,Sheet7!$A$2:$E$142,5,0)</f>
        <v>1861</v>
      </c>
      <c r="F130" s="59">
        <v>1</v>
      </c>
      <c r="H130" s="59">
        <v>1</v>
      </c>
      <c r="I130" s="65"/>
      <c r="J130" s="59">
        <v>1</v>
      </c>
      <c r="K130" s="65"/>
      <c r="L130" s="59">
        <f>+VLOOKUP(A130,Sheet1!$A$11:$Y$148,25,0)</f>
        <v>1</v>
      </c>
      <c r="M130" s="65"/>
      <c r="N130" s="44">
        <v>5</v>
      </c>
      <c r="O130" s="14">
        <v>0</v>
      </c>
      <c r="P130" s="57">
        <f t="shared" si="47"/>
        <v>5</v>
      </c>
      <c r="Q130" s="14">
        <f t="shared" si="48"/>
        <v>5</v>
      </c>
      <c r="R130" s="50">
        <f t="shared" si="49"/>
        <v>0</v>
      </c>
      <c r="T130" s="44">
        <v>2</v>
      </c>
      <c r="U130" s="14">
        <f t="shared" si="50"/>
        <v>2</v>
      </c>
      <c r="V130" s="50">
        <f t="shared" si="51"/>
        <v>0</v>
      </c>
      <c r="X130" s="44">
        <v>2</v>
      </c>
      <c r="Y130" s="14">
        <f t="shared" si="52"/>
        <v>2</v>
      </c>
      <c r="Z130" s="50">
        <f t="shared" si="53"/>
        <v>0</v>
      </c>
      <c r="AB130" s="44">
        <v>2</v>
      </c>
      <c r="AC130" s="14">
        <f t="shared" si="54"/>
        <v>2</v>
      </c>
      <c r="AD130" s="50">
        <f t="shared" si="55"/>
        <v>0</v>
      </c>
      <c r="AF130" s="44">
        <v>0</v>
      </c>
      <c r="AG130" s="14">
        <v>25</v>
      </c>
      <c r="AH130" s="14">
        <v>1</v>
      </c>
      <c r="AI130" s="57">
        <f t="shared" si="56"/>
        <v>26</v>
      </c>
      <c r="AJ130" s="14">
        <f t="shared" si="57"/>
        <v>26</v>
      </c>
      <c r="AK130" s="50">
        <f t="shared" si="58"/>
        <v>0</v>
      </c>
      <c r="AM130" s="44">
        <v>5</v>
      </c>
      <c r="AN130" s="14">
        <v>0</v>
      </c>
      <c r="AO130" s="57">
        <f t="shared" si="59"/>
        <v>5</v>
      </c>
      <c r="AP130" s="14">
        <v>5</v>
      </c>
      <c r="AQ130" s="50">
        <f t="shared" si="60"/>
        <v>0</v>
      </c>
      <c r="AS130" s="54">
        <f t="shared" si="61"/>
        <v>0</v>
      </c>
      <c r="AU130" s="44">
        <v>7</v>
      </c>
      <c r="AV130" s="14">
        <f t="shared" si="62"/>
        <v>8</v>
      </c>
      <c r="AW130" s="50">
        <f t="shared" si="63"/>
        <v>-1</v>
      </c>
      <c r="AY130" s="44">
        <v>0</v>
      </c>
      <c r="AZ130" s="14">
        <v>2</v>
      </c>
      <c r="BA130" s="14">
        <v>0</v>
      </c>
      <c r="BB130" s="57">
        <f t="shared" si="64"/>
        <v>2</v>
      </c>
      <c r="BC130" s="14">
        <f t="shared" si="65"/>
        <v>2</v>
      </c>
      <c r="BD130" s="43">
        <f t="shared" si="66"/>
        <v>0</v>
      </c>
      <c r="BF130" s="44">
        <f t="shared" si="44"/>
        <v>55</v>
      </c>
      <c r="BG130" s="14">
        <f t="shared" si="45"/>
        <v>56</v>
      </c>
      <c r="BH130" s="43">
        <f t="shared" si="46"/>
        <v>-1</v>
      </c>
    </row>
    <row r="131" spans="1:60" x14ac:dyDescent="0.2">
      <c r="A131" s="44" t="s">
        <v>94</v>
      </c>
      <c r="B131" s="14" t="s">
        <v>383</v>
      </c>
      <c r="C131" s="14">
        <f>+VLOOKUP(A131,Sheet7!$A$2:$G$142,7,0)</f>
        <v>22.36</v>
      </c>
      <c r="D131" s="98">
        <f>+VLOOKUP(A131,Sheet7!$A$2:$E$142,5,0)</f>
        <v>1963</v>
      </c>
      <c r="F131" s="59">
        <v>1</v>
      </c>
      <c r="H131" s="59">
        <v>1</v>
      </c>
      <c r="I131" s="65"/>
      <c r="J131" s="59">
        <v>1</v>
      </c>
      <c r="K131" s="65"/>
      <c r="L131" s="59">
        <f>+VLOOKUP(A131,Sheet1!$A$11:$Y$148,25,0)</f>
        <v>1</v>
      </c>
      <c r="M131" s="65"/>
      <c r="N131" s="44">
        <v>5</v>
      </c>
      <c r="O131" s="14">
        <v>0</v>
      </c>
      <c r="P131" s="57">
        <f t="shared" si="47"/>
        <v>5</v>
      </c>
      <c r="Q131" s="14">
        <f t="shared" si="48"/>
        <v>5</v>
      </c>
      <c r="R131" s="50">
        <f t="shared" si="49"/>
        <v>0</v>
      </c>
      <c r="T131" s="44">
        <v>2</v>
      </c>
      <c r="U131" s="14">
        <f t="shared" si="50"/>
        <v>2</v>
      </c>
      <c r="V131" s="50">
        <f t="shared" si="51"/>
        <v>0</v>
      </c>
      <c r="X131" s="44">
        <v>2</v>
      </c>
      <c r="Y131" s="14">
        <f t="shared" si="52"/>
        <v>2</v>
      </c>
      <c r="Z131" s="50">
        <f t="shared" si="53"/>
        <v>0</v>
      </c>
      <c r="AB131" s="44">
        <v>2</v>
      </c>
      <c r="AC131" s="14">
        <f t="shared" si="54"/>
        <v>2</v>
      </c>
      <c r="AD131" s="50">
        <f t="shared" si="55"/>
        <v>0</v>
      </c>
      <c r="AF131" s="44">
        <v>0</v>
      </c>
      <c r="AG131" s="14">
        <v>27</v>
      </c>
      <c r="AH131" s="14">
        <v>2</v>
      </c>
      <c r="AI131" s="57">
        <f t="shared" si="56"/>
        <v>29</v>
      </c>
      <c r="AJ131" s="14">
        <f t="shared" si="57"/>
        <v>27</v>
      </c>
      <c r="AK131" s="50">
        <f t="shared" si="58"/>
        <v>2</v>
      </c>
      <c r="AM131" s="44">
        <v>5</v>
      </c>
      <c r="AN131" s="14">
        <v>0</v>
      </c>
      <c r="AO131" s="57">
        <f t="shared" si="59"/>
        <v>5</v>
      </c>
      <c r="AP131" s="14">
        <v>5</v>
      </c>
      <c r="AQ131" s="50">
        <f t="shared" si="60"/>
        <v>0</v>
      </c>
      <c r="AS131" s="54">
        <f t="shared" si="61"/>
        <v>2</v>
      </c>
      <c r="AU131" s="44">
        <v>8</v>
      </c>
      <c r="AV131" s="14">
        <f t="shared" si="62"/>
        <v>9</v>
      </c>
      <c r="AW131" s="50">
        <f t="shared" si="63"/>
        <v>-1</v>
      </c>
      <c r="AY131" s="44">
        <v>0</v>
      </c>
      <c r="AZ131" s="14">
        <v>2</v>
      </c>
      <c r="BA131" s="14">
        <v>0</v>
      </c>
      <c r="BB131" s="57">
        <f t="shared" si="64"/>
        <v>2</v>
      </c>
      <c r="BC131" s="14">
        <f t="shared" si="65"/>
        <v>2</v>
      </c>
      <c r="BD131" s="43">
        <f t="shared" si="66"/>
        <v>0</v>
      </c>
      <c r="BF131" s="44">
        <f t="shared" si="44"/>
        <v>59</v>
      </c>
      <c r="BG131" s="14">
        <f t="shared" si="45"/>
        <v>58</v>
      </c>
      <c r="BH131" s="43">
        <f t="shared" si="46"/>
        <v>1</v>
      </c>
    </row>
    <row r="132" spans="1:60" x14ac:dyDescent="0.2">
      <c r="A132" s="44" t="s">
        <v>119</v>
      </c>
      <c r="B132" s="14" t="s">
        <v>379</v>
      </c>
      <c r="C132" s="14">
        <f>+VLOOKUP(A132,Sheet7!$A$2:$G$142,7,0)</f>
        <v>5.9300000000000006</v>
      </c>
      <c r="D132" s="98">
        <f>+VLOOKUP(A132,Sheet7!$A$2:$E$142,5,0)</f>
        <v>812</v>
      </c>
      <c r="F132" s="59">
        <v>1</v>
      </c>
      <c r="H132" s="59">
        <v>1</v>
      </c>
      <c r="I132" s="65"/>
      <c r="J132" s="59">
        <v>1</v>
      </c>
      <c r="K132" s="65"/>
      <c r="L132" s="59">
        <f>+VLOOKUP(A132,Sheet1!$A$11:$Y$148,25,0)</f>
        <v>1</v>
      </c>
      <c r="M132" s="65"/>
      <c r="N132" s="44">
        <v>2</v>
      </c>
      <c r="O132" s="14">
        <v>0</v>
      </c>
      <c r="P132" s="57">
        <f t="shared" si="47"/>
        <v>2</v>
      </c>
      <c r="Q132" s="14">
        <f t="shared" si="48"/>
        <v>2</v>
      </c>
      <c r="R132" s="50">
        <f t="shared" si="49"/>
        <v>0</v>
      </c>
      <c r="T132" s="44">
        <v>0</v>
      </c>
      <c r="U132" s="14">
        <f t="shared" si="50"/>
        <v>0</v>
      </c>
      <c r="V132" s="50">
        <f t="shared" si="51"/>
        <v>0</v>
      </c>
      <c r="X132" s="44">
        <v>1</v>
      </c>
      <c r="Y132" s="14">
        <f t="shared" si="52"/>
        <v>1</v>
      </c>
      <c r="Z132" s="50">
        <f t="shared" si="53"/>
        <v>0</v>
      </c>
      <c r="AB132" s="44">
        <v>1</v>
      </c>
      <c r="AC132" s="14">
        <f t="shared" si="54"/>
        <v>1</v>
      </c>
      <c r="AD132" s="50">
        <f t="shared" si="55"/>
        <v>0</v>
      </c>
      <c r="AF132" s="44">
        <v>0</v>
      </c>
      <c r="AG132" s="14">
        <v>9</v>
      </c>
      <c r="AH132" s="14">
        <v>1</v>
      </c>
      <c r="AI132" s="57">
        <f t="shared" si="56"/>
        <v>10</v>
      </c>
      <c r="AJ132" s="14">
        <f t="shared" si="57"/>
        <v>11</v>
      </c>
      <c r="AK132" s="50">
        <f t="shared" si="58"/>
        <v>-1</v>
      </c>
      <c r="AM132" s="44">
        <v>5</v>
      </c>
      <c r="AN132" s="14">
        <v>0</v>
      </c>
      <c r="AO132" s="57">
        <f t="shared" si="59"/>
        <v>5</v>
      </c>
      <c r="AP132" s="14">
        <v>5</v>
      </c>
      <c r="AQ132" s="50">
        <f t="shared" si="60"/>
        <v>0</v>
      </c>
      <c r="AS132" s="54">
        <f t="shared" si="61"/>
        <v>-1</v>
      </c>
      <c r="AU132" s="44">
        <v>4</v>
      </c>
      <c r="AV132" s="14">
        <f t="shared" si="62"/>
        <v>4</v>
      </c>
      <c r="AW132" s="50">
        <f t="shared" si="63"/>
        <v>0</v>
      </c>
      <c r="AY132" s="44">
        <v>0</v>
      </c>
      <c r="AZ132" s="14">
        <v>2</v>
      </c>
      <c r="BA132" s="14">
        <v>0</v>
      </c>
      <c r="BB132" s="57">
        <f t="shared" si="64"/>
        <v>2</v>
      </c>
      <c r="BC132" s="14">
        <f t="shared" si="65"/>
        <v>2</v>
      </c>
      <c r="BD132" s="43">
        <f t="shared" si="66"/>
        <v>0</v>
      </c>
      <c r="BF132" s="44">
        <f t="shared" si="44"/>
        <v>29</v>
      </c>
      <c r="BG132" s="14">
        <f t="shared" si="45"/>
        <v>30</v>
      </c>
      <c r="BH132" s="43">
        <f t="shared" si="46"/>
        <v>-1</v>
      </c>
    </row>
    <row r="133" spans="1:60" x14ac:dyDescent="0.2">
      <c r="A133" s="44" t="s">
        <v>126</v>
      </c>
      <c r="B133" s="14" t="s">
        <v>817</v>
      </c>
      <c r="C133" s="14">
        <f>+VLOOKUP(A133,Sheet7!$A$2:$G$142,7,0)</f>
        <v>12.62</v>
      </c>
      <c r="D133" s="98">
        <f>+VLOOKUP(A133,Sheet7!$A$2:$E$142,5,0)</f>
        <v>607</v>
      </c>
      <c r="F133" s="59">
        <v>1</v>
      </c>
      <c r="H133" s="59">
        <v>1</v>
      </c>
      <c r="I133" s="65"/>
      <c r="J133" s="59">
        <v>1</v>
      </c>
      <c r="K133" s="65"/>
      <c r="L133" s="59">
        <f>+VLOOKUP(A133,Sheet1!$A$11:$Y$148,25,0)</f>
        <v>1</v>
      </c>
      <c r="M133" s="65"/>
      <c r="N133" s="44">
        <v>2</v>
      </c>
      <c r="O133" s="14">
        <v>0</v>
      </c>
      <c r="P133" s="57">
        <f t="shared" si="47"/>
        <v>2</v>
      </c>
      <c r="Q133" s="14">
        <f t="shared" si="48"/>
        <v>2</v>
      </c>
      <c r="R133" s="50">
        <f t="shared" si="49"/>
        <v>0</v>
      </c>
      <c r="T133" s="44">
        <v>0</v>
      </c>
      <c r="U133" s="14">
        <f t="shared" si="50"/>
        <v>0</v>
      </c>
      <c r="V133" s="50">
        <f t="shared" si="51"/>
        <v>0</v>
      </c>
      <c r="X133" s="44">
        <v>1</v>
      </c>
      <c r="Y133" s="14">
        <f t="shared" si="52"/>
        <v>1</v>
      </c>
      <c r="Z133" s="50">
        <f t="shared" si="53"/>
        <v>0</v>
      </c>
      <c r="AB133" s="44">
        <v>1</v>
      </c>
      <c r="AC133" s="14">
        <f t="shared" si="54"/>
        <v>1</v>
      </c>
      <c r="AD133" s="50">
        <f t="shared" si="55"/>
        <v>0</v>
      </c>
      <c r="AF133" s="44">
        <v>0</v>
      </c>
      <c r="AG133" s="14">
        <v>6</v>
      </c>
      <c r="AH133" s="14">
        <v>1</v>
      </c>
      <c r="AI133" s="57">
        <f t="shared" si="56"/>
        <v>7</v>
      </c>
      <c r="AJ133" s="14">
        <f t="shared" si="57"/>
        <v>8</v>
      </c>
      <c r="AK133" s="50">
        <f t="shared" si="58"/>
        <v>-1</v>
      </c>
      <c r="AM133" s="44">
        <v>5</v>
      </c>
      <c r="AN133" s="14">
        <v>0</v>
      </c>
      <c r="AO133" s="57">
        <f t="shared" si="59"/>
        <v>5</v>
      </c>
      <c r="AP133" s="14">
        <v>5</v>
      </c>
      <c r="AQ133" s="50">
        <f t="shared" si="60"/>
        <v>0</v>
      </c>
      <c r="AS133" s="54">
        <f t="shared" si="61"/>
        <v>-1</v>
      </c>
      <c r="AU133" s="44">
        <v>3</v>
      </c>
      <c r="AV133" s="14">
        <f t="shared" si="62"/>
        <v>3</v>
      </c>
      <c r="AW133" s="50">
        <f t="shared" si="63"/>
        <v>0</v>
      </c>
      <c r="AY133" s="44">
        <v>0</v>
      </c>
      <c r="AZ133" s="14">
        <v>2</v>
      </c>
      <c r="BA133" s="14">
        <v>0</v>
      </c>
      <c r="BB133" s="57">
        <f t="shared" si="64"/>
        <v>2</v>
      </c>
      <c r="BC133" s="14">
        <f t="shared" si="65"/>
        <v>2</v>
      </c>
      <c r="BD133" s="43">
        <f t="shared" si="66"/>
        <v>0</v>
      </c>
      <c r="BF133" s="44">
        <f t="shared" si="44"/>
        <v>25</v>
      </c>
      <c r="BG133" s="14">
        <f t="shared" si="45"/>
        <v>26</v>
      </c>
      <c r="BH133" s="43">
        <f t="shared" si="46"/>
        <v>-1</v>
      </c>
    </row>
    <row r="134" spans="1:60" x14ac:dyDescent="0.2">
      <c r="A134" s="44" t="s">
        <v>69</v>
      </c>
      <c r="B134" s="14" t="s">
        <v>380</v>
      </c>
      <c r="C134" s="14">
        <f>+VLOOKUP(A134,Sheet7!$A$2:$G$142,7,0)</f>
        <v>17.09</v>
      </c>
      <c r="D134" s="98">
        <f>+VLOOKUP(A134,Sheet7!$A$2:$E$142,5,0)</f>
        <v>1651</v>
      </c>
      <c r="F134" s="59">
        <v>1</v>
      </c>
      <c r="H134" s="59">
        <v>1</v>
      </c>
      <c r="I134" s="65"/>
      <c r="J134" s="59">
        <v>1</v>
      </c>
      <c r="K134" s="65"/>
      <c r="L134" s="59">
        <f>+VLOOKUP(A134,Sheet1!$A$11:$Y$148,25,0)</f>
        <v>1</v>
      </c>
      <c r="M134" s="65"/>
      <c r="N134" s="44">
        <v>4</v>
      </c>
      <c r="O134" s="14">
        <v>0</v>
      </c>
      <c r="P134" s="57">
        <f t="shared" si="47"/>
        <v>4</v>
      </c>
      <c r="Q134" s="14">
        <f t="shared" si="48"/>
        <v>4</v>
      </c>
      <c r="R134" s="50">
        <f t="shared" si="49"/>
        <v>0</v>
      </c>
      <c r="T134" s="44">
        <v>1</v>
      </c>
      <c r="U134" s="14">
        <f t="shared" si="50"/>
        <v>1</v>
      </c>
      <c r="V134" s="50">
        <f t="shared" si="51"/>
        <v>0</v>
      </c>
      <c r="X134" s="44">
        <v>2</v>
      </c>
      <c r="Y134" s="14">
        <f t="shared" si="52"/>
        <v>2</v>
      </c>
      <c r="Z134" s="50">
        <f t="shared" si="53"/>
        <v>0</v>
      </c>
      <c r="AB134" s="44">
        <v>2</v>
      </c>
      <c r="AC134" s="14">
        <f t="shared" si="54"/>
        <v>1</v>
      </c>
      <c r="AD134" s="50">
        <f t="shared" si="55"/>
        <v>1</v>
      </c>
      <c r="AF134" s="44">
        <v>0</v>
      </c>
      <c r="AG134" s="14">
        <v>22</v>
      </c>
      <c r="AH134" s="14">
        <v>1</v>
      </c>
      <c r="AI134" s="57">
        <f t="shared" si="56"/>
        <v>23</v>
      </c>
      <c r="AJ134" s="14">
        <f t="shared" si="57"/>
        <v>23</v>
      </c>
      <c r="AK134" s="50">
        <f t="shared" si="58"/>
        <v>0</v>
      </c>
      <c r="AM134" s="44">
        <v>5</v>
      </c>
      <c r="AN134" s="14">
        <v>0</v>
      </c>
      <c r="AO134" s="57">
        <f t="shared" si="59"/>
        <v>5</v>
      </c>
      <c r="AP134" s="14">
        <v>5</v>
      </c>
      <c r="AQ134" s="50">
        <f t="shared" si="60"/>
        <v>0</v>
      </c>
      <c r="AS134" s="54">
        <f t="shared" si="61"/>
        <v>0</v>
      </c>
      <c r="AU134" s="44">
        <v>7</v>
      </c>
      <c r="AV134" s="14">
        <f t="shared" si="62"/>
        <v>7</v>
      </c>
      <c r="AW134" s="50">
        <f t="shared" si="63"/>
        <v>0</v>
      </c>
      <c r="AY134" s="44">
        <v>1</v>
      </c>
      <c r="AZ134" s="14">
        <v>0</v>
      </c>
      <c r="BA134" s="14">
        <v>1</v>
      </c>
      <c r="BB134" s="57">
        <f t="shared" si="64"/>
        <v>2</v>
      </c>
      <c r="BC134" s="14">
        <f t="shared" si="65"/>
        <v>2</v>
      </c>
      <c r="BD134" s="43">
        <f t="shared" si="66"/>
        <v>0</v>
      </c>
      <c r="BF134" s="44">
        <f t="shared" si="44"/>
        <v>50</v>
      </c>
      <c r="BG134" s="14">
        <f t="shared" si="45"/>
        <v>49</v>
      </c>
      <c r="BH134" s="43">
        <f t="shared" si="46"/>
        <v>1</v>
      </c>
    </row>
    <row r="135" spans="1:60" x14ac:dyDescent="0.2">
      <c r="A135" s="41" t="s">
        <v>348</v>
      </c>
      <c r="B135" s="42" t="s">
        <v>862</v>
      </c>
      <c r="C135" s="42"/>
      <c r="D135" s="97"/>
      <c r="F135" s="58"/>
      <c r="H135" s="58"/>
      <c r="I135" s="6"/>
      <c r="J135" s="58"/>
      <c r="K135" s="6"/>
      <c r="L135" s="58"/>
      <c r="N135" s="41"/>
      <c r="O135" s="42"/>
      <c r="P135" s="57"/>
      <c r="Q135" s="42"/>
      <c r="R135" s="50"/>
      <c r="T135" s="41"/>
      <c r="U135" s="42"/>
      <c r="V135" s="50"/>
      <c r="X135" s="41"/>
      <c r="Y135" s="42"/>
      <c r="Z135" s="50"/>
      <c r="AB135" s="41"/>
      <c r="AC135" s="42"/>
      <c r="AD135" s="50"/>
      <c r="AF135" s="41"/>
      <c r="AG135" s="42"/>
      <c r="AH135" s="42"/>
      <c r="AI135" s="57"/>
      <c r="AJ135" s="42"/>
      <c r="AK135" s="50"/>
      <c r="AM135" s="41"/>
      <c r="AN135" s="42"/>
      <c r="AO135" s="57"/>
      <c r="AP135" s="42"/>
      <c r="AQ135" s="50"/>
      <c r="AS135" s="54"/>
      <c r="AU135" s="41"/>
      <c r="AV135" s="42"/>
      <c r="AW135" s="50"/>
      <c r="AY135" s="41"/>
      <c r="AZ135" s="42"/>
      <c r="BA135" s="42"/>
      <c r="BB135" s="57"/>
      <c r="BC135" s="42"/>
      <c r="BD135" s="43"/>
      <c r="BF135" s="41"/>
      <c r="BG135" s="42"/>
      <c r="BH135" s="43"/>
    </row>
    <row r="136" spans="1:60" x14ac:dyDescent="0.2">
      <c r="A136" s="44" t="s">
        <v>70</v>
      </c>
      <c r="B136" s="14" t="s">
        <v>380</v>
      </c>
      <c r="C136" s="14">
        <f>+VLOOKUP(A136,Sheet7!$A$2:$G$142,7,0)</f>
        <v>21.28</v>
      </c>
      <c r="D136" s="98">
        <f>+VLOOKUP(A136,Sheet7!$A$2:$E$142,5,0)</f>
        <v>1627</v>
      </c>
      <c r="F136" s="59">
        <v>1</v>
      </c>
      <c r="H136" s="59">
        <v>1</v>
      </c>
      <c r="I136" s="65"/>
      <c r="J136" s="59">
        <v>1</v>
      </c>
      <c r="K136" s="65"/>
      <c r="L136" s="59">
        <f>+VLOOKUP(A136,Sheet1!$A$11:$Y$148,25,0)</f>
        <v>1</v>
      </c>
      <c r="M136" s="65"/>
      <c r="N136" s="44">
        <v>4</v>
      </c>
      <c r="O136" s="14">
        <v>0</v>
      </c>
      <c r="P136" s="57">
        <f t="shared" ref="P136:P141" si="67">+N136+O136</f>
        <v>4</v>
      </c>
      <c r="Q136" s="14">
        <f t="shared" ref="Q136:Q141" si="68">+IF(D136&lt;800,2,ROUND(D136/400,0))</f>
        <v>4</v>
      </c>
      <c r="R136" s="50">
        <f t="shared" ref="R136:R141" si="69">+P136-Q136</f>
        <v>0</v>
      </c>
      <c r="T136" s="44">
        <v>1</v>
      </c>
      <c r="U136" s="14">
        <f t="shared" ref="U136:U141" si="70">+IF(D136&lt;1000,0,IF(D136&lt;1775,1,2))</f>
        <v>1</v>
      </c>
      <c r="V136" s="50">
        <f t="shared" ref="V136:V141" si="71">+T136-U136</f>
        <v>0</v>
      </c>
      <c r="X136" s="44">
        <v>2</v>
      </c>
      <c r="Y136" s="14">
        <f t="shared" ref="Y136:Y141" si="72">+IF(D136&lt;1300,1,2)</f>
        <v>2</v>
      </c>
      <c r="Z136" s="50">
        <f t="shared" ref="Z136:Z141" si="73">+X136-Y136</f>
        <v>0</v>
      </c>
      <c r="AB136" s="44">
        <v>2</v>
      </c>
      <c r="AC136" s="14">
        <f t="shared" ref="AC136:AC141" si="74">IF(AI136&gt;23,2,1)</f>
        <v>2</v>
      </c>
      <c r="AD136" s="50">
        <f t="shared" ref="AD136:AD141" si="75">+AB136-AC136</f>
        <v>0</v>
      </c>
      <c r="AF136" s="44">
        <v>0</v>
      </c>
      <c r="AG136" s="14">
        <v>22</v>
      </c>
      <c r="AH136" s="14">
        <v>2</v>
      </c>
      <c r="AI136" s="57">
        <f t="shared" ref="AI136:AI141" si="76">+AF136+AG136+AH136</f>
        <v>24</v>
      </c>
      <c r="AJ136" s="14">
        <f t="shared" ref="AJ136:AJ141" si="77">+ROUND(D136/$AI$142,0)</f>
        <v>23</v>
      </c>
      <c r="AK136" s="50">
        <f t="shared" ref="AK136:AK141" si="78">+AI136-AJ136</f>
        <v>1</v>
      </c>
      <c r="AM136" s="44">
        <v>5</v>
      </c>
      <c r="AN136" s="14">
        <v>0</v>
      </c>
      <c r="AO136" s="57">
        <f t="shared" ref="AO136:AO141" si="79">SUM(AM136:AN136)</f>
        <v>5</v>
      </c>
      <c r="AP136" s="14">
        <v>5</v>
      </c>
      <c r="AQ136" s="50">
        <f t="shared" ref="AQ136:AQ141" si="80">AO136-AP136</f>
        <v>0</v>
      </c>
      <c r="AS136" s="54">
        <f t="shared" ref="AS136:AS141" si="81">+AQ136+AK136</f>
        <v>1</v>
      </c>
      <c r="AU136" s="44">
        <v>7</v>
      </c>
      <c r="AV136" s="14">
        <f t="shared" ref="AV136:AV141" si="82">+ROUND(D136/$AU$142,0)</f>
        <v>7</v>
      </c>
      <c r="AW136" s="50">
        <f t="shared" ref="AW136:AW141" si="83">+AU136-AV136</f>
        <v>0</v>
      </c>
      <c r="AY136" s="44">
        <v>0</v>
      </c>
      <c r="AZ136" s="14">
        <v>2</v>
      </c>
      <c r="BA136" s="14">
        <v>0</v>
      </c>
      <c r="BB136" s="57">
        <f t="shared" ref="BB136:BB142" si="84">+AY136+AZ136+BA136</f>
        <v>2</v>
      </c>
      <c r="BC136" s="14">
        <f t="shared" ref="BC136:BC141" si="85">+IF(D136&lt;2000,2,3)</f>
        <v>2</v>
      </c>
      <c r="BD136" s="43">
        <f t="shared" ref="BD136:BD141" si="86">+BB136-BC136</f>
        <v>0</v>
      </c>
      <c r="BF136" s="44">
        <f t="shared" ref="BF136:BF141" si="87">F136+H136+J136+L136+P136+T136+X136+AB136+AI136++AM136+AN136+AU136+BB136</f>
        <v>51</v>
      </c>
      <c r="BG136" s="14">
        <f t="shared" ref="BG136:BG141" si="88">F136+H136+J136+L136+Q136+U136+Y136+AC136+AJ136+AP136+AV136+BC136</f>
        <v>50</v>
      </c>
      <c r="BH136" s="43">
        <f t="shared" ref="BH136:BH141" si="89">R136+V136+Z136+AD136+AK136+AQ136+AW136+BD136</f>
        <v>1</v>
      </c>
    </row>
    <row r="137" spans="1:60" x14ac:dyDescent="0.2">
      <c r="A137" s="44" t="s">
        <v>142</v>
      </c>
      <c r="B137" s="14" t="s">
        <v>385</v>
      </c>
      <c r="C137" s="14">
        <f>+VLOOKUP(A137,Sheet7!$A$2:$G$142,7,0)</f>
        <v>6.16</v>
      </c>
      <c r="D137" s="98">
        <f>+VLOOKUP(A137,Sheet7!$A$2:$E$142,5,0)</f>
        <v>915</v>
      </c>
      <c r="F137" s="59">
        <v>1</v>
      </c>
      <c r="H137" s="59">
        <v>1</v>
      </c>
      <c r="I137" s="65"/>
      <c r="J137" s="59">
        <v>1</v>
      </c>
      <c r="K137" s="65"/>
      <c r="L137" s="59">
        <f>+VLOOKUP(A137,Sheet1!$A$11:$Y$148,25,0)</f>
        <v>1</v>
      </c>
      <c r="M137" s="65"/>
      <c r="N137" s="44">
        <v>2</v>
      </c>
      <c r="O137" s="14">
        <v>0</v>
      </c>
      <c r="P137" s="57">
        <f t="shared" si="67"/>
        <v>2</v>
      </c>
      <c r="Q137" s="14">
        <f t="shared" si="68"/>
        <v>2</v>
      </c>
      <c r="R137" s="50">
        <f t="shared" si="69"/>
        <v>0</v>
      </c>
      <c r="T137" s="44">
        <v>0</v>
      </c>
      <c r="U137" s="14">
        <f t="shared" si="70"/>
        <v>0</v>
      </c>
      <c r="V137" s="50">
        <f t="shared" si="71"/>
        <v>0</v>
      </c>
      <c r="X137" s="44">
        <v>1</v>
      </c>
      <c r="Y137" s="14">
        <f t="shared" si="72"/>
        <v>1</v>
      </c>
      <c r="Z137" s="50">
        <f t="shared" si="73"/>
        <v>0</v>
      </c>
      <c r="AB137" s="44">
        <v>1</v>
      </c>
      <c r="AC137" s="14">
        <f t="shared" si="74"/>
        <v>1</v>
      </c>
      <c r="AD137" s="50">
        <f t="shared" si="75"/>
        <v>0</v>
      </c>
      <c r="AF137" s="44">
        <v>0</v>
      </c>
      <c r="AG137" s="14">
        <v>10</v>
      </c>
      <c r="AH137" s="14">
        <v>1</v>
      </c>
      <c r="AI137" s="57">
        <f t="shared" si="76"/>
        <v>11</v>
      </c>
      <c r="AJ137" s="14">
        <f t="shared" si="77"/>
        <v>13</v>
      </c>
      <c r="AK137" s="50">
        <f t="shared" si="78"/>
        <v>-2</v>
      </c>
      <c r="AM137" s="44">
        <v>5</v>
      </c>
      <c r="AN137" s="14">
        <v>0</v>
      </c>
      <c r="AO137" s="57">
        <f t="shared" si="79"/>
        <v>5</v>
      </c>
      <c r="AP137" s="14">
        <v>5</v>
      </c>
      <c r="AQ137" s="50">
        <f t="shared" si="80"/>
        <v>0</v>
      </c>
      <c r="AS137" s="54">
        <f t="shared" si="81"/>
        <v>-2</v>
      </c>
      <c r="AU137" s="44">
        <v>4</v>
      </c>
      <c r="AV137" s="14">
        <f t="shared" si="82"/>
        <v>4</v>
      </c>
      <c r="AW137" s="50">
        <f t="shared" si="83"/>
        <v>0</v>
      </c>
      <c r="AY137" s="44">
        <v>0</v>
      </c>
      <c r="AZ137" s="14">
        <v>2</v>
      </c>
      <c r="BA137" s="14">
        <v>0</v>
      </c>
      <c r="BB137" s="57">
        <f t="shared" si="84"/>
        <v>2</v>
      </c>
      <c r="BC137" s="14">
        <f t="shared" si="85"/>
        <v>2</v>
      </c>
      <c r="BD137" s="43">
        <f t="shared" si="86"/>
        <v>0</v>
      </c>
      <c r="BF137" s="44">
        <f t="shared" si="87"/>
        <v>30</v>
      </c>
      <c r="BG137" s="14">
        <f t="shared" si="88"/>
        <v>32</v>
      </c>
      <c r="BH137" s="43">
        <f t="shared" si="89"/>
        <v>-2</v>
      </c>
    </row>
    <row r="138" spans="1:60" x14ac:dyDescent="0.2">
      <c r="A138" s="45" t="s">
        <v>350</v>
      </c>
      <c r="B138" s="46" t="s">
        <v>854</v>
      </c>
      <c r="C138" s="46">
        <f>+VLOOKUP(A138,Sheet7!$A$2:$G$142,7,0)</f>
        <v>4.43</v>
      </c>
      <c r="D138" s="99">
        <v>1327</v>
      </c>
      <c r="F138" s="60">
        <v>1</v>
      </c>
      <c r="H138" s="60">
        <v>1</v>
      </c>
      <c r="I138" s="6"/>
      <c r="J138" s="60">
        <v>1</v>
      </c>
      <c r="K138" s="6"/>
      <c r="L138" s="60">
        <f>+VLOOKUP(A138,Sheet1!$A$11:$Y$148,25,0)</f>
        <v>1</v>
      </c>
      <c r="N138" s="45">
        <v>3</v>
      </c>
      <c r="O138" s="46">
        <v>0</v>
      </c>
      <c r="P138" s="57">
        <f t="shared" si="67"/>
        <v>3</v>
      </c>
      <c r="Q138" s="46">
        <f t="shared" si="68"/>
        <v>3</v>
      </c>
      <c r="R138" s="50">
        <f t="shared" si="69"/>
        <v>0</v>
      </c>
      <c r="T138" s="45">
        <v>1</v>
      </c>
      <c r="U138" s="46">
        <f t="shared" si="70"/>
        <v>1</v>
      </c>
      <c r="V138" s="50">
        <f t="shared" si="71"/>
        <v>0</v>
      </c>
      <c r="X138" s="45">
        <v>2</v>
      </c>
      <c r="Y138" s="46">
        <f t="shared" si="72"/>
        <v>2</v>
      </c>
      <c r="Z138" s="50">
        <f t="shared" si="73"/>
        <v>0</v>
      </c>
      <c r="AB138" s="45">
        <v>1</v>
      </c>
      <c r="AC138" s="46">
        <f t="shared" si="74"/>
        <v>1</v>
      </c>
      <c r="AD138" s="50">
        <f t="shared" si="75"/>
        <v>0</v>
      </c>
      <c r="AF138" s="45">
        <v>0</v>
      </c>
      <c r="AG138" s="46">
        <v>18</v>
      </c>
      <c r="AH138" s="46">
        <v>1</v>
      </c>
      <c r="AI138" s="57">
        <f t="shared" si="76"/>
        <v>19</v>
      </c>
      <c r="AJ138" s="46">
        <f t="shared" si="77"/>
        <v>18</v>
      </c>
      <c r="AK138" s="50">
        <f t="shared" si="78"/>
        <v>1</v>
      </c>
      <c r="AM138" s="45">
        <v>5</v>
      </c>
      <c r="AN138" s="46">
        <v>0</v>
      </c>
      <c r="AO138" s="57">
        <f t="shared" si="79"/>
        <v>5</v>
      </c>
      <c r="AP138" s="46">
        <v>5</v>
      </c>
      <c r="AQ138" s="50">
        <f t="shared" si="80"/>
        <v>0</v>
      </c>
      <c r="AS138" s="54">
        <f t="shared" si="81"/>
        <v>1</v>
      </c>
      <c r="AU138" s="45">
        <v>6</v>
      </c>
      <c r="AV138" s="46">
        <f t="shared" si="82"/>
        <v>6</v>
      </c>
      <c r="AW138" s="50">
        <f t="shared" si="83"/>
        <v>0</v>
      </c>
      <c r="AY138" s="45">
        <v>0</v>
      </c>
      <c r="AZ138" s="46">
        <v>2</v>
      </c>
      <c r="BA138" s="46">
        <v>0</v>
      </c>
      <c r="BB138" s="57">
        <f t="shared" si="84"/>
        <v>2</v>
      </c>
      <c r="BC138" s="46">
        <f t="shared" si="85"/>
        <v>2</v>
      </c>
      <c r="BD138" s="43">
        <f t="shared" si="86"/>
        <v>0</v>
      </c>
      <c r="BF138" s="45">
        <f t="shared" si="87"/>
        <v>43</v>
      </c>
      <c r="BG138" s="46">
        <f t="shared" si="88"/>
        <v>42</v>
      </c>
      <c r="BH138" s="43">
        <f t="shared" si="89"/>
        <v>1</v>
      </c>
    </row>
    <row r="139" spans="1:60" x14ac:dyDescent="0.2">
      <c r="A139" s="44" t="s">
        <v>138</v>
      </c>
      <c r="B139" s="14" t="s">
        <v>817</v>
      </c>
      <c r="C139" s="14">
        <f>+VLOOKUP(A139,Sheet7!$A$2:$G$142,7,0)</f>
        <v>22.3</v>
      </c>
      <c r="D139" s="98">
        <f>+VLOOKUP(A139,Sheet7!$A$2:$E$142,5,0)</f>
        <v>1355</v>
      </c>
      <c r="F139" s="59">
        <v>1</v>
      </c>
      <c r="H139" s="59">
        <v>1</v>
      </c>
      <c r="I139" s="65"/>
      <c r="J139" s="59">
        <v>1</v>
      </c>
      <c r="K139" s="65"/>
      <c r="L139" s="59">
        <f>+VLOOKUP(A139,Sheet1!$A$11:$Y$148,25,0)</f>
        <v>1</v>
      </c>
      <c r="M139" s="65"/>
      <c r="N139" s="44">
        <v>3</v>
      </c>
      <c r="O139" s="14">
        <v>0</v>
      </c>
      <c r="P139" s="57">
        <f t="shared" si="67"/>
        <v>3</v>
      </c>
      <c r="Q139" s="14">
        <f t="shared" si="68"/>
        <v>3</v>
      </c>
      <c r="R139" s="50">
        <f t="shared" si="69"/>
        <v>0</v>
      </c>
      <c r="T139" s="44">
        <v>1</v>
      </c>
      <c r="U139" s="14">
        <f t="shared" si="70"/>
        <v>1</v>
      </c>
      <c r="V139" s="50">
        <f t="shared" si="71"/>
        <v>0</v>
      </c>
      <c r="X139" s="44">
        <v>2</v>
      </c>
      <c r="Y139" s="14">
        <f t="shared" si="72"/>
        <v>2</v>
      </c>
      <c r="Z139" s="50">
        <f t="shared" si="73"/>
        <v>0</v>
      </c>
      <c r="AB139" s="44">
        <v>1</v>
      </c>
      <c r="AC139" s="14">
        <f t="shared" si="74"/>
        <v>1</v>
      </c>
      <c r="AD139" s="50">
        <f t="shared" si="75"/>
        <v>0</v>
      </c>
      <c r="AF139" s="44">
        <v>0</v>
      </c>
      <c r="AG139" s="14">
        <v>18</v>
      </c>
      <c r="AH139" s="14">
        <v>2</v>
      </c>
      <c r="AI139" s="57">
        <f t="shared" si="76"/>
        <v>20</v>
      </c>
      <c r="AJ139" s="14">
        <f t="shared" si="77"/>
        <v>19</v>
      </c>
      <c r="AK139" s="50">
        <f t="shared" si="78"/>
        <v>1</v>
      </c>
      <c r="AM139" s="44">
        <v>5</v>
      </c>
      <c r="AN139" s="14">
        <v>0</v>
      </c>
      <c r="AO139" s="57">
        <f t="shared" si="79"/>
        <v>5</v>
      </c>
      <c r="AP139" s="14">
        <v>5</v>
      </c>
      <c r="AQ139" s="50">
        <f t="shared" si="80"/>
        <v>0</v>
      </c>
      <c r="AS139" s="54">
        <f t="shared" si="81"/>
        <v>1</v>
      </c>
      <c r="AU139" s="44">
        <v>6</v>
      </c>
      <c r="AV139" s="14">
        <f t="shared" si="82"/>
        <v>6</v>
      </c>
      <c r="AW139" s="50">
        <f t="shared" si="83"/>
        <v>0</v>
      </c>
      <c r="AY139" s="44">
        <v>0</v>
      </c>
      <c r="AZ139" s="14">
        <v>2</v>
      </c>
      <c r="BA139" s="14">
        <v>0</v>
      </c>
      <c r="BB139" s="57">
        <f t="shared" si="84"/>
        <v>2</v>
      </c>
      <c r="BC139" s="14">
        <f t="shared" si="85"/>
        <v>2</v>
      </c>
      <c r="BD139" s="43">
        <f t="shared" si="86"/>
        <v>0</v>
      </c>
      <c r="BF139" s="44">
        <f t="shared" si="87"/>
        <v>44</v>
      </c>
      <c r="BG139" s="14">
        <f t="shared" si="88"/>
        <v>43</v>
      </c>
      <c r="BH139" s="43">
        <f t="shared" si="89"/>
        <v>1</v>
      </c>
    </row>
    <row r="140" spans="1:60" x14ac:dyDescent="0.2">
      <c r="A140" s="44" t="s">
        <v>144</v>
      </c>
      <c r="B140" s="14" t="s">
        <v>385</v>
      </c>
      <c r="C140" s="14">
        <f>+VLOOKUP(A140,Sheet7!$A$2:$G$142,7,0)</f>
        <v>3.2300000000000004</v>
      </c>
      <c r="D140" s="98">
        <f>+VLOOKUP(A140,Sheet7!$A$2:$E$142,5,0)</f>
        <v>518</v>
      </c>
      <c r="F140" s="59">
        <v>1</v>
      </c>
      <c r="H140" s="59">
        <v>1</v>
      </c>
      <c r="I140" s="65"/>
      <c r="J140" s="59">
        <v>1</v>
      </c>
      <c r="K140" s="65"/>
      <c r="L140" s="59">
        <f>+VLOOKUP(A140,Sheet1!$A$11:$Y$148,25,0)</f>
        <v>1</v>
      </c>
      <c r="M140" s="65"/>
      <c r="N140" s="44">
        <v>2</v>
      </c>
      <c r="O140" s="14">
        <v>0</v>
      </c>
      <c r="P140" s="57">
        <f t="shared" si="67"/>
        <v>2</v>
      </c>
      <c r="Q140" s="14">
        <f t="shared" si="68"/>
        <v>2</v>
      </c>
      <c r="R140" s="50">
        <f t="shared" si="69"/>
        <v>0</v>
      </c>
      <c r="T140" s="44">
        <v>0</v>
      </c>
      <c r="U140" s="14">
        <f t="shared" si="70"/>
        <v>0</v>
      </c>
      <c r="V140" s="50">
        <f t="shared" si="71"/>
        <v>0</v>
      </c>
      <c r="X140" s="44">
        <v>1</v>
      </c>
      <c r="Y140" s="14">
        <f t="shared" si="72"/>
        <v>1</v>
      </c>
      <c r="Z140" s="50">
        <f t="shared" si="73"/>
        <v>0</v>
      </c>
      <c r="AB140" s="44">
        <v>1</v>
      </c>
      <c r="AC140" s="14">
        <f t="shared" si="74"/>
        <v>1</v>
      </c>
      <c r="AD140" s="50">
        <f t="shared" si="75"/>
        <v>0</v>
      </c>
      <c r="AF140" s="44">
        <v>0</v>
      </c>
      <c r="AG140" s="14">
        <v>6</v>
      </c>
      <c r="AH140" s="14">
        <v>1</v>
      </c>
      <c r="AI140" s="57">
        <f t="shared" si="76"/>
        <v>7</v>
      </c>
      <c r="AJ140" s="14">
        <f t="shared" si="77"/>
        <v>7</v>
      </c>
      <c r="AK140" s="50">
        <f t="shared" si="78"/>
        <v>0</v>
      </c>
      <c r="AM140" s="44">
        <v>5</v>
      </c>
      <c r="AN140" s="14">
        <v>0</v>
      </c>
      <c r="AO140" s="57">
        <f t="shared" si="79"/>
        <v>5</v>
      </c>
      <c r="AP140" s="14">
        <v>5</v>
      </c>
      <c r="AQ140" s="50">
        <f t="shared" si="80"/>
        <v>0</v>
      </c>
      <c r="AS140" s="54">
        <f t="shared" si="81"/>
        <v>0</v>
      </c>
      <c r="AU140" s="44">
        <v>2</v>
      </c>
      <c r="AV140" s="14">
        <f t="shared" si="82"/>
        <v>2</v>
      </c>
      <c r="AW140" s="50">
        <f t="shared" si="83"/>
        <v>0</v>
      </c>
      <c r="AY140" s="44">
        <v>0</v>
      </c>
      <c r="AZ140" s="14">
        <v>2</v>
      </c>
      <c r="BA140" s="14">
        <v>0</v>
      </c>
      <c r="BB140" s="57">
        <f t="shared" si="84"/>
        <v>2</v>
      </c>
      <c r="BC140" s="14">
        <f t="shared" si="85"/>
        <v>2</v>
      </c>
      <c r="BD140" s="43">
        <f t="shared" si="86"/>
        <v>0</v>
      </c>
      <c r="BF140" s="44">
        <f t="shared" si="87"/>
        <v>24</v>
      </c>
      <c r="BG140" s="14">
        <f t="shared" si="88"/>
        <v>24</v>
      </c>
      <c r="BH140" s="43">
        <f t="shared" si="89"/>
        <v>0</v>
      </c>
    </row>
    <row r="141" spans="1:60" ht="16" thickBot="1" x14ac:dyDescent="0.25">
      <c r="A141" s="135" t="s">
        <v>71</v>
      </c>
      <c r="B141" s="136" t="s">
        <v>380</v>
      </c>
      <c r="C141" s="136">
        <f>+VLOOKUP(A141,Sheet7!$A$2:$G$142,7,0)</f>
        <v>7.83</v>
      </c>
      <c r="D141" s="137">
        <f>+VLOOKUP(A141,Sheet7!$A$2:$E$142,5,0)</f>
        <v>827</v>
      </c>
      <c r="F141" s="138">
        <v>1</v>
      </c>
      <c r="H141" s="138">
        <v>1</v>
      </c>
      <c r="I141" s="6"/>
      <c r="J141" s="138">
        <v>1</v>
      </c>
      <c r="K141" s="6"/>
      <c r="L141" s="138">
        <f>+VLOOKUP(A141,Sheet1!$A$11:$Y$148,25,0)</f>
        <v>1</v>
      </c>
      <c r="N141" s="135">
        <v>2</v>
      </c>
      <c r="O141" s="136">
        <v>0</v>
      </c>
      <c r="P141" s="128">
        <f t="shared" si="67"/>
        <v>2</v>
      </c>
      <c r="Q141" s="136">
        <f t="shared" si="68"/>
        <v>2</v>
      </c>
      <c r="R141" s="130">
        <f t="shared" si="69"/>
        <v>0</v>
      </c>
      <c r="T141" s="135">
        <v>0</v>
      </c>
      <c r="U141" s="136">
        <f t="shared" si="70"/>
        <v>0</v>
      </c>
      <c r="V141" s="130">
        <f t="shared" si="71"/>
        <v>0</v>
      </c>
      <c r="X141" s="135">
        <v>1</v>
      </c>
      <c r="Y141" s="136">
        <f t="shared" si="72"/>
        <v>1</v>
      </c>
      <c r="Z141" s="130">
        <f t="shared" si="73"/>
        <v>0</v>
      </c>
      <c r="AB141" s="135">
        <v>1</v>
      </c>
      <c r="AC141" s="136">
        <f t="shared" si="74"/>
        <v>1</v>
      </c>
      <c r="AD141" s="130">
        <f t="shared" si="75"/>
        <v>0</v>
      </c>
      <c r="AF141" s="135">
        <v>0</v>
      </c>
      <c r="AG141" s="136">
        <v>9</v>
      </c>
      <c r="AH141" s="136">
        <v>1</v>
      </c>
      <c r="AI141" s="128">
        <f t="shared" si="76"/>
        <v>10</v>
      </c>
      <c r="AJ141" s="136">
        <f t="shared" si="77"/>
        <v>11</v>
      </c>
      <c r="AK141" s="130">
        <f t="shared" si="78"/>
        <v>-1</v>
      </c>
      <c r="AM141" s="135">
        <v>5</v>
      </c>
      <c r="AN141" s="136">
        <v>0</v>
      </c>
      <c r="AO141" s="128">
        <f t="shared" si="79"/>
        <v>5</v>
      </c>
      <c r="AP141" s="136">
        <v>5</v>
      </c>
      <c r="AQ141" s="130">
        <f t="shared" si="80"/>
        <v>0</v>
      </c>
      <c r="AS141" s="133">
        <f t="shared" si="81"/>
        <v>-1</v>
      </c>
      <c r="AU141" s="135">
        <v>4</v>
      </c>
      <c r="AV141" s="136">
        <f t="shared" si="82"/>
        <v>4</v>
      </c>
      <c r="AW141" s="130">
        <f t="shared" si="83"/>
        <v>0</v>
      </c>
      <c r="AY141" s="135">
        <v>0</v>
      </c>
      <c r="AZ141" s="136">
        <v>2</v>
      </c>
      <c r="BA141" s="136">
        <v>0</v>
      </c>
      <c r="BB141" s="128">
        <f t="shared" si="84"/>
        <v>2</v>
      </c>
      <c r="BC141" s="136">
        <f t="shared" si="85"/>
        <v>2</v>
      </c>
      <c r="BD141" s="134">
        <f t="shared" si="86"/>
        <v>0</v>
      </c>
      <c r="BF141" s="135">
        <f t="shared" si="87"/>
        <v>29</v>
      </c>
      <c r="BG141" s="136">
        <f t="shared" si="88"/>
        <v>30</v>
      </c>
      <c r="BH141" s="134">
        <f t="shared" si="89"/>
        <v>-1</v>
      </c>
    </row>
    <row r="142" spans="1:60" ht="24.75" hidden="1" customHeight="1" x14ac:dyDescent="0.2">
      <c r="I142" s="6"/>
      <c r="O142">
        <f>D2/(N2+O2)</f>
        <v>0</v>
      </c>
      <c r="AI142" s="69">
        <v>72</v>
      </c>
      <c r="AO142" s="69"/>
      <c r="AP142" s="14"/>
      <c r="AQ142" s="55"/>
      <c r="AS142" s="6"/>
      <c r="AU142" s="69">
        <v>227</v>
      </c>
      <c r="AW142" s="52"/>
      <c r="BB142" s="14">
        <f t="shared" si="84"/>
        <v>0</v>
      </c>
    </row>
    <row r="144" spans="1:60" hidden="1" x14ac:dyDescent="0.2"/>
    <row r="145" spans="1:2" x14ac:dyDescent="0.2">
      <c r="A145" s="10" t="s">
        <v>370</v>
      </c>
      <c r="B145" s="10"/>
    </row>
    <row r="146" spans="1:2" x14ac:dyDescent="0.2">
      <c r="A146" s="16" t="s">
        <v>368</v>
      </c>
      <c r="B146" s="16"/>
    </row>
    <row r="147" spans="1:2" x14ac:dyDescent="0.2">
      <c r="A147" s="15" t="s">
        <v>447</v>
      </c>
      <c r="B147" s="15"/>
    </row>
    <row r="148" spans="1:2" x14ac:dyDescent="0.2">
      <c r="A148" t="s">
        <v>455</v>
      </c>
    </row>
    <row r="149" spans="1:2" x14ac:dyDescent="0.2">
      <c r="A149" t="s">
        <v>454</v>
      </c>
    </row>
  </sheetData>
  <autoFilter ref="A3:BJ141" xr:uid="{00000000-0009-0000-0000-000000000000}">
    <sortState ref="A4:BJ141">
      <sortCondition ref="A3:A141"/>
    </sortState>
  </autoFilter>
  <mergeCells count="9">
    <mergeCell ref="AM1:AQ1"/>
    <mergeCell ref="AU1:AW1"/>
    <mergeCell ref="AY1:BD1"/>
    <mergeCell ref="F1:L1"/>
    <mergeCell ref="N1:R1"/>
    <mergeCell ref="T1:V1"/>
    <mergeCell ref="X1:Z1"/>
    <mergeCell ref="AB1:AD1"/>
    <mergeCell ref="AF1:AK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AB148"/>
  <sheetViews>
    <sheetView zoomScale="66" zoomScaleNormal="66" workbookViewId="0">
      <selection activeCell="K88" sqref="K88"/>
    </sheetView>
  </sheetViews>
  <sheetFormatPr baseColWidth="10" defaultColWidth="8.83203125" defaultRowHeight="15" x14ac:dyDescent="0.2"/>
  <cols>
    <col min="1" max="1" width="59" bestFit="1" customWidth="1"/>
    <col min="2" max="2" width="19.5" bestFit="1" customWidth="1"/>
    <col min="3" max="3" width="30" bestFit="1" customWidth="1"/>
    <col min="4" max="4" width="29.1640625" bestFit="1" customWidth="1"/>
    <col min="5" max="5" width="19.1640625" bestFit="1" customWidth="1"/>
    <col min="6" max="6" width="46.6640625" bestFit="1" customWidth="1"/>
    <col min="7" max="7" width="36.6640625" bestFit="1" customWidth="1"/>
    <col min="8" max="8" width="38.83203125" bestFit="1" customWidth="1"/>
    <col min="9" max="9" width="35.1640625" bestFit="1" customWidth="1"/>
    <col min="10" max="10" width="16.83203125" bestFit="1" customWidth="1"/>
    <col min="11" max="17" width="16" bestFit="1" customWidth="1"/>
    <col min="18" max="18" width="19.5" bestFit="1" customWidth="1"/>
    <col min="19" max="19" width="14.6640625" bestFit="1" customWidth="1"/>
    <col min="20" max="20" width="22.33203125" bestFit="1" customWidth="1"/>
    <col min="21" max="21" width="23.33203125" bestFit="1" customWidth="1"/>
    <col min="22" max="22" width="25.83203125" bestFit="1" customWidth="1"/>
    <col min="23" max="23" width="15.5" bestFit="1" customWidth="1"/>
    <col min="24" max="24" width="14.6640625" bestFit="1" customWidth="1"/>
    <col min="25" max="25" width="16" bestFit="1" customWidth="1"/>
    <col min="26" max="26" width="14.6640625" bestFit="1" customWidth="1"/>
    <col min="27" max="27" width="8.5" bestFit="1" customWidth="1"/>
    <col min="28" max="28" width="5.83203125" bestFit="1" customWidth="1"/>
    <col min="29" max="29" width="6.1640625" bestFit="1" customWidth="1"/>
    <col min="30" max="30" width="5.83203125" bestFit="1" customWidth="1"/>
  </cols>
  <sheetData>
    <row r="1" spans="1:27" x14ac:dyDescent="0.2">
      <c r="A1" s="1"/>
      <c r="B1" s="4" t="s">
        <v>175</v>
      </c>
      <c r="C1" s="5" t="s">
        <v>0</v>
      </c>
      <c r="D1" s="1"/>
      <c r="E1" s="1"/>
      <c r="F1" s="5" t="s">
        <v>1</v>
      </c>
      <c r="G1" s="5" t="s">
        <v>2</v>
      </c>
      <c r="H1" s="5" t="s">
        <v>3</v>
      </c>
      <c r="I1" s="5" t="s">
        <v>4</v>
      </c>
      <c r="J1" s="5" t="s">
        <v>5</v>
      </c>
      <c r="K1" s="5" t="s">
        <v>6</v>
      </c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x14ac:dyDescent="0.2">
      <c r="A2" s="1"/>
      <c r="B2" s="5" t="s">
        <v>176</v>
      </c>
      <c r="C2" s="5" t="s">
        <v>176</v>
      </c>
      <c r="D2" s="5" t="s">
        <v>176</v>
      </c>
      <c r="E2" s="5" t="s">
        <v>176</v>
      </c>
      <c r="F2" s="5" t="s">
        <v>176</v>
      </c>
      <c r="G2" s="5" t="s">
        <v>176</v>
      </c>
      <c r="H2" s="5" t="s">
        <v>176</v>
      </c>
      <c r="I2" s="5" t="s">
        <v>176</v>
      </c>
      <c r="J2" s="5" t="s">
        <v>176</v>
      </c>
      <c r="K2" s="5" t="s">
        <v>176</v>
      </c>
      <c r="L2" s="5" t="s">
        <v>176</v>
      </c>
      <c r="M2" s="5" t="s">
        <v>176</v>
      </c>
      <c r="N2" s="5" t="s">
        <v>176</v>
      </c>
      <c r="O2" s="5" t="s">
        <v>176</v>
      </c>
      <c r="P2" s="5" t="s">
        <v>176</v>
      </c>
      <c r="Q2" s="5" t="s">
        <v>176</v>
      </c>
      <c r="R2" s="5" t="s">
        <v>176</v>
      </c>
      <c r="S2" s="5" t="s">
        <v>176</v>
      </c>
      <c r="T2" s="5" t="s">
        <v>176</v>
      </c>
      <c r="U2" s="5" t="s">
        <v>176</v>
      </c>
      <c r="V2" s="5" t="s">
        <v>176</v>
      </c>
      <c r="W2" s="5" t="s">
        <v>176</v>
      </c>
      <c r="X2" s="5" t="s">
        <v>176</v>
      </c>
      <c r="Y2" s="5" t="s">
        <v>176</v>
      </c>
      <c r="Z2" s="5" t="s">
        <v>176</v>
      </c>
    </row>
    <row r="3" spans="1:27" x14ac:dyDescent="0.2">
      <c r="A3" s="1"/>
      <c r="B3" s="5" t="s">
        <v>177</v>
      </c>
      <c r="C3" s="5" t="s">
        <v>177</v>
      </c>
      <c r="D3" s="5" t="s">
        <v>177</v>
      </c>
      <c r="E3" s="5" t="s">
        <v>177</v>
      </c>
      <c r="F3" s="5" t="s">
        <v>177</v>
      </c>
      <c r="G3" s="5" t="s">
        <v>177</v>
      </c>
      <c r="H3" s="5" t="s">
        <v>177</v>
      </c>
      <c r="I3" s="5" t="s">
        <v>177</v>
      </c>
      <c r="J3" s="5" t="s">
        <v>177</v>
      </c>
      <c r="K3" s="5" t="s">
        <v>177</v>
      </c>
      <c r="L3" s="5" t="s">
        <v>177</v>
      </c>
      <c r="M3" s="5" t="s">
        <v>177</v>
      </c>
      <c r="N3" s="5" t="s">
        <v>177</v>
      </c>
      <c r="O3" s="5" t="s">
        <v>177</v>
      </c>
      <c r="P3" s="5" t="s">
        <v>177</v>
      </c>
      <c r="Q3" s="5" t="s">
        <v>177</v>
      </c>
      <c r="R3" s="5" t="s">
        <v>177</v>
      </c>
      <c r="S3" s="5" t="s">
        <v>177</v>
      </c>
      <c r="T3" s="5" t="s">
        <v>177</v>
      </c>
      <c r="U3" s="5" t="s">
        <v>177</v>
      </c>
      <c r="V3" s="5" t="s">
        <v>177</v>
      </c>
      <c r="W3" s="5" t="s">
        <v>177</v>
      </c>
      <c r="X3" s="5" t="s">
        <v>177</v>
      </c>
      <c r="Y3" s="5" t="s">
        <v>177</v>
      </c>
      <c r="Z3" s="5" t="s">
        <v>177</v>
      </c>
    </row>
    <row r="4" spans="1:27" x14ac:dyDescent="0.2">
      <c r="A4" s="1"/>
      <c r="B4" s="5" t="s">
        <v>7</v>
      </c>
      <c r="C4" s="5" t="s">
        <v>7</v>
      </c>
      <c r="D4" s="5" t="s">
        <v>7</v>
      </c>
      <c r="E4" s="5" t="s">
        <v>7</v>
      </c>
      <c r="F4" s="5" t="s">
        <v>7</v>
      </c>
      <c r="G4" s="5" t="s">
        <v>7</v>
      </c>
      <c r="H4" s="5" t="s">
        <v>7</v>
      </c>
      <c r="I4" s="5" t="s">
        <v>7</v>
      </c>
      <c r="J4" s="5" t="s">
        <v>7</v>
      </c>
      <c r="K4" s="5" t="s">
        <v>7</v>
      </c>
      <c r="L4" s="5" t="s">
        <v>7</v>
      </c>
      <c r="M4" s="5" t="s">
        <v>7</v>
      </c>
      <c r="N4" s="5" t="s">
        <v>7</v>
      </c>
      <c r="O4" s="5" t="s">
        <v>7</v>
      </c>
      <c r="P4" s="5" t="s">
        <v>7</v>
      </c>
      <c r="Q4" s="5" t="s">
        <v>7</v>
      </c>
      <c r="R4" s="5" t="s">
        <v>7</v>
      </c>
      <c r="S4" s="5" t="s">
        <v>7</v>
      </c>
      <c r="T4" s="5" t="s">
        <v>7</v>
      </c>
      <c r="U4" s="5" t="s">
        <v>7</v>
      </c>
      <c r="V4" s="5" t="s">
        <v>7</v>
      </c>
      <c r="W4" s="5" t="s">
        <v>7</v>
      </c>
      <c r="X4" s="5" t="s">
        <v>7</v>
      </c>
      <c r="Y4" s="5" t="s">
        <v>7</v>
      </c>
      <c r="Z4" s="5" t="s">
        <v>7</v>
      </c>
    </row>
    <row r="5" spans="1:27" x14ac:dyDescent="0.2">
      <c r="A5" s="1"/>
      <c r="B5" s="5" t="s">
        <v>8</v>
      </c>
      <c r="C5" s="5" t="s">
        <v>8</v>
      </c>
      <c r="D5" s="5" t="s">
        <v>8</v>
      </c>
      <c r="E5" s="5" t="s">
        <v>8</v>
      </c>
      <c r="F5" s="5" t="s">
        <v>8</v>
      </c>
      <c r="G5" s="5" t="s">
        <v>8</v>
      </c>
      <c r="H5" s="5" t="s">
        <v>8</v>
      </c>
      <c r="I5" s="5" t="s">
        <v>8</v>
      </c>
      <c r="J5" s="5" t="s">
        <v>8</v>
      </c>
      <c r="K5" s="5" t="s">
        <v>8</v>
      </c>
      <c r="L5" s="5" t="s">
        <v>8</v>
      </c>
      <c r="M5" s="5" t="s">
        <v>8</v>
      </c>
      <c r="N5" s="5" t="s">
        <v>8</v>
      </c>
      <c r="O5" s="5" t="s">
        <v>8</v>
      </c>
      <c r="P5" s="5" t="s">
        <v>8</v>
      </c>
      <c r="Q5" s="5" t="s">
        <v>8</v>
      </c>
      <c r="R5" s="5" t="s">
        <v>8</v>
      </c>
      <c r="S5" s="5" t="s">
        <v>8</v>
      </c>
      <c r="T5" s="5" t="s">
        <v>8</v>
      </c>
      <c r="U5" s="5" t="s">
        <v>8</v>
      </c>
      <c r="V5" s="5" t="s">
        <v>8</v>
      </c>
      <c r="W5" s="5" t="s">
        <v>8</v>
      </c>
      <c r="X5" s="5" t="s">
        <v>8</v>
      </c>
      <c r="Y5" s="5" t="s">
        <v>8</v>
      </c>
      <c r="Z5" s="5" t="s">
        <v>8</v>
      </c>
    </row>
    <row r="6" spans="1:27" x14ac:dyDescent="0.2">
      <c r="A6" s="1"/>
      <c r="B6" s="5" t="s">
        <v>9</v>
      </c>
      <c r="C6" s="5" t="s">
        <v>9</v>
      </c>
      <c r="D6" s="5" t="s">
        <v>9</v>
      </c>
      <c r="E6" s="5" t="s">
        <v>9</v>
      </c>
      <c r="F6" s="5" t="s">
        <v>9</v>
      </c>
      <c r="G6" s="5" t="s">
        <v>9</v>
      </c>
      <c r="H6" s="5" t="s">
        <v>9</v>
      </c>
      <c r="I6" s="5" t="s">
        <v>9</v>
      </c>
      <c r="J6" s="5" t="s">
        <v>9</v>
      </c>
      <c r="K6" s="5" t="s">
        <v>9</v>
      </c>
      <c r="L6" s="5" t="s">
        <v>9</v>
      </c>
      <c r="M6" s="5" t="s">
        <v>9</v>
      </c>
      <c r="N6" s="5" t="s">
        <v>9</v>
      </c>
      <c r="O6" s="5" t="s">
        <v>9</v>
      </c>
      <c r="P6" s="5" t="s">
        <v>9</v>
      </c>
      <c r="Q6" s="5" t="s">
        <v>9</v>
      </c>
      <c r="R6" s="5" t="s">
        <v>9</v>
      </c>
      <c r="S6" s="5" t="s">
        <v>9</v>
      </c>
      <c r="T6" s="5" t="s">
        <v>9</v>
      </c>
      <c r="U6" s="5" t="s">
        <v>9</v>
      </c>
      <c r="V6" s="5" t="s">
        <v>9</v>
      </c>
      <c r="W6" s="5" t="s">
        <v>9</v>
      </c>
      <c r="X6" s="5" t="s">
        <v>9</v>
      </c>
      <c r="Y6" s="5" t="s">
        <v>9</v>
      </c>
      <c r="Z6" s="5" t="s">
        <v>9</v>
      </c>
    </row>
    <row r="7" spans="1:27" x14ac:dyDescent="0.2">
      <c r="A7" s="1"/>
      <c r="B7" s="5" t="s">
        <v>10</v>
      </c>
      <c r="C7" s="5" t="s">
        <v>10</v>
      </c>
      <c r="D7" s="5" t="s">
        <v>10</v>
      </c>
      <c r="E7" s="5" t="s">
        <v>10</v>
      </c>
      <c r="F7" s="5" t="s">
        <v>10</v>
      </c>
      <c r="G7" s="5" t="s">
        <v>10</v>
      </c>
      <c r="H7" s="5" t="s">
        <v>10</v>
      </c>
      <c r="I7" s="5" t="s">
        <v>10</v>
      </c>
      <c r="J7" s="5" t="s">
        <v>10</v>
      </c>
      <c r="K7" s="5" t="s">
        <v>10</v>
      </c>
      <c r="L7" s="5" t="s">
        <v>10</v>
      </c>
      <c r="M7" s="5" t="s">
        <v>10</v>
      </c>
      <c r="N7" s="5" t="s">
        <v>10</v>
      </c>
      <c r="O7" s="5" t="s">
        <v>10</v>
      </c>
      <c r="P7" s="5" t="s">
        <v>10</v>
      </c>
      <c r="Q7" s="5" t="s">
        <v>10</v>
      </c>
      <c r="R7" s="5" t="s">
        <v>10</v>
      </c>
      <c r="S7" s="5" t="s">
        <v>10</v>
      </c>
      <c r="T7" s="5" t="s">
        <v>10</v>
      </c>
      <c r="U7" s="5" t="s">
        <v>10</v>
      </c>
      <c r="V7" s="5" t="s">
        <v>10</v>
      </c>
      <c r="W7" s="5" t="s">
        <v>10</v>
      </c>
      <c r="X7" s="5" t="s">
        <v>10</v>
      </c>
      <c r="Y7" s="5" t="s">
        <v>10</v>
      </c>
      <c r="Z7" s="5" t="s">
        <v>10</v>
      </c>
    </row>
    <row r="8" spans="1:27" x14ac:dyDescent="0.2">
      <c r="A8" s="1"/>
      <c r="B8" s="5" t="s">
        <v>11</v>
      </c>
      <c r="C8" s="5" t="s">
        <v>11</v>
      </c>
      <c r="D8" s="5" t="s">
        <v>11</v>
      </c>
      <c r="E8" s="5" t="s">
        <v>11</v>
      </c>
      <c r="F8" s="5" t="s">
        <v>11</v>
      </c>
      <c r="G8" s="5" t="s">
        <v>11</v>
      </c>
      <c r="H8" s="5" t="s">
        <v>11</v>
      </c>
      <c r="I8" s="5" t="s">
        <v>11</v>
      </c>
      <c r="J8" s="5" t="s">
        <v>11</v>
      </c>
      <c r="K8" s="5" t="s">
        <v>11</v>
      </c>
      <c r="L8" s="5" t="s">
        <v>11</v>
      </c>
      <c r="M8" s="5" t="s">
        <v>11</v>
      </c>
      <c r="N8" s="5" t="s">
        <v>11</v>
      </c>
      <c r="O8" s="5" t="s">
        <v>11</v>
      </c>
      <c r="P8" s="5" t="s">
        <v>11</v>
      </c>
      <c r="Q8" s="5" t="s">
        <v>11</v>
      </c>
      <c r="R8" s="5" t="s">
        <v>11</v>
      </c>
      <c r="S8" s="5" t="s">
        <v>11</v>
      </c>
      <c r="T8" s="5" t="s">
        <v>11</v>
      </c>
      <c r="U8" s="5" t="s">
        <v>11</v>
      </c>
      <c r="V8" s="5" t="s">
        <v>11</v>
      </c>
      <c r="W8" s="5" t="s">
        <v>11</v>
      </c>
      <c r="X8" s="5" t="s">
        <v>11</v>
      </c>
      <c r="Y8" s="5" t="s">
        <v>11</v>
      </c>
      <c r="Z8" s="5" t="s">
        <v>11</v>
      </c>
    </row>
    <row r="9" spans="1:27" x14ac:dyDescent="0.2">
      <c r="A9" s="1"/>
      <c r="B9" s="5" t="s">
        <v>12</v>
      </c>
      <c r="C9" s="5" t="s">
        <v>13</v>
      </c>
      <c r="D9" s="5" t="s">
        <v>14</v>
      </c>
      <c r="E9" s="5" t="s">
        <v>15</v>
      </c>
      <c r="F9" s="5" t="s">
        <v>16</v>
      </c>
      <c r="G9" s="5" t="s">
        <v>17</v>
      </c>
      <c r="H9" s="5" t="s">
        <v>18</v>
      </c>
      <c r="I9" s="5" t="s">
        <v>19</v>
      </c>
      <c r="J9" s="5" t="s">
        <v>20</v>
      </c>
      <c r="K9" s="5" t="s">
        <v>21</v>
      </c>
      <c r="L9" s="5" t="s">
        <v>21</v>
      </c>
      <c r="M9" s="5" t="s">
        <v>21</v>
      </c>
      <c r="N9" s="5" t="s">
        <v>21</v>
      </c>
      <c r="O9" s="5" t="s">
        <v>21</v>
      </c>
      <c r="P9" s="5" t="s">
        <v>21</v>
      </c>
      <c r="Q9" s="5" t="s">
        <v>21</v>
      </c>
      <c r="R9" s="5" t="s">
        <v>22</v>
      </c>
      <c r="S9" s="5" t="s">
        <v>23</v>
      </c>
      <c r="T9" s="5" t="s">
        <v>24</v>
      </c>
      <c r="U9" s="5" t="s">
        <v>25</v>
      </c>
      <c r="V9" s="5" t="s">
        <v>26</v>
      </c>
      <c r="W9" s="5" t="s">
        <v>27</v>
      </c>
      <c r="X9" s="5" t="s">
        <v>28</v>
      </c>
      <c r="Y9" s="5" t="s">
        <v>21</v>
      </c>
      <c r="Z9" s="5" t="s">
        <v>29</v>
      </c>
    </row>
    <row r="10" spans="1:27" x14ac:dyDescent="0.2">
      <c r="A10" s="1"/>
      <c r="B10" s="5" t="s">
        <v>30</v>
      </c>
      <c r="C10" s="5" t="s">
        <v>30</v>
      </c>
      <c r="D10" s="5" t="s">
        <v>30</v>
      </c>
      <c r="E10" s="5" t="s">
        <v>30</v>
      </c>
      <c r="F10" s="5" t="s">
        <v>30</v>
      </c>
      <c r="G10" s="5" t="s">
        <v>30</v>
      </c>
      <c r="H10" s="5" t="s">
        <v>30</v>
      </c>
      <c r="I10" s="5" t="s">
        <v>30</v>
      </c>
      <c r="J10" s="5" t="s">
        <v>30</v>
      </c>
      <c r="K10" s="5" t="s">
        <v>31</v>
      </c>
      <c r="L10" s="5" t="s">
        <v>32</v>
      </c>
      <c r="M10" s="5" t="s">
        <v>34</v>
      </c>
      <c r="N10" s="5" t="s">
        <v>35</v>
      </c>
      <c r="O10" s="5" t="s">
        <v>33</v>
      </c>
      <c r="P10" s="5" t="s">
        <v>36</v>
      </c>
      <c r="Q10" s="5" t="s">
        <v>37</v>
      </c>
      <c r="R10" s="5" t="s">
        <v>30</v>
      </c>
      <c r="S10" s="5" t="s">
        <v>30</v>
      </c>
      <c r="T10" s="5" t="s">
        <v>30</v>
      </c>
      <c r="U10" s="5" t="s">
        <v>30</v>
      </c>
      <c r="V10" s="5" t="s">
        <v>30</v>
      </c>
      <c r="W10" s="5" t="s">
        <v>30</v>
      </c>
      <c r="X10" s="5" t="s">
        <v>30</v>
      </c>
      <c r="Y10" s="5" t="s">
        <v>38</v>
      </c>
      <c r="Z10" s="5" t="s">
        <v>30</v>
      </c>
    </row>
    <row r="11" spans="1:27" hidden="1" x14ac:dyDescent="0.2">
      <c r="A11" s="5" t="s">
        <v>72</v>
      </c>
      <c r="B11" s="1">
        <v>6</v>
      </c>
      <c r="C11" s="1">
        <v>0</v>
      </c>
      <c r="D11" s="1">
        <v>2</v>
      </c>
      <c r="E11" s="1">
        <v>1</v>
      </c>
      <c r="F11" s="1">
        <v>2</v>
      </c>
      <c r="G11" s="1">
        <v>1</v>
      </c>
      <c r="H11" s="1">
        <v>1</v>
      </c>
      <c r="I11" s="1">
        <v>2</v>
      </c>
      <c r="J11" s="1">
        <v>0</v>
      </c>
      <c r="K11" s="1">
        <v>33</v>
      </c>
      <c r="L11" s="1">
        <v>2</v>
      </c>
      <c r="M11" s="1">
        <v>0</v>
      </c>
      <c r="N11" s="1">
        <v>0</v>
      </c>
      <c r="O11" s="1">
        <v>5</v>
      </c>
      <c r="P11" s="1">
        <v>0</v>
      </c>
      <c r="Q11" s="1">
        <v>0</v>
      </c>
      <c r="R11" s="1">
        <v>0</v>
      </c>
      <c r="S11" s="1">
        <v>3</v>
      </c>
      <c r="T11" s="1">
        <v>10</v>
      </c>
      <c r="U11" s="1">
        <v>0</v>
      </c>
      <c r="V11" s="1">
        <v>0</v>
      </c>
      <c r="W11" s="1">
        <v>0</v>
      </c>
      <c r="X11" s="1">
        <v>0</v>
      </c>
      <c r="Y11" s="1">
        <v>1</v>
      </c>
      <c r="Z11" s="1">
        <v>69</v>
      </c>
    </row>
    <row r="12" spans="1:27" hidden="1" x14ac:dyDescent="0.2">
      <c r="A12" s="5" t="s">
        <v>73</v>
      </c>
      <c r="B12" s="1">
        <v>3</v>
      </c>
      <c r="C12" s="1">
        <v>0</v>
      </c>
      <c r="D12" s="1">
        <v>1</v>
      </c>
      <c r="E12" s="1">
        <v>1</v>
      </c>
      <c r="F12" s="1">
        <v>1</v>
      </c>
      <c r="G12" s="1">
        <v>1</v>
      </c>
      <c r="H12" s="1">
        <v>1</v>
      </c>
      <c r="I12" s="1">
        <v>1</v>
      </c>
      <c r="J12" s="1">
        <v>0</v>
      </c>
      <c r="K12" s="1">
        <v>14</v>
      </c>
      <c r="L12" s="1">
        <v>1</v>
      </c>
      <c r="M12" s="1">
        <v>0</v>
      </c>
      <c r="N12" s="1">
        <v>0</v>
      </c>
      <c r="O12" s="1">
        <v>5</v>
      </c>
      <c r="P12" s="1">
        <v>1</v>
      </c>
      <c r="Q12" s="1">
        <v>0</v>
      </c>
      <c r="R12" s="1">
        <v>0</v>
      </c>
      <c r="S12" s="1">
        <v>2</v>
      </c>
      <c r="T12" s="1">
        <v>5</v>
      </c>
      <c r="U12" s="1">
        <v>0</v>
      </c>
      <c r="V12" s="1">
        <v>0</v>
      </c>
      <c r="W12" s="1">
        <v>0</v>
      </c>
      <c r="X12" s="1">
        <v>0</v>
      </c>
      <c r="Y12" s="1">
        <v>1</v>
      </c>
      <c r="Z12" s="1">
        <v>38</v>
      </c>
    </row>
    <row r="13" spans="1:27" hidden="1" x14ac:dyDescent="0.2">
      <c r="A13" s="5" t="s">
        <v>74</v>
      </c>
      <c r="B13" s="1">
        <v>2</v>
      </c>
      <c r="C13" s="1">
        <v>0</v>
      </c>
      <c r="D13" s="1">
        <v>0</v>
      </c>
      <c r="E13" s="1">
        <v>1</v>
      </c>
      <c r="F13" s="1">
        <v>1</v>
      </c>
      <c r="G13" s="1">
        <v>1</v>
      </c>
      <c r="H13" s="1">
        <v>1</v>
      </c>
      <c r="I13" s="1">
        <v>1</v>
      </c>
      <c r="J13" s="1">
        <v>0</v>
      </c>
      <c r="K13" s="1">
        <v>8</v>
      </c>
      <c r="L13" s="1">
        <v>1</v>
      </c>
      <c r="M13" s="1">
        <v>0</v>
      </c>
      <c r="N13" s="1">
        <v>0</v>
      </c>
      <c r="O13" s="1">
        <v>5</v>
      </c>
      <c r="P13" s="1">
        <v>0</v>
      </c>
      <c r="Q13" s="1">
        <v>0</v>
      </c>
      <c r="R13" s="1">
        <v>0</v>
      </c>
      <c r="S13" s="1">
        <v>2</v>
      </c>
      <c r="T13" s="1">
        <v>4</v>
      </c>
      <c r="U13" s="1">
        <v>0</v>
      </c>
      <c r="V13" s="1">
        <v>0</v>
      </c>
      <c r="W13" s="1">
        <v>0</v>
      </c>
      <c r="X13" s="1">
        <v>0</v>
      </c>
      <c r="Y13" s="1">
        <v>1</v>
      </c>
      <c r="Z13" s="1">
        <v>28</v>
      </c>
    </row>
    <row r="14" spans="1:27" hidden="1" x14ac:dyDescent="0.2">
      <c r="A14" s="5" t="s">
        <v>75</v>
      </c>
      <c r="B14" s="1">
        <v>6</v>
      </c>
      <c r="C14" s="1">
        <v>0</v>
      </c>
      <c r="D14" s="1">
        <v>2</v>
      </c>
      <c r="E14" s="1">
        <v>1</v>
      </c>
      <c r="F14" s="1">
        <v>2</v>
      </c>
      <c r="G14" s="1">
        <v>1</v>
      </c>
      <c r="H14" s="1">
        <v>1</v>
      </c>
      <c r="I14" s="1">
        <v>2</v>
      </c>
      <c r="J14" s="1">
        <v>0</v>
      </c>
      <c r="K14" s="1">
        <v>33</v>
      </c>
      <c r="L14" s="1">
        <v>2</v>
      </c>
      <c r="M14" s="1">
        <v>0</v>
      </c>
      <c r="N14" s="1">
        <v>0</v>
      </c>
      <c r="O14" s="1">
        <v>5</v>
      </c>
      <c r="P14" s="1">
        <v>0</v>
      </c>
      <c r="Q14" s="1">
        <v>0</v>
      </c>
      <c r="R14" s="1">
        <v>0</v>
      </c>
      <c r="S14" s="1">
        <v>3</v>
      </c>
      <c r="T14" s="1">
        <v>10</v>
      </c>
      <c r="U14" s="1">
        <v>0</v>
      </c>
      <c r="V14" s="1">
        <v>0</v>
      </c>
      <c r="W14" s="1">
        <v>0</v>
      </c>
      <c r="X14" s="1">
        <v>0</v>
      </c>
      <c r="Y14" s="1">
        <v>1</v>
      </c>
      <c r="Z14" s="1">
        <v>69</v>
      </c>
    </row>
    <row r="15" spans="1:27" hidden="1" x14ac:dyDescent="0.2">
      <c r="A15" s="5" t="s">
        <v>76</v>
      </c>
      <c r="B15" s="1">
        <v>3</v>
      </c>
      <c r="C15" s="1">
        <v>0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  <c r="J15" s="1">
        <v>0</v>
      </c>
      <c r="K15" s="1">
        <v>13</v>
      </c>
      <c r="L15" s="1">
        <v>2</v>
      </c>
      <c r="M15" s="1">
        <v>0</v>
      </c>
      <c r="N15" s="1">
        <v>0</v>
      </c>
      <c r="O15" s="1">
        <v>5</v>
      </c>
      <c r="P15" s="1">
        <v>0</v>
      </c>
      <c r="Q15" s="1">
        <v>0</v>
      </c>
      <c r="R15" s="1">
        <v>0</v>
      </c>
      <c r="S15" s="1">
        <v>2</v>
      </c>
      <c r="T15" s="1">
        <v>6</v>
      </c>
      <c r="U15" s="1">
        <v>0</v>
      </c>
      <c r="V15" s="1">
        <v>0</v>
      </c>
      <c r="W15" s="1">
        <v>0</v>
      </c>
      <c r="X15" s="1">
        <v>0</v>
      </c>
      <c r="Y15" s="1">
        <v>1</v>
      </c>
      <c r="Z15" s="1">
        <v>38</v>
      </c>
    </row>
    <row r="16" spans="1:27" hidden="1" x14ac:dyDescent="0.2">
      <c r="A16" s="5" t="s">
        <v>77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</row>
    <row r="17" spans="1:28" hidden="1" x14ac:dyDescent="0.2">
      <c r="A17" s="5" t="s">
        <v>78</v>
      </c>
      <c r="B17" s="1">
        <v>4</v>
      </c>
      <c r="C17" s="1">
        <v>0</v>
      </c>
      <c r="D17" s="1">
        <v>1</v>
      </c>
      <c r="E17" s="1">
        <v>1</v>
      </c>
      <c r="F17" s="1">
        <v>2</v>
      </c>
      <c r="G17" s="1">
        <v>1</v>
      </c>
      <c r="H17" s="1">
        <v>1</v>
      </c>
      <c r="I17" s="1">
        <v>2</v>
      </c>
      <c r="J17" s="1">
        <v>0</v>
      </c>
      <c r="K17" s="1">
        <v>20</v>
      </c>
      <c r="L17" s="1">
        <v>1</v>
      </c>
      <c r="M17" s="1">
        <v>0</v>
      </c>
      <c r="N17" s="1">
        <v>0</v>
      </c>
      <c r="O17" s="1">
        <v>5</v>
      </c>
      <c r="P17" s="1">
        <v>0</v>
      </c>
      <c r="Q17" s="1">
        <v>0</v>
      </c>
      <c r="R17" s="1">
        <v>1</v>
      </c>
      <c r="S17" s="1">
        <v>1</v>
      </c>
      <c r="T17" s="1">
        <v>7</v>
      </c>
      <c r="U17" s="1">
        <v>0</v>
      </c>
      <c r="V17" s="1">
        <v>0</v>
      </c>
      <c r="W17" s="1">
        <v>0</v>
      </c>
      <c r="X17" s="1">
        <v>0</v>
      </c>
      <c r="Y17" s="1">
        <v>1</v>
      </c>
      <c r="Z17" s="1">
        <v>48</v>
      </c>
    </row>
    <row r="18" spans="1:28" hidden="1" x14ac:dyDescent="0.2">
      <c r="A18" s="5" t="s">
        <v>79</v>
      </c>
      <c r="B18" s="1">
        <v>5</v>
      </c>
      <c r="C18" s="1">
        <v>0</v>
      </c>
      <c r="D18" s="1">
        <v>2</v>
      </c>
      <c r="E18" s="1">
        <v>1</v>
      </c>
      <c r="F18" s="1">
        <v>2</v>
      </c>
      <c r="G18" s="1">
        <v>1</v>
      </c>
      <c r="H18" s="1">
        <v>1</v>
      </c>
      <c r="I18" s="1">
        <v>2</v>
      </c>
      <c r="J18" s="1">
        <v>0</v>
      </c>
      <c r="K18" s="1">
        <v>24</v>
      </c>
      <c r="L18" s="1">
        <v>1</v>
      </c>
      <c r="M18" s="1">
        <v>0</v>
      </c>
      <c r="N18" s="1">
        <v>0</v>
      </c>
      <c r="O18" s="1">
        <v>5</v>
      </c>
      <c r="P18" s="1">
        <v>0</v>
      </c>
      <c r="Q18" s="1">
        <v>0</v>
      </c>
      <c r="R18" s="1">
        <v>0</v>
      </c>
      <c r="S18" s="1">
        <v>2</v>
      </c>
      <c r="T18" s="1">
        <v>8</v>
      </c>
      <c r="U18" s="1">
        <v>0</v>
      </c>
      <c r="V18" s="1">
        <v>0</v>
      </c>
      <c r="W18" s="1">
        <v>0</v>
      </c>
      <c r="X18" s="1">
        <v>0</v>
      </c>
      <c r="Y18" s="1">
        <v>1</v>
      </c>
      <c r="Z18" s="1">
        <v>55</v>
      </c>
    </row>
    <row r="19" spans="1:28" hidden="1" x14ac:dyDescent="0.2">
      <c r="A19" s="5" t="s">
        <v>80</v>
      </c>
      <c r="B19" s="1">
        <v>3</v>
      </c>
      <c r="C19" s="1">
        <v>0</v>
      </c>
      <c r="D19" s="1">
        <v>1</v>
      </c>
      <c r="E19" s="1">
        <v>1</v>
      </c>
      <c r="F19" s="1">
        <v>2</v>
      </c>
      <c r="G19" s="1">
        <v>1</v>
      </c>
      <c r="H19" s="1">
        <v>1</v>
      </c>
      <c r="I19" s="1">
        <v>1</v>
      </c>
      <c r="J19" s="1">
        <v>0</v>
      </c>
      <c r="K19" s="1">
        <v>15</v>
      </c>
      <c r="L19" s="1">
        <v>2</v>
      </c>
      <c r="M19" s="1">
        <v>0</v>
      </c>
      <c r="N19" s="1">
        <v>0</v>
      </c>
      <c r="O19" s="1">
        <v>5</v>
      </c>
      <c r="P19" s="1">
        <v>0</v>
      </c>
      <c r="Q19" s="1">
        <v>0</v>
      </c>
      <c r="R19" s="1">
        <v>0</v>
      </c>
      <c r="S19" s="1">
        <v>2</v>
      </c>
      <c r="T19" s="1">
        <v>5</v>
      </c>
      <c r="U19" s="1">
        <v>0</v>
      </c>
      <c r="V19" s="1">
        <v>0</v>
      </c>
      <c r="W19" s="1">
        <v>0</v>
      </c>
      <c r="X19" s="1">
        <v>0</v>
      </c>
      <c r="Y19" s="1">
        <v>1</v>
      </c>
      <c r="Z19" s="1">
        <v>40</v>
      </c>
    </row>
    <row r="20" spans="1:28" hidden="1" x14ac:dyDescent="0.2">
      <c r="A20" s="5" t="s">
        <v>81</v>
      </c>
      <c r="B20" s="1">
        <v>3</v>
      </c>
      <c r="C20" s="1">
        <v>0</v>
      </c>
      <c r="D20" s="1">
        <v>1</v>
      </c>
      <c r="E20" s="1">
        <v>1</v>
      </c>
      <c r="F20" s="1">
        <v>1</v>
      </c>
      <c r="G20" s="1">
        <v>1</v>
      </c>
      <c r="H20" s="1">
        <v>1</v>
      </c>
      <c r="I20" s="1">
        <v>1</v>
      </c>
      <c r="J20" s="1">
        <v>0</v>
      </c>
      <c r="K20" s="1">
        <v>16</v>
      </c>
      <c r="L20" s="1">
        <v>1</v>
      </c>
      <c r="M20" s="1">
        <v>0</v>
      </c>
      <c r="N20" s="1">
        <v>0</v>
      </c>
      <c r="O20" s="1">
        <v>5</v>
      </c>
      <c r="P20" s="1">
        <v>0</v>
      </c>
      <c r="Q20" s="1">
        <v>0</v>
      </c>
      <c r="R20" s="1">
        <v>0</v>
      </c>
      <c r="S20" s="1">
        <v>2</v>
      </c>
      <c r="T20" s="1">
        <v>6</v>
      </c>
      <c r="U20" s="1">
        <v>0</v>
      </c>
      <c r="V20" s="1">
        <v>0</v>
      </c>
      <c r="W20" s="1">
        <v>0</v>
      </c>
      <c r="X20" s="1">
        <v>0</v>
      </c>
      <c r="Y20" s="1">
        <v>1</v>
      </c>
      <c r="Z20" s="1">
        <v>40</v>
      </c>
    </row>
    <row r="21" spans="1:28" s="3" customFormat="1" hidden="1" x14ac:dyDescent="0.2">
      <c r="A21" s="5" t="s">
        <v>82</v>
      </c>
      <c r="B21" s="1">
        <v>2</v>
      </c>
      <c r="C21" s="1">
        <v>0</v>
      </c>
      <c r="D21" s="1">
        <v>0</v>
      </c>
      <c r="E21" s="1">
        <v>1</v>
      </c>
      <c r="F21" s="1">
        <v>0</v>
      </c>
      <c r="G21" s="1">
        <v>1</v>
      </c>
      <c r="H21" s="1">
        <v>1</v>
      </c>
      <c r="I21" s="1">
        <v>1</v>
      </c>
      <c r="J21" s="1">
        <v>0</v>
      </c>
      <c r="K21" s="1">
        <v>7</v>
      </c>
      <c r="L21" s="1">
        <v>1</v>
      </c>
      <c r="M21" s="1">
        <v>0</v>
      </c>
      <c r="N21" s="1">
        <v>0</v>
      </c>
      <c r="O21" s="1">
        <v>5</v>
      </c>
      <c r="P21" s="1">
        <v>0</v>
      </c>
      <c r="Q21" s="1">
        <v>0</v>
      </c>
      <c r="R21" s="1">
        <v>0</v>
      </c>
      <c r="S21" s="1">
        <v>2</v>
      </c>
      <c r="T21" s="1">
        <v>3</v>
      </c>
      <c r="U21" s="1">
        <v>0</v>
      </c>
      <c r="V21" s="1">
        <v>0</v>
      </c>
      <c r="W21" s="1">
        <v>0</v>
      </c>
      <c r="X21" s="1">
        <v>0</v>
      </c>
      <c r="Y21" s="1">
        <v>1</v>
      </c>
      <c r="Z21" s="1">
        <v>25</v>
      </c>
      <c r="AA21"/>
      <c r="AB21"/>
    </row>
    <row r="22" spans="1:28" hidden="1" x14ac:dyDescent="0.2">
      <c r="A22" s="5" t="s">
        <v>83</v>
      </c>
      <c r="B22" s="1">
        <v>3</v>
      </c>
      <c r="C22" s="1">
        <v>0</v>
      </c>
      <c r="D22" s="1">
        <v>1</v>
      </c>
      <c r="E22" s="1">
        <v>1</v>
      </c>
      <c r="F22" s="1">
        <v>1</v>
      </c>
      <c r="G22" s="1">
        <v>1</v>
      </c>
      <c r="H22" s="1">
        <v>1</v>
      </c>
      <c r="I22" s="1">
        <v>1</v>
      </c>
      <c r="J22" s="1">
        <v>0</v>
      </c>
      <c r="K22" s="1">
        <v>15</v>
      </c>
      <c r="L22" s="1">
        <v>2</v>
      </c>
      <c r="M22" s="1">
        <v>0</v>
      </c>
      <c r="N22" s="1">
        <v>0</v>
      </c>
      <c r="O22" s="1">
        <v>5</v>
      </c>
      <c r="P22" s="1">
        <v>0</v>
      </c>
      <c r="Q22" s="1">
        <v>0</v>
      </c>
      <c r="R22" s="1">
        <v>0</v>
      </c>
      <c r="S22" s="1">
        <v>2</v>
      </c>
      <c r="T22" s="1">
        <v>5</v>
      </c>
      <c r="U22" s="1">
        <v>0</v>
      </c>
      <c r="V22" s="1">
        <v>0</v>
      </c>
      <c r="W22" s="1">
        <v>0</v>
      </c>
      <c r="X22" s="1">
        <v>0</v>
      </c>
      <c r="Y22" s="1">
        <v>1</v>
      </c>
      <c r="Z22" s="1">
        <v>39</v>
      </c>
    </row>
    <row r="23" spans="1:28" hidden="1" x14ac:dyDescent="0.2">
      <c r="A23" s="5" t="s">
        <v>84</v>
      </c>
      <c r="B23" s="1">
        <v>4</v>
      </c>
      <c r="C23" s="1">
        <v>0</v>
      </c>
      <c r="D23" s="1">
        <v>1</v>
      </c>
      <c r="E23" s="1">
        <v>1</v>
      </c>
      <c r="F23" s="1">
        <v>1</v>
      </c>
      <c r="G23" s="1">
        <v>1</v>
      </c>
      <c r="H23" s="1">
        <v>1</v>
      </c>
      <c r="I23" s="1">
        <v>1</v>
      </c>
      <c r="J23" s="1">
        <v>0</v>
      </c>
      <c r="K23" s="1">
        <v>19</v>
      </c>
      <c r="L23" s="1">
        <v>1</v>
      </c>
      <c r="M23" s="1">
        <v>0</v>
      </c>
      <c r="N23" s="1">
        <v>0</v>
      </c>
      <c r="O23" s="1">
        <v>5</v>
      </c>
      <c r="P23" s="1">
        <v>0</v>
      </c>
      <c r="Q23" s="1">
        <v>0</v>
      </c>
      <c r="R23" s="1">
        <v>0</v>
      </c>
      <c r="S23" s="1">
        <v>2</v>
      </c>
      <c r="T23" s="1">
        <v>6</v>
      </c>
      <c r="U23" s="1">
        <v>0</v>
      </c>
      <c r="V23" s="1">
        <v>0</v>
      </c>
      <c r="W23" s="1">
        <v>0</v>
      </c>
      <c r="X23" s="1">
        <v>0</v>
      </c>
      <c r="Y23" s="1">
        <v>1</v>
      </c>
      <c r="Z23" s="1">
        <v>44</v>
      </c>
    </row>
    <row r="24" spans="1:28" hidden="1" x14ac:dyDescent="0.2">
      <c r="A24" s="5" t="s">
        <v>85</v>
      </c>
      <c r="B24" s="1">
        <v>2</v>
      </c>
      <c r="C24" s="1">
        <v>0</v>
      </c>
      <c r="D24" s="1">
        <v>0</v>
      </c>
      <c r="E24" s="1">
        <v>1</v>
      </c>
      <c r="F24" s="1">
        <v>1</v>
      </c>
      <c r="G24" s="1">
        <v>1</v>
      </c>
      <c r="H24" s="1">
        <v>1</v>
      </c>
      <c r="I24" s="1">
        <v>1</v>
      </c>
      <c r="J24" s="1">
        <v>0</v>
      </c>
      <c r="K24" s="1">
        <v>6</v>
      </c>
      <c r="L24" s="1">
        <v>1</v>
      </c>
      <c r="M24" s="1">
        <v>0</v>
      </c>
      <c r="N24" s="1">
        <v>0</v>
      </c>
      <c r="O24" s="1">
        <v>5</v>
      </c>
      <c r="P24" s="1">
        <v>0</v>
      </c>
      <c r="Q24" s="1">
        <v>0</v>
      </c>
      <c r="R24" s="1">
        <v>0</v>
      </c>
      <c r="S24" s="1">
        <v>2</v>
      </c>
      <c r="T24" s="1">
        <v>3</v>
      </c>
      <c r="U24" s="1">
        <v>0</v>
      </c>
      <c r="V24" s="1">
        <v>0</v>
      </c>
      <c r="W24" s="1">
        <v>0</v>
      </c>
      <c r="X24" s="1">
        <v>0</v>
      </c>
      <c r="Y24" s="1">
        <v>1</v>
      </c>
      <c r="Z24" s="1">
        <v>25</v>
      </c>
    </row>
    <row r="25" spans="1:28" hidden="1" x14ac:dyDescent="0.2">
      <c r="A25" s="5" t="s">
        <v>86</v>
      </c>
      <c r="B25" s="1">
        <v>2</v>
      </c>
      <c r="C25" s="1">
        <v>0</v>
      </c>
      <c r="D25" s="1">
        <v>0</v>
      </c>
      <c r="E25" s="1">
        <v>1</v>
      </c>
      <c r="F25" s="1">
        <v>1</v>
      </c>
      <c r="G25" s="1">
        <v>1</v>
      </c>
      <c r="H25" s="1">
        <v>1</v>
      </c>
      <c r="I25" s="1">
        <v>1</v>
      </c>
      <c r="J25" s="1">
        <v>0</v>
      </c>
      <c r="K25" s="1">
        <v>10</v>
      </c>
      <c r="L25" s="1">
        <v>1</v>
      </c>
      <c r="M25" s="1">
        <v>0</v>
      </c>
      <c r="N25" s="1">
        <v>0</v>
      </c>
      <c r="O25" s="1">
        <v>5</v>
      </c>
      <c r="P25" s="1">
        <v>0</v>
      </c>
      <c r="Q25" s="1">
        <v>0</v>
      </c>
      <c r="R25" s="1">
        <v>0</v>
      </c>
      <c r="S25" s="1">
        <v>2</v>
      </c>
      <c r="T25" s="1">
        <v>4</v>
      </c>
      <c r="U25" s="1">
        <v>0</v>
      </c>
      <c r="V25" s="1">
        <v>0</v>
      </c>
      <c r="W25" s="1">
        <v>0</v>
      </c>
      <c r="X25" s="1">
        <v>0</v>
      </c>
      <c r="Y25" s="1">
        <v>1</v>
      </c>
      <c r="Z25" s="1">
        <v>30</v>
      </c>
    </row>
    <row r="26" spans="1:28" hidden="1" x14ac:dyDescent="0.2">
      <c r="A26" s="5" t="s">
        <v>87</v>
      </c>
      <c r="B26" s="1">
        <v>4</v>
      </c>
      <c r="C26" s="1">
        <v>0</v>
      </c>
      <c r="D26" s="1">
        <v>1</v>
      </c>
      <c r="E26" s="1">
        <v>1</v>
      </c>
      <c r="F26" s="1">
        <v>2</v>
      </c>
      <c r="G26" s="1">
        <v>1</v>
      </c>
      <c r="H26" s="1">
        <v>1</v>
      </c>
      <c r="I26" s="1">
        <v>2</v>
      </c>
      <c r="J26" s="1">
        <v>0</v>
      </c>
      <c r="K26" s="1">
        <v>21</v>
      </c>
      <c r="L26" s="1">
        <v>1</v>
      </c>
      <c r="M26" s="1">
        <v>0</v>
      </c>
      <c r="N26" s="1">
        <v>0</v>
      </c>
      <c r="O26" s="1">
        <v>5</v>
      </c>
      <c r="P26" s="1">
        <v>0</v>
      </c>
      <c r="Q26" s="1">
        <v>0</v>
      </c>
      <c r="R26" s="1">
        <v>2</v>
      </c>
      <c r="S26" s="1">
        <v>0</v>
      </c>
      <c r="T26" s="1">
        <v>7</v>
      </c>
      <c r="U26" s="1">
        <v>0</v>
      </c>
      <c r="V26" s="1">
        <v>0</v>
      </c>
      <c r="W26" s="1">
        <v>0</v>
      </c>
      <c r="X26" s="1">
        <v>0</v>
      </c>
      <c r="Y26" s="1">
        <v>1</v>
      </c>
      <c r="Z26" s="1">
        <v>49</v>
      </c>
    </row>
    <row r="27" spans="1:28" hidden="1" x14ac:dyDescent="0.2">
      <c r="A27" s="5" t="s">
        <v>88</v>
      </c>
      <c r="B27" s="1">
        <v>2</v>
      </c>
      <c r="C27" s="1">
        <v>0</v>
      </c>
      <c r="D27" s="1">
        <v>1</v>
      </c>
      <c r="E27" s="1">
        <v>1</v>
      </c>
      <c r="F27" s="1">
        <v>1</v>
      </c>
      <c r="G27" s="1">
        <v>1</v>
      </c>
      <c r="H27" s="1">
        <v>1</v>
      </c>
      <c r="I27" s="1">
        <v>1</v>
      </c>
      <c r="J27" s="1">
        <v>0</v>
      </c>
      <c r="K27" s="1">
        <v>11</v>
      </c>
      <c r="L27" s="1">
        <v>1</v>
      </c>
      <c r="M27" s="1">
        <v>0</v>
      </c>
      <c r="N27" s="1">
        <v>0</v>
      </c>
      <c r="O27" s="1">
        <v>5</v>
      </c>
      <c r="P27" s="1">
        <v>0</v>
      </c>
      <c r="Q27" s="1">
        <v>0</v>
      </c>
      <c r="R27" s="1">
        <v>0</v>
      </c>
      <c r="S27" s="1">
        <v>2</v>
      </c>
      <c r="T27" s="1">
        <v>4</v>
      </c>
      <c r="U27" s="1">
        <v>0</v>
      </c>
      <c r="V27" s="1">
        <v>0</v>
      </c>
      <c r="W27" s="1">
        <v>0</v>
      </c>
      <c r="X27" s="1">
        <v>0</v>
      </c>
      <c r="Y27" s="1">
        <v>1</v>
      </c>
      <c r="Z27" s="1">
        <v>32</v>
      </c>
    </row>
    <row r="28" spans="1:28" hidden="1" x14ac:dyDescent="0.2">
      <c r="A28" s="5" t="s">
        <v>89</v>
      </c>
      <c r="B28" s="1">
        <v>4</v>
      </c>
      <c r="C28" s="1">
        <v>0</v>
      </c>
      <c r="D28" s="1">
        <v>1</v>
      </c>
      <c r="E28" s="1">
        <v>1</v>
      </c>
      <c r="F28" s="1">
        <v>2</v>
      </c>
      <c r="G28" s="1">
        <v>1</v>
      </c>
      <c r="H28" s="1">
        <v>1</v>
      </c>
      <c r="I28" s="1">
        <v>2</v>
      </c>
      <c r="J28" s="1">
        <v>0</v>
      </c>
      <c r="K28" s="1">
        <v>23</v>
      </c>
      <c r="L28" s="1">
        <v>1</v>
      </c>
      <c r="M28" s="1">
        <v>0</v>
      </c>
      <c r="N28" s="1">
        <v>0</v>
      </c>
      <c r="O28" s="1">
        <v>5</v>
      </c>
      <c r="P28" s="1">
        <v>0</v>
      </c>
      <c r="Q28" s="1">
        <v>0</v>
      </c>
      <c r="R28" s="1">
        <v>0</v>
      </c>
      <c r="S28" s="1">
        <v>2</v>
      </c>
      <c r="T28" s="1">
        <v>8</v>
      </c>
      <c r="U28" s="1">
        <v>0</v>
      </c>
      <c r="V28" s="1">
        <v>0</v>
      </c>
      <c r="W28" s="1">
        <v>0</v>
      </c>
      <c r="X28" s="1">
        <v>0</v>
      </c>
      <c r="Y28" s="1">
        <v>1</v>
      </c>
      <c r="Z28" s="1">
        <v>52</v>
      </c>
    </row>
    <row r="29" spans="1:28" hidden="1" x14ac:dyDescent="0.2">
      <c r="A29" s="5" t="s">
        <v>90</v>
      </c>
      <c r="B29" s="1">
        <v>5</v>
      </c>
      <c r="C29" s="1">
        <v>0</v>
      </c>
      <c r="D29" s="1">
        <v>2</v>
      </c>
      <c r="E29" s="1">
        <v>1</v>
      </c>
      <c r="F29" s="1">
        <v>2</v>
      </c>
      <c r="G29" s="1">
        <v>1</v>
      </c>
      <c r="H29" s="1">
        <v>1</v>
      </c>
      <c r="I29" s="1">
        <v>2</v>
      </c>
      <c r="J29" s="1">
        <v>0</v>
      </c>
      <c r="K29" s="1">
        <v>26</v>
      </c>
      <c r="L29" s="1">
        <v>2</v>
      </c>
      <c r="M29" s="1">
        <v>0</v>
      </c>
      <c r="N29" s="1">
        <v>0</v>
      </c>
      <c r="O29" s="1">
        <v>5</v>
      </c>
      <c r="P29" s="1">
        <v>0</v>
      </c>
      <c r="Q29" s="1">
        <v>0</v>
      </c>
      <c r="R29" s="1">
        <v>1</v>
      </c>
      <c r="S29" s="1">
        <v>1</v>
      </c>
      <c r="T29" s="1">
        <v>9</v>
      </c>
      <c r="U29" s="1">
        <v>0</v>
      </c>
      <c r="V29" s="1">
        <v>0</v>
      </c>
      <c r="W29" s="1">
        <v>0</v>
      </c>
      <c r="X29" s="1">
        <v>0</v>
      </c>
      <c r="Y29" s="1">
        <v>1</v>
      </c>
      <c r="Z29" s="1">
        <v>59</v>
      </c>
    </row>
    <row r="30" spans="1:28" hidden="1" x14ac:dyDescent="0.2">
      <c r="A30" s="5" t="s">
        <v>91</v>
      </c>
      <c r="B30" s="1">
        <v>4</v>
      </c>
      <c r="C30" s="1">
        <v>0</v>
      </c>
      <c r="D30" s="1">
        <v>1</v>
      </c>
      <c r="E30" s="1">
        <v>1</v>
      </c>
      <c r="F30" s="1">
        <v>2</v>
      </c>
      <c r="G30" s="1">
        <v>1</v>
      </c>
      <c r="H30" s="1">
        <v>1</v>
      </c>
      <c r="I30" s="1">
        <v>1</v>
      </c>
      <c r="J30" s="1">
        <v>0</v>
      </c>
      <c r="K30" s="1">
        <v>19</v>
      </c>
      <c r="L30" s="1">
        <v>1</v>
      </c>
      <c r="M30" s="1">
        <v>0</v>
      </c>
      <c r="N30" s="1">
        <v>0</v>
      </c>
      <c r="O30" s="1">
        <v>5</v>
      </c>
      <c r="P30" s="1">
        <v>1</v>
      </c>
      <c r="Q30" s="1">
        <v>0</v>
      </c>
      <c r="R30" s="1">
        <v>0</v>
      </c>
      <c r="S30" s="1">
        <v>2</v>
      </c>
      <c r="T30" s="1">
        <v>8</v>
      </c>
      <c r="U30" s="1">
        <v>0</v>
      </c>
      <c r="V30" s="1">
        <v>0</v>
      </c>
      <c r="W30" s="1">
        <v>0</v>
      </c>
      <c r="X30" s="1">
        <v>0</v>
      </c>
      <c r="Y30" s="1">
        <v>1</v>
      </c>
      <c r="Z30" s="1">
        <v>48</v>
      </c>
    </row>
    <row r="31" spans="1:28" hidden="1" x14ac:dyDescent="0.2">
      <c r="A31" s="5" t="s">
        <v>92</v>
      </c>
      <c r="B31" s="1">
        <v>4</v>
      </c>
      <c r="C31" s="1">
        <v>0</v>
      </c>
      <c r="D31" s="1">
        <v>1</v>
      </c>
      <c r="E31" s="1">
        <v>1</v>
      </c>
      <c r="F31" s="1">
        <v>2</v>
      </c>
      <c r="G31" s="1">
        <v>1</v>
      </c>
      <c r="H31" s="1">
        <v>1</v>
      </c>
      <c r="I31" s="1">
        <v>1</v>
      </c>
      <c r="J31" s="1">
        <v>0</v>
      </c>
      <c r="K31" s="1">
        <v>22</v>
      </c>
      <c r="L31" s="1">
        <v>1</v>
      </c>
      <c r="M31" s="1">
        <v>0</v>
      </c>
      <c r="N31" s="1">
        <v>0</v>
      </c>
      <c r="O31" s="1">
        <v>5</v>
      </c>
      <c r="P31" s="1">
        <v>2</v>
      </c>
      <c r="Q31" s="1">
        <v>0</v>
      </c>
      <c r="R31" s="1">
        <v>0</v>
      </c>
      <c r="S31" s="1">
        <v>2</v>
      </c>
      <c r="T31" s="1">
        <v>7</v>
      </c>
      <c r="U31" s="1">
        <v>0</v>
      </c>
      <c r="V31" s="1">
        <v>0</v>
      </c>
      <c r="W31" s="1">
        <v>0</v>
      </c>
      <c r="X31" s="1">
        <v>0</v>
      </c>
      <c r="Y31" s="1">
        <v>1</v>
      </c>
      <c r="Z31" s="1">
        <v>51</v>
      </c>
    </row>
    <row r="32" spans="1:28" hidden="1" x14ac:dyDescent="0.2">
      <c r="A32" s="5" t="s">
        <v>93</v>
      </c>
      <c r="B32" s="1">
        <v>5</v>
      </c>
      <c r="C32" s="1">
        <v>0</v>
      </c>
      <c r="D32" s="1">
        <v>2</v>
      </c>
      <c r="E32" s="1">
        <v>1</v>
      </c>
      <c r="F32" s="1">
        <v>2</v>
      </c>
      <c r="G32" s="1">
        <v>1</v>
      </c>
      <c r="H32" s="1">
        <v>1</v>
      </c>
      <c r="I32" s="1">
        <v>2</v>
      </c>
      <c r="J32" s="1">
        <v>0</v>
      </c>
      <c r="K32" s="1">
        <v>25</v>
      </c>
      <c r="L32" s="1">
        <v>1</v>
      </c>
      <c r="M32" s="1">
        <v>0</v>
      </c>
      <c r="N32" s="1">
        <v>0</v>
      </c>
      <c r="O32" s="1">
        <v>5</v>
      </c>
      <c r="P32" s="1">
        <v>0</v>
      </c>
      <c r="Q32" s="1">
        <v>0</v>
      </c>
      <c r="R32" s="1">
        <v>0</v>
      </c>
      <c r="S32" s="1">
        <v>2</v>
      </c>
      <c r="T32" s="1">
        <v>7</v>
      </c>
      <c r="U32" s="1">
        <v>0</v>
      </c>
      <c r="V32" s="1">
        <v>0</v>
      </c>
      <c r="W32" s="1">
        <v>0</v>
      </c>
      <c r="X32" s="1">
        <v>0</v>
      </c>
      <c r="Y32" s="1">
        <v>1</v>
      </c>
      <c r="Z32" s="1">
        <v>55</v>
      </c>
    </row>
    <row r="33" spans="1:26" hidden="1" x14ac:dyDescent="0.2">
      <c r="A33" s="5" t="s">
        <v>94</v>
      </c>
      <c r="B33" s="1">
        <v>5</v>
      </c>
      <c r="C33" s="1">
        <v>0</v>
      </c>
      <c r="D33" s="1">
        <v>2</v>
      </c>
      <c r="E33" s="1">
        <v>1</v>
      </c>
      <c r="F33" s="1">
        <v>2</v>
      </c>
      <c r="G33" s="1">
        <v>1</v>
      </c>
      <c r="H33" s="1">
        <v>1</v>
      </c>
      <c r="I33" s="1">
        <v>2</v>
      </c>
      <c r="J33" s="1">
        <v>0</v>
      </c>
      <c r="K33" s="1">
        <v>27</v>
      </c>
      <c r="L33" s="1">
        <v>2</v>
      </c>
      <c r="M33" s="1">
        <v>0</v>
      </c>
      <c r="N33" s="1">
        <v>0</v>
      </c>
      <c r="O33" s="1">
        <v>5</v>
      </c>
      <c r="P33" s="1">
        <v>0</v>
      </c>
      <c r="Q33" s="1">
        <v>0</v>
      </c>
      <c r="R33" s="1">
        <v>0</v>
      </c>
      <c r="S33" s="1">
        <v>2</v>
      </c>
      <c r="T33" s="1">
        <v>8</v>
      </c>
      <c r="U33" s="1">
        <v>0</v>
      </c>
      <c r="V33" s="1">
        <v>0</v>
      </c>
      <c r="W33" s="1">
        <v>0</v>
      </c>
      <c r="X33" s="1">
        <v>0</v>
      </c>
      <c r="Y33" s="1">
        <v>1</v>
      </c>
      <c r="Z33" s="1">
        <v>59</v>
      </c>
    </row>
    <row r="34" spans="1:26" hidden="1" x14ac:dyDescent="0.2">
      <c r="A34" s="5" t="s">
        <v>95</v>
      </c>
      <c r="B34" s="1">
        <v>4</v>
      </c>
      <c r="C34" s="1">
        <v>0</v>
      </c>
      <c r="D34" s="1">
        <v>1</v>
      </c>
      <c r="E34" s="1">
        <v>1</v>
      </c>
      <c r="F34" s="1">
        <v>2</v>
      </c>
      <c r="G34" s="1">
        <v>1</v>
      </c>
      <c r="H34" s="1">
        <v>1</v>
      </c>
      <c r="I34" s="1">
        <v>1</v>
      </c>
      <c r="J34" s="1">
        <v>0</v>
      </c>
      <c r="K34" s="1">
        <v>19</v>
      </c>
      <c r="L34" s="1">
        <v>1</v>
      </c>
      <c r="M34" s="1">
        <v>0</v>
      </c>
      <c r="N34" s="1">
        <v>0</v>
      </c>
      <c r="O34" s="1">
        <v>5</v>
      </c>
      <c r="P34" s="1">
        <v>0</v>
      </c>
      <c r="Q34" s="1">
        <v>0</v>
      </c>
      <c r="R34" s="1">
        <v>0</v>
      </c>
      <c r="S34" s="1">
        <v>2</v>
      </c>
      <c r="T34" s="1">
        <v>7</v>
      </c>
      <c r="U34" s="1">
        <v>0</v>
      </c>
      <c r="V34" s="1">
        <v>0</v>
      </c>
      <c r="W34" s="1">
        <v>0</v>
      </c>
      <c r="X34" s="1">
        <v>0</v>
      </c>
      <c r="Y34" s="1">
        <v>1</v>
      </c>
      <c r="Z34" s="1">
        <v>46</v>
      </c>
    </row>
    <row r="35" spans="1:26" hidden="1" x14ac:dyDescent="0.2">
      <c r="A35" s="5" t="s">
        <v>96</v>
      </c>
      <c r="B35" s="1">
        <v>4</v>
      </c>
      <c r="C35" s="1">
        <v>0</v>
      </c>
      <c r="D35" s="1">
        <v>1</v>
      </c>
      <c r="E35" s="1">
        <v>1</v>
      </c>
      <c r="F35" s="1">
        <v>2</v>
      </c>
      <c r="G35" s="1">
        <v>1</v>
      </c>
      <c r="H35" s="1">
        <v>1</v>
      </c>
      <c r="I35" s="1">
        <v>1</v>
      </c>
      <c r="J35" s="1">
        <v>0</v>
      </c>
      <c r="K35" s="1">
        <v>19</v>
      </c>
      <c r="L35" s="1">
        <v>1</v>
      </c>
      <c r="M35" s="1">
        <v>0</v>
      </c>
      <c r="N35" s="1">
        <v>0</v>
      </c>
      <c r="O35" s="1">
        <v>5</v>
      </c>
      <c r="P35" s="1">
        <v>0</v>
      </c>
      <c r="Q35" s="1">
        <v>0</v>
      </c>
      <c r="R35" s="1">
        <v>0</v>
      </c>
      <c r="S35" s="1">
        <v>2</v>
      </c>
      <c r="T35" s="1">
        <v>7</v>
      </c>
      <c r="U35" s="1">
        <v>0</v>
      </c>
      <c r="V35" s="1">
        <v>0</v>
      </c>
      <c r="W35" s="1">
        <v>0</v>
      </c>
      <c r="X35" s="1">
        <v>0</v>
      </c>
      <c r="Y35" s="1">
        <v>1</v>
      </c>
      <c r="Z35" s="1">
        <v>46</v>
      </c>
    </row>
    <row r="36" spans="1:26" hidden="1" x14ac:dyDescent="0.2">
      <c r="A36" s="5" t="s">
        <v>97</v>
      </c>
      <c r="B36" s="1">
        <v>2</v>
      </c>
      <c r="C36" s="1">
        <v>0</v>
      </c>
      <c r="D36" s="1">
        <v>0</v>
      </c>
      <c r="E36" s="1">
        <v>1</v>
      </c>
      <c r="F36" s="1">
        <v>1</v>
      </c>
      <c r="G36" s="1">
        <v>1</v>
      </c>
      <c r="H36" s="1">
        <v>1</v>
      </c>
      <c r="I36" s="1">
        <v>1</v>
      </c>
      <c r="J36" s="1">
        <v>0</v>
      </c>
      <c r="K36" s="1">
        <v>10</v>
      </c>
      <c r="L36" s="1">
        <v>1</v>
      </c>
      <c r="M36" s="1">
        <v>0</v>
      </c>
      <c r="N36" s="1">
        <v>0</v>
      </c>
      <c r="O36" s="1">
        <v>5</v>
      </c>
      <c r="P36" s="1">
        <v>0</v>
      </c>
      <c r="Q36" s="1">
        <v>0</v>
      </c>
      <c r="R36" s="1">
        <v>1</v>
      </c>
      <c r="S36" s="1">
        <v>1</v>
      </c>
      <c r="T36" s="1">
        <v>5</v>
      </c>
      <c r="U36" s="1">
        <v>0</v>
      </c>
      <c r="V36" s="1">
        <v>0</v>
      </c>
      <c r="W36" s="1">
        <v>0</v>
      </c>
      <c r="X36" s="1">
        <v>0</v>
      </c>
      <c r="Y36" s="1">
        <v>1</v>
      </c>
      <c r="Z36" s="1">
        <v>31</v>
      </c>
    </row>
    <row r="37" spans="1:26" hidden="1" x14ac:dyDescent="0.2">
      <c r="A37" s="5" t="s">
        <v>121</v>
      </c>
      <c r="B37" s="1">
        <v>2</v>
      </c>
      <c r="C37" s="1">
        <v>0</v>
      </c>
      <c r="D37" s="1">
        <v>0</v>
      </c>
      <c r="E37" s="1">
        <v>1</v>
      </c>
      <c r="F37" s="1">
        <v>1</v>
      </c>
      <c r="G37" s="1">
        <v>1</v>
      </c>
      <c r="H37" s="1">
        <v>1</v>
      </c>
      <c r="I37" s="1">
        <v>1</v>
      </c>
      <c r="J37" s="1">
        <v>1</v>
      </c>
      <c r="K37" s="1">
        <v>7</v>
      </c>
      <c r="L37" s="1">
        <v>2</v>
      </c>
      <c r="M37" s="1">
        <v>0</v>
      </c>
      <c r="N37" s="1">
        <v>0</v>
      </c>
      <c r="O37" s="1">
        <v>5</v>
      </c>
      <c r="P37" s="1">
        <v>0</v>
      </c>
      <c r="Q37" s="1">
        <v>0</v>
      </c>
      <c r="R37" s="1">
        <v>0</v>
      </c>
      <c r="S37" s="1">
        <v>2</v>
      </c>
      <c r="T37" s="1">
        <v>3</v>
      </c>
      <c r="U37" s="1">
        <v>0</v>
      </c>
      <c r="V37" s="1">
        <v>0</v>
      </c>
      <c r="W37" s="1">
        <v>0</v>
      </c>
      <c r="X37" s="1">
        <v>0</v>
      </c>
      <c r="Y37" s="1">
        <v>1</v>
      </c>
      <c r="Z37" s="1">
        <v>28</v>
      </c>
    </row>
    <row r="38" spans="1:26" hidden="1" x14ac:dyDescent="0.2">
      <c r="A38" s="5" t="s">
        <v>120</v>
      </c>
      <c r="B38" s="1">
        <v>2</v>
      </c>
      <c r="C38" s="1">
        <v>0</v>
      </c>
      <c r="D38" s="1">
        <v>0</v>
      </c>
      <c r="E38" s="1">
        <v>1</v>
      </c>
      <c r="F38" s="1">
        <v>1</v>
      </c>
      <c r="G38" s="1">
        <v>1</v>
      </c>
      <c r="H38" s="1">
        <v>1</v>
      </c>
      <c r="I38" s="1">
        <v>1</v>
      </c>
      <c r="J38" s="1">
        <v>0</v>
      </c>
      <c r="K38" s="1">
        <v>6</v>
      </c>
      <c r="L38" s="1">
        <v>1</v>
      </c>
      <c r="M38" s="1">
        <v>0</v>
      </c>
      <c r="N38" s="1">
        <v>0</v>
      </c>
      <c r="O38" s="1">
        <v>5</v>
      </c>
      <c r="P38" s="1">
        <v>0</v>
      </c>
      <c r="Q38" s="1">
        <v>0</v>
      </c>
      <c r="R38" s="1">
        <v>0</v>
      </c>
      <c r="S38" s="1">
        <v>2</v>
      </c>
      <c r="T38" s="1">
        <v>2</v>
      </c>
      <c r="U38" s="1">
        <v>0</v>
      </c>
      <c r="V38" s="1">
        <v>0</v>
      </c>
      <c r="W38" s="1">
        <v>0</v>
      </c>
      <c r="X38" s="1">
        <v>0</v>
      </c>
      <c r="Y38" s="1">
        <v>1</v>
      </c>
      <c r="Z38" s="1">
        <v>24</v>
      </c>
    </row>
    <row r="39" spans="1:26" hidden="1" x14ac:dyDescent="0.2">
      <c r="A39" s="5" t="s">
        <v>98</v>
      </c>
      <c r="B39" s="1">
        <v>2</v>
      </c>
      <c r="C39" s="1">
        <v>0</v>
      </c>
      <c r="D39" s="1">
        <v>0</v>
      </c>
      <c r="E39" s="1">
        <v>1</v>
      </c>
      <c r="F39" s="1">
        <v>1</v>
      </c>
      <c r="G39" s="1">
        <v>1</v>
      </c>
      <c r="H39" s="1">
        <v>1</v>
      </c>
      <c r="I39" s="1">
        <v>1</v>
      </c>
      <c r="J39" s="1">
        <v>0</v>
      </c>
      <c r="K39" s="1">
        <v>9</v>
      </c>
      <c r="L39" s="1">
        <v>1</v>
      </c>
      <c r="M39" s="1">
        <v>0</v>
      </c>
      <c r="N39" s="1">
        <v>0</v>
      </c>
      <c r="O39" s="1">
        <v>5</v>
      </c>
      <c r="P39" s="1">
        <v>1</v>
      </c>
      <c r="Q39" s="1">
        <v>0</v>
      </c>
      <c r="R39" s="1">
        <v>1</v>
      </c>
      <c r="S39" s="1">
        <v>1</v>
      </c>
      <c r="T39" s="1">
        <v>4</v>
      </c>
      <c r="U39" s="1">
        <v>0</v>
      </c>
      <c r="V39" s="1">
        <v>0</v>
      </c>
      <c r="W39" s="1">
        <v>0</v>
      </c>
      <c r="X39" s="1">
        <v>0</v>
      </c>
      <c r="Y39" s="1">
        <v>1</v>
      </c>
      <c r="Z39" s="1">
        <v>30</v>
      </c>
    </row>
    <row r="40" spans="1:26" hidden="1" x14ac:dyDescent="0.2">
      <c r="A40" s="5" t="s">
        <v>99</v>
      </c>
      <c r="B40" s="1">
        <v>4</v>
      </c>
      <c r="C40" s="1">
        <v>0</v>
      </c>
      <c r="D40" s="1">
        <v>1</v>
      </c>
      <c r="E40" s="1">
        <v>1</v>
      </c>
      <c r="F40" s="1">
        <v>2</v>
      </c>
      <c r="G40" s="1">
        <v>1</v>
      </c>
      <c r="H40" s="1">
        <v>1</v>
      </c>
      <c r="I40" s="1">
        <v>2</v>
      </c>
      <c r="J40" s="1">
        <v>2</v>
      </c>
      <c r="K40" s="1">
        <v>18</v>
      </c>
      <c r="L40" s="1">
        <v>2</v>
      </c>
      <c r="M40" s="1">
        <v>0</v>
      </c>
      <c r="N40" s="1">
        <v>0</v>
      </c>
      <c r="O40" s="1">
        <v>5</v>
      </c>
      <c r="P40" s="1">
        <v>0</v>
      </c>
      <c r="Q40" s="1">
        <v>0</v>
      </c>
      <c r="R40" s="1">
        <v>0</v>
      </c>
      <c r="S40" s="1">
        <v>2</v>
      </c>
      <c r="T40" s="1">
        <v>6</v>
      </c>
      <c r="U40" s="1">
        <v>0</v>
      </c>
      <c r="V40" s="1">
        <v>0</v>
      </c>
      <c r="W40" s="1">
        <v>0</v>
      </c>
      <c r="X40" s="1">
        <v>0</v>
      </c>
      <c r="Y40" s="1">
        <v>1</v>
      </c>
      <c r="Z40" s="1">
        <v>48</v>
      </c>
    </row>
    <row r="41" spans="1:26" hidden="1" x14ac:dyDescent="0.2">
      <c r="A41" s="5" t="s">
        <v>100</v>
      </c>
      <c r="B41" s="1">
        <v>4</v>
      </c>
      <c r="C41" s="1">
        <v>0</v>
      </c>
      <c r="D41" s="1">
        <v>1</v>
      </c>
      <c r="E41" s="1">
        <v>1</v>
      </c>
      <c r="F41" s="1">
        <v>2</v>
      </c>
      <c r="G41" s="1">
        <v>1</v>
      </c>
      <c r="H41" s="1">
        <v>1</v>
      </c>
      <c r="I41" s="1">
        <v>1</v>
      </c>
      <c r="J41" s="1">
        <v>0</v>
      </c>
      <c r="K41" s="1">
        <v>19</v>
      </c>
      <c r="L41" s="1">
        <v>1</v>
      </c>
      <c r="M41" s="1">
        <v>0</v>
      </c>
      <c r="N41" s="1">
        <v>0</v>
      </c>
      <c r="O41" s="1">
        <v>5</v>
      </c>
      <c r="P41" s="1">
        <v>0</v>
      </c>
      <c r="Q41" s="1">
        <v>0</v>
      </c>
      <c r="R41" s="1">
        <v>0</v>
      </c>
      <c r="S41" s="1">
        <v>2</v>
      </c>
      <c r="T41" s="1">
        <v>6</v>
      </c>
      <c r="U41" s="1">
        <v>0</v>
      </c>
      <c r="V41" s="1">
        <v>0</v>
      </c>
      <c r="W41" s="1">
        <v>0</v>
      </c>
      <c r="X41" s="1">
        <v>0</v>
      </c>
      <c r="Y41" s="1">
        <v>1</v>
      </c>
      <c r="Z41" s="1">
        <v>45</v>
      </c>
    </row>
    <row r="42" spans="1:26" hidden="1" x14ac:dyDescent="0.2">
      <c r="A42" s="5" t="s">
        <v>101</v>
      </c>
      <c r="B42" s="1">
        <v>2</v>
      </c>
      <c r="C42" s="1">
        <v>0</v>
      </c>
      <c r="D42" s="1">
        <v>0</v>
      </c>
      <c r="E42" s="1">
        <v>1</v>
      </c>
      <c r="F42" s="1">
        <v>1</v>
      </c>
      <c r="G42" s="1">
        <v>1</v>
      </c>
      <c r="H42" s="1">
        <v>1</v>
      </c>
      <c r="I42" s="1">
        <v>1</v>
      </c>
      <c r="J42" s="1">
        <v>5</v>
      </c>
      <c r="K42" s="1">
        <v>5</v>
      </c>
      <c r="L42" s="1">
        <v>1</v>
      </c>
      <c r="M42" s="1">
        <v>0</v>
      </c>
      <c r="N42" s="1">
        <v>0</v>
      </c>
      <c r="O42" s="1">
        <v>5</v>
      </c>
      <c r="P42" s="1">
        <v>0</v>
      </c>
      <c r="Q42" s="1">
        <v>0</v>
      </c>
      <c r="R42" s="1">
        <v>0</v>
      </c>
      <c r="S42" s="1">
        <v>2</v>
      </c>
      <c r="T42" s="1">
        <v>3</v>
      </c>
      <c r="U42" s="1">
        <v>0</v>
      </c>
      <c r="V42" s="1">
        <v>0</v>
      </c>
      <c r="W42" s="1">
        <v>0</v>
      </c>
      <c r="X42" s="1">
        <v>0</v>
      </c>
      <c r="Y42" s="1">
        <v>1</v>
      </c>
      <c r="Z42" s="1">
        <v>29</v>
      </c>
    </row>
    <row r="43" spans="1:26" hidden="1" x14ac:dyDescent="0.2">
      <c r="A43" s="5" t="s">
        <v>102</v>
      </c>
      <c r="B43" s="1">
        <v>3</v>
      </c>
      <c r="C43" s="1">
        <v>0</v>
      </c>
      <c r="D43" s="1">
        <v>1</v>
      </c>
      <c r="E43" s="1">
        <v>1</v>
      </c>
      <c r="F43" s="1">
        <v>1</v>
      </c>
      <c r="G43" s="1">
        <v>1</v>
      </c>
      <c r="H43" s="1">
        <v>1</v>
      </c>
      <c r="I43" s="1">
        <v>1</v>
      </c>
      <c r="J43" s="1">
        <v>1</v>
      </c>
      <c r="K43" s="1">
        <v>11</v>
      </c>
      <c r="L43" s="1">
        <v>1</v>
      </c>
      <c r="M43" s="1">
        <v>0</v>
      </c>
      <c r="N43" s="1">
        <v>0</v>
      </c>
      <c r="O43" s="1">
        <v>5</v>
      </c>
      <c r="P43" s="1">
        <v>0</v>
      </c>
      <c r="Q43" s="1">
        <v>0</v>
      </c>
      <c r="R43" s="1">
        <v>0</v>
      </c>
      <c r="S43" s="1">
        <v>2</v>
      </c>
      <c r="T43" s="1">
        <v>5</v>
      </c>
      <c r="U43" s="1">
        <v>0</v>
      </c>
      <c r="V43" s="1">
        <v>0</v>
      </c>
      <c r="W43" s="1">
        <v>0</v>
      </c>
      <c r="X43" s="1">
        <v>0</v>
      </c>
      <c r="Y43" s="1">
        <v>1</v>
      </c>
      <c r="Z43" s="1">
        <v>35</v>
      </c>
    </row>
    <row r="44" spans="1:26" hidden="1" x14ac:dyDescent="0.2">
      <c r="A44" s="5" t="s">
        <v>103</v>
      </c>
      <c r="B44" s="1">
        <v>5</v>
      </c>
      <c r="C44" s="1">
        <v>0</v>
      </c>
      <c r="D44" s="1">
        <v>2</v>
      </c>
      <c r="E44" s="1">
        <v>1</v>
      </c>
      <c r="F44" s="1">
        <v>2</v>
      </c>
      <c r="G44" s="1">
        <v>1</v>
      </c>
      <c r="H44" s="1">
        <v>1</v>
      </c>
      <c r="I44" s="1">
        <v>2</v>
      </c>
      <c r="J44" s="1">
        <v>0</v>
      </c>
      <c r="K44" s="1">
        <v>28</v>
      </c>
      <c r="L44" s="1">
        <v>3</v>
      </c>
      <c r="M44" s="1">
        <v>0</v>
      </c>
      <c r="N44" s="1">
        <v>0</v>
      </c>
      <c r="O44" s="1">
        <v>5</v>
      </c>
      <c r="P44" s="1">
        <v>0</v>
      </c>
      <c r="Q44" s="1">
        <v>0</v>
      </c>
      <c r="R44" s="1">
        <v>1</v>
      </c>
      <c r="S44" s="1">
        <v>2</v>
      </c>
      <c r="T44" s="1">
        <v>9</v>
      </c>
      <c r="U44" s="1">
        <v>0</v>
      </c>
      <c r="V44" s="1">
        <v>0</v>
      </c>
      <c r="W44" s="1">
        <v>0</v>
      </c>
      <c r="X44" s="1">
        <v>0</v>
      </c>
      <c r="Y44" s="1">
        <v>1</v>
      </c>
      <c r="Z44" s="1">
        <v>63</v>
      </c>
    </row>
    <row r="45" spans="1:26" hidden="1" x14ac:dyDescent="0.2">
      <c r="A45" s="5" t="s">
        <v>104</v>
      </c>
      <c r="B45" s="1">
        <v>5</v>
      </c>
      <c r="C45" s="1">
        <v>0</v>
      </c>
      <c r="D45" s="1">
        <v>2</v>
      </c>
      <c r="E45" s="1">
        <v>1</v>
      </c>
      <c r="F45" s="1">
        <v>2</v>
      </c>
      <c r="G45" s="1">
        <v>1</v>
      </c>
      <c r="H45" s="1">
        <v>1</v>
      </c>
      <c r="I45" s="1">
        <v>2</v>
      </c>
      <c r="J45" s="1">
        <v>0</v>
      </c>
      <c r="K45" s="1">
        <v>27</v>
      </c>
      <c r="L45" s="1">
        <v>2</v>
      </c>
      <c r="M45" s="1">
        <v>0</v>
      </c>
      <c r="N45" s="1">
        <v>0</v>
      </c>
      <c r="O45" s="1">
        <v>5</v>
      </c>
      <c r="P45" s="1">
        <v>1</v>
      </c>
      <c r="Q45" s="1">
        <v>0</v>
      </c>
      <c r="R45" s="1">
        <v>0</v>
      </c>
      <c r="S45" s="1">
        <v>2</v>
      </c>
      <c r="T45" s="1">
        <v>8</v>
      </c>
      <c r="U45" s="1">
        <v>0</v>
      </c>
      <c r="V45" s="1">
        <v>0</v>
      </c>
      <c r="W45" s="1">
        <v>0</v>
      </c>
      <c r="X45" s="1">
        <v>0</v>
      </c>
      <c r="Y45" s="1">
        <v>1</v>
      </c>
      <c r="Z45" s="1">
        <v>60</v>
      </c>
    </row>
    <row r="46" spans="1:26" hidden="1" x14ac:dyDescent="0.2">
      <c r="A46" s="5" t="s">
        <v>105</v>
      </c>
      <c r="B46" s="1">
        <v>2</v>
      </c>
      <c r="C46" s="1">
        <v>0</v>
      </c>
      <c r="D46" s="1">
        <v>0</v>
      </c>
      <c r="E46" s="1">
        <v>1</v>
      </c>
      <c r="F46" s="1">
        <v>1</v>
      </c>
      <c r="G46" s="1">
        <v>1</v>
      </c>
      <c r="H46" s="1">
        <v>1</v>
      </c>
      <c r="I46" s="1">
        <v>1</v>
      </c>
      <c r="J46" s="1">
        <v>0</v>
      </c>
      <c r="K46" s="1">
        <v>6</v>
      </c>
      <c r="L46" s="1">
        <v>1</v>
      </c>
      <c r="M46" s="1">
        <v>0</v>
      </c>
      <c r="N46" s="1">
        <v>0</v>
      </c>
      <c r="O46" s="1">
        <v>5</v>
      </c>
      <c r="P46" s="1">
        <v>0</v>
      </c>
      <c r="Q46" s="1">
        <v>0</v>
      </c>
      <c r="R46" s="1">
        <v>1</v>
      </c>
      <c r="S46" s="1">
        <v>1</v>
      </c>
      <c r="T46" s="1">
        <v>3</v>
      </c>
      <c r="U46" s="1">
        <v>0</v>
      </c>
      <c r="V46" s="1">
        <v>0</v>
      </c>
      <c r="W46" s="1">
        <v>0</v>
      </c>
      <c r="X46" s="1">
        <v>0</v>
      </c>
      <c r="Y46" s="1">
        <v>1</v>
      </c>
      <c r="Z46" s="1">
        <v>25</v>
      </c>
    </row>
    <row r="47" spans="1:26" hidden="1" x14ac:dyDescent="0.2">
      <c r="A47" s="5" t="s">
        <v>106</v>
      </c>
      <c r="B47" s="1">
        <v>2</v>
      </c>
      <c r="C47" s="1">
        <v>0</v>
      </c>
      <c r="D47" s="1">
        <v>0</v>
      </c>
      <c r="E47" s="1">
        <v>1</v>
      </c>
      <c r="F47" s="1">
        <v>1</v>
      </c>
      <c r="G47" s="1">
        <v>1</v>
      </c>
      <c r="H47" s="1">
        <v>1</v>
      </c>
      <c r="I47" s="1">
        <v>1</v>
      </c>
      <c r="J47" s="1">
        <v>0</v>
      </c>
      <c r="K47" s="1">
        <v>7</v>
      </c>
      <c r="L47" s="1">
        <v>1</v>
      </c>
      <c r="M47" s="1">
        <v>0</v>
      </c>
      <c r="N47" s="1">
        <v>0</v>
      </c>
      <c r="O47" s="1">
        <v>5</v>
      </c>
      <c r="P47" s="1">
        <v>0</v>
      </c>
      <c r="Q47" s="1">
        <v>0</v>
      </c>
      <c r="R47" s="1">
        <v>0</v>
      </c>
      <c r="S47" s="1">
        <v>2</v>
      </c>
      <c r="T47" s="1">
        <v>3</v>
      </c>
      <c r="U47" s="1">
        <v>0</v>
      </c>
      <c r="V47" s="1">
        <v>0</v>
      </c>
      <c r="W47" s="1">
        <v>0</v>
      </c>
      <c r="X47" s="1">
        <v>0</v>
      </c>
      <c r="Y47" s="1">
        <v>1</v>
      </c>
      <c r="Z47" s="1">
        <v>26</v>
      </c>
    </row>
    <row r="48" spans="1:26" hidden="1" x14ac:dyDescent="0.2">
      <c r="A48" s="5" t="s">
        <v>107</v>
      </c>
      <c r="B48" s="1">
        <v>4</v>
      </c>
      <c r="C48" s="1">
        <v>0</v>
      </c>
      <c r="D48" s="1">
        <v>1</v>
      </c>
      <c r="E48" s="1">
        <v>1</v>
      </c>
      <c r="F48" s="1">
        <v>2</v>
      </c>
      <c r="G48" s="1">
        <v>1</v>
      </c>
      <c r="H48" s="1">
        <v>1</v>
      </c>
      <c r="I48" s="1">
        <v>2</v>
      </c>
      <c r="J48" s="1">
        <v>1</v>
      </c>
      <c r="K48" s="1">
        <v>20</v>
      </c>
      <c r="L48" s="1">
        <v>3</v>
      </c>
      <c r="M48" s="1">
        <v>0</v>
      </c>
      <c r="N48" s="1">
        <v>0</v>
      </c>
      <c r="O48" s="1">
        <v>5</v>
      </c>
      <c r="P48" s="1">
        <v>0</v>
      </c>
      <c r="Q48" s="1">
        <v>0</v>
      </c>
      <c r="R48" s="1">
        <v>1</v>
      </c>
      <c r="S48" s="1">
        <v>1</v>
      </c>
      <c r="T48" s="1">
        <v>8</v>
      </c>
      <c r="U48" s="1">
        <v>0</v>
      </c>
      <c r="V48" s="1">
        <v>0</v>
      </c>
      <c r="W48" s="1">
        <v>0</v>
      </c>
      <c r="X48" s="1">
        <v>0</v>
      </c>
      <c r="Y48" s="1">
        <v>1</v>
      </c>
      <c r="Z48" s="1">
        <v>52</v>
      </c>
    </row>
    <row r="49" spans="1:26" hidden="1" x14ac:dyDescent="0.2">
      <c r="A49" s="5" t="s">
        <v>108</v>
      </c>
      <c r="B49" s="1">
        <v>3</v>
      </c>
      <c r="C49" s="1">
        <v>0</v>
      </c>
      <c r="D49" s="1">
        <v>1</v>
      </c>
      <c r="E49" s="1">
        <v>1</v>
      </c>
      <c r="F49" s="1">
        <v>1</v>
      </c>
      <c r="G49" s="1">
        <v>1</v>
      </c>
      <c r="H49" s="1">
        <v>1</v>
      </c>
      <c r="I49" s="1">
        <v>1</v>
      </c>
      <c r="J49" s="1">
        <v>0</v>
      </c>
      <c r="K49" s="1">
        <v>13</v>
      </c>
      <c r="L49" s="1">
        <v>1</v>
      </c>
      <c r="M49" s="1">
        <v>0</v>
      </c>
      <c r="N49" s="1">
        <v>0</v>
      </c>
      <c r="O49" s="1">
        <v>5</v>
      </c>
      <c r="P49" s="1">
        <v>0</v>
      </c>
      <c r="Q49" s="1">
        <v>0</v>
      </c>
      <c r="R49" s="1">
        <v>0</v>
      </c>
      <c r="S49" s="1">
        <v>2</v>
      </c>
      <c r="T49" s="1">
        <v>5</v>
      </c>
      <c r="U49" s="1">
        <v>0</v>
      </c>
      <c r="V49" s="1">
        <v>0</v>
      </c>
      <c r="W49" s="1">
        <v>0</v>
      </c>
      <c r="X49" s="1">
        <v>0</v>
      </c>
      <c r="Y49" s="1">
        <v>1</v>
      </c>
      <c r="Z49" s="1">
        <v>36</v>
      </c>
    </row>
    <row r="50" spans="1:26" hidden="1" x14ac:dyDescent="0.2">
      <c r="A50" s="5" t="s">
        <v>109</v>
      </c>
      <c r="B50" s="1">
        <v>5</v>
      </c>
      <c r="C50" s="1">
        <v>0</v>
      </c>
      <c r="D50" s="1">
        <v>2</v>
      </c>
      <c r="E50" s="1">
        <v>1</v>
      </c>
      <c r="F50" s="1">
        <v>2</v>
      </c>
      <c r="G50" s="1">
        <v>1</v>
      </c>
      <c r="H50" s="1">
        <v>1</v>
      </c>
      <c r="I50" s="1">
        <v>2</v>
      </c>
      <c r="J50" s="1">
        <v>0</v>
      </c>
      <c r="K50" s="1">
        <v>23</v>
      </c>
      <c r="L50" s="1">
        <v>2</v>
      </c>
      <c r="M50" s="1">
        <v>0</v>
      </c>
      <c r="N50" s="1">
        <v>0</v>
      </c>
      <c r="O50" s="1">
        <v>5</v>
      </c>
      <c r="P50" s="1">
        <v>0</v>
      </c>
      <c r="Q50" s="1">
        <v>0</v>
      </c>
      <c r="R50" s="1">
        <v>0</v>
      </c>
      <c r="S50" s="1">
        <v>2</v>
      </c>
      <c r="T50" s="1">
        <v>8</v>
      </c>
      <c r="U50" s="1">
        <v>0</v>
      </c>
      <c r="V50" s="1">
        <v>0</v>
      </c>
      <c r="W50" s="1">
        <v>0</v>
      </c>
      <c r="X50" s="1">
        <v>0</v>
      </c>
      <c r="Y50" s="1">
        <v>1</v>
      </c>
      <c r="Z50" s="1">
        <v>55</v>
      </c>
    </row>
    <row r="51" spans="1:26" hidden="1" x14ac:dyDescent="0.2">
      <c r="A51" s="5" t="s">
        <v>110</v>
      </c>
      <c r="B51" s="1">
        <v>4</v>
      </c>
      <c r="C51" s="1">
        <v>0</v>
      </c>
      <c r="D51" s="1">
        <v>1</v>
      </c>
      <c r="E51" s="1">
        <v>1</v>
      </c>
      <c r="F51" s="1">
        <v>2</v>
      </c>
      <c r="G51" s="1">
        <v>1</v>
      </c>
      <c r="H51" s="1">
        <v>1</v>
      </c>
      <c r="I51" s="1">
        <v>2</v>
      </c>
      <c r="J51" s="1">
        <v>0</v>
      </c>
      <c r="K51" s="1">
        <v>23</v>
      </c>
      <c r="L51" s="1">
        <v>1</v>
      </c>
      <c r="M51" s="1">
        <v>0</v>
      </c>
      <c r="N51" s="1">
        <v>0</v>
      </c>
      <c r="O51" s="1">
        <v>5</v>
      </c>
      <c r="P51" s="1">
        <v>0</v>
      </c>
      <c r="Q51" s="1">
        <v>0</v>
      </c>
      <c r="R51" s="1">
        <v>0</v>
      </c>
      <c r="S51" s="1">
        <v>2</v>
      </c>
      <c r="T51" s="1">
        <v>7</v>
      </c>
      <c r="U51" s="1">
        <v>0</v>
      </c>
      <c r="V51" s="1">
        <v>0</v>
      </c>
      <c r="W51" s="1">
        <v>0</v>
      </c>
      <c r="X51" s="1">
        <v>0</v>
      </c>
      <c r="Y51" s="1">
        <v>1</v>
      </c>
      <c r="Z51" s="1">
        <v>51</v>
      </c>
    </row>
    <row r="52" spans="1:26" hidden="1" x14ac:dyDescent="0.2">
      <c r="A52" s="5" t="s">
        <v>111</v>
      </c>
      <c r="B52" s="1">
        <v>2</v>
      </c>
      <c r="C52" s="1">
        <v>0</v>
      </c>
      <c r="D52" s="1">
        <v>0</v>
      </c>
      <c r="E52" s="1">
        <v>1</v>
      </c>
      <c r="F52" s="1">
        <v>1</v>
      </c>
      <c r="G52" s="1">
        <v>1</v>
      </c>
      <c r="H52" s="1">
        <v>1</v>
      </c>
      <c r="I52" s="1">
        <v>1</v>
      </c>
      <c r="J52" s="1">
        <v>0</v>
      </c>
      <c r="K52" s="1">
        <v>9</v>
      </c>
      <c r="L52" s="1">
        <v>1</v>
      </c>
      <c r="M52" s="1">
        <v>0</v>
      </c>
      <c r="N52" s="1">
        <v>0</v>
      </c>
      <c r="O52" s="1">
        <v>5</v>
      </c>
      <c r="P52" s="1">
        <v>0</v>
      </c>
      <c r="Q52" s="1">
        <v>0</v>
      </c>
      <c r="R52" s="1">
        <v>0</v>
      </c>
      <c r="S52" s="1">
        <v>1</v>
      </c>
      <c r="T52" s="1">
        <v>4</v>
      </c>
      <c r="U52" s="1">
        <v>0</v>
      </c>
      <c r="V52" s="1">
        <v>0</v>
      </c>
      <c r="W52" s="1">
        <v>1</v>
      </c>
      <c r="X52" s="1">
        <v>0</v>
      </c>
      <c r="Y52" s="1">
        <v>1</v>
      </c>
      <c r="Z52" s="1">
        <v>29</v>
      </c>
    </row>
    <row r="53" spans="1:26" hidden="1" x14ac:dyDescent="0.2">
      <c r="A53" s="5" t="s">
        <v>113</v>
      </c>
      <c r="B53" s="1">
        <v>4</v>
      </c>
      <c r="C53" s="1">
        <v>0</v>
      </c>
      <c r="D53" s="1">
        <v>1</v>
      </c>
      <c r="E53" s="1">
        <v>1</v>
      </c>
      <c r="F53" s="1">
        <v>2</v>
      </c>
      <c r="G53" s="1">
        <v>1</v>
      </c>
      <c r="H53" s="1">
        <v>1</v>
      </c>
      <c r="I53" s="1">
        <v>2</v>
      </c>
      <c r="J53" s="1">
        <v>1</v>
      </c>
      <c r="K53" s="1">
        <v>19</v>
      </c>
      <c r="L53" s="1">
        <v>2</v>
      </c>
      <c r="M53" s="1">
        <v>0</v>
      </c>
      <c r="N53" s="1">
        <v>0</v>
      </c>
      <c r="O53" s="1">
        <v>5</v>
      </c>
      <c r="P53" s="1">
        <v>0</v>
      </c>
      <c r="Q53" s="1">
        <v>0</v>
      </c>
      <c r="R53" s="1">
        <v>0</v>
      </c>
      <c r="S53" s="1">
        <v>2</v>
      </c>
      <c r="T53" s="1">
        <v>6</v>
      </c>
      <c r="U53" s="1">
        <v>0</v>
      </c>
      <c r="V53" s="1">
        <v>0</v>
      </c>
      <c r="W53" s="1">
        <v>0</v>
      </c>
      <c r="X53" s="1">
        <v>0</v>
      </c>
      <c r="Y53" s="1">
        <v>1</v>
      </c>
      <c r="Z53" s="1">
        <v>48</v>
      </c>
    </row>
    <row r="54" spans="1:26" hidden="1" x14ac:dyDescent="0.2">
      <c r="A54" s="5" t="s">
        <v>114</v>
      </c>
      <c r="B54" s="1">
        <v>2</v>
      </c>
      <c r="C54" s="1">
        <v>0</v>
      </c>
      <c r="D54" s="1">
        <v>0</v>
      </c>
      <c r="E54" s="1">
        <v>1</v>
      </c>
      <c r="F54" s="1">
        <v>1</v>
      </c>
      <c r="G54" s="1">
        <v>1</v>
      </c>
      <c r="H54" s="1">
        <v>1</v>
      </c>
      <c r="I54" s="1">
        <v>1</v>
      </c>
      <c r="J54" s="1">
        <v>0</v>
      </c>
      <c r="K54" s="1">
        <v>9</v>
      </c>
      <c r="L54" s="1">
        <v>2</v>
      </c>
      <c r="M54" s="1">
        <v>0</v>
      </c>
      <c r="N54" s="1">
        <v>0</v>
      </c>
      <c r="O54" s="1">
        <v>5</v>
      </c>
      <c r="P54" s="1">
        <v>0</v>
      </c>
      <c r="Q54" s="1">
        <v>0</v>
      </c>
      <c r="R54" s="1">
        <v>0</v>
      </c>
      <c r="S54" s="1">
        <v>2</v>
      </c>
      <c r="T54" s="1">
        <v>4</v>
      </c>
      <c r="U54" s="1">
        <v>0</v>
      </c>
      <c r="V54" s="1">
        <v>0</v>
      </c>
      <c r="W54" s="1">
        <v>0</v>
      </c>
      <c r="X54" s="1">
        <v>0</v>
      </c>
      <c r="Y54" s="1">
        <v>1</v>
      </c>
      <c r="Z54" s="1">
        <v>30</v>
      </c>
    </row>
    <row r="55" spans="1:26" hidden="1" x14ac:dyDescent="0.2">
      <c r="A55" s="5" t="s">
        <v>115</v>
      </c>
      <c r="B55" s="1">
        <v>2</v>
      </c>
      <c r="C55" s="1">
        <v>0</v>
      </c>
      <c r="D55" s="1">
        <v>0</v>
      </c>
      <c r="E55" s="1">
        <v>1</v>
      </c>
      <c r="F55" s="1">
        <v>1</v>
      </c>
      <c r="G55" s="1">
        <v>1</v>
      </c>
      <c r="H55" s="1">
        <v>1</v>
      </c>
      <c r="I55" s="1">
        <v>1</v>
      </c>
      <c r="J55" s="1">
        <v>0</v>
      </c>
      <c r="K55" s="1">
        <v>11</v>
      </c>
      <c r="L55" s="1">
        <v>1</v>
      </c>
      <c r="M55" s="1">
        <v>0</v>
      </c>
      <c r="N55" s="1">
        <v>0</v>
      </c>
      <c r="O55" s="1">
        <v>5</v>
      </c>
      <c r="P55" s="1">
        <v>0</v>
      </c>
      <c r="Q55" s="1">
        <v>0</v>
      </c>
      <c r="R55" s="1">
        <v>0</v>
      </c>
      <c r="S55" s="1">
        <v>2</v>
      </c>
      <c r="T55" s="1">
        <v>4</v>
      </c>
      <c r="U55" s="1">
        <v>0</v>
      </c>
      <c r="V55" s="1">
        <v>0</v>
      </c>
      <c r="W55" s="1">
        <v>0</v>
      </c>
      <c r="X55" s="1">
        <v>0</v>
      </c>
      <c r="Y55" s="1">
        <v>1</v>
      </c>
      <c r="Z55" s="1">
        <v>31</v>
      </c>
    </row>
    <row r="56" spans="1:26" hidden="1" x14ac:dyDescent="0.2">
      <c r="A56" s="5" t="s">
        <v>116</v>
      </c>
      <c r="B56" s="1">
        <v>2</v>
      </c>
      <c r="C56" s="1">
        <v>1</v>
      </c>
      <c r="D56" s="1">
        <v>1</v>
      </c>
      <c r="E56" s="1">
        <v>1</v>
      </c>
      <c r="F56" s="1">
        <v>1</v>
      </c>
      <c r="G56" s="1">
        <v>1</v>
      </c>
      <c r="H56" s="1">
        <v>1</v>
      </c>
      <c r="I56" s="1">
        <v>1</v>
      </c>
      <c r="J56" s="1">
        <v>0</v>
      </c>
      <c r="K56" s="1">
        <v>17</v>
      </c>
      <c r="L56" s="1">
        <v>2</v>
      </c>
      <c r="M56" s="1">
        <v>0</v>
      </c>
      <c r="N56" s="1">
        <v>0</v>
      </c>
      <c r="O56" s="1">
        <v>5</v>
      </c>
      <c r="P56" s="1">
        <v>0</v>
      </c>
      <c r="Q56" s="1">
        <v>0</v>
      </c>
      <c r="R56" s="1">
        <v>0</v>
      </c>
      <c r="S56" s="1">
        <v>2</v>
      </c>
      <c r="T56" s="1">
        <v>5</v>
      </c>
      <c r="U56" s="1">
        <v>0</v>
      </c>
      <c r="V56" s="1">
        <v>0</v>
      </c>
      <c r="W56" s="1">
        <v>0</v>
      </c>
      <c r="X56" s="1">
        <v>0</v>
      </c>
      <c r="Y56" s="1">
        <v>1</v>
      </c>
      <c r="Z56" s="1">
        <v>41</v>
      </c>
    </row>
    <row r="57" spans="1:26" hidden="1" x14ac:dyDescent="0.2">
      <c r="A57" s="5" t="s">
        <v>117</v>
      </c>
      <c r="B57" s="1">
        <v>4</v>
      </c>
      <c r="C57" s="1">
        <v>0</v>
      </c>
      <c r="D57" s="1">
        <v>1</v>
      </c>
      <c r="E57" s="1">
        <v>1</v>
      </c>
      <c r="F57" s="1">
        <v>2</v>
      </c>
      <c r="G57" s="1">
        <v>1</v>
      </c>
      <c r="H57" s="1">
        <v>1</v>
      </c>
      <c r="I57" s="1">
        <v>2</v>
      </c>
      <c r="J57" s="1">
        <v>0</v>
      </c>
      <c r="K57" s="1">
        <v>23</v>
      </c>
      <c r="L57" s="1">
        <v>3</v>
      </c>
      <c r="M57" s="1">
        <v>0</v>
      </c>
      <c r="N57" s="1">
        <v>0</v>
      </c>
      <c r="O57" s="1">
        <v>5</v>
      </c>
      <c r="P57" s="1">
        <v>0</v>
      </c>
      <c r="Q57" s="1">
        <v>0</v>
      </c>
      <c r="R57" s="1">
        <v>0</v>
      </c>
      <c r="S57" s="1">
        <v>2</v>
      </c>
      <c r="T57" s="1">
        <v>8</v>
      </c>
      <c r="U57" s="1">
        <v>0</v>
      </c>
      <c r="V57" s="1">
        <v>0</v>
      </c>
      <c r="W57" s="1">
        <v>0</v>
      </c>
      <c r="X57" s="1">
        <v>0</v>
      </c>
      <c r="Y57" s="1">
        <v>1</v>
      </c>
      <c r="Z57" s="1">
        <v>54</v>
      </c>
    </row>
    <row r="58" spans="1:26" hidden="1" x14ac:dyDescent="0.2">
      <c r="A58" s="5" t="s">
        <v>118</v>
      </c>
      <c r="B58" s="1">
        <v>2</v>
      </c>
      <c r="C58" s="1">
        <v>0</v>
      </c>
      <c r="D58" s="1">
        <v>0</v>
      </c>
      <c r="E58" s="1">
        <v>1</v>
      </c>
      <c r="F58" s="1">
        <v>1</v>
      </c>
      <c r="G58" s="1">
        <v>1</v>
      </c>
      <c r="H58" s="1">
        <v>1</v>
      </c>
      <c r="I58" s="1">
        <v>1</v>
      </c>
      <c r="J58" s="1">
        <v>8</v>
      </c>
      <c r="K58" s="1">
        <v>6</v>
      </c>
      <c r="L58" s="1">
        <v>1</v>
      </c>
      <c r="M58" s="1">
        <v>0</v>
      </c>
      <c r="N58" s="1">
        <v>0</v>
      </c>
      <c r="O58" s="1">
        <v>5</v>
      </c>
      <c r="P58" s="1">
        <v>0</v>
      </c>
      <c r="Q58" s="1">
        <v>0</v>
      </c>
      <c r="R58" s="1">
        <v>0</v>
      </c>
      <c r="S58" s="1">
        <v>2</v>
      </c>
      <c r="T58" s="1">
        <v>4</v>
      </c>
      <c r="U58" s="1">
        <v>0</v>
      </c>
      <c r="V58" s="1">
        <v>0</v>
      </c>
      <c r="W58" s="1">
        <v>0</v>
      </c>
      <c r="X58" s="1">
        <v>0</v>
      </c>
      <c r="Y58" s="1">
        <v>1</v>
      </c>
      <c r="Z58" s="1">
        <v>34</v>
      </c>
    </row>
    <row r="59" spans="1:26" hidden="1" x14ac:dyDescent="0.2">
      <c r="A59" s="5" t="s">
        <v>119</v>
      </c>
      <c r="B59" s="1">
        <v>2</v>
      </c>
      <c r="C59" s="1">
        <v>0</v>
      </c>
      <c r="D59" s="1">
        <v>0</v>
      </c>
      <c r="E59" s="1">
        <v>1</v>
      </c>
      <c r="F59" s="1">
        <v>1</v>
      </c>
      <c r="G59" s="1">
        <v>1</v>
      </c>
      <c r="H59" s="1">
        <v>1</v>
      </c>
      <c r="I59" s="1">
        <v>1</v>
      </c>
      <c r="J59" s="1">
        <v>0</v>
      </c>
      <c r="K59" s="1">
        <v>9</v>
      </c>
      <c r="L59" s="1">
        <v>1</v>
      </c>
      <c r="M59" s="1">
        <v>0</v>
      </c>
      <c r="N59" s="1">
        <v>0</v>
      </c>
      <c r="O59" s="1">
        <v>5</v>
      </c>
      <c r="P59" s="1">
        <v>0</v>
      </c>
      <c r="Q59" s="1">
        <v>0</v>
      </c>
      <c r="R59" s="1">
        <v>0</v>
      </c>
      <c r="S59" s="1">
        <v>2</v>
      </c>
      <c r="T59" s="1">
        <v>4</v>
      </c>
      <c r="U59" s="1">
        <v>0</v>
      </c>
      <c r="V59" s="1">
        <v>0</v>
      </c>
      <c r="W59" s="1">
        <v>0</v>
      </c>
      <c r="X59" s="1">
        <v>0</v>
      </c>
      <c r="Y59" s="1">
        <v>1</v>
      </c>
      <c r="Z59" s="1">
        <v>29</v>
      </c>
    </row>
    <row r="60" spans="1:26" hidden="1" x14ac:dyDescent="0.2">
      <c r="A60" s="5" t="s">
        <v>112</v>
      </c>
      <c r="B60" s="1">
        <v>2</v>
      </c>
      <c r="C60" s="1">
        <v>0</v>
      </c>
      <c r="D60" s="1">
        <v>0</v>
      </c>
      <c r="E60" s="1">
        <v>1</v>
      </c>
      <c r="F60" s="1">
        <v>1</v>
      </c>
      <c r="G60" s="1">
        <v>1</v>
      </c>
      <c r="H60" s="1">
        <v>1</v>
      </c>
      <c r="I60" s="1">
        <v>1</v>
      </c>
      <c r="J60" s="1">
        <v>0</v>
      </c>
      <c r="K60" s="1">
        <v>8</v>
      </c>
      <c r="L60" s="1">
        <v>1</v>
      </c>
      <c r="M60" s="1">
        <v>0</v>
      </c>
      <c r="N60" s="1">
        <v>0</v>
      </c>
      <c r="O60" s="1">
        <v>5</v>
      </c>
      <c r="P60" s="1">
        <v>0</v>
      </c>
      <c r="Q60" s="1">
        <v>0</v>
      </c>
      <c r="R60" s="1">
        <v>0</v>
      </c>
      <c r="S60" s="1">
        <v>2</v>
      </c>
      <c r="T60" s="1">
        <v>3</v>
      </c>
      <c r="U60" s="1">
        <v>0</v>
      </c>
      <c r="V60" s="1">
        <v>0</v>
      </c>
      <c r="W60" s="1">
        <v>0</v>
      </c>
      <c r="X60" s="1">
        <v>0</v>
      </c>
      <c r="Y60" s="1">
        <v>1</v>
      </c>
      <c r="Z60" s="1">
        <v>27</v>
      </c>
    </row>
    <row r="61" spans="1:26" hidden="1" x14ac:dyDescent="0.2">
      <c r="A61" s="5" t="s">
        <v>139</v>
      </c>
      <c r="B61" s="1">
        <v>5</v>
      </c>
      <c r="C61" s="1">
        <v>0</v>
      </c>
      <c r="D61" s="1">
        <v>2</v>
      </c>
      <c r="E61" s="1">
        <v>1</v>
      </c>
      <c r="F61" s="1">
        <v>2</v>
      </c>
      <c r="G61" s="1">
        <v>1</v>
      </c>
      <c r="H61" s="1">
        <v>1</v>
      </c>
      <c r="I61" s="1">
        <v>2</v>
      </c>
      <c r="J61" s="1">
        <v>0</v>
      </c>
      <c r="K61" s="1">
        <v>30</v>
      </c>
      <c r="L61" s="1">
        <v>2</v>
      </c>
      <c r="M61" s="1">
        <v>0</v>
      </c>
      <c r="N61" s="1">
        <v>0</v>
      </c>
      <c r="O61" s="1">
        <v>5</v>
      </c>
      <c r="P61" s="1">
        <v>0</v>
      </c>
      <c r="Q61" s="1">
        <v>0</v>
      </c>
      <c r="R61" s="1">
        <v>0</v>
      </c>
      <c r="S61" s="1">
        <v>3</v>
      </c>
      <c r="T61" s="1">
        <v>9</v>
      </c>
      <c r="U61" s="1">
        <v>0</v>
      </c>
      <c r="V61" s="1">
        <v>0</v>
      </c>
      <c r="W61" s="1">
        <v>0</v>
      </c>
      <c r="X61" s="1">
        <v>0</v>
      </c>
      <c r="Y61" s="1">
        <v>1</v>
      </c>
      <c r="Z61" s="1">
        <v>64</v>
      </c>
    </row>
    <row r="62" spans="1:26" hidden="1" x14ac:dyDescent="0.2">
      <c r="A62" s="5" t="s">
        <v>140</v>
      </c>
      <c r="B62" s="1">
        <v>4</v>
      </c>
      <c r="C62" s="1">
        <v>0</v>
      </c>
      <c r="D62" s="1">
        <v>1</v>
      </c>
      <c r="E62" s="1">
        <v>1</v>
      </c>
      <c r="F62" s="1">
        <v>2</v>
      </c>
      <c r="G62" s="1">
        <v>1</v>
      </c>
      <c r="H62" s="1">
        <v>1</v>
      </c>
      <c r="I62" s="1">
        <v>2</v>
      </c>
      <c r="J62" s="1">
        <v>0</v>
      </c>
      <c r="K62" s="1">
        <v>23</v>
      </c>
      <c r="L62" s="1">
        <v>1</v>
      </c>
      <c r="M62" s="1">
        <v>0</v>
      </c>
      <c r="N62" s="1">
        <v>0</v>
      </c>
      <c r="O62" s="1">
        <v>5</v>
      </c>
      <c r="P62" s="1">
        <v>0</v>
      </c>
      <c r="Q62" s="1">
        <v>0</v>
      </c>
      <c r="R62" s="1">
        <v>0</v>
      </c>
      <c r="S62" s="1">
        <v>2</v>
      </c>
      <c r="T62" s="1">
        <v>8</v>
      </c>
      <c r="U62" s="1">
        <v>0</v>
      </c>
      <c r="V62" s="1">
        <v>0</v>
      </c>
      <c r="W62" s="1">
        <v>0</v>
      </c>
      <c r="X62" s="1">
        <v>0</v>
      </c>
      <c r="Y62" s="1">
        <v>1</v>
      </c>
      <c r="Z62" s="1">
        <v>52</v>
      </c>
    </row>
    <row r="63" spans="1:26" hidden="1" x14ac:dyDescent="0.2">
      <c r="A63" s="5" t="s">
        <v>141</v>
      </c>
      <c r="B63" s="1">
        <v>3</v>
      </c>
      <c r="C63" s="1">
        <v>0</v>
      </c>
      <c r="D63" s="1">
        <v>1</v>
      </c>
      <c r="E63" s="1">
        <v>1</v>
      </c>
      <c r="F63" s="1">
        <v>1</v>
      </c>
      <c r="G63" s="1">
        <v>1</v>
      </c>
      <c r="H63" s="1">
        <v>1</v>
      </c>
      <c r="I63" s="1">
        <v>1</v>
      </c>
      <c r="J63" s="1">
        <v>0</v>
      </c>
      <c r="K63" s="1">
        <v>14</v>
      </c>
      <c r="L63" s="1">
        <v>1</v>
      </c>
      <c r="M63" s="1">
        <v>0</v>
      </c>
      <c r="N63" s="1">
        <v>0</v>
      </c>
      <c r="O63" s="1">
        <v>5</v>
      </c>
      <c r="P63" s="1">
        <v>0</v>
      </c>
      <c r="Q63" s="1">
        <v>0</v>
      </c>
      <c r="R63" s="1">
        <v>0</v>
      </c>
      <c r="S63" s="1">
        <v>2</v>
      </c>
      <c r="T63" s="1">
        <v>5</v>
      </c>
      <c r="U63" s="1">
        <v>0</v>
      </c>
      <c r="V63" s="1">
        <v>0</v>
      </c>
      <c r="W63" s="1">
        <v>0</v>
      </c>
      <c r="X63" s="1">
        <v>0</v>
      </c>
      <c r="Y63" s="1">
        <v>1</v>
      </c>
      <c r="Z63" s="1">
        <v>37</v>
      </c>
    </row>
    <row r="64" spans="1:26" hidden="1" x14ac:dyDescent="0.2">
      <c r="A64" s="5" t="s">
        <v>142</v>
      </c>
      <c r="B64" s="1">
        <v>2</v>
      </c>
      <c r="C64" s="1">
        <v>0</v>
      </c>
      <c r="D64" s="1">
        <v>0</v>
      </c>
      <c r="E64" s="1">
        <v>1</v>
      </c>
      <c r="F64" s="1">
        <v>1</v>
      </c>
      <c r="G64" s="1">
        <v>1</v>
      </c>
      <c r="H64" s="1">
        <v>1</v>
      </c>
      <c r="I64" s="1">
        <v>1</v>
      </c>
      <c r="J64" s="1">
        <v>0</v>
      </c>
      <c r="K64" s="1">
        <v>10</v>
      </c>
      <c r="L64" s="1">
        <v>1</v>
      </c>
      <c r="M64" s="1">
        <v>0</v>
      </c>
      <c r="N64" s="1">
        <v>0</v>
      </c>
      <c r="O64" s="1">
        <v>5</v>
      </c>
      <c r="P64" s="1">
        <v>0</v>
      </c>
      <c r="Q64" s="1">
        <v>0</v>
      </c>
      <c r="R64" s="1">
        <v>0</v>
      </c>
      <c r="S64" s="1">
        <v>2</v>
      </c>
      <c r="T64" s="1">
        <v>4</v>
      </c>
      <c r="U64" s="1">
        <v>0</v>
      </c>
      <c r="V64" s="1">
        <v>0</v>
      </c>
      <c r="W64" s="1">
        <v>0</v>
      </c>
      <c r="X64" s="1">
        <v>0</v>
      </c>
      <c r="Y64" s="1">
        <v>1</v>
      </c>
      <c r="Z64" s="1">
        <v>30</v>
      </c>
    </row>
    <row r="65" spans="1:26" hidden="1" x14ac:dyDescent="0.2">
      <c r="A65" s="5" t="s">
        <v>143</v>
      </c>
      <c r="B65" s="1">
        <v>3</v>
      </c>
      <c r="C65" s="1">
        <v>0</v>
      </c>
      <c r="D65" s="1">
        <v>1</v>
      </c>
      <c r="E65" s="1">
        <v>1</v>
      </c>
      <c r="F65" s="1">
        <v>1</v>
      </c>
      <c r="G65" s="1">
        <v>1</v>
      </c>
      <c r="H65" s="1">
        <v>1</v>
      </c>
      <c r="I65" s="1">
        <v>1</v>
      </c>
      <c r="J65" s="1">
        <v>0</v>
      </c>
      <c r="K65" s="1">
        <v>16</v>
      </c>
      <c r="L65" s="1">
        <v>1</v>
      </c>
      <c r="M65" s="1">
        <v>0</v>
      </c>
      <c r="N65" s="1">
        <v>0</v>
      </c>
      <c r="O65" s="1">
        <v>5</v>
      </c>
      <c r="P65" s="1">
        <v>0</v>
      </c>
      <c r="Q65" s="1">
        <v>0</v>
      </c>
      <c r="R65" s="1">
        <v>0</v>
      </c>
      <c r="S65" s="1">
        <v>2</v>
      </c>
      <c r="T65" s="1">
        <v>6</v>
      </c>
      <c r="U65" s="1">
        <v>0</v>
      </c>
      <c r="V65" s="1">
        <v>0</v>
      </c>
      <c r="W65" s="1">
        <v>0</v>
      </c>
      <c r="X65" s="1">
        <v>0</v>
      </c>
      <c r="Y65" s="1">
        <v>1</v>
      </c>
      <c r="Z65" s="1">
        <v>40</v>
      </c>
    </row>
    <row r="66" spans="1:26" hidden="1" x14ac:dyDescent="0.2">
      <c r="A66" s="5" t="s">
        <v>144</v>
      </c>
      <c r="B66" s="1">
        <v>2</v>
      </c>
      <c r="C66" s="1">
        <v>0</v>
      </c>
      <c r="D66" s="1">
        <v>0</v>
      </c>
      <c r="E66" s="1">
        <v>1</v>
      </c>
      <c r="F66" s="1">
        <v>1</v>
      </c>
      <c r="G66" s="1">
        <v>1</v>
      </c>
      <c r="H66" s="1">
        <v>1</v>
      </c>
      <c r="I66" s="1">
        <v>1</v>
      </c>
      <c r="J66" s="1">
        <v>0</v>
      </c>
      <c r="K66" s="1">
        <v>6</v>
      </c>
      <c r="L66" s="1">
        <v>1</v>
      </c>
      <c r="M66" s="1">
        <v>0</v>
      </c>
      <c r="N66" s="1">
        <v>0</v>
      </c>
      <c r="O66" s="1">
        <v>5</v>
      </c>
      <c r="P66" s="1">
        <v>0</v>
      </c>
      <c r="Q66" s="1">
        <v>0</v>
      </c>
      <c r="R66" s="1">
        <v>0</v>
      </c>
      <c r="S66" s="1">
        <v>2</v>
      </c>
      <c r="T66" s="1">
        <v>2</v>
      </c>
      <c r="U66" s="1">
        <v>0</v>
      </c>
      <c r="V66" s="1">
        <v>0</v>
      </c>
      <c r="W66" s="1">
        <v>0</v>
      </c>
      <c r="X66" s="1">
        <v>0</v>
      </c>
      <c r="Y66" s="1">
        <v>1</v>
      </c>
      <c r="Z66" s="1">
        <v>24</v>
      </c>
    </row>
    <row r="67" spans="1:26" hidden="1" x14ac:dyDescent="0.2">
      <c r="A67" s="5" t="s">
        <v>145</v>
      </c>
      <c r="B67" s="1">
        <v>3</v>
      </c>
      <c r="C67" s="1">
        <v>0</v>
      </c>
      <c r="D67" s="1">
        <v>1</v>
      </c>
      <c r="E67" s="1">
        <v>1</v>
      </c>
      <c r="F67" s="1">
        <v>1</v>
      </c>
      <c r="G67" s="1">
        <v>1</v>
      </c>
      <c r="H67" s="1">
        <v>1</v>
      </c>
      <c r="I67" s="1">
        <v>1</v>
      </c>
      <c r="J67" s="1">
        <v>0</v>
      </c>
      <c r="K67" s="1">
        <v>12</v>
      </c>
      <c r="L67" s="1">
        <v>1</v>
      </c>
      <c r="M67" s="1">
        <v>0</v>
      </c>
      <c r="N67" s="1">
        <v>0</v>
      </c>
      <c r="O67" s="1">
        <v>5</v>
      </c>
      <c r="P67" s="1">
        <v>0</v>
      </c>
      <c r="Q67" s="1">
        <v>0</v>
      </c>
      <c r="R67" s="1">
        <v>1</v>
      </c>
      <c r="S67" s="1">
        <v>1</v>
      </c>
      <c r="T67" s="1">
        <v>4</v>
      </c>
      <c r="U67" s="1">
        <v>0</v>
      </c>
      <c r="V67" s="1">
        <v>0</v>
      </c>
      <c r="W67" s="1">
        <v>0</v>
      </c>
      <c r="X67" s="1">
        <v>0</v>
      </c>
      <c r="Y67" s="1">
        <v>1</v>
      </c>
      <c r="Z67" s="1">
        <v>34</v>
      </c>
    </row>
    <row r="68" spans="1:26" hidden="1" x14ac:dyDescent="0.2">
      <c r="A68" s="5" t="s">
        <v>146</v>
      </c>
      <c r="B68" s="1">
        <v>2</v>
      </c>
      <c r="C68" s="1">
        <v>0</v>
      </c>
      <c r="D68" s="1">
        <v>0</v>
      </c>
      <c r="E68" s="1">
        <v>1</v>
      </c>
      <c r="F68" s="1">
        <v>1</v>
      </c>
      <c r="G68" s="1">
        <v>1</v>
      </c>
      <c r="H68" s="1">
        <v>1</v>
      </c>
      <c r="I68" s="1">
        <v>1</v>
      </c>
      <c r="J68" s="1">
        <v>0</v>
      </c>
      <c r="K68" s="1">
        <v>11</v>
      </c>
      <c r="L68" s="1">
        <v>1</v>
      </c>
      <c r="M68" s="1">
        <v>0</v>
      </c>
      <c r="N68" s="1">
        <v>0</v>
      </c>
      <c r="O68" s="1">
        <v>5</v>
      </c>
      <c r="P68" s="1">
        <v>0</v>
      </c>
      <c r="Q68" s="1">
        <v>0</v>
      </c>
      <c r="R68" s="1">
        <v>0</v>
      </c>
      <c r="S68" s="1">
        <v>2</v>
      </c>
      <c r="T68" s="1">
        <v>4</v>
      </c>
      <c r="U68" s="1">
        <v>0</v>
      </c>
      <c r="V68" s="1">
        <v>0</v>
      </c>
      <c r="W68" s="1">
        <v>0</v>
      </c>
      <c r="X68" s="1">
        <v>0</v>
      </c>
      <c r="Y68" s="1">
        <v>1</v>
      </c>
      <c r="Z68" s="1">
        <v>31</v>
      </c>
    </row>
    <row r="69" spans="1:26" hidden="1" x14ac:dyDescent="0.2">
      <c r="A69" s="5" t="s">
        <v>147</v>
      </c>
      <c r="B69" s="1">
        <v>2</v>
      </c>
      <c r="C69" s="1">
        <v>0</v>
      </c>
      <c r="D69" s="1">
        <v>0</v>
      </c>
      <c r="E69" s="1">
        <v>1</v>
      </c>
      <c r="F69" s="1">
        <v>1</v>
      </c>
      <c r="G69" s="1">
        <v>1</v>
      </c>
      <c r="H69" s="1">
        <v>1</v>
      </c>
      <c r="I69" s="1">
        <v>1</v>
      </c>
      <c r="J69" s="1">
        <v>0</v>
      </c>
      <c r="K69" s="1">
        <v>6</v>
      </c>
      <c r="L69" s="1">
        <v>1</v>
      </c>
      <c r="M69" s="1">
        <v>0</v>
      </c>
      <c r="N69" s="1">
        <v>0</v>
      </c>
      <c r="O69" s="1">
        <v>5</v>
      </c>
      <c r="P69" s="1">
        <v>0</v>
      </c>
      <c r="Q69" s="1">
        <v>0</v>
      </c>
      <c r="R69" s="1">
        <v>0</v>
      </c>
      <c r="S69" s="1">
        <v>2</v>
      </c>
      <c r="T69" s="1">
        <v>2</v>
      </c>
      <c r="U69" s="1">
        <v>0</v>
      </c>
      <c r="V69" s="1">
        <v>0</v>
      </c>
      <c r="W69" s="1">
        <v>0</v>
      </c>
      <c r="X69" s="1">
        <v>0</v>
      </c>
      <c r="Y69" s="1">
        <v>1</v>
      </c>
      <c r="Z69" s="1">
        <v>24</v>
      </c>
    </row>
    <row r="70" spans="1:26" hidden="1" x14ac:dyDescent="0.2">
      <c r="A70" s="5" t="s">
        <v>148</v>
      </c>
      <c r="B70" s="1">
        <v>2</v>
      </c>
      <c r="C70" s="1">
        <v>0</v>
      </c>
      <c r="D70" s="1">
        <v>0</v>
      </c>
      <c r="E70" s="1">
        <v>1</v>
      </c>
      <c r="F70" s="1">
        <v>1</v>
      </c>
      <c r="G70" s="1">
        <v>1</v>
      </c>
      <c r="H70" s="1">
        <v>1</v>
      </c>
      <c r="I70" s="1">
        <v>1</v>
      </c>
      <c r="J70" s="1">
        <v>0</v>
      </c>
      <c r="K70" s="1">
        <v>9</v>
      </c>
      <c r="L70" s="1">
        <v>1</v>
      </c>
      <c r="M70" s="1">
        <v>0</v>
      </c>
      <c r="N70" s="1">
        <v>0</v>
      </c>
      <c r="O70" s="1">
        <v>5</v>
      </c>
      <c r="P70" s="1">
        <v>0</v>
      </c>
      <c r="Q70" s="1">
        <v>0</v>
      </c>
      <c r="R70" s="1">
        <v>0</v>
      </c>
      <c r="S70" s="1">
        <v>2</v>
      </c>
      <c r="T70" s="1">
        <v>4</v>
      </c>
      <c r="U70" s="1">
        <v>0</v>
      </c>
      <c r="V70" s="1">
        <v>0</v>
      </c>
      <c r="W70" s="1">
        <v>0</v>
      </c>
      <c r="X70" s="1">
        <v>0</v>
      </c>
      <c r="Y70" s="1">
        <v>1</v>
      </c>
      <c r="Z70" s="1">
        <v>29</v>
      </c>
    </row>
    <row r="71" spans="1:26" hidden="1" x14ac:dyDescent="0.2">
      <c r="A71" s="5" t="s">
        <v>149</v>
      </c>
      <c r="B71" s="1">
        <v>2</v>
      </c>
      <c r="C71" s="1">
        <v>0</v>
      </c>
      <c r="D71" s="1">
        <v>0</v>
      </c>
      <c r="E71" s="1">
        <v>1</v>
      </c>
      <c r="F71" s="1">
        <v>1</v>
      </c>
      <c r="G71" s="1">
        <v>1</v>
      </c>
      <c r="H71" s="1">
        <v>1</v>
      </c>
      <c r="I71" s="1">
        <v>1</v>
      </c>
      <c r="J71" s="1">
        <v>0</v>
      </c>
      <c r="K71" s="1">
        <v>12</v>
      </c>
      <c r="L71" s="1">
        <v>1</v>
      </c>
      <c r="M71" s="1">
        <v>0</v>
      </c>
      <c r="N71" s="1">
        <v>0</v>
      </c>
      <c r="O71" s="1">
        <v>5</v>
      </c>
      <c r="P71" s="1">
        <v>0</v>
      </c>
      <c r="Q71" s="1">
        <v>0</v>
      </c>
      <c r="R71" s="1">
        <v>0</v>
      </c>
      <c r="S71" s="1">
        <v>2</v>
      </c>
      <c r="T71" s="1">
        <v>4</v>
      </c>
      <c r="U71" s="1">
        <v>0</v>
      </c>
      <c r="V71" s="1">
        <v>0</v>
      </c>
      <c r="W71" s="1">
        <v>0</v>
      </c>
      <c r="X71" s="1">
        <v>0</v>
      </c>
      <c r="Y71" s="1">
        <v>1</v>
      </c>
      <c r="Z71" s="1">
        <v>32</v>
      </c>
    </row>
    <row r="72" spans="1:26" hidden="1" x14ac:dyDescent="0.2">
      <c r="A72" s="5" t="s">
        <v>150</v>
      </c>
      <c r="B72" s="1">
        <v>4</v>
      </c>
      <c r="C72" s="1">
        <v>0</v>
      </c>
      <c r="D72" s="1">
        <v>1</v>
      </c>
      <c r="E72" s="1">
        <v>1</v>
      </c>
      <c r="F72" s="1">
        <v>2</v>
      </c>
      <c r="G72" s="1">
        <v>1</v>
      </c>
      <c r="H72" s="1">
        <v>1</v>
      </c>
      <c r="I72" s="1">
        <v>2</v>
      </c>
      <c r="J72" s="1">
        <v>0</v>
      </c>
      <c r="K72" s="1">
        <v>22</v>
      </c>
      <c r="L72" s="1">
        <v>1</v>
      </c>
      <c r="M72" s="1">
        <v>0</v>
      </c>
      <c r="N72" s="1">
        <v>0</v>
      </c>
      <c r="O72" s="1">
        <v>5</v>
      </c>
      <c r="P72" s="1">
        <v>0</v>
      </c>
      <c r="Q72" s="1">
        <v>0</v>
      </c>
      <c r="R72" s="1">
        <v>0</v>
      </c>
      <c r="S72" s="1">
        <v>2</v>
      </c>
      <c r="T72" s="1">
        <v>7</v>
      </c>
      <c r="U72" s="1">
        <v>0</v>
      </c>
      <c r="V72" s="1">
        <v>0</v>
      </c>
      <c r="W72" s="1">
        <v>1</v>
      </c>
      <c r="X72" s="1">
        <v>0</v>
      </c>
      <c r="Y72" s="1">
        <v>1</v>
      </c>
      <c r="Z72" s="1">
        <v>51</v>
      </c>
    </row>
    <row r="73" spans="1:26" hidden="1" x14ac:dyDescent="0.2">
      <c r="A73" s="5" t="s">
        <v>151</v>
      </c>
      <c r="B73" s="1">
        <v>3</v>
      </c>
      <c r="C73" s="1">
        <v>0</v>
      </c>
      <c r="D73" s="1">
        <v>1</v>
      </c>
      <c r="E73" s="1">
        <v>1</v>
      </c>
      <c r="F73" s="1">
        <v>2</v>
      </c>
      <c r="G73" s="1">
        <v>1</v>
      </c>
      <c r="H73" s="1">
        <v>1</v>
      </c>
      <c r="I73" s="1">
        <v>1</v>
      </c>
      <c r="J73" s="1">
        <v>0</v>
      </c>
      <c r="K73" s="1">
        <v>18</v>
      </c>
      <c r="L73" s="1">
        <v>1</v>
      </c>
      <c r="M73" s="1">
        <v>0</v>
      </c>
      <c r="N73" s="1">
        <v>0</v>
      </c>
      <c r="O73" s="1">
        <v>5</v>
      </c>
      <c r="P73" s="1">
        <v>0</v>
      </c>
      <c r="Q73" s="1">
        <v>0</v>
      </c>
      <c r="R73" s="1">
        <v>0</v>
      </c>
      <c r="S73" s="1">
        <v>2</v>
      </c>
      <c r="T73" s="1">
        <v>6</v>
      </c>
      <c r="U73" s="1">
        <v>0</v>
      </c>
      <c r="V73" s="1">
        <v>0</v>
      </c>
      <c r="W73" s="1">
        <v>0</v>
      </c>
      <c r="X73" s="1">
        <v>0</v>
      </c>
      <c r="Y73" s="1">
        <v>1</v>
      </c>
      <c r="Z73" s="1">
        <v>43</v>
      </c>
    </row>
    <row r="74" spans="1:26" hidden="1" x14ac:dyDescent="0.2">
      <c r="A74" s="5" t="s">
        <v>152</v>
      </c>
      <c r="B74" s="1">
        <v>4</v>
      </c>
      <c r="C74" s="1">
        <v>0</v>
      </c>
      <c r="D74" s="1">
        <v>1</v>
      </c>
      <c r="E74" s="1">
        <v>1</v>
      </c>
      <c r="F74" s="1">
        <v>2</v>
      </c>
      <c r="G74" s="1">
        <v>1</v>
      </c>
      <c r="H74" s="1">
        <v>1</v>
      </c>
      <c r="I74" s="1">
        <v>2</v>
      </c>
      <c r="J74" s="1">
        <v>0</v>
      </c>
      <c r="K74" s="1">
        <v>23</v>
      </c>
      <c r="L74" s="1">
        <v>1</v>
      </c>
      <c r="M74" s="1">
        <v>0</v>
      </c>
      <c r="N74" s="1">
        <v>0</v>
      </c>
      <c r="O74" s="1">
        <v>5</v>
      </c>
      <c r="P74" s="1">
        <v>0</v>
      </c>
      <c r="Q74" s="1">
        <v>0</v>
      </c>
      <c r="R74" s="1">
        <v>1</v>
      </c>
      <c r="S74" s="1">
        <v>1</v>
      </c>
      <c r="T74" s="1">
        <v>8</v>
      </c>
      <c r="U74" s="1">
        <v>0</v>
      </c>
      <c r="V74" s="1">
        <v>0</v>
      </c>
      <c r="W74" s="1">
        <v>0</v>
      </c>
      <c r="X74" s="1">
        <v>0</v>
      </c>
      <c r="Y74" s="1">
        <v>1</v>
      </c>
      <c r="Z74" s="1">
        <v>52</v>
      </c>
    </row>
    <row r="75" spans="1:26" hidden="1" x14ac:dyDescent="0.2">
      <c r="A75" s="5" t="s">
        <v>153</v>
      </c>
      <c r="B75" s="1">
        <v>3</v>
      </c>
      <c r="C75" s="1">
        <v>0</v>
      </c>
      <c r="D75" s="1">
        <v>1</v>
      </c>
      <c r="E75" s="1">
        <v>1</v>
      </c>
      <c r="F75" s="1">
        <v>2</v>
      </c>
      <c r="G75" s="1">
        <v>1</v>
      </c>
      <c r="H75" s="1">
        <v>1</v>
      </c>
      <c r="I75" s="1">
        <v>2</v>
      </c>
      <c r="J75" s="1">
        <v>0</v>
      </c>
      <c r="K75" s="1">
        <v>18</v>
      </c>
      <c r="L75" s="1">
        <v>1</v>
      </c>
      <c r="M75" s="1">
        <v>0</v>
      </c>
      <c r="N75" s="1">
        <v>0</v>
      </c>
      <c r="O75" s="1">
        <v>5</v>
      </c>
      <c r="P75" s="1">
        <v>0</v>
      </c>
      <c r="Q75" s="1">
        <v>0</v>
      </c>
      <c r="R75" s="1">
        <v>1</v>
      </c>
      <c r="S75" s="1">
        <v>1</v>
      </c>
      <c r="T75" s="1">
        <v>6</v>
      </c>
      <c r="U75" s="1">
        <v>0</v>
      </c>
      <c r="V75" s="1">
        <v>0</v>
      </c>
      <c r="W75" s="1">
        <v>0</v>
      </c>
      <c r="X75" s="1">
        <v>0</v>
      </c>
      <c r="Y75" s="1">
        <v>1</v>
      </c>
      <c r="Z75" s="1">
        <v>44</v>
      </c>
    </row>
    <row r="76" spans="1:26" hidden="1" x14ac:dyDescent="0.2">
      <c r="A76" s="5" t="s">
        <v>154</v>
      </c>
      <c r="B76" s="1">
        <v>3</v>
      </c>
      <c r="C76" s="1">
        <v>0</v>
      </c>
      <c r="D76" s="1">
        <v>1</v>
      </c>
      <c r="E76" s="1">
        <v>1</v>
      </c>
      <c r="F76" s="1">
        <v>1</v>
      </c>
      <c r="G76" s="1">
        <v>1</v>
      </c>
      <c r="H76" s="1">
        <v>1</v>
      </c>
      <c r="I76" s="1">
        <v>1</v>
      </c>
      <c r="J76" s="1">
        <v>0</v>
      </c>
      <c r="K76" s="1">
        <v>15</v>
      </c>
      <c r="L76" s="1">
        <v>1</v>
      </c>
      <c r="M76" s="1">
        <v>0</v>
      </c>
      <c r="N76" s="1">
        <v>0</v>
      </c>
      <c r="O76" s="1">
        <v>5</v>
      </c>
      <c r="P76" s="1">
        <v>0</v>
      </c>
      <c r="Q76" s="1">
        <v>0</v>
      </c>
      <c r="R76" s="1">
        <v>0</v>
      </c>
      <c r="S76" s="1">
        <v>2</v>
      </c>
      <c r="T76" s="1">
        <v>5</v>
      </c>
      <c r="U76" s="1">
        <v>0</v>
      </c>
      <c r="V76" s="1">
        <v>0</v>
      </c>
      <c r="W76" s="1">
        <v>0</v>
      </c>
      <c r="X76" s="1">
        <v>0</v>
      </c>
      <c r="Y76" s="1">
        <v>1</v>
      </c>
      <c r="Z76" s="1">
        <v>38</v>
      </c>
    </row>
    <row r="77" spans="1:26" hidden="1" x14ac:dyDescent="0.2">
      <c r="A77" s="5" t="s">
        <v>155</v>
      </c>
      <c r="B77" s="1">
        <v>2</v>
      </c>
      <c r="C77" s="1">
        <v>0</v>
      </c>
      <c r="D77" s="1">
        <v>0</v>
      </c>
      <c r="E77" s="1">
        <v>1</v>
      </c>
      <c r="F77" s="1">
        <v>1</v>
      </c>
      <c r="G77" s="1">
        <v>1</v>
      </c>
      <c r="H77" s="1">
        <v>1</v>
      </c>
      <c r="I77" s="1">
        <v>1</v>
      </c>
      <c r="J77" s="1">
        <v>0</v>
      </c>
      <c r="K77" s="1">
        <v>12</v>
      </c>
      <c r="L77" s="1">
        <v>1</v>
      </c>
      <c r="M77" s="1">
        <v>0</v>
      </c>
      <c r="N77" s="1">
        <v>0</v>
      </c>
      <c r="O77" s="1">
        <v>5</v>
      </c>
      <c r="P77" s="1">
        <v>0</v>
      </c>
      <c r="Q77" s="1">
        <v>0</v>
      </c>
      <c r="R77" s="1">
        <v>0</v>
      </c>
      <c r="S77" s="1">
        <v>2</v>
      </c>
      <c r="T77" s="1">
        <v>4</v>
      </c>
      <c r="U77" s="1">
        <v>0</v>
      </c>
      <c r="V77" s="1">
        <v>0</v>
      </c>
      <c r="W77" s="1">
        <v>0</v>
      </c>
      <c r="X77" s="1">
        <v>0</v>
      </c>
      <c r="Y77" s="1">
        <v>1</v>
      </c>
      <c r="Z77" s="1">
        <v>32</v>
      </c>
    </row>
    <row r="78" spans="1:26" hidden="1" x14ac:dyDescent="0.2">
      <c r="A78" s="5" t="s">
        <v>156</v>
      </c>
      <c r="B78" s="1">
        <v>4</v>
      </c>
      <c r="C78" s="1">
        <v>0</v>
      </c>
      <c r="D78" s="1">
        <v>2</v>
      </c>
      <c r="E78" s="1">
        <v>1</v>
      </c>
      <c r="F78" s="1">
        <v>2</v>
      </c>
      <c r="G78" s="1">
        <v>1</v>
      </c>
      <c r="H78" s="1">
        <v>1</v>
      </c>
      <c r="I78" s="1">
        <v>2</v>
      </c>
      <c r="J78" s="1">
        <v>0</v>
      </c>
      <c r="K78" s="1">
        <v>24</v>
      </c>
      <c r="L78" s="1">
        <v>1</v>
      </c>
      <c r="M78" s="1">
        <v>0</v>
      </c>
      <c r="N78" s="1">
        <v>0</v>
      </c>
      <c r="O78" s="1">
        <v>5</v>
      </c>
      <c r="P78" s="1">
        <v>0</v>
      </c>
      <c r="Q78" s="1">
        <v>0</v>
      </c>
      <c r="R78" s="1">
        <v>0</v>
      </c>
      <c r="S78" s="1">
        <v>2</v>
      </c>
      <c r="T78" s="1">
        <v>8</v>
      </c>
      <c r="U78" s="1">
        <v>0</v>
      </c>
      <c r="V78" s="1">
        <v>0</v>
      </c>
      <c r="W78" s="1">
        <v>0</v>
      </c>
      <c r="X78" s="1">
        <v>0</v>
      </c>
      <c r="Y78" s="1">
        <v>1</v>
      </c>
      <c r="Z78" s="1">
        <v>54</v>
      </c>
    </row>
    <row r="79" spans="1:26" hidden="1" x14ac:dyDescent="0.2">
      <c r="A79" s="5" t="s">
        <v>339</v>
      </c>
      <c r="B79" s="1">
        <v>4</v>
      </c>
      <c r="C79" s="1">
        <v>0</v>
      </c>
      <c r="D79" s="1">
        <v>1</v>
      </c>
      <c r="E79" s="1">
        <v>1</v>
      </c>
      <c r="F79" s="1">
        <v>2</v>
      </c>
      <c r="G79" s="1">
        <v>1</v>
      </c>
      <c r="H79" s="1">
        <v>1</v>
      </c>
      <c r="I79" s="1">
        <v>2</v>
      </c>
      <c r="J79" s="1">
        <v>0</v>
      </c>
      <c r="K79" s="1">
        <v>23</v>
      </c>
      <c r="L79" s="1">
        <v>1</v>
      </c>
      <c r="M79" s="1">
        <v>0</v>
      </c>
      <c r="N79" s="1">
        <v>0</v>
      </c>
      <c r="O79" s="1">
        <v>5</v>
      </c>
      <c r="P79" s="1">
        <v>0</v>
      </c>
      <c r="Q79" s="1">
        <v>0</v>
      </c>
      <c r="R79" s="1">
        <v>1</v>
      </c>
      <c r="S79" s="1">
        <v>1</v>
      </c>
      <c r="T79" s="1">
        <v>7</v>
      </c>
      <c r="U79" s="1">
        <v>0</v>
      </c>
      <c r="V79" s="1">
        <v>0</v>
      </c>
      <c r="W79" s="1">
        <v>0</v>
      </c>
      <c r="X79" s="1">
        <v>0</v>
      </c>
      <c r="Y79" s="1">
        <v>1</v>
      </c>
      <c r="Z79" s="1">
        <v>51</v>
      </c>
    </row>
    <row r="80" spans="1:26" hidden="1" x14ac:dyDescent="0.2">
      <c r="A80" s="5" t="s">
        <v>328</v>
      </c>
      <c r="B80" s="1">
        <v>5</v>
      </c>
      <c r="C80" s="1">
        <v>0</v>
      </c>
      <c r="D80" s="1">
        <v>2</v>
      </c>
      <c r="E80" s="1">
        <v>1</v>
      </c>
      <c r="F80" s="1">
        <v>2</v>
      </c>
      <c r="G80" s="1">
        <v>1</v>
      </c>
      <c r="H80" s="1">
        <v>1</v>
      </c>
      <c r="I80" s="1">
        <v>2</v>
      </c>
      <c r="J80" s="1">
        <v>0</v>
      </c>
      <c r="K80" s="1">
        <v>28</v>
      </c>
      <c r="L80" s="1">
        <v>3</v>
      </c>
      <c r="M80" s="1">
        <v>0</v>
      </c>
      <c r="N80" s="1">
        <v>0</v>
      </c>
      <c r="O80" s="1">
        <v>5</v>
      </c>
      <c r="P80" s="1">
        <v>0</v>
      </c>
      <c r="Q80" s="1">
        <v>0</v>
      </c>
      <c r="R80" s="1">
        <v>0</v>
      </c>
      <c r="S80" s="1">
        <v>2</v>
      </c>
      <c r="T80" s="1">
        <v>9</v>
      </c>
      <c r="U80" s="1">
        <v>0</v>
      </c>
      <c r="V80" s="1">
        <v>0</v>
      </c>
      <c r="W80" s="1">
        <v>1</v>
      </c>
      <c r="X80" s="1">
        <v>0</v>
      </c>
      <c r="Y80" s="1">
        <v>1</v>
      </c>
      <c r="Z80" s="1">
        <v>63</v>
      </c>
    </row>
    <row r="81" spans="1:28" hidden="1" x14ac:dyDescent="0.2">
      <c r="A81" s="5" t="s">
        <v>340</v>
      </c>
      <c r="B81" s="1">
        <v>4</v>
      </c>
      <c r="C81" s="1">
        <v>0</v>
      </c>
      <c r="D81" s="1">
        <v>1</v>
      </c>
      <c r="E81" s="1">
        <v>1</v>
      </c>
      <c r="F81" s="1">
        <v>2</v>
      </c>
      <c r="G81" s="1">
        <v>1</v>
      </c>
      <c r="H81" s="1">
        <v>1</v>
      </c>
      <c r="I81" s="1">
        <v>2</v>
      </c>
      <c r="J81" s="1">
        <v>0</v>
      </c>
      <c r="K81" s="1">
        <v>24</v>
      </c>
      <c r="L81" s="1">
        <v>3</v>
      </c>
      <c r="M81" s="1">
        <v>0</v>
      </c>
      <c r="N81" s="1">
        <v>0</v>
      </c>
      <c r="O81" s="1">
        <v>5</v>
      </c>
      <c r="P81" s="1">
        <v>0</v>
      </c>
      <c r="Q81" s="1">
        <v>0</v>
      </c>
      <c r="R81" s="1">
        <v>1</v>
      </c>
      <c r="S81" s="1">
        <v>1</v>
      </c>
      <c r="T81" s="1">
        <v>8</v>
      </c>
      <c r="U81" s="1">
        <v>0</v>
      </c>
      <c r="V81" s="1">
        <v>0</v>
      </c>
      <c r="W81" s="1">
        <v>0</v>
      </c>
      <c r="X81" s="1">
        <v>0</v>
      </c>
      <c r="Y81" s="1">
        <v>1</v>
      </c>
      <c r="Z81" s="1">
        <v>55</v>
      </c>
    </row>
    <row r="82" spans="1:28" hidden="1" x14ac:dyDescent="0.2">
      <c r="A82" s="5" t="s">
        <v>322</v>
      </c>
      <c r="B82" s="1">
        <v>4</v>
      </c>
      <c r="C82" s="1">
        <v>0</v>
      </c>
      <c r="D82" s="1">
        <v>1</v>
      </c>
      <c r="E82" s="1">
        <v>1</v>
      </c>
      <c r="F82" s="1">
        <v>2</v>
      </c>
      <c r="G82" s="1">
        <v>1</v>
      </c>
      <c r="H82" s="1">
        <v>1</v>
      </c>
      <c r="I82" s="1">
        <v>2</v>
      </c>
      <c r="J82" s="1">
        <v>0</v>
      </c>
      <c r="K82" s="1">
        <v>22</v>
      </c>
      <c r="L82" s="1">
        <v>3</v>
      </c>
      <c r="M82" s="1">
        <v>0</v>
      </c>
      <c r="N82" s="1">
        <v>0</v>
      </c>
      <c r="O82" s="1">
        <v>5</v>
      </c>
      <c r="P82" s="1">
        <v>0</v>
      </c>
      <c r="Q82" s="1">
        <v>0</v>
      </c>
      <c r="R82" s="1">
        <v>0</v>
      </c>
      <c r="S82" s="1">
        <v>2</v>
      </c>
      <c r="T82" s="1">
        <v>7</v>
      </c>
      <c r="U82" s="1">
        <v>0</v>
      </c>
      <c r="V82" s="1">
        <v>0</v>
      </c>
      <c r="W82" s="1">
        <v>0</v>
      </c>
      <c r="X82" s="1">
        <v>0</v>
      </c>
      <c r="Y82" s="1">
        <v>1</v>
      </c>
      <c r="Z82" s="1">
        <v>52</v>
      </c>
    </row>
    <row r="83" spans="1:28" hidden="1" x14ac:dyDescent="0.2">
      <c r="A83" s="5" t="s">
        <v>343</v>
      </c>
      <c r="B83" s="1">
        <v>2</v>
      </c>
      <c r="C83" s="1">
        <v>0</v>
      </c>
      <c r="D83" s="1">
        <v>0</v>
      </c>
      <c r="E83" s="1">
        <v>1</v>
      </c>
      <c r="F83" s="1">
        <v>1</v>
      </c>
      <c r="G83" s="1">
        <v>1</v>
      </c>
      <c r="H83" s="1">
        <v>1</v>
      </c>
      <c r="I83" s="1">
        <v>1</v>
      </c>
      <c r="J83" s="1">
        <v>0</v>
      </c>
      <c r="K83" s="1">
        <v>8</v>
      </c>
      <c r="L83" s="1">
        <v>1</v>
      </c>
      <c r="M83" s="1">
        <v>0</v>
      </c>
      <c r="N83" s="1">
        <v>0</v>
      </c>
      <c r="O83" s="1">
        <v>5</v>
      </c>
      <c r="P83" s="1">
        <v>0</v>
      </c>
      <c r="Q83" s="1">
        <v>0</v>
      </c>
      <c r="R83" s="1">
        <v>2</v>
      </c>
      <c r="S83" s="1">
        <v>0</v>
      </c>
      <c r="T83" s="1">
        <v>3</v>
      </c>
      <c r="U83" s="1">
        <v>0</v>
      </c>
      <c r="V83" s="1">
        <v>0</v>
      </c>
      <c r="W83" s="1">
        <v>0</v>
      </c>
      <c r="X83" s="1">
        <v>0</v>
      </c>
      <c r="Y83" s="1">
        <v>1</v>
      </c>
      <c r="Z83" s="1">
        <v>27</v>
      </c>
    </row>
    <row r="84" spans="1:28" hidden="1" x14ac:dyDescent="0.2">
      <c r="A84" s="5" t="s">
        <v>345</v>
      </c>
      <c r="B84" s="1">
        <v>2</v>
      </c>
      <c r="C84" s="1">
        <v>0</v>
      </c>
      <c r="D84" s="1">
        <v>0</v>
      </c>
      <c r="E84" s="1">
        <v>1</v>
      </c>
      <c r="F84" s="1">
        <v>1</v>
      </c>
      <c r="G84" s="1">
        <v>1</v>
      </c>
      <c r="H84" s="1">
        <v>1</v>
      </c>
      <c r="I84" s="1">
        <v>1</v>
      </c>
      <c r="J84" s="1">
        <v>0</v>
      </c>
      <c r="K84" s="1">
        <v>7</v>
      </c>
      <c r="L84" s="1">
        <v>1</v>
      </c>
      <c r="M84" s="1">
        <v>0</v>
      </c>
      <c r="N84" s="1">
        <v>0</v>
      </c>
      <c r="O84" s="1">
        <v>5</v>
      </c>
      <c r="P84" s="1">
        <v>0</v>
      </c>
      <c r="Q84" s="1">
        <v>0</v>
      </c>
      <c r="R84" s="1">
        <v>0</v>
      </c>
      <c r="S84" s="1">
        <v>2</v>
      </c>
      <c r="T84" s="1">
        <v>3</v>
      </c>
      <c r="U84" s="1">
        <v>0</v>
      </c>
      <c r="V84" s="1">
        <v>0</v>
      </c>
      <c r="W84" s="1">
        <v>0</v>
      </c>
      <c r="X84" s="1">
        <v>0</v>
      </c>
      <c r="Y84" s="1">
        <v>1</v>
      </c>
      <c r="Z84" s="1">
        <v>26</v>
      </c>
    </row>
    <row r="85" spans="1:28" s="3" customFormat="1" hidden="1" x14ac:dyDescent="0.2">
      <c r="A85" s="5" t="s">
        <v>357</v>
      </c>
      <c r="B85" s="1">
        <v>2</v>
      </c>
      <c r="C85" s="1">
        <v>0</v>
      </c>
      <c r="D85" s="1">
        <v>0</v>
      </c>
      <c r="E85" s="1">
        <v>1</v>
      </c>
      <c r="F85" s="1">
        <v>1</v>
      </c>
      <c r="G85" s="1">
        <v>1</v>
      </c>
      <c r="H85" s="1">
        <v>0</v>
      </c>
      <c r="I85" s="1">
        <v>2</v>
      </c>
      <c r="J85" s="1">
        <v>0</v>
      </c>
      <c r="K85" s="1">
        <v>7</v>
      </c>
      <c r="L85" s="1">
        <v>1</v>
      </c>
      <c r="M85" s="1">
        <v>0</v>
      </c>
      <c r="N85" s="1">
        <v>0</v>
      </c>
      <c r="O85" s="1">
        <v>5</v>
      </c>
      <c r="P85" s="1">
        <v>0</v>
      </c>
      <c r="Q85" s="1">
        <v>0</v>
      </c>
      <c r="R85" s="1">
        <v>0</v>
      </c>
      <c r="S85" s="1">
        <v>2</v>
      </c>
      <c r="T85" s="1">
        <v>3</v>
      </c>
      <c r="U85" s="1">
        <v>0</v>
      </c>
      <c r="V85" s="1">
        <v>0</v>
      </c>
      <c r="W85" s="1">
        <v>0</v>
      </c>
      <c r="X85" s="1">
        <v>0</v>
      </c>
      <c r="Y85" s="1">
        <v>1</v>
      </c>
      <c r="Z85" s="1">
        <v>26</v>
      </c>
      <c r="AA85"/>
      <c r="AB85"/>
    </row>
    <row r="86" spans="1:28" hidden="1" x14ac:dyDescent="0.2">
      <c r="A86" s="5" t="s">
        <v>336</v>
      </c>
      <c r="B86" s="1">
        <v>4</v>
      </c>
      <c r="C86" s="1">
        <v>0</v>
      </c>
      <c r="D86" s="1">
        <v>1</v>
      </c>
      <c r="E86" s="1">
        <v>1</v>
      </c>
      <c r="F86" s="1">
        <v>2</v>
      </c>
      <c r="G86" s="1">
        <v>1</v>
      </c>
      <c r="H86" s="1">
        <v>1</v>
      </c>
      <c r="I86" s="1">
        <v>1</v>
      </c>
      <c r="J86" s="1">
        <v>0</v>
      </c>
      <c r="K86" s="1">
        <v>21</v>
      </c>
      <c r="L86" s="1">
        <v>2</v>
      </c>
      <c r="M86" s="1">
        <v>0</v>
      </c>
      <c r="N86" s="1">
        <v>0</v>
      </c>
      <c r="O86" s="1">
        <v>5</v>
      </c>
      <c r="P86" s="1">
        <v>0</v>
      </c>
      <c r="Q86" s="1">
        <v>0</v>
      </c>
      <c r="R86" s="1">
        <v>0</v>
      </c>
      <c r="S86" s="1">
        <v>2</v>
      </c>
      <c r="T86" s="1">
        <v>7</v>
      </c>
      <c r="U86" s="1">
        <v>0</v>
      </c>
      <c r="V86" s="1">
        <v>0</v>
      </c>
      <c r="W86" s="1">
        <v>0</v>
      </c>
      <c r="X86" s="1">
        <v>0</v>
      </c>
      <c r="Y86" s="1">
        <v>1</v>
      </c>
      <c r="Z86" s="1">
        <v>49</v>
      </c>
    </row>
    <row r="87" spans="1:28" hidden="1" x14ac:dyDescent="0.2">
      <c r="A87" s="5" t="s">
        <v>348</v>
      </c>
      <c r="B87" s="1">
        <v>0</v>
      </c>
      <c r="C87" s="1">
        <v>0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0</v>
      </c>
      <c r="P87" s="1">
        <v>0</v>
      </c>
      <c r="Q87" s="1">
        <v>0</v>
      </c>
      <c r="R87" s="1">
        <v>0</v>
      </c>
      <c r="S87" s="1">
        <v>0</v>
      </c>
      <c r="T87" s="1">
        <v>0</v>
      </c>
      <c r="U87" s="1">
        <v>0</v>
      </c>
      <c r="V87" s="1">
        <v>0</v>
      </c>
      <c r="W87" s="1">
        <v>0</v>
      </c>
      <c r="X87" s="1">
        <v>0</v>
      </c>
      <c r="Y87" s="1">
        <v>0</v>
      </c>
      <c r="Z87" s="1">
        <v>0</v>
      </c>
    </row>
    <row r="88" spans="1:28" x14ac:dyDescent="0.2">
      <c r="A88" s="5" t="s">
        <v>350</v>
      </c>
      <c r="B88" s="1">
        <v>3</v>
      </c>
      <c r="C88" s="1">
        <v>0</v>
      </c>
      <c r="D88" s="1">
        <v>1</v>
      </c>
      <c r="E88" s="1">
        <v>1</v>
      </c>
      <c r="F88" s="1">
        <v>2</v>
      </c>
      <c r="G88" s="1">
        <v>1</v>
      </c>
      <c r="H88" s="1">
        <v>1</v>
      </c>
      <c r="I88" s="1">
        <v>1</v>
      </c>
      <c r="J88" s="1">
        <v>0</v>
      </c>
      <c r="K88" s="1">
        <v>18</v>
      </c>
      <c r="L88" s="1">
        <v>1</v>
      </c>
      <c r="M88" s="1">
        <v>0</v>
      </c>
      <c r="N88" s="1">
        <v>0</v>
      </c>
      <c r="O88" s="1">
        <v>5</v>
      </c>
      <c r="P88" s="1">
        <v>0</v>
      </c>
      <c r="Q88" s="1">
        <v>0</v>
      </c>
      <c r="R88" s="1">
        <v>0</v>
      </c>
      <c r="S88" s="1">
        <v>2</v>
      </c>
      <c r="T88" s="1">
        <v>6</v>
      </c>
      <c r="U88" s="1">
        <v>0</v>
      </c>
      <c r="V88" s="1">
        <v>0</v>
      </c>
      <c r="W88" s="1">
        <v>0</v>
      </c>
      <c r="X88" s="1">
        <v>0</v>
      </c>
      <c r="Y88" s="1">
        <v>1</v>
      </c>
      <c r="Z88" s="1">
        <v>43</v>
      </c>
    </row>
    <row r="89" spans="1:28" hidden="1" x14ac:dyDescent="0.2">
      <c r="A89" s="5" t="s">
        <v>346</v>
      </c>
      <c r="B89" s="1">
        <v>2</v>
      </c>
      <c r="C89" s="1">
        <v>0</v>
      </c>
      <c r="D89" s="1">
        <v>0</v>
      </c>
      <c r="E89" s="1">
        <v>1</v>
      </c>
      <c r="F89" s="1">
        <v>1</v>
      </c>
      <c r="G89" s="1">
        <v>1</v>
      </c>
      <c r="H89" s="1">
        <v>1</v>
      </c>
      <c r="I89" s="1">
        <v>1</v>
      </c>
      <c r="J89" s="1">
        <v>0</v>
      </c>
      <c r="K89" s="1">
        <v>6</v>
      </c>
      <c r="L89" s="1">
        <v>1</v>
      </c>
      <c r="M89" s="1">
        <v>0</v>
      </c>
      <c r="N89" s="1">
        <v>0</v>
      </c>
      <c r="O89" s="1">
        <v>5</v>
      </c>
      <c r="P89" s="1">
        <v>0</v>
      </c>
      <c r="Q89" s="1">
        <v>0</v>
      </c>
      <c r="R89" s="1">
        <v>0</v>
      </c>
      <c r="S89" s="1">
        <v>2</v>
      </c>
      <c r="T89" s="1">
        <v>2</v>
      </c>
      <c r="U89" s="1">
        <v>0</v>
      </c>
      <c r="V89" s="1">
        <v>0</v>
      </c>
      <c r="W89" s="1">
        <v>0</v>
      </c>
      <c r="X89" s="1">
        <v>0</v>
      </c>
      <c r="Y89" s="1">
        <v>1</v>
      </c>
      <c r="Z89" s="1">
        <v>24</v>
      </c>
    </row>
    <row r="90" spans="1:28" hidden="1" x14ac:dyDescent="0.2">
      <c r="A90" s="5" t="s">
        <v>338</v>
      </c>
      <c r="B90" s="1">
        <v>3</v>
      </c>
      <c r="C90" s="1">
        <v>0</v>
      </c>
      <c r="D90" s="1">
        <v>1</v>
      </c>
      <c r="E90" s="1">
        <v>1</v>
      </c>
      <c r="F90" s="1">
        <v>2</v>
      </c>
      <c r="G90" s="1">
        <v>1</v>
      </c>
      <c r="H90" s="1">
        <v>1</v>
      </c>
      <c r="I90" s="1">
        <v>1</v>
      </c>
      <c r="J90" s="1">
        <v>0</v>
      </c>
      <c r="K90" s="1">
        <v>18</v>
      </c>
      <c r="L90" s="1">
        <v>1</v>
      </c>
      <c r="M90" s="1">
        <v>0</v>
      </c>
      <c r="N90" s="1">
        <v>0</v>
      </c>
      <c r="O90" s="1">
        <v>5</v>
      </c>
      <c r="P90" s="1">
        <v>0</v>
      </c>
      <c r="Q90" s="1">
        <v>0</v>
      </c>
      <c r="R90" s="1">
        <v>0</v>
      </c>
      <c r="S90" s="1">
        <v>2</v>
      </c>
      <c r="T90" s="1">
        <v>6</v>
      </c>
      <c r="U90" s="1">
        <v>0</v>
      </c>
      <c r="V90" s="1">
        <v>0</v>
      </c>
      <c r="W90" s="1">
        <v>0</v>
      </c>
      <c r="X90" s="1">
        <v>0</v>
      </c>
      <c r="Y90" s="1">
        <v>1</v>
      </c>
      <c r="Z90" s="1">
        <v>43</v>
      </c>
    </row>
    <row r="91" spans="1:28" hidden="1" x14ac:dyDescent="0.2">
      <c r="A91" s="5" t="s">
        <v>332</v>
      </c>
      <c r="B91" s="1">
        <v>3</v>
      </c>
      <c r="C91" s="1">
        <v>0</v>
      </c>
      <c r="D91" s="1">
        <v>1</v>
      </c>
      <c r="E91" s="1">
        <v>1</v>
      </c>
      <c r="F91" s="1">
        <v>1</v>
      </c>
      <c r="G91" s="1">
        <v>1</v>
      </c>
      <c r="H91" s="1">
        <v>1</v>
      </c>
      <c r="I91" s="1">
        <v>1</v>
      </c>
      <c r="J91" s="1">
        <v>0</v>
      </c>
      <c r="K91" s="1">
        <v>18</v>
      </c>
      <c r="L91" s="1">
        <v>1</v>
      </c>
      <c r="M91" s="1">
        <v>0</v>
      </c>
      <c r="N91" s="1">
        <v>0</v>
      </c>
      <c r="O91" s="1">
        <v>5</v>
      </c>
      <c r="P91" s="1">
        <v>0</v>
      </c>
      <c r="Q91" s="1">
        <v>0</v>
      </c>
      <c r="R91" s="1">
        <v>0</v>
      </c>
      <c r="S91" s="1">
        <v>2</v>
      </c>
      <c r="T91" s="1">
        <v>6</v>
      </c>
      <c r="U91" s="1">
        <v>0</v>
      </c>
      <c r="V91" s="1">
        <v>0</v>
      </c>
      <c r="W91" s="1">
        <v>0</v>
      </c>
      <c r="X91" s="1">
        <v>0</v>
      </c>
      <c r="Y91" s="1">
        <v>1</v>
      </c>
      <c r="Z91" s="1">
        <v>42</v>
      </c>
    </row>
    <row r="92" spans="1:28" hidden="1" x14ac:dyDescent="0.2">
      <c r="A92" s="5" t="s">
        <v>330</v>
      </c>
      <c r="B92" s="1">
        <v>3</v>
      </c>
      <c r="C92" s="1">
        <v>0</v>
      </c>
      <c r="D92" s="1">
        <v>1</v>
      </c>
      <c r="E92" s="1">
        <v>1</v>
      </c>
      <c r="F92" s="1">
        <v>1</v>
      </c>
      <c r="G92" s="1">
        <v>1</v>
      </c>
      <c r="H92" s="1">
        <v>1</v>
      </c>
      <c r="I92" s="1">
        <v>1</v>
      </c>
      <c r="J92" s="1">
        <v>0</v>
      </c>
      <c r="K92" s="1">
        <v>14</v>
      </c>
      <c r="L92" s="1">
        <v>1</v>
      </c>
      <c r="M92" s="1">
        <v>0</v>
      </c>
      <c r="N92" s="1">
        <v>0</v>
      </c>
      <c r="O92" s="1">
        <v>5</v>
      </c>
      <c r="P92" s="1">
        <v>0</v>
      </c>
      <c r="Q92" s="1">
        <v>0</v>
      </c>
      <c r="R92" s="1">
        <v>0</v>
      </c>
      <c r="S92" s="1">
        <v>2</v>
      </c>
      <c r="T92" s="1">
        <v>5</v>
      </c>
      <c r="U92" s="1">
        <v>0</v>
      </c>
      <c r="V92" s="1">
        <v>0</v>
      </c>
      <c r="W92" s="1">
        <v>0</v>
      </c>
      <c r="X92" s="1">
        <v>0</v>
      </c>
      <c r="Y92" s="1">
        <v>1</v>
      </c>
      <c r="Z92" s="1">
        <v>37</v>
      </c>
    </row>
    <row r="93" spans="1:28" hidden="1" x14ac:dyDescent="0.2">
      <c r="A93" s="5" t="s">
        <v>321</v>
      </c>
      <c r="B93" s="1">
        <v>4</v>
      </c>
      <c r="C93" s="1">
        <v>0</v>
      </c>
      <c r="D93" s="1">
        <v>1</v>
      </c>
      <c r="E93" s="1">
        <v>1</v>
      </c>
      <c r="F93" s="1">
        <v>2</v>
      </c>
      <c r="G93" s="1">
        <v>1</v>
      </c>
      <c r="H93" s="1">
        <v>1</v>
      </c>
      <c r="I93" s="1">
        <v>2</v>
      </c>
      <c r="J93" s="1">
        <v>0</v>
      </c>
      <c r="K93" s="1">
        <v>22</v>
      </c>
      <c r="L93" s="1">
        <v>1</v>
      </c>
      <c r="M93" s="1">
        <v>0</v>
      </c>
      <c r="N93" s="1">
        <v>0</v>
      </c>
      <c r="O93" s="1">
        <v>5</v>
      </c>
      <c r="P93" s="1">
        <v>0</v>
      </c>
      <c r="Q93" s="1">
        <v>0</v>
      </c>
      <c r="R93" s="1">
        <v>1</v>
      </c>
      <c r="S93" s="1">
        <v>1</v>
      </c>
      <c r="T93" s="1">
        <v>7</v>
      </c>
      <c r="U93" s="1">
        <v>0</v>
      </c>
      <c r="V93" s="1">
        <v>0</v>
      </c>
      <c r="W93" s="1">
        <v>0</v>
      </c>
      <c r="X93" s="1">
        <v>0</v>
      </c>
      <c r="Y93" s="1">
        <v>1</v>
      </c>
      <c r="Z93" s="1">
        <v>50</v>
      </c>
    </row>
    <row r="94" spans="1:28" hidden="1" x14ac:dyDescent="0.2">
      <c r="A94" s="5" t="s">
        <v>358</v>
      </c>
      <c r="B94" s="1">
        <v>2</v>
      </c>
      <c r="C94" s="1">
        <v>0</v>
      </c>
      <c r="D94" s="1">
        <v>0</v>
      </c>
      <c r="E94" s="1">
        <v>1</v>
      </c>
      <c r="F94" s="1">
        <v>1</v>
      </c>
      <c r="G94" s="1">
        <v>1</v>
      </c>
      <c r="H94" s="1">
        <v>1</v>
      </c>
      <c r="I94" s="1">
        <v>1</v>
      </c>
      <c r="J94" s="1">
        <v>0</v>
      </c>
      <c r="K94" s="1">
        <v>6</v>
      </c>
      <c r="L94" s="1">
        <v>1</v>
      </c>
      <c r="M94" s="1">
        <v>0</v>
      </c>
      <c r="N94" s="1">
        <v>0</v>
      </c>
      <c r="O94" s="1">
        <v>3</v>
      </c>
      <c r="P94" s="1">
        <v>0</v>
      </c>
      <c r="Q94" s="1">
        <v>0</v>
      </c>
      <c r="R94" s="1">
        <v>0</v>
      </c>
      <c r="S94" s="1">
        <v>2</v>
      </c>
      <c r="T94" s="1">
        <v>2</v>
      </c>
      <c r="U94" s="1">
        <v>0</v>
      </c>
      <c r="V94" s="1">
        <v>0</v>
      </c>
      <c r="W94" s="1">
        <v>0</v>
      </c>
      <c r="X94" s="1">
        <v>0</v>
      </c>
      <c r="Y94" s="1">
        <v>1</v>
      </c>
      <c r="Z94" s="1">
        <v>22</v>
      </c>
    </row>
    <row r="95" spans="1:28" hidden="1" x14ac:dyDescent="0.2">
      <c r="A95" s="5" t="s">
        <v>327</v>
      </c>
      <c r="B95" s="1">
        <v>4</v>
      </c>
      <c r="C95" s="1">
        <v>0</v>
      </c>
      <c r="D95" s="1">
        <v>1</v>
      </c>
      <c r="E95" s="1">
        <v>1</v>
      </c>
      <c r="F95" s="1">
        <v>2</v>
      </c>
      <c r="G95" s="1">
        <v>1</v>
      </c>
      <c r="H95" s="1">
        <v>1</v>
      </c>
      <c r="I95" s="1">
        <v>1</v>
      </c>
      <c r="J95" s="1">
        <v>0</v>
      </c>
      <c r="K95" s="1">
        <v>19</v>
      </c>
      <c r="L95" s="1">
        <v>1</v>
      </c>
      <c r="M95" s="1">
        <v>0</v>
      </c>
      <c r="N95" s="1">
        <v>0</v>
      </c>
      <c r="O95" s="1">
        <v>5</v>
      </c>
      <c r="P95" s="1">
        <v>0</v>
      </c>
      <c r="Q95" s="1">
        <v>0</v>
      </c>
      <c r="R95" s="1">
        <v>0</v>
      </c>
      <c r="S95" s="1">
        <v>2</v>
      </c>
      <c r="T95" s="1">
        <v>6</v>
      </c>
      <c r="U95" s="1">
        <v>0</v>
      </c>
      <c r="V95" s="1">
        <v>0</v>
      </c>
      <c r="W95" s="1">
        <v>0</v>
      </c>
      <c r="X95" s="1">
        <v>0</v>
      </c>
      <c r="Y95" s="1">
        <v>1</v>
      </c>
      <c r="Z95" s="1">
        <v>45</v>
      </c>
    </row>
    <row r="96" spans="1:28" hidden="1" x14ac:dyDescent="0.2">
      <c r="A96" s="5" t="s">
        <v>325</v>
      </c>
      <c r="B96" s="1">
        <v>4</v>
      </c>
      <c r="C96" s="1">
        <v>0</v>
      </c>
      <c r="D96" s="1">
        <v>1</v>
      </c>
      <c r="E96" s="1">
        <v>1</v>
      </c>
      <c r="F96" s="1">
        <v>2</v>
      </c>
      <c r="G96" s="1">
        <v>1</v>
      </c>
      <c r="H96" s="1">
        <v>1</v>
      </c>
      <c r="I96" s="1">
        <v>1</v>
      </c>
      <c r="J96" s="1">
        <v>0</v>
      </c>
      <c r="K96" s="1">
        <v>20</v>
      </c>
      <c r="L96" s="1">
        <v>2</v>
      </c>
      <c r="M96" s="1">
        <v>0</v>
      </c>
      <c r="N96" s="1">
        <v>0</v>
      </c>
      <c r="O96" s="1">
        <v>5</v>
      </c>
      <c r="P96" s="1">
        <v>0</v>
      </c>
      <c r="Q96" s="1">
        <v>0</v>
      </c>
      <c r="R96" s="1">
        <v>0</v>
      </c>
      <c r="S96" s="1">
        <v>2</v>
      </c>
      <c r="T96" s="1">
        <v>7</v>
      </c>
      <c r="U96" s="1">
        <v>0</v>
      </c>
      <c r="V96" s="1">
        <v>0</v>
      </c>
      <c r="W96" s="1">
        <v>0</v>
      </c>
      <c r="X96" s="1">
        <v>0</v>
      </c>
      <c r="Y96" s="1">
        <v>1</v>
      </c>
      <c r="Z96" s="1">
        <v>48</v>
      </c>
    </row>
    <row r="97" spans="1:26" hidden="1" x14ac:dyDescent="0.2">
      <c r="A97" s="1" t="s">
        <v>180</v>
      </c>
      <c r="B97" s="1">
        <v>4</v>
      </c>
      <c r="C97" s="1">
        <v>0</v>
      </c>
      <c r="D97" s="1">
        <v>1</v>
      </c>
      <c r="E97" s="1">
        <v>1</v>
      </c>
      <c r="F97" s="1">
        <v>2</v>
      </c>
      <c r="G97" s="1">
        <v>1</v>
      </c>
      <c r="H97" s="1">
        <v>1</v>
      </c>
      <c r="I97" s="1">
        <v>1</v>
      </c>
      <c r="J97" s="1">
        <v>0</v>
      </c>
      <c r="K97" s="1">
        <v>22</v>
      </c>
      <c r="L97" s="1">
        <v>1</v>
      </c>
      <c r="M97" s="1">
        <v>0</v>
      </c>
      <c r="N97" s="1">
        <v>0</v>
      </c>
      <c r="O97" s="1">
        <v>3</v>
      </c>
      <c r="P97" s="1">
        <v>0</v>
      </c>
      <c r="Q97" s="1">
        <v>0</v>
      </c>
      <c r="R97" s="1">
        <v>0</v>
      </c>
      <c r="S97" s="1">
        <v>2</v>
      </c>
      <c r="T97" s="1">
        <v>6</v>
      </c>
      <c r="U97" s="1">
        <v>0</v>
      </c>
      <c r="V97" s="1">
        <v>0</v>
      </c>
      <c r="W97" s="1">
        <v>0</v>
      </c>
      <c r="X97" s="1">
        <v>0</v>
      </c>
      <c r="Y97" s="1">
        <v>1</v>
      </c>
      <c r="Z97" s="1">
        <v>46</v>
      </c>
    </row>
    <row r="98" spans="1:26" hidden="1" x14ac:dyDescent="0.2">
      <c r="A98" s="1" t="s">
        <v>179</v>
      </c>
      <c r="B98" s="1">
        <v>2</v>
      </c>
      <c r="C98" s="1">
        <v>0</v>
      </c>
      <c r="D98" s="1">
        <v>0</v>
      </c>
      <c r="E98" s="1">
        <v>1</v>
      </c>
      <c r="F98" s="1">
        <v>1</v>
      </c>
      <c r="G98" s="1">
        <v>1</v>
      </c>
      <c r="H98" s="1">
        <v>1</v>
      </c>
      <c r="I98" s="1">
        <v>1</v>
      </c>
      <c r="J98" s="1">
        <v>0</v>
      </c>
      <c r="K98" s="1">
        <v>8</v>
      </c>
      <c r="L98" s="1">
        <v>2</v>
      </c>
      <c r="M98" s="1">
        <v>0</v>
      </c>
      <c r="N98" s="1">
        <v>0</v>
      </c>
      <c r="O98" s="1">
        <v>3</v>
      </c>
      <c r="P98" s="1">
        <v>0</v>
      </c>
      <c r="Q98" s="1">
        <v>0</v>
      </c>
      <c r="R98" s="1">
        <v>1</v>
      </c>
      <c r="S98" s="1">
        <v>1</v>
      </c>
      <c r="T98" s="1">
        <v>3</v>
      </c>
      <c r="U98" s="1">
        <v>0</v>
      </c>
      <c r="V98" s="1">
        <v>0</v>
      </c>
      <c r="W98" s="1">
        <v>0</v>
      </c>
      <c r="X98" s="1">
        <v>0</v>
      </c>
      <c r="Y98" s="1">
        <v>1</v>
      </c>
      <c r="Z98" s="1">
        <v>26</v>
      </c>
    </row>
    <row r="99" spans="1:26" hidden="1" x14ac:dyDescent="0.2">
      <c r="A99" s="5" t="s">
        <v>124</v>
      </c>
      <c r="B99" s="1">
        <v>2</v>
      </c>
      <c r="C99" s="1">
        <v>0</v>
      </c>
      <c r="D99" s="1">
        <v>0</v>
      </c>
      <c r="E99" s="1">
        <v>1</v>
      </c>
      <c r="F99" s="1">
        <v>1</v>
      </c>
      <c r="G99" s="1">
        <v>1</v>
      </c>
      <c r="H99" s="1">
        <v>1</v>
      </c>
      <c r="I99" s="1">
        <v>1</v>
      </c>
      <c r="J99" s="1">
        <v>0</v>
      </c>
      <c r="K99" s="1">
        <v>10</v>
      </c>
      <c r="L99" s="1">
        <v>1</v>
      </c>
      <c r="M99" s="1">
        <v>0</v>
      </c>
      <c r="N99" s="1">
        <v>0</v>
      </c>
      <c r="O99" s="1">
        <v>5</v>
      </c>
      <c r="P99" s="1">
        <v>0</v>
      </c>
      <c r="Q99" s="1">
        <v>0</v>
      </c>
      <c r="R99" s="1">
        <v>0</v>
      </c>
      <c r="S99" s="1">
        <v>2</v>
      </c>
      <c r="T99" s="1">
        <v>4</v>
      </c>
      <c r="U99" s="1">
        <v>0</v>
      </c>
      <c r="V99" s="1">
        <v>0</v>
      </c>
      <c r="W99" s="1">
        <v>0</v>
      </c>
      <c r="X99" s="1">
        <v>0</v>
      </c>
      <c r="Y99" s="1">
        <v>1</v>
      </c>
      <c r="Z99" s="1">
        <v>30</v>
      </c>
    </row>
    <row r="100" spans="1:26" hidden="1" x14ac:dyDescent="0.2">
      <c r="A100" s="5" t="s">
        <v>125</v>
      </c>
      <c r="B100" s="1">
        <v>3</v>
      </c>
      <c r="C100" s="1">
        <v>0</v>
      </c>
      <c r="D100" s="1">
        <v>0</v>
      </c>
      <c r="E100" s="1">
        <v>1</v>
      </c>
      <c r="F100" s="1">
        <v>1</v>
      </c>
      <c r="G100" s="1">
        <v>1</v>
      </c>
      <c r="H100" s="1">
        <v>1</v>
      </c>
      <c r="I100" s="1">
        <v>1</v>
      </c>
      <c r="J100" s="1">
        <v>0</v>
      </c>
      <c r="K100" s="1">
        <v>7</v>
      </c>
      <c r="L100" s="1">
        <v>1</v>
      </c>
      <c r="M100" s="1">
        <v>0</v>
      </c>
      <c r="N100" s="1">
        <v>0</v>
      </c>
      <c r="O100" s="1">
        <v>5</v>
      </c>
      <c r="P100" s="1">
        <v>0</v>
      </c>
      <c r="Q100" s="1">
        <v>0</v>
      </c>
      <c r="R100" s="1">
        <v>0</v>
      </c>
      <c r="S100" s="1">
        <v>2</v>
      </c>
      <c r="T100" s="1">
        <v>3</v>
      </c>
      <c r="U100" s="1">
        <v>0</v>
      </c>
      <c r="V100" s="1">
        <v>0</v>
      </c>
      <c r="W100" s="1">
        <v>0</v>
      </c>
      <c r="X100" s="1">
        <v>0</v>
      </c>
      <c r="Y100" s="1">
        <v>1</v>
      </c>
      <c r="Z100" s="1">
        <v>27</v>
      </c>
    </row>
    <row r="101" spans="1:26" hidden="1" x14ac:dyDescent="0.2">
      <c r="A101" s="5" t="s">
        <v>126</v>
      </c>
      <c r="B101" s="1">
        <v>2</v>
      </c>
      <c r="C101" s="1">
        <v>0</v>
      </c>
      <c r="D101" s="1">
        <v>0</v>
      </c>
      <c r="E101" s="1">
        <v>1</v>
      </c>
      <c r="F101" s="1">
        <v>1</v>
      </c>
      <c r="G101" s="1">
        <v>1</v>
      </c>
      <c r="H101" s="1">
        <v>1</v>
      </c>
      <c r="I101" s="1">
        <v>1</v>
      </c>
      <c r="J101" s="1">
        <v>0</v>
      </c>
      <c r="K101" s="1">
        <v>6</v>
      </c>
      <c r="L101" s="1">
        <v>1</v>
      </c>
      <c r="M101" s="1">
        <v>0</v>
      </c>
      <c r="N101" s="1">
        <v>0</v>
      </c>
      <c r="O101" s="1">
        <v>5</v>
      </c>
      <c r="P101" s="1">
        <v>0</v>
      </c>
      <c r="Q101" s="1">
        <v>0</v>
      </c>
      <c r="R101" s="1">
        <v>0</v>
      </c>
      <c r="S101" s="1">
        <v>2</v>
      </c>
      <c r="T101" s="1">
        <v>3</v>
      </c>
      <c r="U101" s="1">
        <v>0</v>
      </c>
      <c r="V101" s="1">
        <v>0</v>
      </c>
      <c r="W101" s="1">
        <v>0</v>
      </c>
      <c r="X101" s="1">
        <v>0</v>
      </c>
      <c r="Y101" s="1">
        <v>1</v>
      </c>
      <c r="Z101" s="1">
        <v>25</v>
      </c>
    </row>
    <row r="102" spans="1:26" hidden="1" x14ac:dyDescent="0.2">
      <c r="A102" s="5" t="s">
        <v>127</v>
      </c>
      <c r="B102" s="1">
        <v>3</v>
      </c>
      <c r="C102" s="1">
        <v>0</v>
      </c>
      <c r="D102" s="1">
        <v>1</v>
      </c>
      <c r="E102" s="1">
        <v>1</v>
      </c>
      <c r="F102" s="1">
        <v>1</v>
      </c>
      <c r="G102" s="1">
        <v>1</v>
      </c>
      <c r="H102" s="1">
        <v>1</v>
      </c>
      <c r="I102" s="1">
        <v>1</v>
      </c>
      <c r="J102" s="1">
        <v>0</v>
      </c>
      <c r="K102" s="1">
        <v>13</v>
      </c>
      <c r="L102" s="1">
        <v>3</v>
      </c>
      <c r="M102" s="1">
        <v>0</v>
      </c>
      <c r="N102" s="1">
        <v>0</v>
      </c>
      <c r="O102" s="1">
        <v>5</v>
      </c>
      <c r="P102" s="1">
        <v>0</v>
      </c>
      <c r="Q102" s="1">
        <v>0</v>
      </c>
      <c r="R102" s="1">
        <v>0</v>
      </c>
      <c r="S102" s="1">
        <v>2</v>
      </c>
      <c r="T102" s="1">
        <v>5</v>
      </c>
      <c r="U102" s="1">
        <v>0</v>
      </c>
      <c r="V102" s="1">
        <v>0</v>
      </c>
      <c r="W102" s="1">
        <v>0</v>
      </c>
      <c r="X102" s="1">
        <v>0</v>
      </c>
      <c r="Y102" s="1">
        <v>1</v>
      </c>
      <c r="Z102" s="1">
        <v>38</v>
      </c>
    </row>
    <row r="103" spans="1:26" hidden="1" x14ac:dyDescent="0.2">
      <c r="A103" s="5" t="s">
        <v>128</v>
      </c>
      <c r="B103" s="1">
        <v>3</v>
      </c>
      <c r="C103" s="1">
        <v>0</v>
      </c>
      <c r="D103" s="1">
        <v>1</v>
      </c>
      <c r="E103" s="1">
        <v>1</v>
      </c>
      <c r="F103" s="1">
        <v>1</v>
      </c>
      <c r="G103" s="1">
        <v>1</v>
      </c>
      <c r="H103" s="1">
        <v>1</v>
      </c>
      <c r="I103" s="1">
        <v>1</v>
      </c>
      <c r="J103" s="1">
        <v>0</v>
      </c>
      <c r="K103" s="1">
        <v>13</v>
      </c>
      <c r="L103" s="1">
        <v>2</v>
      </c>
      <c r="M103" s="1">
        <v>0</v>
      </c>
      <c r="N103" s="1">
        <v>0</v>
      </c>
      <c r="O103" s="1">
        <v>5</v>
      </c>
      <c r="P103" s="1">
        <v>0</v>
      </c>
      <c r="Q103" s="1">
        <v>0</v>
      </c>
      <c r="R103" s="1">
        <v>0</v>
      </c>
      <c r="S103" s="1">
        <v>2</v>
      </c>
      <c r="T103" s="1">
        <v>5</v>
      </c>
      <c r="U103" s="1">
        <v>0</v>
      </c>
      <c r="V103" s="1">
        <v>0</v>
      </c>
      <c r="W103" s="1">
        <v>0</v>
      </c>
      <c r="X103" s="1">
        <v>0</v>
      </c>
      <c r="Y103" s="1">
        <v>1</v>
      </c>
      <c r="Z103" s="1">
        <v>37</v>
      </c>
    </row>
    <row r="104" spans="1:26" hidden="1" x14ac:dyDescent="0.2">
      <c r="A104" s="5" t="s">
        <v>130</v>
      </c>
      <c r="B104" s="1">
        <v>2</v>
      </c>
      <c r="C104" s="1">
        <v>0</v>
      </c>
      <c r="D104" s="1">
        <v>0</v>
      </c>
      <c r="E104" s="1">
        <v>1</v>
      </c>
      <c r="F104" s="1">
        <v>1</v>
      </c>
      <c r="G104" s="1">
        <v>1</v>
      </c>
      <c r="H104" s="1">
        <v>1</v>
      </c>
      <c r="I104" s="1">
        <v>1</v>
      </c>
      <c r="J104" s="1">
        <v>0</v>
      </c>
      <c r="K104" s="1">
        <v>9</v>
      </c>
      <c r="L104" s="1">
        <v>2</v>
      </c>
      <c r="M104" s="1">
        <v>0</v>
      </c>
      <c r="N104" s="1">
        <v>0</v>
      </c>
      <c r="O104" s="1">
        <v>5</v>
      </c>
      <c r="P104" s="1">
        <v>0</v>
      </c>
      <c r="Q104" s="1">
        <v>0</v>
      </c>
      <c r="R104" s="1">
        <v>0</v>
      </c>
      <c r="S104" s="1">
        <v>2</v>
      </c>
      <c r="T104" s="1">
        <v>4</v>
      </c>
      <c r="U104" s="1">
        <v>0</v>
      </c>
      <c r="V104" s="1">
        <v>0</v>
      </c>
      <c r="W104" s="1">
        <v>0</v>
      </c>
      <c r="X104" s="1">
        <v>0</v>
      </c>
      <c r="Y104" s="1">
        <v>1</v>
      </c>
      <c r="Z104" s="1">
        <v>30</v>
      </c>
    </row>
    <row r="105" spans="1:26" hidden="1" x14ac:dyDescent="0.2">
      <c r="A105" s="5" t="s">
        <v>131</v>
      </c>
      <c r="B105" s="1">
        <v>2</v>
      </c>
      <c r="C105" s="1">
        <v>0</v>
      </c>
      <c r="D105" s="1">
        <v>0</v>
      </c>
      <c r="E105" s="1">
        <v>1</v>
      </c>
      <c r="F105" s="1">
        <v>1</v>
      </c>
      <c r="G105" s="1">
        <v>1</v>
      </c>
      <c r="H105" s="1">
        <v>1</v>
      </c>
      <c r="I105" s="1">
        <v>1</v>
      </c>
      <c r="J105" s="1">
        <v>0</v>
      </c>
      <c r="K105" s="1">
        <v>11</v>
      </c>
      <c r="L105" s="1">
        <v>1</v>
      </c>
      <c r="M105" s="1">
        <v>0</v>
      </c>
      <c r="N105" s="1">
        <v>0</v>
      </c>
      <c r="O105" s="1">
        <v>5</v>
      </c>
      <c r="P105" s="1">
        <v>0</v>
      </c>
      <c r="Q105" s="1">
        <v>0</v>
      </c>
      <c r="R105" s="1">
        <v>0</v>
      </c>
      <c r="S105" s="1">
        <v>2</v>
      </c>
      <c r="T105" s="1">
        <v>4</v>
      </c>
      <c r="U105" s="1">
        <v>0</v>
      </c>
      <c r="V105" s="1">
        <v>0</v>
      </c>
      <c r="W105" s="1">
        <v>0</v>
      </c>
      <c r="X105" s="1">
        <v>0</v>
      </c>
      <c r="Y105" s="1">
        <v>1</v>
      </c>
      <c r="Z105" s="1">
        <v>31</v>
      </c>
    </row>
    <row r="106" spans="1:26" hidden="1" x14ac:dyDescent="0.2">
      <c r="A106" s="5" t="s">
        <v>132</v>
      </c>
      <c r="B106" s="1">
        <v>5</v>
      </c>
      <c r="C106" s="1">
        <v>0</v>
      </c>
      <c r="D106" s="1">
        <v>2</v>
      </c>
      <c r="E106" s="1">
        <v>1</v>
      </c>
      <c r="F106" s="1">
        <v>2</v>
      </c>
      <c r="G106" s="1">
        <v>1</v>
      </c>
      <c r="H106" s="1">
        <v>1</v>
      </c>
      <c r="I106" s="1">
        <v>2</v>
      </c>
      <c r="J106" s="1">
        <v>0</v>
      </c>
      <c r="K106" s="1">
        <v>28</v>
      </c>
      <c r="L106" s="1">
        <v>3</v>
      </c>
      <c r="M106" s="1">
        <v>0</v>
      </c>
      <c r="N106" s="1">
        <v>0</v>
      </c>
      <c r="O106" s="1">
        <v>5</v>
      </c>
      <c r="P106" s="1">
        <v>0</v>
      </c>
      <c r="Q106" s="1">
        <v>0</v>
      </c>
      <c r="R106" s="1">
        <v>0</v>
      </c>
      <c r="S106" s="1">
        <v>3</v>
      </c>
      <c r="T106" s="1">
        <v>9</v>
      </c>
      <c r="U106" s="1">
        <v>0</v>
      </c>
      <c r="V106" s="1">
        <v>0</v>
      </c>
      <c r="W106" s="1">
        <v>0</v>
      </c>
      <c r="X106" s="1">
        <v>0</v>
      </c>
      <c r="Y106" s="1">
        <v>1</v>
      </c>
      <c r="Z106" s="1">
        <v>63</v>
      </c>
    </row>
    <row r="107" spans="1:26" hidden="1" x14ac:dyDescent="0.2">
      <c r="A107" s="5" t="s">
        <v>133</v>
      </c>
      <c r="B107" s="1">
        <v>4</v>
      </c>
      <c r="C107" s="1">
        <v>0</v>
      </c>
      <c r="D107" s="1">
        <v>1</v>
      </c>
      <c r="E107" s="1">
        <v>1</v>
      </c>
      <c r="F107" s="1">
        <v>2</v>
      </c>
      <c r="G107" s="1">
        <v>1</v>
      </c>
      <c r="H107" s="1">
        <v>1</v>
      </c>
      <c r="I107" s="1">
        <v>1</v>
      </c>
      <c r="J107" s="1">
        <v>0</v>
      </c>
      <c r="K107" s="1">
        <v>21</v>
      </c>
      <c r="L107" s="1">
        <v>1</v>
      </c>
      <c r="M107" s="1">
        <v>0</v>
      </c>
      <c r="N107" s="1">
        <v>0</v>
      </c>
      <c r="O107" s="1">
        <v>5</v>
      </c>
      <c r="P107" s="1">
        <v>0</v>
      </c>
      <c r="Q107" s="1">
        <v>0</v>
      </c>
      <c r="R107" s="1">
        <v>1</v>
      </c>
      <c r="S107" s="1">
        <v>1</v>
      </c>
      <c r="T107" s="1">
        <v>7</v>
      </c>
      <c r="U107" s="1">
        <v>0</v>
      </c>
      <c r="V107" s="1">
        <v>0</v>
      </c>
      <c r="W107" s="1">
        <v>0</v>
      </c>
      <c r="X107" s="1">
        <v>0</v>
      </c>
      <c r="Y107" s="1">
        <v>1</v>
      </c>
      <c r="Z107" s="1">
        <v>48</v>
      </c>
    </row>
    <row r="108" spans="1:26" hidden="1" x14ac:dyDescent="0.2">
      <c r="A108" s="5" t="s">
        <v>134</v>
      </c>
      <c r="B108" s="1">
        <v>4</v>
      </c>
      <c r="C108" s="1">
        <v>0</v>
      </c>
      <c r="D108" s="1">
        <v>1</v>
      </c>
      <c r="E108" s="1">
        <v>1</v>
      </c>
      <c r="F108" s="1">
        <v>2</v>
      </c>
      <c r="G108" s="1">
        <v>1</v>
      </c>
      <c r="H108" s="1">
        <v>1</v>
      </c>
      <c r="I108" s="1">
        <v>2</v>
      </c>
      <c r="J108" s="1">
        <v>0</v>
      </c>
      <c r="K108" s="1">
        <v>22</v>
      </c>
      <c r="L108" s="1">
        <v>2</v>
      </c>
      <c r="M108" s="1">
        <v>0</v>
      </c>
      <c r="N108" s="1">
        <v>0</v>
      </c>
      <c r="O108" s="1">
        <v>5</v>
      </c>
      <c r="P108" s="1">
        <v>0</v>
      </c>
      <c r="Q108" s="1">
        <v>0</v>
      </c>
      <c r="R108" s="1">
        <v>0</v>
      </c>
      <c r="S108" s="1">
        <v>2</v>
      </c>
      <c r="T108" s="1">
        <v>7</v>
      </c>
      <c r="U108" s="1">
        <v>0</v>
      </c>
      <c r="V108" s="1">
        <v>0</v>
      </c>
      <c r="W108" s="1">
        <v>0</v>
      </c>
      <c r="X108" s="1">
        <v>0</v>
      </c>
      <c r="Y108" s="1">
        <v>1</v>
      </c>
      <c r="Z108" s="1">
        <v>51</v>
      </c>
    </row>
    <row r="109" spans="1:26" hidden="1" x14ac:dyDescent="0.2">
      <c r="A109" s="5" t="s">
        <v>135</v>
      </c>
      <c r="B109" s="1">
        <v>5</v>
      </c>
      <c r="C109" s="1">
        <v>0</v>
      </c>
      <c r="D109" s="1">
        <v>2</v>
      </c>
      <c r="E109" s="1">
        <v>1</v>
      </c>
      <c r="F109" s="1">
        <v>2</v>
      </c>
      <c r="G109" s="1">
        <v>1</v>
      </c>
      <c r="H109" s="1">
        <v>1</v>
      </c>
      <c r="I109" s="1">
        <v>2</v>
      </c>
      <c r="J109" s="1">
        <v>0</v>
      </c>
      <c r="K109" s="1">
        <v>30</v>
      </c>
      <c r="L109" s="1">
        <v>3</v>
      </c>
      <c r="M109" s="1">
        <v>0</v>
      </c>
      <c r="N109" s="1">
        <v>0</v>
      </c>
      <c r="O109" s="1">
        <v>5</v>
      </c>
      <c r="P109" s="1">
        <v>0</v>
      </c>
      <c r="Q109" s="1">
        <v>0</v>
      </c>
      <c r="R109" s="1">
        <v>0</v>
      </c>
      <c r="S109" s="1">
        <v>3</v>
      </c>
      <c r="T109" s="1">
        <v>9</v>
      </c>
      <c r="U109" s="1">
        <v>0</v>
      </c>
      <c r="V109" s="1">
        <v>0</v>
      </c>
      <c r="W109" s="1">
        <v>0</v>
      </c>
      <c r="X109" s="1">
        <v>0</v>
      </c>
      <c r="Y109" s="1">
        <v>1</v>
      </c>
      <c r="Z109" s="1">
        <v>65</v>
      </c>
    </row>
    <row r="110" spans="1:26" hidden="1" x14ac:dyDescent="0.2">
      <c r="A110" s="5" t="s">
        <v>136</v>
      </c>
      <c r="B110" s="1">
        <v>2</v>
      </c>
      <c r="C110" s="1">
        <v>0</v>
      </c>
      <c r="D110" s="1">
        <v>0</v>
      </c>
      <c r="E110" s="1">
        <v>1</v>
      </c>
      <c r="F110" s="1">
        <v>1</v>
      </c>
      <c r="G110" s="1">
        <v>1</v>
      </c>
      <c r="H110" s="1">
        <v>1</v>
      </c>
      <c r="I110" s="1">
        <v>1</v>
      </c>
      <c r="J110" s="1">
        <v>0</v>
      </c>
      <c r="K110" s="1">
        <v>6</v>
      </c>
      <c r="L110" s="1">
        <v>1</v>
      </c>
      <c r="M110" s="1">
        <v>0</v>
      </c>
      <c r="N110" s="1">
        <v>0</v>
      </c>
      <c r="O110" s="1">
        <v>5</v>
      </c>
      <c r="P110" s="1">
        <v>0</v>
      </c>
      <c r="Q110" s="1">
        <v>0</v>
      </c>
      <c r="R110" s="1">
        <v>0</v>
      </c>
      <c r="S110" s="1">
        <v>2</v>
      </c>
      <c r="T110" s="1">
        <v>3</v>
      </c>
      <c r="U110" s="1">
        <v>0</v>
      </c>
      <c r="V110" s="1">
        <v>0</v>
      </c>
      <c r="W110" s="1">
        <v>0</v>
      </c>
      <c r="X110" s="1">
        <v>0</v>
      </c>
      <c r="Y110" s="1">
        <v>1</v>
      </c>
      <c r="Z110" s="1">
        <v>25</v>
      </c>
    </row>
    <row r="111" spans="1:26" hidden="1" x14ac:dyDescent="0.2">
      <c r="A111" s="5" t="s">
        <v>137</v>
      </c>
      <c r="B111" s="1">
        <v>3</v>
      </c>
      <c r="C111" s="1">
        <v>0</v>
      </c>
      <c r="D111" s="1">
        <v>1</v>
      </c>
      <c r="E111" s="1">
        <v>1</v>
      </c>
      <c r="F111" s="1">
        <v>1</v>
      </c>
      <c r="G111" s="1">
        <v>1</v>
      </c>
      <c r="H111" s="1">
        <v>1</v>
      </c>
      <c r="I111" s="1">
        <v>1</v>
      </c>
      <c r="J111" s="1">
        <v>0</v>
      </c>
      <c r="K111" s="1">
        <v>12</v>
      </c>
      <c r="L111" s="1">
        <v>2</v>
      </c>
      <c r="M111" s="1">
        <v>0</v>
      </c>
      <c r="N111" s="1">
        <v>0</v>
      </c>
      <c r="O111" s="1">
        <v>5</v>
      </c>
      <c r="P111" s="1">
        <v>0</v>
      </c>
      <c r="Q111" s="1">
        <v>0</v>
      </c>
      <c r="R111" s="1">
        <v>0</v>
      </c>
      <c r="S111" s="1">
        <v>2</v>
      </c>
      <c r="T111" s="1">
        <v>5</v>
      </c>
      <c r="U111" s="1">
        <v>0</v>
      </c>
      <c r="V111" s="1">
        <v>0</v>
      </c>
      <c r="W111" s="1">
        <v>0</v>
      </c>
      <c r="X111" s="1">
        <v>0</v>
      </c>
      <c r="Y111" s="1">
        <v>1</v>
      </c>
      <c r="Z111" s="1">
        <v>36</v>
      </c>
    </row>
    <row r="112" spans="1:26" hidden="1" x14ac:dyDescent="0.2">
      <c r="A112" s="5" t="s">
        <v>138</v>
      </c>
      <c r="B112" s="1">
        <v>3</v>
      </c>
      <c r="C112" s="1">
        <v>0</v>
      </c>
      <c r="D112" s="1">
        <v>1</v>
      </c>
      <c r="E112" s="1">
        <v>1</v>
      </c>
      <c r="F112" s="1">
        <v>2</v>
      </c>
      <c r="G112" s="1">
        <v>1</v>
      </c>
      <c r="H112" s="1">
        <v>1</v>
      </c>
      <c r="I112" s="1">
        <v>1</v>
      </c>
      <c r="J112" s="1">
        <v>0</v>
      </c>
      <c r="K112" s="1">
        <v>18</v>
      </c>
      <c r="L112" s="1">
        <v>2</v>
      </c>
      <c r="M112" s="1">
        <v>0</v>
      </c>
      <c r="N112" s="1">
        <v>0</v>
      </c>
      <c r="O112" s="1">
        <v>5</v>
      </c>
      <c r="P112" s="1">
        <v>0</v>
      </c>
      <c r="Q112" s="1">
        <v>0</v>
      </c>
      <c r="R112" s="1">
        <v>0</v>
      </c>
      <c r="S112" s="1">
        <v>2</v>
      </c>
      <c r="T112" s="1">
        <v>6</v>
      </c>
      <c r="U112" s="1">
        <v>0</v>
      </c>
      <c r="V112" s="1">
        <v>0</v>
      </c>
      <c r="W112" s="1">
        <v>0</v>
      </c>
      <c r="X112" s="1">
        <v>0</v>
      </c>
      <c r="Y112" s="1">
        <v>1</v>
      </c>
      <c r="Z112" s="1">
        <v>44</v>
      </c>
    </row>
    <row r="113" spans="1:26" hidden="1" x14ac:dyDescent="0.2">
      <c r="A113" s="5" t="s">
        <v>129</v>
      </c>
      <c r="B113" s="1">
        <v>3</v>
      </c>
      <c r="C113" s="1">
        <v>0</v>
      </c>
      <c r="D113" s="1">
        <v>1</v>
      </c>
      <c r="E113" s="1">
        <v>1</v>
      </c>
      <c r="F113" s="1">
        <v>1</v>
      </c>
      <c r="G113" s="1">
        <v>1</v>
      </c>
      <c r="H113" s="1">
        <v>1</v>
      </c>
      <c r="I113" s="1">
        <v>1</v>
      </c>
      <c r="J113" s="1">
        <v>0</v>
      </c>
      <c r="K113" s="1">
        <v>14</v>
      </c>
      <c r="L113" s="1">
        <v>2</v>
      </c>
      <c r="M113" s="1">
        <v>0</v>
      </c>
      <c r="N113" s="1">
        <v>0</v>
      </c>
      <c r="O113" s="1">
        <v>5</v>
      </c>
      <c r="P113" s="1">
        <v>0</v>
      </c>
      <c r="Q113" s="1">
        <v>0</v>
      </c>
      <c r="R113" s="1">
        <v>0</v>
      </c>
      <c r="S113" s="1">
        <v>2</v>
      </c>
      <c r="T113" s="1">
        <v>5</v>
      </c>
      <c r="U113" s="1">
        <v>0</v>
      </c>
      <c r="V113" s="1">
        <v>0</v>
      </c>
      <c r="W113" s="1">
        <v>0</v>
      </c>
      <c r="X113" s="1">
        <v>0</v>
      </c>
      <c r="Y113" s="1">
        <v>1</v>
      </c>
      <c r="Z113" s="1">
        <v>38</v>
      </c>
    </row>
    <row r="114" spans="1:26" hidden="1" x14ac:dyDescent="0.2">
      <c r="A114" s="5" t="s">
        <v>123</v>
      </c>
      <c r="B114" s="1">
        <v>2</v>
      </c>
      <c r="C114" s="1">
        <v>0</v>
      </c>
      <c r="D114" s="1">
        <v>0</v>
      </c>
      <c r="E114" s="1">
        <v>1</v>
      </c>
      <c r="F114" s="1">
        <v>1</v>
      </c>
      <c r="G114" s="1">
        <v>1</v>
      </c>
      <c r="H114" s="1">
        <v>1</v>
      </c>
      <c r="I114" s="1">
        <v>1</v>
      </c>
      <c r="J114" s="1">
        <v>0</v>
      </c>
      <c r="K114" s="1">
        <v>6</v>
      </c>
      <c r="L114" s="1">
        <v>1</v>
      </c>
      <c r="M114" s="1">
        <v>0</v>
      </c>
      <c r="N114" s="1">
        <v>0</v>
      </c>
      <c r="O114" s="1">
        <v>5</v>
      </c>
      <c r="P114" s="1">
        <v>0</v>
      </c>
      <c r="Q114" s="1">
        <v>0</v>
      </c>
      <c r="R114" s="1">
        <v>0</v>
      </c>
      <c r="S114" s="1">
        <v>2</v>
      </c>
      <c r="T114" s="1">
        <v>2</v>
      </c>
      <c r="U114" s="1">
        <v>0</v>
      </c>
      <c r="V114" s="1">
        <v>0</v>
      </c>
      <c r="W114" s="1">
        <v>0</v>
      </c>
      <c r="X114" s="1">
        <v>0</v>
      </c>
      <c r="Y114" s="1">
        <v>1</v>
      </c>
      <c r="Z114" s="1">
        <v>24</v>
      </c>
    </row>
    <row r="115" spans="1:26" hidden="1" x14ac:dyDescent="0.2">
      <c r="A115" s="5" t="s">
        <v>122</v>
      </c>
      <c r="B115" s="1">
        <v>2</v>
      </c>
      <c r="C115" s="1">
        <v>0</v>
      </c>
      <c r="D115" s="1">
        <v>0</v>
      </c>
      <c r="E115" s="1">
        <v>1</v>
      </c>
      <c r="F115" s="1">
        <v>1</v>
      </c>
      <c r="G115" s="1">
        <v>1</v>
      </c>
      <c r="H115" s="1">
        <v>1</v>
      </c>
      <c r="I115" s="1">
        <v>1</v>
      </c>
      <c r="J115" s="1">
        <v>0</v>
      </c>
      <c r="K115" s="1">
        <v>6</v>
      </c>
      <c r="L115" s="1">
        <v>1</v>
      </c>
      <c r="M115" s="1">
        <v>0</v>
      </c>
      <c r="N115" s="1">
        <v>0</v>
      </c>
      <c r="O115" s="1">
        <v>5</v>
      </c>
      <c r="P115" s="1">
        <v>0</v>
      </c>
      <c r="Q115" s="1">
        <v>0</v>
      </c>
      <c r="R115" s="1">
        <v>1</v>
      </c>
      <c r="S115" s="1">
        <v>1</v>
      </c>
      <c r="T115" s="1">
        <v>2</v>
      </c>
      <c r="U115" s="1">
        <v>0</v>
      </c>
      <c r="V115" s="1">
        <v>0</v>
      </c>
      <c r="W115" s="1">
        <v>0</v>
      </c>
      <c r="X115" s="1">
        <v>0</v>
      </c>
      <c r="Y115" s="1">
        <v>1</v>
      </c>
      <c r="Z115" s="1">
        <v>24</v>
      </c>
    </row>
    <row r="116" spans="1:26" hidden="1" x14ac:dyDescent="0.2">
      <c r="A116" s="5" t="s">
        <v>39</v>
      </c>
      <c r="B116" s="1">
        <v>3</v>
      </c>
      <c r="C116" s="1">
        <v>0</v>
      </c>
      <c r="D116" s="1">
        <v>1</v>
      </c>
      <c r="E116" s="1">
        <v>1</v>
      </c>
      <c r="F116" s="1">
        <v>1</v>
      </c>
      <c r="G116" s="1">
        <v>1</v>
      </c>
      <c r="H116" s="1">
        <v>1</v>
      </c>
      <c r="I116" s="1">
        <v>1</v>
      </c>
      <c r="J116" s="1">
        <v>0</v>
      </c>
      <c r="K116" s="1">
        <v>16</v>
      </c>
      <c r="L116" s="1">
        <v>1</v>
      </c>
      <c r="M116" s="1">
        <v>0</v>
      </c>
      <c r="N116" s="1">
        <v>0</v>
      </c>
      <c r="O116" s="1">
        <v>5</v>
      </c>
      <c r="P116" s="1">
        <v>0</v>
      </c>
      <c r="Q116" s="1">
        <v>0</v>
      </c>
      <c r="R116" s="1">
        <v>0</v>
      </c>
      <c r="S116" s="1">
        <v>2</v>
      </c>
      <c r="T116" s="1">
        <v>5</v>
      </c>
      <c r="U116" s="1">
        <v>0</v>
      </c>
      <c r="V116" s="1">
        <v>0</v>
      </c>
      <c r="W116" s="1">
        <v>0</v>
      </c>
      <c r="X116" s="1">
        <v>0</v>
      </c>
      <c r="Y116" s="1">
        <v>1</v>
      </c>
      <c r="Z116" s="1">
        <v>39</v>
      </c>
    </row>
    <row r="117" spans="1:26" hidden="1" x14ac:dyDescent="0.2">
      <c r="A117" s="5" t="s">
        <v>40</v>
      </c>
      <c r="B117" s="1">
        <v>0</v>
      </c>
      <c r="C117" s="1">
        <v>0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1">
        <v>0</v>
      </c>
      <c r="R117" s="1">
        <v>0</v>
      </c>
      <c r="S117" s="1">
        <v>0</v>
      </c>
      <c r="T117" s="1">
        <v>0</v>
      </c>
      <c r="U117" s="1">
        <v>0</v>
      </c>
      <c r="V117" s="1">
        <v>0</v>
      </c>
      <c r="W117" s="1">
        <v>0</v>
      </c>
      <c r="X117" s="1">
        <v>0</v>
      </c>
      <c r="Y117" s="1">
        <v>0</v>
      </c>
      <c r="Z117" s="1">
        <v>0</v>
      </c>
    </row>
    <row r="118" spans="1:26" hidden="1" x14ac:dyDescent="0.2">
      <c r="A118" s="5" t="s">
        <v>41</v>
      </c>
      <c r="B118" s="1">
        <v>2</v>
      </c>
      <c r="C118" s="1">
        <v>0</v>
      </c>
      <c r="D118" s="1">
        <v>0</v>
      </c>
      <c r="E118" s="1">
        <v>1</v>
      </c>
      <c r="F118" s="1">
        <v>1</v>
      </c>
      <c r="G118" s="1">
        <v>1</v>
      </c>
      <c r="H118" s="1">
        <v>1</v>
      </c>
      <c r="I118" s="1">
        <v>1</v>
      </c>
      <c r="J118" s="1">
        <v>0</v>
      </c>
      <c r="K118" s="1">
        <v>14</v>
      </c>
      <c r="L118" s="1">
        <v>1</v>
      </c>
      <c r="M118" s="1">
        <v>0</v>
      </c>
      <c r="N118" s="1">
        <v>0</v>
      </c>
      <c r="O118" s="1">
        <v>5</v>
      </c>
      <c r="P118" s="1">
        <v>0</v>
      </c>
      <c r="Q118" s="1">
        <v>0</v>
      </c>
      <c r="R118" s="1">
        <v>1</v>
      </c>
      <c r="S118" s="1">
        <v>0</v>
      </c>
      <c r="T118" s="1">
        <v>4</v>
      </c>
      <c r="U118" s="1">
        <v>0</v>
      </c>
      <c r="V118" s="1">
        <v>0</v>
      </c>
      <c r="W118" s="1">
        <v>1</v>
      </c>
      <c r="X118" s="1">
        <v>0</v>
      </c>
      <c r="Y118" s="1">
        <v>1</v>
      </c>
      <c r="Z118" s="1">
        <v>34</v>
      </c>
    </row>
    <row r="119" spans="1:26" hidden="1" x14ac:dyDescent="0.2">
      <c r="A119" s="5" t="s">
        <v>42</v>
      </c>
      <c r="B119" s="1">
        <v>4</v>
      </c>
      <c r="C119" s="1">
        <v>0</v>
      </c>
      <c r="D119" s="1">
        <v>1</v>
      </c>
      <c r="E119" s="1">
        <v>1</v>
      </c>
      <c r="F119" s="1">
        <v>2</v>
      </c>
      <c r="G119" s="1">
        <v>1</v>
      </c>
      <c r="H119" s="1">
        <v>1</v>
      </c>
      <c r="I119" s="1">
        <v>2</v>
      </c>
      <c r="J119" s="1">
        <v>0</v>
      </c>
      <c r="K119" s="1">
        <v>21</v>
      </c>
      <c r="L119" s="1">
        <v>3</v>
      </c>
      <c r="M119" s="1">
        <v>0</v>
      </c>
      <c r="N119" s="1">
        <v>0</v>
      </c>
      <c r="O119" s="1">
        <v>5</v>
      </c>
      <c r="P119" s="1">
        <v>0</v>
      </c>
      <c r="Q119" s="1">
        <v>0</v>
      </c>
      <c r="R119" s="1">
        <v>0</v>
      </c>
      <c r="S119" s="1">
        <v>2</v>
      </c>
      <c r="T119" s="1">
        <v>7</v>
      </c>
      <c r="U119" s="1">
        <v>0</v>
      </c>
      <c r="V119" s="1">
        <v>0</v>
      </c>
      <c r="W119" s="1">
        <v>0</v>
      </c>
      <c r="X119" s="1">
        <v>0</v>
      </c>
      <c r="Y119" s="1">
        <v>1</v>
      </c>
      <c r="Z119" s="1">
        <v>51</v>
      </c>
    </row>
    <row r="120" spans="1:26" hidden="1" x14ac:dyDescent="0.2">
      <c r="A120" s="5" t="s">
        <v>43</v>
      </c>
      <c r="B120" s="1">
        <v>2</v>
      </c>
      <c r="C120" s="1">
        <v>0</v>
      </c>
      <c r="D120" s="1">
        <v>0</v>
      </c>
      <c r="E120" s="1">
        <v>1</v>
      </c>
      <c r="F120" s="1">
        <v>1</v>
      </c>
      <c r="G120" s="1">
        <v>1</v>
      </c>
      <c r="H120" s="1">
        <v>1</v>
      </c>
      <c r="I120" s="1">
        <v>1</v>
      </c>
      <c r="J120" s="1">
        <v>0</v>
      </c>
      <c r="K120" s="1">
        <v>10</v>
      </c>
      <c r="L120" s="1">
        <v>1</v>
      </c>
      <c r="M120" s="1">
        <v>0</v>
      </c>
      <c r="N120" s="1">
        <v>0</v>
      </c>
      <c r="O120" s="1">
        <v>5</v>
      </c>
      <c r="P120" s="1">
        <v>0</v>
      </c>
      <c r="Q120" s="1">
        <v>0</v>
      </c>
      <c r="R120" s="1">
        <v>0</v>
      </c>
      <c r="S120" s="1">
        <v>2</v>
      </c>
      <c r="T120" s="1">
        <v>4</v>
      </c>
      <c r="U120" s="1">
        <v>0</v>
      </c>
      <c r="V120" s="1">
        <v>0</v>
      </c>
      <c r="W120" s="1">
        <v>0</v>
      </c>
      <c r="X120" s="1">
        <v>0</v>
      </c>
      <c r="Y120" s="1">
        <v>1</v>
      </c>
      <c r="Z120" s="1">
        <v>30</v>
      </c>
    </row>
    <row r="121" spans="1:26" hidden="1" x14ac:dyDescent="0.2">
      <c r="A121" s="5" t="s">
        <v>44</v>
      </c>
      <c r="B121" s="1">
        <v>3</v>
      </c>
      <c r="C121" s="1">
        <v>0</v>
      </c>
      <c r="D121" s="1">
        <v>1</v>
      </c>
      <c r="E121" s="1">
        <v>1</v>
      </c>
      <c r="F121" s="1">
        <v>1</v>
      </c>
      <c r="G121" s="1">
        <v>1</v>
      </c>
      <c r="H121" s="1">
        <v>1</v>
      </c>
      <c r="I121" s="1">
        <v>1</v>
      </c>
      <c r="J121" s="1">
        <v>0</v>
      </c>
      <c r="K121" s="1">
        <v>15</v>
      </c>
      <c r="L121" s="1">
        <v>1</v>
      </c>
      <c r="M121" s="1">
        <v>0</v>
      </c>
      <c r="N121" s="1">
        <v>0</v>
      </c>
      <c r="O121" s="1">
        <v>5</v>
      </c>
      <c r="P121" s="1">
        <v>0</v>
      </c>
      <c r="Q121" s="1">
        <v>0</v>
      </c>
      <c r="R121" s="1">
        <v>0</v>
      </c>
      <c r="S121" s="1">
        <v>2</v>
      </c>
      <c r="T121" s="1">
        <v>5</v>
      </c>
      <c r="U121" s="1">
        <v>0</v>
      </c>
      <c r="V121" s="1">
        <v>0</v>
      </c>
      <c r="W121" s="1">
        <v>0</v>
      </c>
      <c r="X121" s="1">
        <v>0</v>
      </c>
      <c r="Y121" s="1">
        <v>1</v>
      </c>
      <c r="Z121" s="1">
        <v>38</v>
      </c>
    </row>
    <row r="122" spans="1:26" hidden="1" x14ac:dyDescent="0.2">
      <c r="A122" s="5" t="s">
        <v>45</v>
      </c>
      <c r="B122" s="1">
        <v>2</v>
      </c>
      <c r="C122" s="1">
        <v>0</v>
      </c>
      <c r="D122" s="1">
        <v>0</v>
      </c>
      <c r="E122" s="1">
        <v>1</v>
      </c>
      <c r="F122" s="1">
        <v>1</v>
      </c>
      <c r="G122" s="1">
        <v>1</v>
      </c>
      <c r="H122" s="1">
        <v>1</v>
      </c>
      <c r="I122" s="1">
        <v>1</v>
      </c>
      <c r="J122" s="1">
        <v>0</v>
      </c>
      <c r="K122" s="1">
        <v>7</v>
      </c>
      <c r="L122" s="1">
        <v>1</v>
      </c>
      <c r="M122" s="1">
        <v>0</v>
      </c>
      <c r="N122" s="1">
        <v>0</v>
      </c>
      <c r="O122" s="1">
        <v>5</v>
      </c>
      <c r="P122" s="1">
        <v>0</v>
      </c>
      <c r="Q122" s="1">
        <v>0</v>
      </c>
      <c r="R122" s="1">
        <v>0</v>
      </c>
      <c r="S122" s="1">
        <v>2</v>
      </c>
      <c r="T122" s="1">
        <v>3</v>
      </c>
      <c r="U122" s="1">
        <v>0</v>
      </c>
      <c r="V122" s="1">
        <v>0</v>
      </c>
      <c r="W122" s="1">
        <v>0</v>
      </c>
      <c r="X122" s="1">
        <v>0</v>
      </c>
      <c r="Y122" s="1">
        <v>1</v>
      </c>
      <c r="Z122" s="1">
        <v>26</v>
      </c>
    </row>
    <row r="123" spans="1:26" hidden="1" x14ac:dyDescent="0.2">
      <c r="A123" s="5" t="s">
        <v>46</v>
      </c>
      <c r="B123" s="1">
        <v>4</v>
      </c>
      <c r="C123" s="1">
        <v>0</v>
      </c>
      <c r="D123" s="1">
        <v>1</v>
      </c>
      <c r="E123" s="1">
        <v>1</v>
      </c>
      <c r="F123" s="1">
        <v>2</v>
      </c>
      <c r="G123" s="1">
        <v>1</v>
      </c>
      <c r="H123" s="1">
        <v>1</v>
      </c>
      <c r="I123" s="1">
        <v>1</v>
      </c>
      <c r="J123" s="1">
        <v>0</v>
      </c>
      <c r="K123" s="1">
        <v>18</v>
      </c>
      <c r="L123" s="1">
        <v>2</v>
      </c>
      <c r="M123" s="1">
        <v>0</v>
      </c>
      <c r="N123" s="1">
        <v>0</v>
      </c>
      <c r="O123" s="1">
        <v>5</v>
      </c>
      <c r="P123" s="1">
        <v>0</v>
      </c>
      <c r="Q123" s="1">
        <v>0</v>
      </c>
      <c r="R123" s="1">
        <v>0</v>
      </c>
      <c r="S123" s="1">
        <v>2</v>
      </c>
      <c r="T123" s="1">
        <v>7</v>
      </c>
      <c r="U123" s="1">
        <v>0</v>
      </c>
      <c r="V123" s="1">
        <v>0</v>
      </c>
      <c r="W123" s="1">
        <v>0</v>
      </c>
      <c r="X123" s="1">
        <v>0</v>
      </c>
      <c r="Y123" s="1">
        <v>1</v>
      </c>
      <c r="Z123" s="1">
        <v>46</v>
      </c>
    </row>
    <row r="124" spans="1:26" hidden="1" x14ac:dyDescent="0.2">
      <c r="A124" s="5" t="s">
        <v>47</v>
      </c>
      <c r="B124" s="1">
        <v>3</v>
      </c>
      <c r="C124" s="1">
        <v>0</v>
      </c>
      <c r="D124" s="1">
        <v>1</v>
      </c>
      <c r="E124" s="1">
        <v>1</v>
      </c>
      <c r="F124" s="1">
        <v>2</v>
      </c>
      <c r="G124" s="1">
        <v>1</v>
      </c>
      <c r="H124" s="1">
        <v>1</v>
      </c>
      <c r="I124" s="1">
        <v>1</v>
      </c>
      <c r="J124" s="1">
        <v>0</v>
      </c>
      <c r="K124" s="1">
        <v>18</v>
      </c>
      <c r="L124" s="1">
        <v>1</v>
      </c>
      <c r="M124" s="1">
        <v>0</v>
      </c>
      <c r="N124" s="1">
        <v>0</v>
      </c>
      <c r="O124" s="1">
        <v>5</v>
      </c>
      <c r="P124" s="1">
        <v>0</v>
      </c>
      <c r="Q124" s="1">
        <v>0</v>
      </c>
      <c r="R124" s="1">
        <v>0</v>
      </c>
      <c r="S124" s="1">
        <v>1</v>
      </c>
      <c r="T124" s="1">
        <v>6</v>
      </c>
      <c r="U124" s="1">
        <v>0</v>
      </c>
      <c r="V124" s="1">
        <v>0</v>
      </c>
      <c r="W124" s="1">
        <v>1</v>
      </c>
      <c r="X124" s="1">
        <v>0</v>
      </c>
      <c r="Y124" s="1">
        <v>1</v>
      </c>
      <c r="Z124" s="1">
        <v>43</v>
      </c>
    </row>
    <row r="125" spans="1:26" hidden="1" x14ac:dyDescent="0.2">
      <c r="A125" s="5" t="s">
        <v>48</v>
      </c>
      <c r="B125" s="1">
        <v>2</v>
      </c>
      <c r="C125" s="1">
        <v>0</v>
      </c>
      <c r="D125" s="1">
        <v>0</v>
      </c>
      <c r="E125" s="1">
        <v>1</v>
      </c>
      <c r="F125" s="1">
        <v>1</v>
      </c>
      <c r="G125" s="1">
        <v>1</v>
      </c>
      <c r="H125" s="1">
        <v>1</v>
      </c>
      <c r="I125" s="1">
        <v>1</v>
      </c>
      <c r="J125" s="1">
        <v>0</v>
      </c>
      <c r="K125" s="1">
        <v>8</v>
      </c>
      <c r="L125" s="1">
        <v>1</v>
      </c>
      <c r="M125" s="1">
        <v>0</v>
      </c>
      <c r="N125" s="1">
        <v>0</v>
      </c>
      <c r="O125" s="1">
        <v>5</v>
      </c>
      <c r="P125" s="1">
        <v>0</v>
      </c>
      <c r="Q125" s="1">
        <v>0</v>
      </c>
      <c r="R125" s="1">
        <v>1</v>
      </c>
      <c r="S125" s="1">
        <v>1</v>
      </c>
      <c r="T125" s="1">
        <v>3</v>
      </c>
      <c r="U125" s="1">
        <v>0</v>
      </c>
      <c r="V125" s="1">
        <v>0</v>
      </c>
      <c r="W125" s="1">
        <v>0</v>
      </c>
      <c r="X125" s="1">
        <v>0</v>
      </c>
      <c r="Y125" s="1">
        <v>1</v>
      </c>
      <c r="Z125" s="1">
        <v>27</v>
      </c>
    </row>
    <row r="126" spans="1:26" hidden="1" x14ac:dyDescent="0.2">
      <c r="A126" s="5" t="s">
        <v>49</v>
      </c>
      <c r="B126" s="1">
        <v>3</v>
      </c>
      <c r="C126" s="1">
        <v>0</v>
      </c>
      <c r="D126" s="1">
        <v>1</v>
      </c>
      <c r="E126" s="1">
        <v>1</v>
      </c>
      <c r="F126" s="1">
        <v>1</v>
      </c>
      <c r="G126" s="1">
        <v>1</v>
      </c>
      <c r="H126" s="1">
        <v>1</v>
      </c>
      <c r="I126" s="1">
        <v>1</v>
      </c>
      <c r="J126" s="1">
        <v>0</v>
      </c>
      <c r="K126" s="1">
        <v>14</v>
      </c>
      <c r="L126" s="1">
        <v>2</v>
      </c>
      <c r="M126" s="1">
        <v>0</v>
      </c>
      <c r="N126" s="1">
        <v>0</v>
      </c>
      <c r="O126" s="1">
        <v>5</v>
      </c>
      <c r="P126" s="1">
        <v>0</v>
      </c>
      <c r="Q126" s="1">
        <v>0</v>
      </c>
      <c r="R126" s="1">
        <v>0</v>
      </c>
      <c r="S126" s="1">
        <v>2</v>
      </c>
      <c r="T126" s="1">
        <v>5</v>
      </c>
      <c r="U126" s="1">
        <v>0</v>
      </c>
      <c r="V126" s="1">
        <v>0</v>
      </c>
      <c r="W126" s="1">
        <v>0</v>
      </c>
      <c r="X126" s="1">
        <v>0</v>
      </c>
      <c r="Y126" s="1">
        <v>1</v>
      </c>
      <c r="Z126" s="1">
        <v>38</v>
      </c>
    </row>
    <row r="127" spans="1:26" hidden="1" x14ac:dyDescent="0.2">
      <c r="A127" s="5" t="s">
        <v>50</v>
      </c>
      <c r="B127" s="1">
        <v>3</v>
      </c>
      <c r="C127" s="1">
        <v>0</v>
      </c>
      <c r="D127" s="1">
        <v>1</v>
      </c>
      <c r="E127" s="1">
        <v>1</v>
      </c>
      <c r="F127" s="1">
        <v>1</v>
      </c>
      <c r="G127" s="1">
        <v>1</v>
      </c>
      <c r="H127" s="1">
        <v>1</v>
      </c>
      <c r="I127" s="1">
        <v>1</v>
      </c>
      <c r="J127" s="1">
        <v>0</v>
      </c>
      <c r="K127" s="1">
        <v>14</v>
      </c>
      <c r="L127" s="1">
        <v>1</v>
      </c>
      <c r="M127" s="1">
        <v>0</v>
      </c>
      <c r="N127" s="1">
        <v>0</v>
      </c>
      <c r="O127" s="1">
        <v>5</v>
      </c>
      <c r="P127" s="1">
        <v>0</v>
      </c>
      <c r="Q127" s="1">
        <v>0</v>
      </c>
      <c r="R127" s="1">
        <v>1</v>
      </c>
      <c r="S127" s="1">
        <v>1</v>
      </c>
      <c r="T127" s="1">
        <v>5</v>
      </c>
      <c r="U127" s="1">
        <v>0</v>
      </c>
      <c r="V127" s="1">
        <v>0</v>
      </c>
      <c r="W127" s="1">
        <v>0</v>
      </c>
      <c r="X127" s="1">
        <v>0</v>
      </c>
      <c r="Y127" s="1">
        <v>1</v>
      </c>
      <c r="Z127" s="1">
        <v>37</v>
      </c>
    </row>
    <row r="128" spans="1:26" hidden="1" x14ac:dyDescent="0.2">
      <c r="A128" s="5" t="s">
        <v>51</v>
      </c>
      <c r="B128" s="1">
        <v>5</v>
      </c>
      <c r="C128" s="1">
        <v>0</v>
      </c>
      <c r="D128" s="1">
        <v>2</v>
      </c>
      <c r="E128" s="1">
        <v>1</v>
      </c>
      <c r="F128" s="1">
        <v>2</v>
      </c>
      <c r="G128" s="1">
        <v>1</v>
      </c>
      <c r="H128" s="1">
        <v>1</v>
      </c>
      <c r="I128" s="1">
        <v>2</v>
      </c>
      <c r="J128" s="1">
        <v>0</v>
      </c>
      <c r="K128" s="1">
        <v>24</v>
      </c>
      <c r="L128" s="1">
        <v>2</v>
      </c>
      <c r="M128" s="1">
        <v>0</v>
      </c>
      <c r="N128" s="1">
        <v>0</v>
      </c>
      <c r="O128" s="1">
        <v>5</v>
      </c>
      <c r="P128" s="1">
        <v>0</v>
      </c>
      <c r="Q128" s="1">
        <v>0</v>
      </c>
      <c r="R128" s="1">
        <v>0</v>
      </c>
      <c r="S128" s="1">
        <v>2</v>
      </c>
      <c r="T128" s="1">
        <v>7</v>
      </c>
      <c r="U128" s="1">
        <v>0</v>
      </c>
      <c r="V128" s="1">
        <v>0</v>
      </c>
      <c r="W128" s="1">
        <v>0</v>
      </c>
      <c r="X128" s="1">
        <v>0</v>
      </c>
      <c r="Y128" s="1">
        <v>1</v>
      </c>
      <c r="Z128" s="1">
        <v>55</v>
      </c>
    </row>
    <row r="129" spans="1:26" hidden="1" x14ac:dyDescent="0.2">
      <c r="A129" s="5" t="s">
        <v>52</v>
      </c>
      <c r="B129" s="1">
        <v>3</v>
      </c>
      <c r="C129" s="1">
        <v>0</v>
      </c>
      <c r="D129" s="1">
        <v>1</v>
      </c>
      <c r="E129" s="1">
        <v>1</v>
      </c>
      <c r="F129" s="1">
        <v>1</v>
      </c>
      <c r="G129" s="1">
        <v>1</v>
      </c>
      <c r="H129" s="1">
        <v>1</v>
      </c>
      <c r="I129" s="1">
        <v>1</v>
      </c>
      <c r="J129" s="1">
        <v>0</v>
      </c>
      <c r="K129" s="1">
        <v>18</v>
      </c>
      <c r="L129" s="1">
        <v>1</v>
      </c>
      <c r="M129" s="1">
        <v>0</v>
      </c>
      <c r="N129" s="1">
        <v>0</v>
      </c>
      <c r="O129" s="1">
        <v>5</v>
      </c>
      <c r="P129" s="1">
        <v>0</v>
      </c>
      <c r="Q129" s="1">
        <v>0</v>
      </c>
      <c r="R129" s="1">
        <v>0</v>
      </c>
      <c r="S129" s="1">
        <v>2</v>
      </c>
      <c r="T129" s="1">
        <v>5</v>
      </c>
      <c r="U129" s="1">
        <v>0</v>
      </c>
      <c r="V129" s="1">
        <v>0</v>
      </c>
      <c r="W129" s="1">
        <v>0</v>
      </c>
      <c r="X129" s="1">
        <v>0</v>
      </c>
      <c r="Y129" s="1">
        <v>1</v>
      </c>
      <c r="Z129" s="1">
        <v>41</v>
      </c>
    </row>
    <row r="130" spans="1:26" hidden="1" x14ac:dyDescent="0.2">
      <c r="A130" s="5" t="s">
        <v>53</v>
      </c>
      <c r="B130" s="1">
        <v>2</v>
      </c>
      <c r="C130" s="1">
        <v>0</v>
      </c>
      <c r="D130" s="1">
        <v>0</v>
      </c>
      <c r="E130" s="1">
        <v>1</v>
      </c>
      <c r="F130" s="1">
        <v>1</v>
      </c>
      <c r="G130" s="1">
        <v>1</v>
      </c>
      <c r="H130" s="1">
        <v>1</v>
      </c>
      <c r="I130" s="1">
        <v>1</v>
      </c>
      <c r="J130" s="1">
        <v>0</v>
      </c>
      <c r="K130" s="1">
        <v>10</v>
      </c>
      <c r="L130" s="1">
        <v>1</v>
      </c>
      <c r="M130" s="1">
        <v>0</v>
      </c>
      <c r="N130" s="1">
        <v>0</v>
      </c>
      <c r="O130" s="1">
        <v>5</v>
      </c>
      <c r="P130" s="1">
        <v>0</v>
      </c>
      <c r="Q130" s="1">
        <v>0</v>
      </c>
      <c r="R130" s="1">
        <v>0</v>
      </c>
      <c r="S130" s="1">
        <v>2</v>
      </c>
      <c r="T130" s="1">
        <v>4</v>
      </c>
      <c r="U130" s="1">
        <v>0</v>
      </c>
      <c r="V130" s="1">
        <v>0</v>
      </c>
      <c r="W130" s="1">
        <v>0</v>
      </c>
      <c r="X130" s="1">
        <v>0</v>
      </c>
      <c r="Y130" s="1">
        <v>1</v>
      </c>
      <c r="Z130" s="1">
        <v>30</v>
      </c>
    </row>
    <row r="131" spans="1:26" hidden="1" x14ac:dyDescent="0.2">
      <c r="A131" s="5" t="s">
        <v>54</v>
      </c>
      <c r="B131" s="1">
        <v>4</v>
      </c>
      <c r="C131" s="1">
        <v>0</v>
      </c>
      <c r="D131" s="1">
        <v>1</v>
      </c>
      <c r="E131" s="1">
        <v>1</v>
      </c>
      <c r="F131" s="1">
        <v>2</v>
      </c>
      <c r="G131" s="1">
        <v>1</v>
      </c>
      <c r="H131" s="1">
        <v>1</v>
      </c>
      <c r="I131" s="1">
        <v>2</v>
      </c>
      <c r="J131" s="1">
        <v>0</v>
      </c>
      <c r="K131" s="1">
        <v>22</v>
      </c>
      <c r="L131" s="1">
        <v>2</v>
      </c>
      <c r="M131" s="1">
        <v>0</v>
      </c>
      <c r="N131" s="1">
        <v>0</v>
      </c>
      <c r="O131" s="1">
        <v>5</v>
      </c>
      <c r="P131" s="1">
        <v>0</v>
      </c>
      <c r="Q131" s="1">
        <v>0</v>
      </c>
      <c r="R131" s="1">
        <v>0</v>
      </c>
      <c r="S131" s="1">
        <v>2</v>
      </c>
      <c r="T131" s="1">
        <v>7</v>
      </c>
      <c r="U131" s="1">
        <v>0</v>
      </c>
      <c r="V131" s="1">
        <v>0</v>
      </c>
      <c r="W131" s="1">
        <v>0</v>
      </c>
      <c r="X131" s="1">
        <v>0</v>
      </c>
      <c r="Y131" s="1">
        <v>1</v>
      </c>
      <c r="Z131" s="1">
        <v>51</v>
      </c>
    </row>
    <row r="132" spans="1:26" hidden="1" x14ac:dyDescent="0.2">
      <c r="A132" s="5" t="s">
        <v>55</v>
      </c>
      <c r="B132" s="1">
        <v>2</v>
      </c>
      <c r="C132" s="1">
        <v>0</v>
      </c>
      <c r="D132" s="1">
        <v>0</v>
      </c>
      <c r="E132" s="1">
        <v>1</v>
      </c>
      <c r="F132" s="1">
        <v>1</v>
      </c>
      <c r="G132" s="1">
        <v>1</v>
      </c>
      <c r="H132" s="1">
        <v>1</v>
      </c>
      <c r="I132" s="1">
        <v>1</v>
      </c>
      <c r="J132" s="1">
        <v>0</v>
      </c>
      <c r="K132" s="1">
        <v>7</v>
      </c>
      <c r="L132" s="1">
        <v>1</v>
      </c>
      <c r="M132" s="1">
        <v>0</v>
      </c>
      <c r="N132" s="1">
        <v>0</v>
      </c>
      <c r="O132" s="1">
        <v>4</v>
      </c>
      <c r="P132" s="1">
        <v>1</v>
      </c>
      <c r="Q132" s="1">
        <v>0</v>
      </c>
      <c r="R132" s="1">
        <v>0</v>
      </c>
      <c r="S132" s="1">
        <v>2</v>
      </c>
      <c r="T132" s="1">
        <v>2</v>
      </c>
      <c r="U132" s="1">
        <v>0</v>
      </c>
      <c r="V132" s="1">
        <v>0</v>
      </c>
      <c r="W132" s="1">
        <v>0</v>
      </c>
      <c r="X132" s="1">
        <v>0</v>
      </c>
      <c r="Y132" s="1">
        <v>1</v>
      </c>
      <c r="Z132" s="1">
        <v>25</v>
      </c>
    </row>
    <row r="133" spans="1:26" hidden="1" x14ac:dyDescent="0.2">
      <c r="A133" s="5" t="s">
        <v>56</v>
      </c>
      <c r="B133" s="1">
        <v>3</v>
      </c>
      <c r="C133" s="1">
        <v>0</v>
      </c>
      <c r="D133" s="1">
        <v>1</v>
      </c>
      <c r="E133" s="1">
        <v>1</v>
      </c>
      <c r="F133" s="1">
        <v>2</v>
      </c>
      <c r="G133" s="1">
        <v>1</v>
      </c>
      <c r="H133" s="1">
        <v>1</v>
      </c>
      <c r="I133" s="1">
        <v>1</v>
      </c>
      <c r="J133" s="1">
        <v>0</v>
      </c>
      <c r="K133" s="1">
        <v>18</v>
      </c>
      <c r="L133" s="1">
        <v>1</v>
      </c>
      <c r="M133" s="1">
        <v>0</v>
      </c>
      <c r="N133" s="1">
        <v>0</v>
      </c>
      <c r="O133" s="1">
        <v>5</v>
      </c>
      <c r="P133" s="1">
        <v>0</v>
      </c>
      <c r="Q133" s="1">
        <v>0</v>
      </c>
      <c r="R133" s="1">
        <v>0</v>
      </c>
      <c r="S133" s="1">
        <v>1</v>
      </c>
      <c r="T133" s="1">
        <v>6</v>
      </c>
      <c r="U133" s="1">
        <v>0</v>
      </c>
      <c r="V133" s="1">
        <v>0</v>
      </c>
      <c r="W133" s="1">
        <v>1</v>
      </c>
      <c r="X133" s="1">
        <v>0</v>
      </c>
      <c r="Y133" s="1">
        <v>1</v>
      </c>
      <c r="Z133" s="1">
        <v>43</v>
      </c>
    </row>
    <row r="134" spans="1:26" hidden="1" x14ac:dyDescent="0.2">
      <c r="A134" s="5" t="s">
        <v>57</v>
      </c>
      <c r="B134" s="1">
        <v>2</v>
      </c>
      <c r="C134" s="1">
        <v>0</v>
      </c>
      <c r="D134" s="1">
        <v>1</v>
      </c>
      <c r="E134" s="1">
        <v>1</v>
      </c>
      <c r="F134" s="1">
        <v>2</v>
      </c>
      <c r="G134" s="1">
        <v>1</v>
      </c>
      <c r="H134" s="1">
        <v>1</v>
      </c>
      <c r="I134" s="1">
        <v>1</v>
      </c>
      <c r="J134" s="1">
        <v>3</v>
      </c>
      <c r="K134" s="1">
        <v>10</v>
      </c>
      <c r="L134" s="1">
        <v>1</v>
      </c>
      <c r="M134" s="1">
        <v>0</v>
      </c>
      <c r="N134" s="1">
        <v>0</v>
      </c>
      <c r="O134" s="1">
        <v>5</v>
      </c>
      <c r="P134" s="1">
        <v>0</v>
      </c>
      <c r="Q134" s="1">
        <v>0</v>
      </c>
      <c r="R134" s="1">
        <v>0</v>
      </c>
      <c r="S134" s="1">
        <v>2</v>
      </c>
      <c r="T134" s="1">
        <v>5</v>
      </c>
      <c r="U134" s="1">
        <v>0</v>
      </c>
      <c r="V134" s="1">
        <v>0</v>
      </c>
      <c r="W134" s="1">
        <v>0</v>
      </c>
      <c r="X134" s="1">
        <v>0</v>
      </c>
      <c r="Y134" s="1">
        <v>1</v>
      </c>
      <c r="Z134" s="1">
        <v>36</v>
      </c>
    </row>
    <row r="135" spans="1:26" hidden="1" x14ac:dyDescent="0.2">
      <c r="A135" s="5" t="s">
        <v>58</v>
      </c>
      <c r="B135" s="1">
        <v>2</v>
      </c>
      <c r="C135" s="1">
        <v>0</v>
      </c>
      <c r="D135" s="1">
        <v>0</v>
      </c>
      <c r="E135" s="1">
        <v>1</v>
      </c>
      <c r="F135" s="1">
        <v>1</v>
      </c>
      <c r="G135" s="1">
        <v>1</v>
      </c>
      <c r="H135" s="1">
        <v>1</v>
      </c>
      <c r="I135" s="1">
        <v>1</v>
      </c>
      <c r="J135" s="1">
        <v>0</v>
      </c>
      <c r="K135" s="1">
        <v>6</v>
      </c>
      <c r="L135" s="1">
        <v>1</v>
      </c>
      <c r="M135" s="1">
        <v>0</v>
      </c>
      <c r="N135" s="1">
        <v>0</v>
      </c>
      <c r="O135" s="1">
        <v>5</v>
      </c>
      <c r="P135" s="1">
        <v>0</v>
      </c>
      <c r="Q135" s="1">
        <v>0</v>
      </c>
      <c r="R135" s="1">
        <v>0</v>
      </c>
      <c r="S135" s="1">
        <v>2</v>
      </c>
      <c r="T135" s="1">
        <v>3</v>
      </c>
      <c r="U135" s="1">
        <v>0</v>
      </c>
      <c r="V135" s="1">
        <v>0</v>
      </c>
      <c r="W135" s="1">
        <v>0</v>
      </c>
      <c r="X135" s="1">
        <v>0</v>
      </c>
      <c r="Y135" s="1">
        <v>1</v>
      </c>
      <c r="Z135" s="1">
        <v>25</v>
      </c>
    </row>
    <row r="136" spans="1:26" hidden="1" x14ac:dyDescent="0.2">
      <c r="A136" s="5" t="s">
        <v>59</v>
      </c>
      <c r="B136" s="1">
        <v>4</v>
      </c>
      <c r="C136" s="1">
        <v>0</v>
      </c>
      <c r="D136" s="1">
        <v>1</v>
      </c>
      <c r="E136" s="1">
        <v>1</v>
      </c>
      <c r="F136" s="1">
        <v>2</v>
      </c>
      <c r="G136" s="1">
        <v>1</v>
      </c>
      <c r="H136" s="1">
        <v>1</v>
      </c>
      <c r="I136" s="1">
        <v>1</v>
      </c>
      <c r="J136" s="1">
        <v>0</v>
      </c>
      <c r="K136" s="1">
        <v>19</v>
      </c>
      <c r="L136" s="1">
        <v>3</v>
      </c>
      <c r="M136" s="1">
        <v>0</v>
      </c>
      <c r="N136" s="1">
        <v>0</v>
      </c>
      <c r="O136" s="1">
        <v>5</v>
      </c>
      <c r="P136" s="1">
        <v>0</v>
      </c>
      <c r="Q136" s="1">
        <v>0</v>
      </c>
      <c r="R136" s="1">
        <v>0</v>
      </c>
      <c r="S136" s="1">
        <v>2</v>
      </c>
      <c r="T136" s="1">
        <v>6</v>
      </c>
      <c r="U136" s="1">
        <v>0</v>
      </c>
      <c r="V136" s="1">
        <v>0</v>
      </c>
      <c r="W136" s="1">
        <v>0</v>
      </c>
      <c r="X136" s="1">
        <v>0</v>
      </c>
      <c r="Y136" s="1">
        <v>1</v>
      </c>
      <c r="Z136" s="1">
        <v>47</v>
      </c>
    </row>
    <row r="137" spans="1:26" hidden="1" x14ac:dyDescent="0.2">
      <c r="A137" s="5" t="s">
        <v>60</v>
      </c>
      <c r="B137" s="1">
        <v>4</v>
      </c>
      <c r="C137" s="1">
        <v>0</v>
      </c>
      <c r="D137" s="1">
        <v>1</v>
      </c>
      <c r="E137" s="1">
        <v>1</v>
      </c>
      <c r="F137" s="1">
        <v>2</v>
      </c>
      <c r="G137" s="1">
        <v>1</v>
      </c>
      <c r="H137" s="1">
        <v>1</v>
      </c>
      <c r="I137" s="1">
        <v>1</v>
      </c>
      <c r="J137" s="1">
        <v>1</v>
      </c>
      <c r="K137" s="1">
        <v>17</v>
      </c>
      <c r="L137" s="1">
        <v>1</v>
      </c>
      <c r="M137" s="1">
        <v>0</v>
      </c>
      <c r="N137" s="1">
        <v>0</v>
      </c>
      <c r="O137" s="1">
        <v>5</v>
      </c>
      <c r="P137" s="1">
        <v>0</v>
      </c>
      <c r="Q137" s="1">
        <v>0</v>
      </c>
      <c r="R137" s="1">
        <v>0</v>
      </c>
      <c r="S137" s="1">
        <v>2</v>
      </c>
      <c r="T137" s="1">
        <v>6</v>
      </c>
      <c r="U137" s="1">
        <v>0</v>
      </c>
      <c r="V137" s="1">
        <v>0</v>
      </c>
      <c r="W137" s="1">
        <v>0</v>
      </c>
      <c r="X137" s="1">
        <v>0</v>
      </c>
      <c r="Y137" s="1">
        <v>1</v>
      </c>
      <c r="Z137" s="1">
        <v>44</v>
      </c>
    </row>
    <row r="138" spans="1:26" hidden="1" x14ac:dyDescent="0.2">
      <c r="A138" s="5" t="s">
        <v>61</v>
      </c>
      <c r="B138" s="1">
        <v>4</v>
      </c>
      <c r="C138" s="1">
        <v>0</v>
      </c>
      <c r="D138" s="1">
        <v>1</v>
      </c>
      <c r="E138" s="1">
        <v>1</v>
      </c>
      <c r="F138" s="1">
        <v>2</v>
      </c>
      <c r="G138" s="1">
        <v>1</v>
      </c>
      <c r="H138" s="1">
        <v>1</v>
      </c>
      <c r="I138" s="1">
        <v>1</v>
      </c>
      <c r="J138" s="1">
        <v>0</v>
      </c>
      <c r="K138" s="1">
        <v>18</v>
      </c>
      <c r="L138" s="1">
        <v>1</v>
      </c>
      <c r="M138" s="1">
        <v>0</v>
      </c>
      <c r="N138" s="1">
        <v>0</v>
      </c>
      <c r="O138" s="1">
        <v>5</v>
      </c>
      <c r="P138" s="1">
        <v>0</v>
      </c>
      <c r="Q138" s="1">
        <v>0</v>
      </c>
      <c r="R138" s="1">
        <v>0</v>
      </c>
      <c r="S138" s="1">
        <v>2</v>
      </c>
      <c r="T138" s="1">
        <v>6</v>
      </c>
      <c r="U138" s="1">
        <v>0</v>
      </c>
      <c r="V138" s="1">
        <v>0</v>
      </c>
      <c r="W138" s="1">
        <v>0</v>
      </c>
      <c r="X138" s="1">
        <v>0</v>
      </c>
      <c r="Y138" s="1">
        <v>1</v>
      </c>
      <c r="Z138" s="1">
        <v>44</v>
      </c>
    </row>
    <row r="139" spans="1:26" hidden="1" x14ac:dyDescent="0.2">
      <c r="A139" s="5" t="s">
        <v>62</v>
      </c>
      <c r="B139" s="1">
        <v>3</v>
      </c>
      <c r="C139" s="1">
        <v>0</v>
      </c>
      <c r="D139" s="1">
        <v>1</v>
      </c>
      <c r="E139" s="1">
        <v>1</v>
      </c>
      <c r="F139" s="1">
        <v>2</v>
      </c>
      <c r="G139" s="1">
        <v>1</v>
      </c>
      <c r="H139" s="1">
        <v>1</v>
      </c>
      <c r="I139" s="1">
        <v>1</v>
      </c>
      <c r="J139" s="1">
        <v>0</v>
      </c>
      <c r="K139" s="1">
        <v>9</v>
      </c>
      <c r="L139" s="1">
        <v>1</v>
      </c>
      <c r="M139" s="1">
        <v>0</v>
      </c>
      <c r="N139" s="1">
        <v>0</v>
      </c>
      <c r="O139" s="1">
        <v>5</v>
      </c>
      <c r="P139" s="1">
        <v>0</v>
      </c>
      <c r="Q139" s="1">
        <v>0</v>
      </c>
      <c r="R139" s="1">
        <v>0</v>
      </c>
      <c r="S139" s="1">
        <v>2</v>
      </c>
      <c r="T139" s="1">
        <v>4</v>
      </c>
      <c r="U139" s="1">
        <v>0</v>
      </c>
      <c r="V139" s="1">
        <v>0</v>
      </c>
      <c r="W139" s="1">
        <v>0</v>
      </c>
      <c r="X139" s="1">
        <v>0</v>
      </c>
      <c r="Y139" s="1">
        <v>1</v>
      </c>
      <c r="Z139" s="1">
        <v>32</v>
      </c>
    </row>
    <row r="140" spans="1:26" hidden="1" x14ac:dyDescent="0.2">
      <c r="A140" s="5" t="s">
        <v>63</v>
      </c>
      <c r="B140" s="1">
        <v>3</v>
      </c>
      <c r="C140" s="1">
        <v>0</v>
      </c>
      <c r="D140" s="1">
        <v>1</v>
      </c>
      <c r="E140" s="1">
        <v>1</v>
      </c>
      <c r="F140" s="1">
        <v>1</v>
      </c>
      <c r="G140" s="1">
        <v>1</v>
      </c>
      <c r="H140" s="1">
        <v>1</v>
      </c>
      <c r="I140" s="1">
        <v>1</v>
      </c>
      <c r="J140" s="1">
        <v>0</v>
      </c>
      <c r="K140" s="1">
        <v>12</v>
      </c>
      <c r="L140" s="1">
        <v>1</v>
      </c>
      <c r="M140" s="1">
        <v>0</v>
      </c>
      <c r="N140" s="1">
        <v>0</v>
      </c>
      <c r="O140" s="1">
        <v>5</v>
      </c>
      <c r="P140" s="1">
        <v>1</v>
      </c>
      <c r="Q140" s="1">
        <v>0</v>
      </c>
      <c r="R140" s="1">
        <v>0</v>
      </c>
      <c r="S140" s="1">
        <v>2</v>
      </c>
      <c r="T140" s="1">
        <v>5</v>
      </c>
      <c r="U140" s="1">
        <v>0</v>
      </c>
      <c r="V140" s="1">
        <v>0</v>
      </c>
      <c r="W140" s="1">
        <v>0</v>
      </c>
      <c r="X140" s="1">
        <v>0</v>
      </c>
      <c r="Y140" s="1">
        <v>1</v>
      </c>
      <c r="Z140" s="1">
        <v>36</v>
      </c>
    </row>
    <row r="141" spans="1:26" hidden="1" x14ac:dyDescent="0.2">
      <c r="A141" s="5" t="s">
        <v>64</v>
      </c>
      <c r="B141" s="1">
        <v>6</v>
      </c>
      <c r="C141" s="1">
        <v>0</v>
      </c>
      <c r="D141" s="1">
        <v>2</v>
      </c>
      <c r="E141" s="1">
        <v>1</v>
      </c>
      <c r="F141" s="1">
        <v>2</v>
      </c>
      <c r="G141" s="1">
        <v>1</v>
      </c>
      <c r="H141" s="1">
        <v>1</v>
      </c>
      <c r="I141" s="1">
        <v>2</v>
      </c>
      <c r="J141" s="1">
        <v>0</v>
      </c>
      <c r="K141" s="1">
        <v>28</v>
      </c>
      <c r="L141" s="1">
        <v>3</v>
      </c>
      <c r="M141" s="1">
        <v>0</v>
      </c>
      <c r="N141" s="1">
        <v>0</v>
      </c>
      <c r="O141" s="1">
        <v>5</v>
      </c>
      <c r="P141" s="1">
        <v>0</v>
      </c>
      <c r="Q141" s="1">
        <v>0</v>
      </c>
      <c r="R141" s="1">
        <v>1</v>
      </c>
      <c r="S141" s="1">
        <v>2</v>
      </c>
      <c r="T141" s="1">
        <v>9</v>
      </c>
      <c r="U141" s="1">
        <v>0</v>
      </c>
      <c r="V141" s="1">
        <v>0</v>
      </c>
      <c r="W141" s="1">
        <v>0</v>
      </c>
      <c r="X141" s="1">
        <v>0</v>
      </c>
      <c r="Y141" s="1">
        <v>1</v>
      </c>
      <c r="Z141" s="1">
        <v>64</v>
      </c>
    </row>
    <row r="142" spans="1:26" hidden="1" x14ac:dyDescent="0.2">
      <c r="A142" s="5" t="s">
        <v>65</v>
      </c>
      <c r="B142" s="1">
        <v>2</v>
      </c>
      <c r="C142" s="1">
        <v>0</v>
      </c>
      <c r="D142" s="1">
        <v>0</v>
      </c>
      <c r="E142" s="1">
        <v>1</v>
      </c>
      <c r="F142" s="1">
        <v>1</v>
      </c>
      <c r="G142" s="1">
        <v>1</v>
      </c>
      <c r="H142" s="1">
        <v>1</v>
      </c>
      <c r="I142" s="1">
        <v>1</v>
      </c>
      <c r="J142" s="1">
        <v>0</v>
      </c>
      <c r="K142" s="1">
        <v>6</v>
      </c>
      <c r="L142" s="1">
        <v>1</v>
      </c>
      <c r="M142" s="1">
        <v>0</v>
      </c>
      <c r="N142" s="1">
        <v>0</v>
      </c>
      <c r="O142" s="1">
        <v>5</v>
      </c>
      <c r="P142" s="1">
        <v>0</v>
      </c>
      <c r="Q142" s="1">
        <v>0</v>
      </c>
      <c r="R142" s="1">
        <v>0</v>
      </c>
      <c r="S142" s="1">
        <v>2</v>
      </c>
      <c r="T142" s="1">
        <v>3</v>
      </c>
      <c r="U142" s="1">
        <v>0</v>
      </c>
      <c r="V142" s="1">
        <v>0</v>
      </c>
      <c r="W142" s="1">
        <v>0</v>
      </c>
      <c r="X142" s="1">
        <v>0</v>
      </c>
      <c r="Y142" s="1">
        <v>1</v>
      </c>
      <c r="Z142" s="1">
        <v>25</v>
      </c>
    </row>
    <row r="143" spans="1:26" hidden="1" x14ac:dyDescent="0.2">
      <c r="A143" s="5" t="s">
        <v>66</v>
      </c>
      <c r="B143" s="1">
        <v>3</v>
      </c>
      <c r="C143" s="1">
        <v>1</v>
      </c>
      <c r="D143" s="1">
        <v>1</v>
      </c>
      <c r="E143" s="1">
        <v>1</v>
      </c>
      <c r="F143" s="1">
        <v>2</v>
      </c>
      <c r="G143" s="1">
        <v>1</v>
      </c>
      <c r="H143" s="1">
        <v>1</v>
      </c>
      <c r="I143" s="1">
        <v>1</v>
      </c>
      <c r="J143" s="1">
        <v>0</v>
      </c>
      <c r="K143" s="1">
        <v>19</v>
      </c>
      <c r="L143" s="1">
        <v>2</v>
      </c>
      <c r="M143" s="1">
        <v>0</v>
      </c>
      <c r="N143" s="1">
        <v>0</v>
      </c>
      <c r="O143" s="1">
        <v>5</v>
      </c>
      <c r="P143" s="1">
        <v>0</v>
      </c>
      <c r="Q143" s="1">
        <v>0</v>
      </c>
      <c r="R143" s="1">
        <v>1</v>
      </c>
      <c r="S143" s="1">
        <v>1</v>
      </c>
      <c r="T143" s="1">
        <v>6</v>
      </c>
      <c r="U143" s="1">
        <v>0</v>
      </c>
      <c r="V143" s="1">
        <v>0</v>
      </c>
      <c r="W143" s="1">
        <v>0</v>
      </c>
      <c r="X143" s="1">
        <v>0</v>
      </c>
      <c r="Y143" s="1">
        <v>1</v>
      </c>
      <c r="Z143" s="1">
        <v>46</v>
      </c>
    </row>
    <row r="144" spans="1:26" hidden="1" x14ac:dyDescent="0.2">
      <c r="A144" s="5" t="s">
        <v>67</v>
      </c>
      <c r="B144" s="1">
        <v>4</v>
      </c>
      <c r="C144" s="1">
        <v>0</v>
      </c>
      <c r="D144" s="1">
        <v>1</v>
      </c>
      <c r="E144" s="1">
        <v>1</v>
      </c>
      <c r="F144" s="1">
        <v>2</v>
      </c>
      <c r="G144" s="1">
        <v>1</v>
      </c>
      <c r="H144" s="1">
        <v>1</v>
      </c>
      <c r="I144" s="1">
        <v>1</v>
      </c>
      <c r="J144" s="1">
        <v>0</v>
      </c>
      <c r="K144" s="1">
        <v>20</v>
      </c>
      <c r="L144" s="1">
        <v>1</v>
      </c>
      <c r="M144" s="1">
        <v>0</v>
      </c>
      <c r="N144" s="1">
        <v>0</v>
      </c>
      <c r="O144" s="1">
        <v>5</v>
      </c>
      <c r="P144" s="1">
        <v>0</v>
      </c>
      <c r="Q144" s="1">
        <v>0</v>
      </c>
      <c r="R144" s="1">
        <v>0</v>
      </c>
      <c r="S144" s="1">
        <v>2</v>
      </c>
      <c r="T144" s="1">
        <v>7</v>
      </c>
      <c r="U144" s="1">
        <v>0</v>
      </c>
      <c r="V144" s="1">
        <v>0</v>
      </c>
      <c r="W144" s="1">
        <v>0</v>
      </c>
      <c r="X144" s="1">
        <v>0</v>
      </c>
      <c r="Y144" s="1">
        <v>1</v>
      </c>
      <c r="Z144" s="1">
        <v>47</v>
      </c>
    </row>
    <row r="145" spans="1:26" hidden="1" x14ac:dyDescent="0.2">
      <c r="A145" s="5" t="s">
        <v>68</v>
      </c>
      <c r="B145" s="1">
        <v>3</v>
      </c>
      <c r="C145" s="1">
        <v>0</v>
      </c>
      <c r="D145" s="1">
        <v>1</v>
      </c>
      <c r="E145" s="1">
        <v>1</v>
      </c>
      <c r="F145" s="1">
        <v>1</v>
      </c>
      <c r="G145" s="1">
        <v>1</v>
      </c>
      <c r="H145" s="1">
        <v>1</v>
      </c>
      <c r="I145" s="1">
        <v>1</v>
      </c>
      <c r="J145" s="1">
        <v>0</v>
      </c>
      <c r="K145" s="1">
        <v>12</v>
      </c>
      <c r="L145" s="1">
        <v>1</v>
      </c>
      <c r="M145" s="1">
        <v>0</v>
      </c>
      <c r="N145" s="1">
        <v>0</v>
      </c>
      <c r="O145" s="1">
        <v>5</v>
      </c>
      <c r="P145" s="1">
        <v>0</v>
      </c>
      <c r="Q145" s="1">
        <v>0</v>
      </c>
      <c r="R145" s="1">
        <v>0</v>
      </c>
      <c r="S145" s="1">
        <v>2</v>
      </c>
      <c r="T145" s="1">
        <v>5</v>
      </c>
      <c r="U145" s="1">
        <v>0</v>
      </c>
      <c r="V145" s="1">
        <v>0</v>
      </c>
      <c r="W145" s="1">
        <v>0</v>
      </c>
      <c r="X145" s="1">
        <v>0</v>
      </c>
      <c r="Y145" s="1">
        <v>1</v>
      </c>
      <c r="Z145" s="1">
        <v>35</v>
      </c>
    </row>
    <row r="146" spans="1:26" hidden="1" x14ac:dyDescent="0.2">
      <c r="A146" s="5" t="s">
        <v>69</v>
      </c>
      <c r="B146" s="1">
        <v>4</v>
      </c>
      <c r="C146" s="1">
        <v>0</v>
      </c>
      <c r="D146" s="1">
        <v>1</v>
      </c>
      <c r="E146" s="1">
        <v>1</v>
      </c>
      <c r="F146" s="1">
        <v>2</v>
      </c>
      <c r="G146" s="1">
        <v>1</v>
      </c>
      <c r="H146" s="1">
        <v>1</v>
      </c>
      <c r="I146" s="1">
        <v>2</v>
      </c>
      <c r="J146" s="1">
        <v>0</v>
      </c>
      <c r="K146" s="1">
        <v>22</v>
      </c>
      <c r="L146" s="1">
        <v>1</v>
      </c>
      <c r="M146" s="1">
        <v>0</v>
      </c>
      <c r="N146" s="1">
        <v>0</v>
      </c>
      <c r="O146" s="1">
        <v>5</v>
      </c>
      <c r="P146" s="1">
        <v>0</v>
      </c>
      <c r="Q146" s="1">
        <v>0</v>
      </c>
      <c r="R146" s="1">
        <v>1</v>
      </c>
      <c r="S146" s="1">
        <v>0</v>
      </c>
      <c r="T146" s="1">
        <v>7</v>
      </c>
      <c r="U146" s="1">
        <v>0</v>
      </c>
      <c r="V146" s="1">
        <v>0</v>
      </c>
      <c r="W146" s="1">
        <v>1</v>
      </c>
      <c r="X146" s="1">
        <v>0</v>
      </c>
      <c r="Y146" s="1">
        <v>1</v>
      </c>
      <c r="Z146" s="1">
        <v>50</v>
      </c>
    </row>
    <row r="147" spans="1:26" hidden="1" x14ac:dyDescent="0.2">
      <c r="A147" s="5" t="s">
        <v>70</v>
      </c>
      <c r="B147" s="1">
        <v>4</v>
      </c>
      <c r="C147" s="1">
        <v>0</v>
      </c>
      <c r="D147" s="1">
        <v>1</v>
      </c>
      <c r="E147" s="1">
        <v>1</v>
      </c>
      <c r="F147" s="1">
        <v>2</v>
      </c>
      <c r="G147" s="1">
        <v>1</v>
      </c>
      <c r="H147" s="1">
        <v>1</v>
      </c>
      <c r="I147" s="1">
        <v>2</v>
      </c>
      <c r="J147" s="1">
        <v>0</v>
      </c>
      <c r="K147" s="1">
        <v>22</v>
      </c>
      <c r="L147" s="1">
        <v>2</v>
      </c>
      <c r="M147" s="1">
        <v>0</v>
      </c>
      <c r="N147" s="1">
        <v>0</v>
      </c>
      <c r="O147" s="1">
        <v>5</v>
      </c>
      <c r="P147" s="1">
        <v>0</v>
      </c>
      <c r="Q147" s="1">
        <v>0</v>
      </c>
      <c r="R147" s="1">
        <v>0</v>
      </c>
      <c r="S147" s="1">
        <v>2</v>
      </c>
      <c r="T147" s="1">
        <v>7</v>
      </c>
      <c r="U147" s="1">
        <v>0</v>
      </c>
      <c r="V147" s="1">
        <v>0</v>
      </c>
      <c r="W147" s="1">
        <v>0</v>
      </c>
      <c r="X147" s="1">
        <v>0</v>
      </c>
      <c r="Y147" s="1">
        <v>1</v>
      </c>
      <c r="Z147" s="1">
        <v>51</v>
      </c>
    </row>
    <row r="148" spans="1:26" hidden="1" x14ac:dyDescent="0.2">
      <c r="A148" s="5" t="s">
        <v>71</v>
      </c>
      <c r="B148" s="1">
        <v>2</v>
      </c>
      <c r="C148" s="1">
        <v>0</v>
      </c>
      <c r="D148" s="1">
        <v>0</v>
      </c>
      <c r="E148" s="1">
        <v>1</v>
      </c>
      <c r="F148" s="1">
        <v>1</v>
      </c>
      <c r="G148" s="1">
        <v>1</v>
      </c>
      <c r="H148" s="1">
        <v>1</v>
      </c>
      <c r="I148" s="1">
        <v>1</v>
      </c>
      <c r="J148" s="1">
        <v>0</v>
      </c>
      <c r="K148" s="1">
        <v>9</v>
      </c>
      <c r="L148" s="1">
        <v>1</v>
      </c>
      <c r="M148" s="1">
        <v>0</v>
      </c>
      <c r="N148" s="1">
        <v>0</v>
      </c>
      <c r="O148" s="1">
        <v>5</v>
      </c>
      <c r="P148" s="1">
        <v>0</v>
      </c>
      <c r="Q148" s="1">
        <v>0</v>
      </c>
      <c r="R148" s="1">
        <v>0</v>
      </c>
      <c r="S148" s="1">
        <v>2</v>
      </c>
      <c r="T148" s="1">
        <v>4</v>
      </c>
      <c r="U148" s="1">
        <v>0</v>
      </c>
      <c r="V148" s="1">
        <v>0</v>
      </c>
      <c r="W148" s="1">
        <v>0</v>
      </c>
      <c r="X148" s="1">
        <v>0</v>
      </c>
      <c r="Y148" s="1">
        <v>1</v>
      </c>
      <c r="Z148" s="1">
        <v>29</v>
      </c>
    </row>
  </sheetData>
  <autoFilter ref="A10:AB148" xr:uid="{00000000-0009-0000-0000-000003000000}">
    <filterColumn colId="0">
      <filters>
        <filter val="WISE TOWERS CONSOLIDATED"/>
      </filters>
    </filterColumn>
  </autoFilter>
  <dataValidations count="1">
    <dataValidation type="list" allowBlank="1" showInputMessage="1" sqref="F1:K1 B1:C1" xr:uid="{00000000-0002-0000-0300-000000000000}">
      <formula1>"..."</formula1>
    </dataValidation>
  </dataValidations>
  <pageMargins left="0.7" right="0.7" top="0.75" bottom="0.75" header="0.3" footer="0.3"/>
  <pageSetup orientation="portrait" r:id="rId1"/>
  <customProperties>
    <customPr name="ConnName" r:id="rId2"/>
    <customPr name="ConnPOV" r:id="rId3"/>
    <customPr name="SheetOptions" r:id="rId4"/>
  </customPropertie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filterMode="1"/>
  <dimension ref="A1:AE141"/>
  <sheetViews>
    <sheetView zoomScale="60" zoomScaleNormal="60" workbookViewId="0">
      <pane xSplit="3" ySplit="1" topLeftCell="D2" activePane="bottomRight" state="frozen"/>
      <selection activeCell="K88" sqref="K88"/>
      <selection pane="topRight" activeCell="K88" sqref="K88"/>
      <selection pane="bottomLeft" activeCell="K88" sqref="K88"/>
      <selection pane="bottomRight" activeCell="K88" sqref="K88"/>
    </sheetView>
  </sheetViews>
  <sheetFormatPr baseColWidth="10" defaultColWidth="9.1640625" defaultRowHeight="15" x14ac:dyDescent="0.2"/>
  <cols>
    <col min="1" max="1" width="8.6640625" bestFit="1" customWidth="1"/>
    <col min="2" max="2" width="10.83203125" customWidth="1"/>
    <col min="3" max="3" width="62.33203125" bestFit="1" customWidth="1"/>
    <col min="4" max="4" width="20.1640625" bestFit="1" customWidth="1"/>
    <col min="5" max="5" width="31.1640625" bestFit="1" customWidth="1"/>
    <col min="6" max="6" width="29.83203125" bestFit="1" customWidth="1"/>
    <col min="7" max="7" width="19.5" bestFit="1" customWidth="1"/>
    <col min="8" max="8" width="46.83203125" bestFit="1" customWidth="1"/>
    <col min="9" max="9" width="36.33203125" bestFit="1" customWidth="1"/>
    <col min="10" max="10" width="38.6640625" bestFit="1" customWidth="1"/>
    <col min="11" max="11" width="36.33203125" bestFit="1" customWidth="1"/>
    <col min="12" max="12" width="17.33203125" bestFit="1" customWidth="1"/>
    <col min="13" max="13" width="23.6640625" bestFit="1" customWidth="1"/>
    <col min="14" max="15" width="24.1640625" bestFit="1" customWidth="1"/>
    <col min="16" max="17" width="24" bestFit="1" customWidth="1"/>
    <col min="18" max="18" width="23.5" bestFit="1" customWidth="1"/>
    <col min="19" max="19" width="23.6640625" bestFit="1" customWidth="1"/>
    <col min="20" max="20" width="19.83203125" bestFit="1" customWidth="1"/>
    <col min="21" max="21" width="10.83203125" bestFit="1" customWidth="1"/>
    <col min="22" max="22" width="22.5" bestFit="1" customWidth="1"/>
    <col min="23" max="23" width="24.1640625" bestFit="1" customWidth="1"/>
    <col min="24" max="24" width="26.5" bestFit="1" customWidth="1"/>
    <col min="25" max="25" width="15.5" bestFit="1" customWidth="1"/>
    <col min="26" max="26" width="14.1640625" bestFit="1" customWidth="1"/>
    <col min="27" max="27" width="16.83203125" bestFit="1" customWidth="1"/>
    <col min="28" max="28" width="20.5" bestFit="1" customWidth="1"/>
    <col min="29" max="29" width="18.5" style="6" customWidth="1"/>
    <col min="30" max="31" width="8.6640625" customWidth="1"/>
    <col min="32" max="16384" width="9.1640625" style="6"/>
  </cols>
  <sheetData>
    <row r="1" spans="1:31" x14ac:dyDescent="0.2">
      <c r="D1" t="str">
        <f>Sheet1!B9</f>
        <v>Housing Assistant</v>
      </c>
      <c r="E1" t="str">
        <f>Sheet1!C9</f>
        <v>Housing Assistant (Bilingual)</v>
      </c>
      <c r="F1" t="str">
        <f>Sheet1!D9</f>
        <v>Assistant Housing Manager</v>
      </c>
      <c r="G1" t="str">
        <f>Sheet1!E9</f>
        <v>Housing Manager</v>
      </c>
      <c r="H1" t="str">
        <f>Sheet1!F9</f>
        <v>Assistant Resident Buildings Superintendent</v>
      </c>
      <c r="I1" t="str">
        <f>Sheet1!G9</f>
        <v>Resident Buildings Superintendent</v>
      </c>
      <c r="J1" t="str">
        <f>Sheet1!H9</f>
        <v>Supervising Housing Groundskeeper</v>
      </c>
      <c r="K1" t="str">
        <f>Sheet1!I9</f>
        <v>Supervisor of Housing Caretakers</v>
      </c>
      <c r="L1" t="str">
        <f>Sheet1!J9</f>
        <v>Chief Caretaker</v>
      </c>
      <c r="M1" t="str">
        <f>Sheet1!K9&amp;Sheet1!K10</f>
        <v>Caretaker (HA)SUF0J</v>
      </c>
      <c r="N1" t="str">
        <f>Sheet1!L9&amp;Sheet1!L10</f>
        <v>Caretaker (HA)SUF0G</v>
      </c>
      <c r="O1" t="str">
        <f>Sheet1!M9&amp;Sheet1!M10</f>
        <v>Caretaker (HA)SUF0O</v>
      </c>
      <c r="P1" t="str">
        <f>Sheet1!N9&amp;Sheet1!N10</f>
        <v>Caretaker (HA)SUF0S</v>
      </c>
      <c r="Q1" t="str">
        <f>Sheet1!O9&amp;Sheet1!O10</f>
        <v>Caretaker (HA)SUF0X</v>
      </c>
      <c r="R1" t="str">
        <f>Sheet1!P9&amp;Sheet1!P10</f>
        <v>Caretaker (HA)SUF1X</v>
      </c>
      <c r="S1" t="str">
        <f>Sheet1!Q9&amp;Sheet1!Q10</f>
        <v>Caretaker (HA)SUF00</v>
      </c>
      <c r="T1" t="str">
        <f>Sheet1!R9</f>
        <v>Clerical Associate</v>
      </c>
      <c r="U1" t="str">
        <f>Sheet1!S9</f>
        <v>Secretary</v>
      </c>
      <c r="V1" t="str">
        <f>Sheet1!T9</f>
        <v>Maintenance Worker</v>
      </c>
      <c r="W1" t="str">
        <f>Sheet1!U9</f>
        <v>Community Associate</v>
      </c>
      <c r="X1" t="str">
        <f>Sheet1!V9</f>
        <v>Community Service Aide</v>
      </c>
      <c r="Y1" t="str">
        <f>Sheet1!W9</f>
        <v>City Attendant</v>
      </c>
      <c r="Z1" t="str">
        <f>Sheet1!X9</f>
        <v>Staff Analyst</v>
      </c>
      <c r="AA1" t="str">
        <f>Sheet1!Y9</f>
        <v>Caretaker (HA)</v>
      </c>
      <c r="AB1" t="str">
        <f>Sheet1!Z9&amp;Sheet1!Z10</f>
        <v>All TitlesCSTSuffix</v>
      </c>
      <c r="AC1" s="1"/>
      <c r="AD1" s="2" t="s">
        <v>319</v>
      </c>
      <c r="AE1" t="s">
        <v>178</v>
      </c>
    </row>
    <row r="2" spans="1:31" hidden="1" x14ac:dyDescent="0.2">
      <c r="A2" t="str">
        <f>+VLOOKUP(C2,'HC by Title &amp; Cons w Formulas'!$A$5:$D$142,2,0)</f>
        <v>Manhattan Property Management</v>
      </c>
      <c r="B2" t="s">
        <v>181</v>
      </c>
      <c r="C2" t="s">
        <v>72</v>
      </c>
      <c r="D2">
        <f>Sheet1!B11</f>
        <v>6</v>
      </c>
      <c r="E2">
        <f>Sheet1!C11</f>
        <v>0</v>
      </c>
      <c r="F2">
        <f>Sheet1!D11</f>
        <v>2</v>
      </c>
      <c r="G2">
        <f>Sheet1!E11</f>
        <v>1</v>
      </c>
      <c r="H2">
        <f>Sheet1!F11</f>
        <v>2</v>
      </c>
      <c r="I2">
        <f>Sheet1!G11</f>
        <v>1</v>
      </c>
      <c r="J2">
        <f>Sheet1!H11</f>
        <v>1</v>
      </c>
      <c r="K2">
        <f>Sheet1!I11</f>
        <v>2</v>
      </c>
      <c r="L2">
        <f>Sheet1!J11</f>
        <v>0</v>
      </c>
      <c r="M2">
        <f>Sheet1!K11</f>
        <v>33</v>
      </c>
      <c r="N2">
        <f>Sheet1!L11</f>
        <v>2</v>
      </c>
      <c r="O2">
        <f>Sheet1!M11</f>
        <v>0</v>
      </c>
      <c r="P2">
        <f>Sheet1!N11</f>
        <v>0</v>
      </c>
      <c r="Q2">
        <f>Sheet1!O11</f>
        <v>5</v>
      </c>
      <c r="R2">
        <f>Sheet1!P11</f>
        <v>0</v>
      </c>
      <c r="S2">
        <f>Sheet1!Q11</f>
        <v>0</v>
      </c>
      <c r="T2">
        <f>Sheet1!R11</f>
        <v>0</v>
      </c>
      <c r="U2">
        <f>Sheet1!S11</f>
        <v>3</v>
      </c>
      <c r="V2">
        <f>Sheet1!T11</f>
        <v>10</v>
      </c>
      <c r="W2">
        <f>Sheet1!U11</f>
        <v>0</v>
      </c>
      <c r="X2">
        <f>Sheet1!V11</f>
        <v>0</v>
      </c>
      <c r="Y2">
        <f>Sheet1!W11</f>
        <v>0</v>
      </c>
      <c r="Z2">
        <f>Sheet1!X11</f>
        <v>0</v>
      </c>
      <c r="AA2">
        <f>Sheet1!Y11</f>
        <v>1</v>
      </c>
      <c r="AB2">
        <f>Sheet1!Z11</f>
        <v>69</v>
      </c>
      <c r="AD2">
        <f>AA2+S2+P2+O2+N2+M2+L2</f>
        <v>36</v>
      </c>
      <c r="AE2">
        <f t="shared" ref="AE2:AE11" si="0">R2+Q2</f>
        <v>5</v>
      </c>
    </row>
    <row r="3" spans="1:31" x14ac:dyDescent="0.2">
      <c r="A3" t="str">
        <f>+VLOOKUP(C3,'HC by Title &amp; Cons w Formulas'!$A$5:$D$142,2,0)</f>
        <v>Manhattan Property Management</v>
      </c>
      <c r="B3" t="s">
        <v>182</v>
      </c>
      <c r="C3" t="s">
        <v>73</v>
      </c>
      <c r="D3">
        <f>Sheet1!B12</f>
        <v>3</v>
      </c>
      <c r="E3">
        <f>Sheet1!C12</f>
        <v>0</v>
      </c>
      <c r="F3">
        <f>Sheet1!D12</f>
        <v>1</v>
      </c>
      <c r="G3">
        <f>Sheet1!E12</f>
        <v>1</v>
      </c>
      <c r="H3">
        <f>Sheet1!F12</f>
        <v>1</v>
      </c>
      <c r="I3">
        <f>Sheet1!G12</f>
        <v>1</v>
      </c>
      <c r="J3">
        <f>Sheet1!H12</f>
        <v>1</v>
      </c>
      <c r="K3">
        <f>Sheet1!I12</f>
        <v>1</v>
      </c>
      <c r="L3">
        <f>Sheet1!J12</f>
        <v>0</v>
      </c>
      <c r="M3">
        <f>Sheet1!K12</f>
        <v>14</v>
      </c>
      <c r="N3">
        <f>Sheet1!L12</f>
        <v>1</v>
      </c>
      <c r="O3">
        <f>Sheet1!M12</f>
        <v>0</v>
      </c>
      <c r="P3">
        <f>Sheet1!N12</f>
        <v>0</v>
      </c>
      <c r="Q3">
        <f>Sheet1!O12</f>
        <v>5</v>
      </c>
      <c r="R3">
        <f>Sheet1!P12</f>
        <v>1</v>
      </c>
      <c r="S3">
        <f>Sheet1!Q12</f>
        <v>0</v>
      </c>
      <c r="T3">
        <f>Sheet1!R12</f>
        <v>0</v>
      </c>
      <c r="U3">
        <f>Sheet1!S12</f>
        <v>2</v>
      </c>
      <c r="V3">
        <f>Sheet1!T12</f>
        <v>5</v>
      </c>
      <c r="W3">
        <f>Sheet1!U12</f>
        <v>0</v>
      </c>
      <c r="X3">
        <f>Sheet1!V12</f>
        <v>0</v>
      </c>
      <c r="Y3">
        <f>Sheet1!W12</f>
        <v>0</v>
      </c>
      <c r="Z3">
        <f>Sheet1!X12</f>
        <v>0</v>
      </c>
      <c r="AA3">
        <f>Sheet1!Y12</f>
        <v>1</v>
      </c>
      <c r="AB3">
        <f>Sheet1!Z12</f>
        <v>38</v>
      </c>
      <c r="AD3">
        <f t="shared" ref="AD3:AD66" si="1">AA3+S3+P3+O3+N3+M3+L3</f>
        <v>16</v>
      </c>
      <c r="AE3">
        <f t="shared" si="0"/>
        <v>6</v>
      </c>
    </row>
    <row r="4" spans="1:31" x14ac:dyDescent="0.2">
      <c r="A4" t="str">
        <f>+VLOOKUP(C4,'HC by Title &amp; Cons w Formulas'!$A$5:$D$142,2,0)</f>
        <v>Manhattan Property Management</v>
      </c>
      <c r="B4" t="s">
        <v>183</v>
      </c>
      <c r="C4" t="s">
        <v>74</v>
      </c>
      <c r="D4">
        <f>Sheet1!B13</f>
        <v>2</v>
      </c>
      <c r="E4">
        <f>Sheet1!C13</f>
        <v>0</v>
      </c>
      <c r="F4">
        <f>Sheet1!D13</f>
        <v>0</v>
      </c>
      <c r="G4">
        <f>Sheet1!E13</f>
        <v>1</v>
      </c>
      <c r="H4">
        <f>Sheet1!F13</f>
        <v>1</v>
      </c>
      <c r="I4">
        <f>Sheet1!G13</f>
        <v>1</v>
      </c>
      <c r="J4">
        <f>Sheet1!H13</f>
        <v>1</v>
      </c>
      <c r="K4">
        <f>Sheet1!I13</f>
        <v>1</v>
      </c>
      <c r="L4">
        <f>Sheet1!J13</f>
        <v>0</v>
      </c>
      <c r="M4">
        <f>Sheet1!K13</f>
        <v>8</v>
      </c>
      <c r="N4">
        <f>Sheet1!L13</f>
        <v>1</v>
      </c>
      <c r="O4">
        <f>Sheet1!M13</f>
        <v>0</v>
      </c>
      <c r="P4">
        <f>Sheet1!N13</f>
        <v>0</v>
      </c>
      <c r="Q4">
        <f>Sheet1!O13</f>
        <v>5</v>
      </c>
      <c r="R4">
        <f>Sheet1!P13</f>
        <v>0</v>
      </c>
      <c r="S4">
        <f>Sheet1!Q13</f>
        <v>0</v>
      </c>
      <c r="T4">
        <f>Sheet1!R13</f>
        <v>0</v>
      </c>
      <c r="U4">
        <f>Sheet1!S13</f>
        <v>2</v>
      </c>
      <c r="V4">
        <f>Sheet1!T13</f>
        <v>4</v>
      </c>
      <c r="W4">
        <f>Sheet1!U13</f>
        <v>0</v>
      </c>
      <c r="X4">
        <f>Sheet1!V13</f>
        <v>0</v>
      </c>
      <c r="Y4">
        <f>Sheet1!W13</f>
        <v>0</v>
      </c>
      <c r="Z4">
        <f>Sheet1!X13</f>
        <v>0</v>
      </c>
      <c r="AA4">
        <f>Sheet1!Y13</f>
        <v>1</v>
      </c>
      <c r="AB4">
        <f>Sheet1!Z13</f>
        <v>28</v>
      </c>
      <c r="AD4">
        <f t="shared" si="1"/>
        <v>10</v>
      </c>
      <c r="AE4">
        <f t="shared" si="0"/>
        <v>5</v>
      </c>
    </row>
    <row r="5" spans="1:31" hidden="1" x14ac:dyDescent="0.2">
      <c r="A5" t="str">
        <f>+VLOOKUP(C5,'HC by Title &amp; Cons w Formulas'!$A$5:$D$142,2,0)</f>
        <v>Manhattan Property Management</v>
      </c>
      <c r="B5" t="s">
        <v>184</v>
      </c>
      <c r="C5" t="s">
        <v>75</v>
      </c>
      <c r="D5">
        <f>Sheet1!B14</f>
        <v>6</v>
      </c>
      <c r="E5">
        <f>Sheet1!C14</f>
        <v>0</v>
      </c>
      <c r="F5">
        <f>Sheet1!D14</f>
        <v>2</v>
      </c>
      <c r="G5">
        <f>Sheet1!E14</f>
        <v>1</v>
      </c>
      <c r="H5">
        <f>Sheet1!F14</f>
        <v>2</v>
      </c>
      <c r="I5">
        <f>Sheet1!G14</f>
        <v>1</v>
      </c>
      <c r="J5">
        <f>Sheet1!H14</f>
        <v>1</v>
      </c>
      <c r="K5">
        <f>Sheet1!I14</f>
        <v>2</v>
      </c>
      <c r="L5">
        <f>Sheet1!J14</f>
        <v>0</v>
      </c>
      <c r="M5">
        <f>Sheet1!K14</f>
        <v>33</v>
      </c>
      <c r="N5">
        <f>Sheet1!L14</f>
        <v>2</v>
      </c>
      <c r="O5">
        <f>Sheet1!M14</f>
        <v>0</v>
      </c>
      <c r="P5">
        <f>Sheet1!N14</f>
        <v>0</v>
      </c>
      <c r="Q5">
        <f>Sheet1!O14</f>
        <v>5</v>
      </c>
      <c r="R5">
        <f>Sheet1!P14</f>
        <v>0</v>
      </c>
      <c r="S5">
        <f>Sheet1!Q14</f>
        <v>0</v>
      </c>
      <c r="T5">
        <f>Sheet1!R14</f>
        <v>0</v>
      </c>
      <c r="U5">
        <f>Sheet1!S14</f>
        <v>3</v>
      </c>
      <c r="V5">
        <f>Sheet1!T14</f>
        <v>10</v>
      </c>
      <c r="W5">
        <f>Sheet1!U14</f>
        <v>0</v>
      </c>
      <c r="X5">
        <f>Sheet1!V14</f>
        <v>0</v>
      </c>
      <c r="Y5">
        <f>Sheet1!W14</f>
        <v>0</v>
      </c>
      <c r="Z5">
        <f>Sheet1!X14</f>
        <v>0</v>
      </c>
      <c r="AA5">
        <f>Sheet1!Y14</f>
        <v>1</v>
      </c>
      <c r="AB5">
        <f>Sheet1!Z14</f>
        <v>69</v>
      </c>
      <c r="AD5">
        <f t="shared" si="1"/>
        <v>36</v>
      </c>
      <c r="AE5">
        <f t="shared" si="0"/>
        <v>5</v>
      </c>
    </row>
    <row r="6" spans="1:31" x14ac:dyDescent="0.2">
      <c r="A6" t="str">
        <f>+VLOOKUP(C6,'HC by Title &amp; Cons w Formulas'!$A$5:$D$142,2,0)</f>
        <v>Manhattan Property Management</v>
      </c>
      <c r="B6" t="s">
        <v>185</v>
      </c>
      <c r="C6" t="s">
        <v>76</v>
      </c>
      <c r="D6">
        <f>Sheet1!B15</f>
        <v>3</v>
      </c>
      <c r="E6">
        <f>Sheet1!C15</f>
        <v>0</v>
      </c>
      <c r="F6">
        <f>Sheet1!D15</f>
        <v>1</v>
      </c>
      <c r="G6">
        <f>Sheet1!E15</f>
        <v>1</v>
      </c>
      <c r="H6">
        <f>Sheet1!F15</f>
        <v>1</v>
      </c>
      <c r="I6">
        <f>Sheet1!G15</f>
        <v>1</v>
      </c>
      <c r="J6">
        <f>Sheet1!H15</f>
        <v>1</v>
      </c>
      <c r="K6">
        <f>Sheet1!I15</f>
        <v>1</v>
      </c>
      <c r="L6">
        <f>Sheet1!J15</f>
        <v>0</v>
      </c>
      <c r="M6">
        <f>Sheet1!K15</f>
        <v>13</v>
      </c>
      <c r="N6">
        <f>Sheet1!L15</f>
        <v>2</v>
      </c>
      <c r="O6">
        <f>Sheet1!M15</f>
        <v>0</v>
      </c>
      <c r="P6">
        <f>Sheet1!N15</f>
        <v>0</v>
      </c>
      <c r="Q6">
        <f>Sheet1!O15</f>
        <v>5</v>
      </c>
      <c r="R6">
        <f>Sheet1!P15</f>
        <v>0</v>
      </c>
      <c r="S6">
        <f>Sheet1!Q15</f>
        <v>0</v>
      </c>
      <c r="T6">
        <f>Sheet1!R15</f>
        <v>0</v>
      </c>
      <c r="U6">
        <f>Sheet1!S15</f>
        <v>2</v>
      </c>
      <c r="V6">
        <f>Sheet1!T15</f>
        <v>6</v>
      </c>
      <c r="W6">
        <f>Sheet1!U15</f>
        <v>0</v>
      </c>
      <c r="X6">
        <f>Sheet1!V15</f>
        <v>0</v>
      </c>
      <c r="Y6">
        <f>Sheet1!W15</f>
        <v>0</v>
      </c>
      <c r="Z6">
        <f>Sheet1!X15</f>
        <v>0</v>
      </c>
      <c r="AA6">
        <f>Sheet1!Y15</f>
        <v>1</v>
      </c>
      <c r="AB6">
        <f>Sheet1!Z15</f>
        <v>38</v>
      </c>
      <c r="AD6">
        <f t="shared" si="1"/>
        <v>16</v>
      </c>
      <c r="AE6">
        <f t="shared" si="0"/>
        <v>5</v>
      </c>
    </row>
    <row r="7" spans="1:31" hidden="1" x14ac:dyDescent="0.2">
      <c r="A7" t="str">
        <f>+VLOOKUP(C7,'HC by Title &amp; Cons w Formulas'!$A$5:$D$142,2,0)</f>
        <v>Manhattan Property Management</v>
      </c>
      <c r="B7" t="s">
        <v>186</v>
      </c>
      <c r="C7" t="s">
        <v>334</v>
      </c>
      <c r="D7">
        <f>Sheet1!B16</f>
        <v>0</v>
      </c>
      <c r="E7">
        <f>Sheet1!C16</f>
        <v>0</v>
      </c>
      <c r="F7">
        <f>Sheet1!D16</f>
        <v>0</v>
      </c>
      <c r="G7">
        <f>Sheet1!E16</f>
        <v>0</v>
      </c>
      <c r="H7">
        <f>Sheet1!F16</f>
        <v>0</v>
      </c>
      <c r="I7">
        <f>Sheet1!G16</f>
        <v>0</v>
      </c>
      <c r="J7">
        <f>Sheet1!H16</f>
        <v>0</v>
      </c>
      <c r="K7">
        <f>Sheet1!I16</f>
        <v>0</v>
      </c>
      <c r="L7">
        <f>Sheet1!J16</f>
        <v>0</v>
      </c>
      <c r="M7">
        <f>Sheet1!K16</f>
        <v>0</v>
      </c>
      <c r="N7">
        <f>Sheet1!L16</f>
        <v>0</v>
      </c>
      <c r="O7">
        <f>Sheet1!M16</f>
        <v>0</v>
      </c>
      <c r="P7">
        <f>Sheet1!N16</f>
        <v>0</v>
      </c>
      <c r="Q7">
        <f>Sheet1!O16</f>
        <v>0</v>
      </c>
      <c r="R7">
        <f>Sheet1!P16</f>
        <v>0</v>
      </c>
      <c r="S7">
        <f>Sheet1!Q16</f>
        <v>0</v>
      </c>
      <c r="T7">
        <f>Sheet1!R16</f>
        <v>0</v>
      </c>
      <c r="U7">
        <f>Sheet1!S16</f>
        <v>0</v>
      </c>
      <c r="V7">
        <f>Sheet1!T16</f>
        <v>0</v>
      </c>
      <c r="W7">
        <f>Sheet1!U16</f>
        <v>0</v>
      </c>
      <c r="X7">
        <f>Sheet1!V16</f>
        <v>0</v>
      </c>
      <c r="Y7">
        <f>Sheet1!W16</f>
        <v>0</v>
      </c>
      <c r="Z7">
        <f>Sheet1!X16</f>
        <v>0</v>
      </c>
      <c r="AA7">
        <f>Sheet1!Y16</f>
        <v>0</v>
      </c>
      <c r="AB7">
        <f>Sheet1!Z16</f>
        <v>0</v>
      </c>
      <c r="AD7">
        <f t="shared" si="1"/>
        <v>0</v>
      </c>
      <c r="AE7">
        <f t="shared" si="0"/>
        <v>0</v>
      </c>
    </row>
    <row r="8" spans="1:31" hidden="1" x14ac:dyDescent="0.2">
      <c r="A8" t="str">
        <f>+VLOOKUP(C8,'HC by Title &amp; Cons w Formulas'!$A$5:$D$142,2,0)</f>
        <v>Manhattan Property Management</v>
      </c>
      <c r="B8" t="s">
        <v>187</v>
      </c>
      <c r="C8" t="s">
        <v>78</v>
      </c>
      <c r="D8">
        <f>Sheet1!B17</f>
        <v>4</v>
      </c>
      <c r="E8">
        <f>Sheet1!C17</f>
        <v>0</v>
      </c>
      <c r="F8">
        <f>Sheet1!D17</f>
        <v>1</v>
      </c>
      <c r="G8">
        <f>Sheet1!E17</f>
        <v>1</v>
      </c>
      <c r="H8">
        <f>Sheet1!F17</f>
        <v>2</v>
      </c>
      <c r="I8">
        <f>Sheet1!G17</f>
        <v>1</v>
      </c>
      <c r="J8">
        <f>Sheet1!H17</f>
        <v>1</v>
      </c>
      <c r="K8">
        <f>Sheet1!I17</f>
        <v>2</v>
      </c>
      <c r="L8">
        <f>Sheet1!J17</f>
        <v>0</v>
      </c>
      <c r="M8">
        <f>Sheet1!K17</f>
        <v>20</v>
      </c>
      <c r="N8">
        <f>Sheet1!L17</f>
        <v>1</v>
      </c>
      <c r="O8">
        <f>Sheet1!M17</f>
        <v>0</v>
      </c>
      <c r="P8">
        <f>Sheet1!N17</f>
        <v>0</v>
      </c>
      <c r="Q8">
        <f>Sheet1!O17</f>
        <v>5</v>
      </c>
      <c r="R8">
        <f>Sheet1!P17</f>
        <v>0</v>
      </c>
      <c r="S8">
        <f>Sheet1!Q17</f>
        <v>0</v>
      </c>
      <c r="T8">
        <f>Sheet1!R17</f>
        <v>1</v>
      </c>
      <c r="U8">
        <f>Sheet1!S17</f>
        <v>1</v>
      </c>
      <c r="V8">
        <f>Sheet1!T17</f>
        <v>7</v>
      </c>
      <c r="W8">
        <f>Sheet1!U17</f>
        <v>0</v>
      </c>
      <c r="X8">
        <f>Sheet1!V17</f>
        <v>0</v>
      </c>
      <c r="Y8">
        <f>Sheet1!W17</f>
        <v>0</v>
      </c>
      <c r="Z8">
        <f>Sheet1!X17</f>
        <v>0</v>
      </c>
      <c r="AA8">
        <f>Sheet1!Y17</f>
        <v>1</v>
      </c>
      <c r="AB8">
        <f>Sheet1!Z17</f>
        <v>48</v>
      </c>
      <c r="AD8">
        <f t="shared" si="1"/>
        <v>22</v>
      </c>
      <c r="AE8">
        <f t="shared" si="0"/>
        <v>5</v>
      </c>
    </row>
    <row r="9" spans="1:31" hidden="1" x14ac:dyDescent="0.2">
      <c r="A9" t="str">
        <f>+VLOOKUP(C9,'HC by Title &amp; Cons w Formulas'!$A$5:$D$142,2,0)</f>
        <v>Manhattan Property Management</v>
      </c>
      <c r="B9" t="s">
        <v>188</v>
      </c>
      <c r="C9" t="s">
        <v>79</v>
      </c>
      <c r="D9">
        <f>Sheet1!B18</f>
        <v>5</v>
      </c>
      <c r="E9">
        <f>Sheet1!C18</f>
        <v>0</v>
      </c>
      <c r="F9">
        <f>Sheet1!D18</f>
        <v>2</v>
      </c>
      <c r="G9">
        <f>Sheet1!E18</f>
        <v>1</v>
      </c>
      <c r="H9">
        <f>Sheet1!F18</f>
        <v>2</v>
      </c>
      <c r="I9">
        <f>Sheet1!G18</f>
        <v>1</v>
      </c>
      <c r="J9">
        <f>Sheet1!H18</f>
        <v>1</v>
      </c>
      <c r="K9">
        <f>Sheet1!I18</f>
        <v>2</v>
      </c>
      <c r="L9">
        <f>Sheet1!J18</f>
        <v>0</v>
      </c>
      <c r="M9">
        <f>Sheet1!K18</f>
        <v>24</v>
      </c>
      <c r="N9">
        <f>Sheet1!L18</f>
        <v>1</v>
      </c>
      <c r="O9">
        <f>Sheet1!M18</f>
        <v>0</v>
      </c>
      <c r="P9">
        <f>Sheet1!N18</f>
        <v>0</v>
      </c>
      <c r="Q9">
        <f>Sheet1!O18</f>
        <v>5</v>
      </c>
      <c r="R9">
        <f>Sheet1!P18</f>
        <v>0</v>
      </c>
      <c r="S9">
        <f>Sheet1!Q18</f>
        <v>0</v>
      </c>
      <c r="T9">
        <f>Sheet1!R18</f>
        <v>0</v>
      </c>
      <c r="U9">
        <f>Sheet1!S18</f>
        <v>2</v>
      </c>
      <c r="V9">
        <f>Sheet1!T18</f>
        <v>8</v>
      </c>
      <c r="W9">
        <f>Sheet1!U18</f>
        <v>0</v>
      </c>
      <c r="X9">
        <f>Sheet1!V18</f>
        <v>0</v>
      </c>
      <c r="Y9">
        <f>Sheet1!W18</f>
        <v>0</v>
      </c>
      <c r="Z9">
        <f>Sheet1!X18</f>
        <v>0</v>
      </c>
      <c r="AA9">
        <f>Sheet1!Y18</f>
        <v>1</v>
      </c>
      <c r="AB9">
        <f>Sheet1!Z18</f>
        <v>55</v>
      </c>
      <c r="AD9">
        <f t="shared" si="1"/>
        <v>26</v>
      </c>
      <c r="AE9">
        <f t="shared" si="0"/>
        <v>5</v>
      </c>
    </row>
    <row r="10" spans="1:31" hidden="1" x14ac:dyDescent="0.2">
      <c r="A10" t="str">
        <f>+VLOOKUP(C10,'HC by Title &amp; Cons w Formulas'!$A$5:$D$142,2,0)</f>
        <v>Manhattan Property Management</v>
      </c>
      <c r="B10" t="s">
        <v>189</v>
      </c>
      <c r="C10" t="s">
        <v>80</v>
      </c>
      <c r="D10">
        <f>Sheet1!B19</f>
        <v>3</v>
      </c>
      <c r="E10">
        <f>Sheet1!C19</f>
        <v>0</v>
      </c>
      <c r="F10">
        <f>Sheet1!D19</f>
        <v>1</v>
      </c>
      <c r="G10">
        <f>Sheet1!E19</f>
        <v>1</v>
      </c>
      <c r="H10">
        <f>Sheet1!F19</f>
        <v>2</v>
      </c>
      <c r="I10">
        <f>Sheet1!G19</f>
        <v>1</v>
      </c>
      <c r="J10">
        <f>Sheet1!H19</f>
        <v>1</v>
      </c>
      <c r="K10">
        <f>Sheet1!I19</f>
        <v>1</v>
      </c>
      <c r="L10">
        <f>Sheet1!J19</f>
        <v>0</v>
      </c>
      <c r="M10">
        <f>Sheet1!K19</f>
        <v>15</v>
      </c>
      <c r="N10">
        <f>Sheet1!L19</f>
        <v>2</v>
      </c>
      <c r="O10">
        <f>Sheet1!M19</f>
        <v>0</v>
      </c>
      <c r="P10">
        <f>Sheet1!N19</f>
        <v>0</v>
      </c>
      <c r="Q10">
        <f>Sheet1!O19</f>
        <v>5</v>
      </c>
      <c r="R10">
        <f>Sheet1!P19</f>
        <v>0</v>
      </c>
      <c r="S10">
        <f>Sheet1!Q19</f>
        <v>0</v>
      </c>
      <c r="T10">
        <f>Sheet1!R19</f>
        <v>0</v>
      </c>
      <c r="U10">
        <f>Sheet1!S19</f>
        <v>2</v>
      </c>
      <c r="V10">
        <f>Sheet1!T19</f>
        <v>5</v>
      </c>
      <c r="W10">
        <f>Sheet1!U19</f>
        <v>0</v>
      </c>
      <c r="X10">
        <f>Sheet1!V19</f>
        <v>0</v>
      </c>
      <c r="Y10">
        <f>Sheet1!W19</f>
        <v>0</v>
      </c>
      <c r="Z10">
        <f>Sheet1!X19</f>
        <v>0</v>
      </c>
      <c r="AA10">
        <f>Sheet1!Y19</f>
        <v>1</v>
      </c>
      <c r="AB10">
        <f>Sheet1!Z19</f>
        <v>40</v>
      </c>
      <c r="AD10">
        <f t="shared" si="1"/>
        <v>18</v>
      </c>
      <c r="AE10">
        <f t="shared" si="0"/>
        <v>5</v>
      </c>
    </row>
    <row r="11" spans="1:31" x14ac:dyDescent="0.2">
      <c r="A11" t="str">
        <f>+VLOOKUP(C11,'HC by Title &amp; Cons w Formulas'!$A$5:$D$142,2,0)</f>
        <v>Manhattan Property Management</v>
      </c>
      <c r="B11" t="s">
        <v>190</v>
      </c>
      <c r="C11" t="s">
        <v>81</v>
      </c>
      <c r="D11">
        <f>Sheet1!B20</f>
        <v>3</v>
      </c>
      <c r="E11">
        <f>Sheet1!C20</f>
        <v>0</v>
      </c>
      <c r="F11">
        <f>Sheet1!D20</f>
        <v>1</v>
      </c>
      <c r="G11">
        <f>Sheet1!E20</f>
        <v>1</v>
      </c>
      <c r="H11">
        <f>Sheet1!F20</f>
        <v>1</v>
      </c>
      <c r="I11">
        <f>Sheet1!G20</f>
        <v>1</v>
      </c>
      <c r="J11">
        <f>Sheet1!H20</f>
        <v>1</v>
      </c>
      <c r="K11">
        <f>Sheet1!I20</f>
        <v>1</v>
      </c>
      <c r="L11">
        <f>Sheet1!J20</f>
        <v>0</v>
      </c>
      <c r="M11">
        <f>Sheet1!K20</f>
        <v>16</v>
      </c>
      <c r="N11">
        <f>Sheet1!L20</f>
        <v>1</v>
      </c>
      <c r="O11">
        <f>Sheet1!M20</f>
        <v>0</v>
      </c>
      <c r="P11">
        <f>Sheet1!N20</f>
        <v>0</v>
      </c>
      <c r="Q11">
        <f>Sheet1!O20</f>
        <v>5</v>
      </c>
      <c r="R11">
        <f>Sheet1!P20</f>
        <v>0</v>
      </c>
      <c r="S11">
        <f>Sheet1!Q20</f>
        <v>0</v>
      </c>
      <c r="T11">
        <f>Sheet1!R20</f>
        <v>0</v>
      </c>
      <c r="U11">
        <f>Sheet1!S20</f>
        <v>2</v>
      </c>
      <c r="V11">
        <f>Sheet1!T20</f>
        <v>6</v>
      </c>
      <c r="W11">
        <f>Sheet1!U20</f>
        <v>0</v>
      </c>
      <c r="X11">
        <f>Sheet1!V20</f>
        <v>0</v>
      </c>
      <c r="Y11">
        <f>Sheet1!W20</f>
        <v>0</v>
      </c>
      <c r="Z11">
        <f>Sheet1!X20</f>
        <v>0</v>
      </c>
      <c r="AA11">
        <f>Sheet1!Y20</f>
        <v>1</v>
      </c>
      <c r="AB11">
        <f>Sheet1!Z20</f>
        <v>40</v>
      </c>
      <c r="AD11">
        <f t="shared" si="1"/>
        <v>18</v>
      </c>
      <c r="AE11">
        <f t="shared" si="0"/>
        <v>5</v>
      </c>
    </row>
    <row r="12" spans="1:31" hidden="1" x14ac:dyDescent="0.2">
      <c r="A12" t="str">
        <f>+VLOOKUP(C12,'HC by Title &amp; Cons w Formulas'!$A$5:$D$142,2,0)</f>
        <v>Manhattan Property Management</v>
      </c>
      <c r="B12" s="3" t="s">
        <v>191</v>
      </c>
      <c r="C12" s="3" t="s">
        <v>82</v>
      </c>
      <c r="D12" s="3">
        <f>Sheet1!B21</f>
        <v>2</v>
      </c>
      <c r="E12" s="3">
        <f>Sheet1!C21</f>
        <v>0</v>
      </c>
      <c r="F12" s="3">
        <f>Sheet1!D21</f>
        <v>0</v>
      </c>
      <c r="G12" s="3">
        <f>Sheet1!E21</f>
        <v>1</v>
      </c>
      <c r="H12" s="3">
        <f>Sheet1!F21</f>
        <v>0</v>
      </c>
      <c r="I12" s="3">
        <f>Sheet1!G21</f>
        <v>1</v>
      </c>
      <c r="J12" s="3">
        <f>Sheet1!H21</f>
        <v>1</v>
      </c>
      <c r="K12" s="3">
        <f>Sheet1!I21</f>
        <v>1</v>
      </c>
      <c r="L12" s="3">
        <f>Sheet1!J21</f>
        <v>0</v>
      </c>
      <c r="M12" s="3">
        <f>Sheet1!K21</f>
        <v>7</v>
      </c>
      <c r="N12" s="3">
        <f>Sheet1!L21</f>
        <v>1</v>
      </c>
      <c r="O12" s="3">
        <f>Sheet1!M21</f>
        <v>0</v>
      </c>
      <c r="P12" s="3">
        <f>Sheet1!N21</f>
        <v>0</v>
      </c>
      <c r="Q12" s="3">
        <f>Sheet1!O21</f>
        <v>5</v>
      </c>
      <c r="R12" s="3">
        <f>Sheet1!P21</f>
        <v>0</v>
      </c>
      <c r="S12" s="3">
        <f>Sheet1!Q21</f>
        <v>0</v>
      </c>
      <c r="T12" s="3">
        <f>Sheet1!R21</f>
        <v>0</v>
      </c>
      <c r="U12" s="3">
        <f>Sheet1!S21</f>
        <v>2</v>
      </c>
      <c r="V12" s="3">
        <f>Sheet1!T21</f>
        <v>3</v>
      </c>
      <c r="W12" s="3">
        <f>Sheet1!U21</f>
        <v>0</v>
      </c>
      <c r="X12" s="3">
        <f>Sheet1!V21</f>
        <v>0</v>
      </c>
      <c r="Y12" s="3">
        <f>Sheet1!W21</f>
        <v>0</v>
      </c>
      <c r="Z12" s="3">
        <f>Sheet1!X21</f>
        <v>0</v>
      </c>
      <c r="AA12" s="3">
        <f>Sheet1!Y21</f>
        <v>1</v>
      </c>
      <c r="AB12" s="3">
        <f>Sheet1!Z21</f>
        <v>25</v>
      </c>
      <c r="AD12">
        <f t="shared" si="1"/>
        <v>9</v>
      </c>
      <c r="AE12">
        <f t="shared" ref="AE12:AE66" si="2">R12+Q12</f>
        <v>5</v>
      </c>
    </row>
    <row r="13" spans="1:31" x14ac:dyDescent="0.2">
      <c r="A13" t="str">
        <f>+VLOOKUP(C13,'HC by Title &amp; Cons w Formulas'!$A$5:$D$142,2,0)</f>
        <v>Manhattan Property Management</v>
      </c>
      <c r="B13" t="s">
        <v>192</v>
      </c>
      <c r="C13" t="s">
        <v>83</v>
      </c>
      <c r="D13">
        <f>Sheet1!B22</f>
        <v>3</v>
      </c>
      <c r="E13">
        <f>Sheet1!C22</f>
        <v>0</v>
      </c>
      <c r="F13">
        <f>Sheet1!D22</f>
        <v>1</v>
      </c>
      <c r="G13">
        <f>Sheet1!E22</f>
        <v>1</v>
      </c>
      <c r="H13">
        <f>Sheet1!F22</f>
        <v>1</v>
      </c>
      <c r="I13">
        <f>Sheet1!G22</f>
        <v>1</v>
      </c>
      <c r="J13">
        <f>Sheet1!H22</f>
        <v>1</v>
      </c>
      <c r="K13">
        <f>Sheet1!I22</f>
        <v>1</v>
      </c>
      <c r="L13">
        <f>Sheet1!J22</f>
        <v>0</v>
      </c>
      <c r="M13">
        <f>Sheet1!K22</f>
        <v>15</v>
      </c>
      <c r="N13">
        <f>Sheet1!L22</f>
        <v>2</v>
      </c>
      <c r="O13">
        <f>Sheet1!M22</f>
        <v>0</v>
      </c>
      <c r="P13">
        <f>Sheet1!N22</f>
        <v>0</v>
      </c>
      <c r="Q13">
        <f>Sheet1!O22</f>
        <v>5</v>
      </c>
      <c r="R13">
        <f>Sheet1!P22</f>
        <v>0</v>
      </c>
      <c r="S13">
        <f>Sheet1!Q22</f>
        <v>0</v>
      </c>
      <c r="T13">
        <f>Sheet1!R22</f>
        <v>0</v>
      </c>
      <c r="U13">
        <f>Sheet1!S22</f>
        <v>2</v>
      </c>
      <c r="V13">
        <f>Sheet1!T22</f>
        <v>5</v>
      </c>
      <c r="W13">
        <f>Sheet1!U22</f>
        <v>0</v>
      </c>
      <c r="X13">
        <f>Sheet1!V22</f>
        <v>0</v>
      </c>
      <c r="Y13">
        <f>Sheet1!W22</f>
        <v>0</v>
      </c>
      <c r="Z13">
        <f>Sheet1!X22</f>
        <v>0</v>
      </c>
      <c r="AA13">
        <f>Sheet1!Y22</f>
        <v>1</v>
      </c>
      <c r="AB13">
        <f>Sheet1!Z22</f>
        <v>39</v>
      </c>
      <c r="AD13">
        <f t="shared" si="1"/>
        <v>18</v>
      </c>
      <c r="AE13">
        <f t="shared" ref="AE13:AE20" si="3">R13+Q13</f>
        <v>5</v>
      </c>
    </row>
    <row r="14" spans="1:31" x14ac:dyDescent="0.2">
      <c r="A14" t="str">
        <f>+VLOOKUP(C14,'HC by Title &amp; Cons w Formulas'!$A$5:$D$142,2,0)</f>
        <v>Manhattan Property Management</v>
      </c>
      <c r="B14" t="s">
        <v>193</v>
      </c>
      <c r="C14" t="s">
        <v>84</v>
      </c>
      <c r="D14">
        <f>Sheet1!B23</f>
        <v>4</v>
      </c>
      <c r="E14">
        <f>Sheet1!C23</f>
        <v>0</v>
      </c>
      <c r="F14">
        <f>Sheet1!D23</f>
        <v>1</v>
      </c>
      <c r="G14">
        <f>Sheet1!E23</f>
        <v>1</v>
      </c>
      <c r="H14">
        <f>Sheet1!F23</f>
        <v>1</v>
      </c>
      <c r="I14">
        <f>Sheet1!G23</f>
        <v>1</v>
      </c>
      <c r="J14">
        <f>Sheet1!H23</f>
        <v>1</v>
      </c>
      <c r="K14">
        <f>Sheet1!I23</f>
        <v>1</v>
      </c>
      <c r="L14">
        <f>Sheet1!J23</f>
        <v>0</v>
      </c>
      <c r="M14">
        <f>Sheet1!K23</f>
        <v>19</v>
      </c>
      <c r="N14">
        <f>Sheet1!L23</f>
        <v>1</v>
      </c>
      <c r="O14">
        <f>Sheet1!M23</f>
        <v>0</v>
      </c>
      <c r="P14">
        <f>Sheet1!N23</f>
        <v>0</v>
      </c>
      <c r="Q14">
        <f>Sheet1!O23</f>
        <v>5</v>
      </c>
      <c r="R14">
        <f>Sheet1!P23</f>
        <v>0</v>
      </c>
      <c r="S14">
        <f>Sheet1!Q23</f>
        <v>0</v>
      </c>
      <c r="T14">
        <f>Sheet1!R23</f>
        <v>0</v>
      </c>
      <c r="U14">
        <f>Sheet1!S23</f>
        <v>2</v>
      </c>
      <c r="V14">
        <f>Sheet1!T23</f>
        <v>6</v>
      </c>
      <c r="W14">
        <f>Sheet1!U23</f>
        <v>0</v>
      </c>
      <c r="X14">
        <f>Sheet1!V23</f>
        <v>0</v>
      </c>
      <c r="Y14">
        <f>Sheet1!W23</f>
        <v>0</v>
      </c>
      <c r="Z14">
        <f>Sheet1!X23</f>
        <v>0</v>
      </c>
      <c r="AA14">
        <f>Sheet1!Y23</f>
        <v>1</v>
      </c>
      <c r="AB14">
        <f>Sheet1!Z23</f>
        <v>44</v>
      </c>
      <c r="AD14">
        <f t="shared" si="1"/>
        <v>21</v>
      </c>
      <c r="AE14">
        <f t="shared" si="3"/>
        <v>5</v>
      </c>
    </row>
    <row r="15" spans="1:31" x14ac:dyDescent="0.2">
      <c r="A15" t="str">
        <f>+VLOOKUP(C15,'HC by Title &amp; Cons w Formulas'!$A$5:$D$142,2,0)</f>
        <v>Manhattan Property Management</v>
      </c>
      <c r="B15" t="s">
        <v>194</v>
      </c>
      <c r="C15" t="s">
        <v>85</v>
      </c>
      <c r="D15">
        <f>Sheet1!B24</f>
        <v>2</v>
      </c>
      <c r="E15">
        <f>Sheet1!C24</f>
        <v>0</v>
      </c>
      <c r="F15">
        <f>Sheet1!D24</f>
        <v>0</v>
      </c>
      <c r="G15">
        <f>Sheet1!E24</f>
        <v>1</v>
      </c>
      <c r="H15">
        <f>Sheet1!F24</f>
        <v>1</v>
      </c>
      <c r="I15">
        <f>Sheet1!G24</f>
        <v>1</v>
      </c>
      <c r="J15">
        <f>Sheet1!H24</f>
        <v>1</v>
      </c>
      <c r="K15">
        <f>Sheet1!I24</f>
        <v>1</v>
      </c>
      <c r="L15">
        <f>Sheet1!J24</f>
        <v>0</v>
      </c>
      <c r="M15">
        <f>Sheet1!K24</f>
        <v>6</v>
      </c>
      <c r="N15">
        <f>Sheet1!L24</f>
        <v>1</v>
      </c>
      <c r="O15">
        <f>Sheet1!M24</f>
        <v>0</v>
      </c>
      <c r="P15">
        <f>Sheet1!N24</f>
        <v>0</v>
      </c>
      <c r="Q15">
        <f>Sheet1!O24</f>
        <v>5</v>
      </c>
      <c r="R15">
        <f>Sheet1!P24</f>
        <v>0</v>
      </c>
      <c r="S15">
        <f>Sheet1!Q24</f>
        <v>0</v>
      </c>
      <c r="T15">
        <f>Sheet1!R24</f>
        <v>0</v>
      </c>
      <c r="U15">
        <f>Sheet1!S24</f>
        <v>2</v>
      </c>
      <c r="V15">
        <f>Sheet1!T24</f>
        <v>3</v>
      </c>
      <c r="W15">
        <f>Sheet1!U24</f>
        <v>0</v>
      </c>
      <c r="X15">
        <f>Sheet1!V24</f>
        <v>0</v>
      </c>
      <c r="Y15">
        <f>Sheet1!W24</f>
        <v>0</v>
      </c>
      <c r="Z15">
        <f>Sheet1!X24</f>
        <v>0</v>
      </c>
      <c r="AA15">
        <f>Sheet1!Y24</f>
        <v>1</v>
      </c>
      <c r="AB15">
        <f>Sheet1!Z24</f>
        <v>25</v>
      </c>
      <c r="AD15">
        <f t="shared" si="1"/>
        <v>8</v>
      </c>
      <c r="AE15">
        <f t="shared" si="3"/>
        <v>5</v>
      </c>
    </row>
    <row r="16" spans="1:31" x14ac:dyDescent="0.2">
      <c r="A16" t="str">
        <f>+VLOOKUP(C16,'HC by Title &amp; Cons w Formulas'!$A$5:$D$142,2,0)</f>
        <v>Manhattan Property Management</v>
      </c>
      <c r="B16" t="s">
        <v>195</v>
      </c>
      <c r="C16" t="s">
        <v>86</v>
      </c>
      <c r="D16">
        <f>Sheet1!B25</f>
        <v>2</v>
      </c>
      <c r="E16">
        <f>Sheet1!C25</f>
        <v>0</v>
      </c>
      <c r="F16">
        <f>Sheet1!D25</f>
        <v>0</v>
      </c>
      <c r="G16">
        <f>Sheet1!E25</f>
        <v>1</v>
      </c>
      <c r="H16">
        <f>Sheet1!F25</f>
        <v>1</v>
      </c>
      <c r="I16">
        <f>Sheet1!G25</f>
        <v>1</v>
      </c>
      <c r="J16">
        <f>Sheet1!H25</f>
        <v>1</v>
      </c>
      <c r="K16">
        <f>Sheet1!I25</f>
        <v>1</v>
      </c>
      <c r="L16">
        <f>Sheet1!J25</f>
        <v>0</v>
      </c>
      <c r="M16">
        <f>Sheet1!K25</f>
        <v>10</v>
      </c>
      <c r="N16">
        <f>Sheet1!L25</f>
        <v>1</v>
      </c>
      <c r="O16">
        <f>Sheet1!M25</f>
        <v>0</v>
      </c>
      <c r="P16">
        <f>Sheet1!N25</f>
        <v>0</v>
      </c>
      <c r="Q16">
        <f>Sheet1!O25</f>
        <v>5</v>
      </c>
      <c r="R16">
        <f>Sheet1!P25</f>
        <v>0</v>
      </c>
      <c r="S16">
        <f>Sheet1!Q25</f>
        <v>0</v>
      </c>
      <c r="T16">
        <f>Sheet1!R25</f>
        <v>0</v>
      </c>
      <c r="U16">
        <f>Sheet1!S25</f>
        <v>2</v>
      </c>
      <c r="V16">
        <f>Sheet1!T25</f>
        <v>4</v>
      </c>
      <c r="W16">
        <f>Sheet1!U25</f>
        <v>0</v>
      </c>
      <c r="X16">
        <f>Sheet1!V25</f>
        <v>0</v>
      </c>
      <c r="Y16">
        <f>Sheet1!W25</f>
        <v>0</v>
      </c>
      <c r="Z16">
        <f>Sheet1!X25</f>
        <v>0</v>
      </c>
      <c r="AA16">
        <f>Sheet1!Y25</f>
        <v>1</v>
      </c>
      <c r="AB16">
        <f>Sheet1!Z25</f>
        <v>30</v>
      </c>
      <c r="AD16">
        <f t="shared" si="1"/>
        <v>12</v>
      </c>
      <c r="AE16">
        <f t="shared" si="3"/>
        <v>5</v>
      </c>
    </row>
    <row r="17" spans="1:31" hidden="1" x14ac:dyDescent="0.2">
      <c r="A17" t="str">
        <f>+VLOOKUP(C17,'HC by Title &amp; Cons w Formulas'!$A$5:$D$142,2,0)</f>
        <v>Manhattan Property Management</v>
      </c>
      <c r="B17" t="s">
        <v>196</v>
      </c>
      <c r="C17" t="s">
        <v>87</v>
      </c>
      <c r="D17">
        <f>Sheet1!B26</f>
        <v>4</v>
      </c>
      <c r="E17">
        <f>Sheet1!C26</f>
        <v>0</v>
      </c>
      <c r="F17">
        <f>Sheet1!D26</f>
        <v>1</v>
      </c>
      <c r="G17">
        <f>Sheet1!E26</f>
        <v>1</v>
      </c>
      <c r="H17">
        <f>Sheet1!F26</f>
        <v>2</v>
      </c>
      <c r="I17">
        <f>Sheet1!G26</f>
        <v>1</v>
      </c>
      <c r="J17">
        <f>Sheet1!H26</f>
        <v>1</v>
      </c>
      <c r="K17">
        <f>Sheet1!I26</f>
        <v>2</v>
      </c>
      <c r="L17">
        <f>Sheet1!J26</f>
        <v>0</v>
      </c>
      <c r="M17">
        <f>Sheet1!K26</f>
        <v>21</v>
      </c>
      <c r="N17">
        <f>Sheet1!L26</f>
        <v>1</v>
      </c>
      <c r="O17">
        <f>Sheet1!M26</f>
        <v>0</v>
      </c>
      <c r="P17">
        <f>Sheet1!N26</f>
        <v>0</v>
      </c>
      <c r="Q17">
        <f>Sheet1!O26</f>
        <v>5</v>
      </c>
      <c r="R17">
        <f>Sheet1!P26</f>
        <v>0</v>
      </c>
      <c r="S17">
        <f>Sheet1!Q26</f>
        <v>0</v>
      </c>
      <c r="T17">
        <f>Sheet1!R26</f>
        <v>2</v>
      </c>
      <c r="U17">
        <f>Sheet1!S26</f>
        <v>0</v>
      </c>
      <c r="V17">
        <f>Sheet1!T26</f>
        <v>7</v>
      </c>
      <c r="W17">
        <f>Sheet1!U26</f>
        <v>0</v>
      </c>
      <c r="X17">
        <f>Sheet1!V26</f>
        <v>0</v>
      </c>
      <c r="Y17">
        <f>Sheet1!W26</f>
        <v>0</v>
      </c>
      <c r="Z17">
        <f>Sheet1!X26</f>
        <v>0</v>
      </c>
      <c r="AA17">
        <f>Sheet1!Y26</f>
        <v>1</v>
      </c>
      <c r="AB17">
        <f>Sheet1!Z26</f>
        <v>49</v>
      </c>
      <c r="AD17">
        <f t="shared" si="1"/>
        <v>23</v>
      </c>
      <c r="AE17">
        <f t="shared" si="3"/>
        <v>5</v>
      </c>
    </row>
    <row r="18" spans="1:31" x14ac:dyDescent="0.2">
      <c r="A18" t="str">
        <f>+VLOOKUP(C18,'HC by Title &amp; Cons w Formulas'!$A$5:$D$142,2,0)</f>
        <v>Manhattan Property Management</v>
      </c>
      <c r="B18" t="s">
        <v>197</v>
      </c>
      <c r="C18" t="s">
        <v>88</v>
      </c>
      <c r="D18">
        <f>Sheet1!B27</f>
        <v>2</v>
      </c>
      <c r="E18">
        <f>Sheet1!C27</f>
        <v>0</v>
      </c>
      <c r="F18">
        <f>Sheet1!D27</f>
        <v>1</v>
      </c>
      <c r="G18">
        <f>Sheet1!E27</f>
        <v>1</v>
      </c>
      <c r="H18">
        <f>Sheet1!F27</f>
        <v>1</v>
      </c>
      <c r="I18">
        <f>Sheet1!G27</f>
        <v>1</v>
      </c>
      <c r="J18">
        <f>Sheet1!H27</f>
        <v>1</v>
      </c>
      <c r="K18">
        <f>Sheet1!I27</f>
        <v>1</v>
      </c>
      <c r="L18">
        <f>Sheet1!J27</f>
        <v>0</v>
      </c>
      <c r="M18">
        <f>Sheet1!K27</f>
        <v>11</v>
      </c>
      <c r="N18">
        <f>Sheet1!L27</f>
        <v>1</v>
      </c>
      <c r="O18">
        <f>Sheet1!M27</f>
        <v>0</v>
      </c>
      <c r="P18">
        <f>Sheet1!N27</f>
        <v>0</v>
      </c>
      <c r="Q18">
        <f>Sheet1!O27</f>
        <v>5</v>
      </c>
      <c r="R18">
        <f>Sheet1!P27</f>
        <v>0</v>
      </c>
      <c r="S18">
        <f>Sheet1!Q27</f>
        <v>0</v>
      </c>
      <c r="T18">
        <f>Sheet1!R27</f>
        <v>0</v>
      </c>
      <c r="U18">
        <f>Sheet1!S27</f>
        <v>2</v>
      </c>
      <c r="V18">
        <f>Sheet1!T27</f>
        <v>4</v>
      </c>
      <c r="W18">
        <f>Sheet1!U27</f>
        <v>0</v>
      </c>
      <c r="X18">
        <f>Sheet1!V27</f>
        <v>0</v>
      </c>
      <c r="Y18">
        <f>Sheet1!W27</f>
        <v>0</v>
      </c>
      <c r="Z18">
        <f>Sheet1!X27</f>
        <v>0</v>
      </c>
      <c r="AA18">
        <f>Sheet1!Y27</f>
        <v>1</v>
      </c>
      <c r="AB18">
        <f>Sheet1!Z27</f>
        <v>32</v>
      </c>
      <c r="AD18">
        <f t="shared" si="1"/>
        <v>13</v>
      </c>
      <c r="AE18">
        <f t="shared" si="3"/>
        <v>5</v>
      </c>
    </row>
    <row r="19" spans="1:31" hidden="1" x14ac:dyDescent="0.2">
      <c r="A19" t="str">
        <f>+VLOOKUP(C19,'HC by Title &amp; Cons w Formulas'!$A$5:$D$142,2,0)</f>
        <v>Manhattan Property Management</v>
      </c>
      <c r="B19" t="s">
        <v>198</v>
      </c>
      <c r="C19" t="s">
        <v>89</v>
      </c>
      <c r="D19">
        <f>Sheet1!B28</f>
        <v>4</v>
      </c>
      <c r="E19">
        <f>Sheet1!C28</f>
        <v>0</v>
      </c>
      <c r="F19">
        <f>Sheet1!D28</f>
        <v>1</v>
      </c>
      <c r="G19">
        <f>Sheet1!E28</f>
        <v>1</v>
      </c>
      <c r="H19">
        <f>Sheet1!F28</f>
        <v>2</v>
      </c>
      <c r="I19">
        <f>Sheet1!G28</f>
        <v>1</v>
      </c>
      <c r="J19">
        <f>Sheet1!H28</f>
        <v>1</v>
      </c>
      <c r="K19">
        <f>Sheet1!I28</f>
        <v>2</v>
      </c>
      <c r="L19">
        <f>Sheet1!J28</f>
        <v>0</v>
      </c>
      <c r="M19">
        <f>Sheet1!K28</f>
        <v>23</v>
      </c>
      <c r="N19">
        <f>Sheet1!L28</f>
        <v>1</v>
      </c>
      <c r="O19">
        <f>Sheet1!M28</f>
        <v>0</v>
      </c>
      <c r="P19">
        <f>Sheet1!N28</f>
        <v>0</v>
      </c>
      <c r="Q19">
        <f>Sheet1!O28</f>
        <v>5</v>
      </c>
      <c r="R19">
        <f>Sheet1!P28</f>
        <v>0</v>
      </c>
      <c r="S19">
        <f>Sheet1!Q28</f>
        <v>0</v>
      </c>
      <c r="T19">
        <f>Sheet1!R28</f>
        <v>0</v>
      </c>
      <c r="U19">
        <f>Sheet1!S28</f>
        <v>2</v>
      </c>
      <c r="V19">
        <f>Sheet1!T28</f>
        <v>8</v>
      </c>
      <c r="W19">
        <f>Sheet1!U28</f>
        <v>0</v>
      </c>
      <c r="X19">
        <f>Sheet1!V28</f>
        <v>0</v>
      </c>
      <c r="Y19">
        <f>Sheet1!W28</f>
        <v>0</v>
      </c>
      <c r="Z19">
        <f>Sheet1!X28</f>
        <v>0</v>
      </c>
      <c r="AA19">
        <f>Sheet1!Y28</f>
        <v>1</v>
      </c>
      <c r="AB19">
        <f>Sheet1!Z28</f>
        <v>52</v>
      </c>
      <c r="AD19">
        <f t="shared" si="1"/>
        <v>25</v>
      </c>
      <c r="AE19">
        <f t="shared" si="3"/>
        <v>5</v>
      </c>
    </row>
    <row r="20" spans="1:31" hidden="1" x14ac:dyDescent="0.2">
      <c r="A20" t="str">
        <f>+VLOOKUP(C20,'HC by Title &amp; Cons w Formulas'!$A$5:$D$142,2,0)</f>
        <v>Manhattan Property Management</v>
      </c>
      <c r="B20" t="s">
        <v>199</v>
      </c>
      <c r="C20" t="s">
        <v>90</v>
      </c>
      <c r="D20">
        <f>Sheet1!B29</f>
        <v>5</v>
      </c>
      <c r="E20">
        <f>Sheet1!C29</f>
        <v>0</v>
      </c>
      <c r="F20">
        <f>Sheet1!D29</f>
        <v>2</v>
      </c>
      <c r="G20">
        <f>Sheet1!E29</f>
        <v>1</v>
      </c>
      <c r="H20">
        <f>Sheet1!F29</f>
        <v>2</v>
      </c>
      <c r="I20">
        <f>Sheet1!G29</f>
        <v>1</v>
      </c>
      <c r="J20">
        <f>Sheet1!H29</f>
        <v>1</v>
      </c>
      <c r="K20">
        <f>Sheet1!I29</f>
        <v>2</v>
      </c>
      <c r="L20">
        <f>Sheet1!J29</f>
        <v>0</v>
      </c>
      <c r="M20">
        <f>Sheet1!K29</f>
        <v>26</v>
      </c>
      <c r="N20">
        <f>Sheet1!L29</f>
        <v>2</v>
      </c>
      <c r="O20">
        <f>Sheet1!M29</f>
        <v>0</v>
      </c>
      <c r="P20">
        <f>Sheet1!N29</f>
        <v>0</v>
      </c>
      <c r="Q20">
        <f>Sheet1!O29</f>
        <v>5</v>
      </c>
      <c r="R20">
        <f>Sheet1!P29</f>
        <v>0</v>
      </c>
      <c r="S20">
        <f>Sheet1!Q29</f>
        <v>0</v>
      </c>
      <c r="T20">
        <f>Sheet1!R29</f>
        <v>1</v>
      </c>
      <c r="U20">
        <f>Sheet1!S29</f>
        <v>1</v>
      </c>
      <c r="V20">
        <f>Sheet1!T29</f>
        <v>9</v>
      </c>
      <c r="W20">
        <f>Sheet1!U29</f>
        <v>0</v>
      </c>
      <c r="X20">
        <f>Sheet1!V29</f>
        <v>0</v>
      </c>
      <c r="Y20">
        <f>Sheet1!W29</f>
        <v>0</v>
      </c>
      <c r="Z20">
        <f>Sheet1!X29</f>
        <v>0</v>
      </c>
      <c r="AA20">
        <f>Sheet1!Y29</f>
        <v>1</v>
      </c>
      <c r="AB20">
        <f>Sheet1!Z29</f>
        <v>59</v>
      </c>
      <c r="AD20">
        <f t="shared" si="1"/>
        <v>29</v>
      </c>
      <c r="AE20">
        <f t="shared" si="3"/>
        <v>5</v>
      </c>
    </row>
    <row r="21" spans="1:31" hidden="1" x14ac:dyDescent="0.2">
      <c r="A21" t="str">
        <f>+VLOOKUP(C21,'HC by Title &amp; Cons w Formulas'!$A$5:$D$142,2,0)</f>
        <v>Manhattan Property Management</v>
      </c>
      <c r="B21" t="s">
        <v>200</v>
      </c>
      <c r="C21" t="s">
        <v>91</v>
      </c>
      <c r="D21">
        <f>Sheet1!B30</f>
        <v>4</v>
      </c>
      <c r="E21">
        <f>Sheet1!C30</f>
        <v>0</v>
      </c>
      <c r="F21">
        <f>Sheet1!D30</f>
        <v>1</v>
      </c>
      <c r="G21">
        <f>Sheet1!E30</f>
        <v>1</v>
      </c>
      <c r="H21">
        <f>Sheet1!F30</f>
        <v>2</v>
      </c>
      <c r="I21">
        <f>Sheet1!G30</f>
        <v>1</v>
      </c>
      <c r="J21">
        <f>Sheet1!H30</f>
        <v>1</v>
      </c>
      <c r="K21">
        <f>Sheet1!I30</f>
        <v>1</v>
      </c>
      <c r="L21">
        <f>Sheet1!J30</f>
        <v>0</v>
      </c>
      <c r="M21">
        <f>Sheet1!K30</f>
        <v>19</v>
      </c>
      <c r="N21">
        <f>Sheet1!L30</f>
        <v>1</v>
      </c>
      <c r="O21">
        <f>Sheet1!M30</f>
        <v>0</v>
      </c>
      <c r="P21">
        <f>Sheet1!N30</f>
        <v>0</v>
      </c>
      <c r="Q21">
        <f>Sheet1!O30</f>
        <v>5</v>
      </c>
      <c r="R21">
        <f>Sheet1!P30</f>
        <v>1</v>
      </c>
      <c r="S21">
        <f>Sheet1!Q30</f>
        <v>0</v>
      </c>
      <c r="T21">
        <f>Sheet1!R30</f>
        <v>0</v>
      </c>
      <c r="U21">
        <f>Sheet1!S30</f>
        <v>2</v>
      </c>
      <c r="V21">
        <f>Sheet1!T30</f>
        <v>8</v>
      </c>
      <c r="W21">
        <f>Sheet1!U30</f>
        <v>0</v>
      </c>
      <c r="X21">
        <f>Sheet1!V30</f>
        <v>0</v>
      </c>
      <c r="Y21">
        <f>Sheet1!W30</f>
        <v>0</v>
      </c>
      <c r="Z21">
        <f>Sheet1!X30</f>
        <v>0</v>
      </c>
      <c r="AA21">
        <f>Sheet1!Y30</f>
        <v>1</v>
      </c>
      <c r="AB21">
        <f>Sheet1!Z30</f>
        <v>48</v>
      </c>
      <c r="AD21">
        <f t="shared" si="1"/>
        <v>21</v>
      </c>
      <c r="AE21">
        <f t="shared" si="2"/>
        <v>6</v>
      </c>
    </row>
    <row r="22" spans="1:31" hidden="1" x14ac:dyDescent="0.2">
      <c r="A22" t="str">
        <f>+VLOOKUP(C22,'HC by Title &amp; Cons w Formulas'!$A$5:$D$142,2,0)</f>
        <v>Manhattan Property Management</v>
      </c>
      <c r="B22" t="s">
        <v>201</v>
      </c>
      <c r="C22" t="s">
        <v>92</v>
      </c>
      <c r="D22">
        <f>Sheet1!B31</f>
        <v>4</v>
      </c>
      <c r="E22">
        <f>Sheet1!C31</f>
        <v>0</v>
      </c>
      <c r="F22">
        <f>Sheet1!D31</f>
        <v>1</v>
      </c>
      <c r="G22">
        <f>Sheet1!E31</f>
        <v>1</v>
      </c>
      <c r="H22">
        <f>Sheet1!F31</f>
        <v>2</v>
      </c>
      <c r="I22">
        <f>Sheet1!G31</f>
        <v>1</v>
      </c>
      <c r="J22">
        <f>Sheet1!H31</f>
        <v>1</v>
      </c>
      <c r="K22">
        <f>Sheet1!I31</f>
        <v>1</v>
      </c>
      <c r="L22">
        <f>Sheet1!J31</f>
        <v>0</v>
      </c>
      <c r="M22">
        <f>Sheet1!K31</f>
        <v>22</v>
      </c>
      <c r="N22">
        <f>Sheet1!L31</f>
        <v>1</v>
      </c>
      <c r="O22">
        <f>Sheet1!M31</f>
        <v>0</v>
      </c>
      <c r="P22">
        <f>Sheet1!N31</f>
        <v>0</v>
      </c>
      <c r="Q22">
        <f>Sheet1!O31</f>
        <v>5</v>
      </c>
      <c r="R22">
        <f>Sheet1!P31</f>
        <v>2</v>
      </c>
      <c r="S22">
        <f>Sheet1!Q31</f>
        <v>0</v>
      </c>
      <c r="T22">
        <f>Sheet1!R31</f>
        <v>0</v>
      </c>
      <c r="U22">
        <f>Sheet1!S31</f>
        <v>2</v>
      </c>
      <c r="V22">
        <f>Sheet1!T31</f>
        <v>7</v>
      </c>
      <c r="W22">
        <f>Sheet1!U31</f>
        <v>0</v>
      </c>
      <c r="X22">
        <f>Sheet1!V31</f>
        <v>0</v>
      </c>
      <c r="Y22">
        <f>Sheet1!W31</f>
        <v>0</v>
      </c>
      <c r="Z22">
        <f>Sheet1!X31</f>
        <v>0</v>
      </c>
      <c r="AA22">
        <f>Sheet1!Y31</f>
        <v>1</v>
      </c>
      <c r="AB22">
        <f>Sheet1!Z31</f>
        <v>51</v>
      </c>
      <c r="AD22">
        <f t="shared" si="1"/>
        <v>24</v>
      </c>
      <c r="AE22">
        <f t="shared" ref="AE22:AE32" si="4">R22+Q22</f>
        <v>7</v>
      </c>
    </row>
    <row r="23" spans="1:31" hidden="1" x14ac:dyDescent="0.2">
      <c r="A23" t="str">
        <f>+VLOOKUP(C23,'HC by Title &amp; Cons w Formulas'!$A$5:$D$142,2,0)</f>
        <v>Manhattan Property Management</v>
      </c>
      <c r="B23" t="s">
        <v>202</v>
      </c>
      <c r="C23" t="s">
        <v>93</v>
      </c>
      <c r="D23">
        <f>Sheet1!B32</f>
        <v>5</v>
      </c>
      <c r="E23">
        <f>Sheet1!C32</f>
        <v>0</v>
      </c>
      <c r="F23">
        <f>Sheet1!D32</f>
        <v>2</v>
      </c>
      <c r="G23">
        <f>Sheet1!E32</f>
        <v>1</v>
      </c>
      <c r="H23">
        <f>Sheet1!F32</f>
        <v>2</v>
      </c>
      <c r="I23">
        <f>Sheet1!G32</f>
        <v>1</v>
      </c>
      <c r="J23">
        <f>Sheet1!H32</f>
        <v>1</v>
      </c>
      <c r="K23">
        <f>Sheet1!I32</f>
        <v>2</v>
      </c>
      <c r="L23">
        <f>Sheet1!J32</f>
        <v>0</v>
      </c>
      <c r="M23">
        <f>Sheet1!K32</f>
        <v>25</v>
      </c>
      <c r="N23">
        <f>Sheet1!L32</f>
        <v>1</v>
      </c>
      <c r="O23">
        <f>Sheet1!M32</f>
        <v>0</v>
      </c>
      <c r="P23">
        <f>Sheet1!N32</f>
        <v>0</v>
      </c>
      <c r="Q23">
        <f>Sheet1!O32</f>
        <v>5</v>
      </c>
      <c r="R23">
        <f>Sheet1!P32</f>
        <v>0</v>
      </c>
      <c r="S23">
        <f>Sheet1!Q32</f>
        <v>0</v>
      </c>
      <c r="T23">
        <f>Sheet1!R32</f>
        <v>0</v>
      </c>
      <c r="U23">
        <f>Sheet1!S32</f>
        <v>2</v>
      </c>
      <c r="V23">
        <f>Sheet1!T32</f>
        <v>7</v>
      </c>
      <c r="W23">
        <f>Sheet1!U32</f>
        <v>0</v>
      </c>
      <c r="X23">
        <f>Sheet1!V32</f>
        <v>0</v>
      </c>
      <c r="Y23">
        <f>Sheet1!W32</f>
        <v>0</v>
      </c>
      <c r="Z23">
        <f>Sheet1!X32</f>
        <v>0</v>
      </c>
      <c r="AA23">
        <f>Sheet1!Y32</f>
        <v>1</v>
      </c>
      <c r="AB23">
        <f>Sheet1!Z32</f>
        <v>55</v>
      </c>
      <c r="AD23">
        <f t="shared" si="1"/>
        <v>27</v>
      </c>
      <c r="AE23">
        <f t="shared" si="4"/>
        <v>5</v>
      </c>
    </row>
    <row r="24" spans="1:31" hidden="1" x14ac:dyDescent="0.2">
      <c r="A24" t="str">
        <f>+VLOOKUP(C24,'HC by Title &amp; Cons w Formulas'!$A$5:$D$142,2,0)</f>
        <v>Manhattan Property Management</v>
      </c>
      <c r="B24" t="s">
        <v>203</v>
      </c>
      <c r="C24" t="s">
        <v>94</v>
      </c>
      <c r="D24">
        <f>Sheet1!B33</f>
        <v>5</v>
      </c>
      <c r="E24">
        <f>Sheet1!C33</f>
        <v>0</v>
      </c>
      <c r="F24">
        <f>Sheet1!D33</f>
        <v>2</v>
      </c>
      <c r="G24">
        <f>Sheet1!E33</f>
        <v>1</v>
      </c>
      <c r="H24">
        <f>Sheet1!F33</f>
        <v>2</v>
      </c>
      <c r="I24">
        <f>Sheet1!G33</f>
        <v>1</v>
      </c>
      <c r="J24">
        <f>Sheet1!H33</f>
        <v>1</v>
      </c>
      <c r="K24">
        <f>Sheet1!I33</f>
        <v>2</v>
      </c>
      <c r="L24">
        <f>Sheet1!J33</f>
        <v>0</v>
      </c>
      <c r="M24">
        <f>Sheet1!K33</f>
        <v>27</v>
      </c>
      <c r="N24">
        <f>Sheet1!L33</f>
        <v>2</v>
      </c>
      <c r="O24">
        <f>Sheet1!M33</f>
        <v>0</v>
      </c>
      <c r="P24">
        <f>Sheet1!N33</f>
        <v>0</v>
      </c>
      <c r="Q24">
        <f>Sheet1!O33</f>
        <v>5</v>
      </c>
      <c r="R24">
        <f>Sheet1!P33</f>
        <v>0</v>
      </c>
      <c r="S24">
        <f>Sheet1!Q33</f>
        <v>0</v>
      </c>
      <c r="T24">
        <f>Sheet1!R33</f>
        <v>0</v>
      </c>
      <c r="U24">
        <f>Sheet1!S33</f>
        <v>2</v>
      </c>
      <c r="V24">
        <f>Sheet1!T33</f>
        <v>8</v>
      </c>
      <c r="W24">
        <f>Sheet1!U33</f>
        <v>0</v>
      </c>
      <c r="X24">
        <f>Sheet1!V33</f>
        <v>0</v>
      </c>
      <c r="Y24">
        <f>Sheet1!W33</f>
        <v>0</v>
      </c>
      <c r="Z24">
        <f>Sheet1!X33</f>
        <v>0</v>
      </c>
      <c r="AA24">
        <f>Sheet1!Y33</f>
        <v>1</v>
      </c>
      <c r="AB24">
        <f>Sheet1!Z33</f>
        <v>59</v>
      </c>
      <c r="AD24">
        <f t="shared" si="1"/>
        <v>30</v>
      </c>
      <c r="AE24">
        <f t="shared" si="4"/>
        <v>5</v>
      </c>
    </row>
    <row r="25" spans="1:31" hidden="1" x14ac:dyDescent="0.2">
      <c r="A25" t="str">
        <f>+VLOOKUP(C25,'HC by Title &amp; Cons w Formulas'!$A$5:$D$142,2,0)</f>
        <v>Manhattan Property Management</v>
      </c>
      <c r="B25" t="s">
        <v>204</v>
      </c>
      <c r="C25" t="s">
        <v>95</v>
      </c>
      <c r="D25">
        <f>Sheet1!B34</f>
        <v>4</v>
      </c>
      <c r="E25">
        <f>Sheet1!C34</f>
        <v>0</v>
      </c>
      <c r="F25">
        <f>Sheet1!D34</f>
        <v>1</v>
      </c>
      <c r="G25">
        <f>Sheet1!E34</f>
        <v>1</v>
      </c>
      <c r="H25">
        <f>Sheet1!F34</f>
        <v>2</v>
      </c>
      <c r="I25">
        <f>Sheet1!G34</f>
        <v>1</v>
      </c>
      <c r="J25">
        <f>Sheet1!H34</f>
        <v>1</v>
      </c>
      <c r="K25">
        <f>Sheet1!I34</f>
        <v>1</v>
      </c>
      <c r="L25">
        <f>Sheet1!J34</f>
        <v>0</v>
      </c>
      <c r="M25">
        <f>Sheet1!K34</f>
        <v>19</v>
      </c>
      <c r="N25">
        <f>Sheet1!L34</f>
        <v>1</v>
      </c>
      <c r="O25">
        <f>Sheet1!M34</f>
        <v>0</v>
      </c>
      <c r="P25">
        <f>Sheet1!N34</f>
        <v>0</v>
      </c>
      <c r="Q25">
        <f>Sheet1!O34</f>
        <v>5</v>
      </c>
      <c r="R25">
        <f>Sheet1!P34</f>
        <v>0</v>
      </c>
      <c r="S25">
        <f>Sheet1!Q34</f>
        <v>0</v>
      </c>
      <c r="T25">
        <f>Sheet1!R34</f>
        <v>0</v>
      </c>
      <c r="U25">
        <f>Sheet1!S34</f>
        <v>2</v>
      </c>
      <c r="V25">
        <f>Sheet1!T34</f>
        <v>7</v>
      </c>
      <c r="W25">
        <f>Sheet1!U34</f>
        <v>0</v>
      </c>
      <c r="X25">
        <f>Sheet1!V34</f>
        <v>0</v>
      </c>
      <c r="Y25">
        <f>Sheet1!W34</f>
        <v>0</v>
      </c>
      <c r="Z25">
        <f>Sheet1!X34</f>
        <v>0</v>
      </c>
      <c r="AA25">
        <f>Sheet1!Y34</f>
        <v>1</v>
      </c>
      <c r="AB25">
        <f>Sheet1!Z34</f>
        <v>46</v>
      </c>
      <c r="AD25">
        <f t="shared" si="1"/>
        <v>21</v>
      </c>
      <c r="AE25">
        <f t="shared" si="4"/>
        <v>5</v>
      </c>
    </row>
    <row r="26" spans="1:31" hidden="1" x14ac:dyDescent="0.2">
      <c r="A26" t="str">
        <f>+VLOOKUP(C26,'HC by Title &amp; Cons w Formulas'!$A$5:$D$142,2,0)</f>
        <v>Manhattan Property Management</v>
      </c>
      <c r="B26" t="s">
        <v>205</v>
      </c>
      <c r="C26" t="s">
        <v>96</v>
      </c>
      <c r="D26">
        <f>Sheet1!B35</f>
        <v>4</v>
      </c>
      <c r="E26">
        <f>Sheet1!C35</f>
        <v>0</v>
      </c>
      <c r="F26">
        <f>Sheet1!D35</f>
        <v>1</v>
      </c>
      <c r="G26">
        <f>Sheet1!E35</f>
        <v>1</v>
      </c>
      <c r="H26">
        <f>Sheet1!F35</f>
        <v>2</v>
      </c>
      <c r="I26">
        <f>Sheet1!G35</f>
        <v>1</v>
      </c>
      <c r="J26">
        <f>Sheet1!H35</f>
        <v>1</v>
      </c>
      <c r="K26">
        <f>Sheet1!I35</f>
        <v>1</v>
      </c>
      <c r="L26">
        <f>Sheet1!J35</f>
        <v>0</v>
      </c>
      <c r="M26">
        <f>Sheet1!K35</f>
        <v>19</v>
      </c>
      <c r="N26">
        <f>Sheet1!L35</f>
        <v>1</v>
      </c>
      <c r="O26">
        <f>Sheet1!M35</f>
        <v>0</v>
      </c>
      <c r="P26">
        <f>Sheet1!N35</f>
        <v>0</v>
      </c>
      <c r="Q26">
        <f>Sheet1!O35</f>
        <v>5</v>
      </c>
      <c r="R26">
        <f>Sheet1!P35</f>
        <v>0</v>
      </c>
      <c r="S26">
        <f>Sheet1!Q35</f>
        <v>0</v>
      </c>
      <c r="T26">
        <f>Sheet1!R35</f>
        <v>0</v>
      </c>
      <c r="U26">
        <f>Sheet1!S35</f>
        <v>2</v>
      </c>
      <c r="V26">
        <f>Sheet1!T35</f>
        <v>7</v>
      </c>
      <c r="W26">
        <f>Sheet1!U35</f>
        <v>0</v>
      </c>
      <c r="X26">
        <f>Sheet1!V35</f>
        <v>0</v>
      </c>
      <c r="Y26">
        <f>Sheet1!W35</f>
        <v>0</v>
      </c>
      <c r="Z26">
        <f>Sheet1!X35</f>
        <v>0</v>
      </c>
      <c r="AA26">
        <f>Sheet1!Y35</f>
        <v>1</v>
      </c>
      <c r="AB26">
        <f>Sheet1!Z35</f>
        <v>46</v>
      </c>
      <c r="AD26">
        <f t="shared" si="1"/>
        <v>21</v>
      </c>
      <c r="AE26">
        <f t="shared" si="4"/>
        <v>5</v>
      </c>
    </row>
    <row r="27" spans="1:31" x14ac:dyDescent="0.2">
      <c r="A27" t="str">
        <f>+VLOOKUP(C27,'HC by Title &amp; Cons w Formulas'!$A$5:$D$142,2,0)</f>
        <v>Manhattan Property Management</v>
      </c>
      <c r="B27" t="s">
        <v>206</v>
      </c>
      <c r="C27" t="s">
        <v>97</v>
      </c>
      <c r="D27">
        <f>Sheet1!B36</f>
        <v>2</v>
      </c>
      <c r="E27">
        <f>Sheet1!C36</f>
        <v>0</v>
      </c>
      <c r="F27">
        <f>Sheet1!D36</f>
        <v>0</v>
      </c>
      <c r="G27">
        <f>Sheet1!E36</f>
        <v>1</v>
      </c>
      <c r="H27">
        <f>Sheet1!F36</f>
        <v>1</v>
      </c>
      <c r="I27">
        <f>Sheet1!G36</f>
        <v>1</v>
      </c>
      <c r="J27">
        <f>Sheet1!H36</f>
        <v>1</v>
      </c>
      <c r="K27">
        <f>Sheet1!I36</f>
        <v>1</v>
      </c>
      <c r="L27">
        <f>Sheet1!J36</f>
        <v>0</v>
      </c>
      <c r="M27">
        <f>Sheet1!K36</f>
        <v>10</v>
      </c>
      <c r="N27">
        <f>Sheet1!L36</f>
        <v>1</v>
      </c>
      <c r="O27">
        <f>Sheet1!M36</f>
        <v>0</v>
      </c>
      <c r="P27">
        <f>Sheet1!N36</f>
        <v>0</v>
      </c>
      <c r="Q27">
        <f>Sheet1!O36</f>
        <v>5</v>
      </c>
      <c r="R27">
        <f>Sheet1!P36</f>
        <v>0</v>
      </c>
      <c r="S27">
        <f>Sheet1!Q36</f>
        <v>0</v>
      </c>
      <c r="T27">
        <f>Sheet1!R36</f>
        <v>1</v>
      </c>
      <c r="U27">
        <f>Sheet1!S36</f>
        <v>1</v>
      </c>
      <c r="V27">
        <f>Sheet1!T36</f>
        <v>5</v>
      </c>
      <c r="W27">
        <f>Sheet1!U36</f>
        <v>0</v>
      </c>
      <c r="X27">
        <f>Sheet1!V36</f>
        <v>0</v>
      </c>
      <c r="Y27">
        <f>Sheet1!W36</f>
        <v>0</v>
      </c>
      <c r="Z27">
        <f>Sheet1!X36</f>
        <v>0</v>
      </c>
      <c r="AA27">
        <f>Sheet1!Y36</f>
        <v>1</v>
      </c>
      <c r="AB27">
        <f>Sheet1!Z36</f>
        <v>31</v>
      </c>
      <c r="AD27">
        <f t="shared" si="1"/>
        <v>12</v>
      </c>
      <c r="AE27">
        <f t="shared" si="4"/>
        <v>5</v>
      </c>
    </row>
    <row r="28" spans="1:31" x14ac:dyDescent="0.2">
      <c r="A28" t="str">
        <f>+VLOOKUP(C28,'HC by Title &amp; Cons w Formulas'!$A$5:$D$142,2,0)</f>
        <v>Bronx Property Management</v>
      </c>
      <c r="B28" t="s">
        <v>207</v>
      </c>
      <c r="C28" t="s">
        <v>121</v>
      </c>
      <c r="D28">
        <f>Sheet1!B37</f>
        <v>2</v>
      </c>
      <c r="E28">
        <f>Sheet1!C37</f>
        <v>0</v>
      </c>
      <c r="F28">
        <f>Sheet1!D37</f>
        <v>0</v>
      </c>
      <c r="G28">
        <f>Sheet1!E37</f>
        <v>1</v>
      </c>
      <c r="H28">
        <f>Sheet1!F37</f>
        <v>1</v>
      </c>
      <c r="I28">
        <f>Sheet1!G37</f>
        <v>1</v>
      </c>
      <c r="J28">
        <f>Sheet1!H37</f>
        <v>1</v>
      </c>
      <c r="K28">
        <f>Sheet1!I37</f>
        <v>1</v>
      </c>
      <c r="L28">
        <f>Sheet1!J37</f>
        <v>1</v>
      </c>
      <c r="M28">
        <f>Sheet1!K37</f>
        <v>7</v>
      </c>
      <c r="N28">
        <f>Sheet1!L37</f>
        <v>2</v>
      </c>
      <c r="O28">
        <f>Sheet1!M37</f>
        <v>0</v>
      </c>
      <c r="P28">
        <f>Sheet1!N37</f>
        <v>0</v>
      </c>
      <c r="Q28">
        <f>Sheet1!O37</f>
        <v>5</v>
      </c>
      <c r="R28">
        <f>Sheet1!P37</f>
        <v>0</v>
      </c>
      <c r="S28">
        <f>Sheet1!Q37</f>
        <v>0</v>
      </c>
      <c r="T28">
        <f>Sheet1!R37</f>
        <v>0</v>
      </c>
      <c r="U28">
        <f>Sheet1!S37</f>
        <v>2</v>
      </c>
      <c r="V28">
        <f>Sheet1!T37</f>
        <v>3</v>
      </c>
      <c r="W28">
        <f>Sheet1!U37</f>
        <v>0</v>
      </c>
      <c r="X28">
        <f>Sheet1!V37</f>
        <v>0</v>
      </c>
      <c r="Y28">
        <f>Sheet1!W37</f>
        <v>0</v>
      </c>
      <c r="Z28">
        <f>Sheet1!X37</f>
        <v>0</v>
      </c>
      <c r="AA28">
        <f>Sheet1!Y37</f>
        <v>1</v>
      </c>
      <c r="AB28">
        <f>Sheet1!Z37</f>
        <v>28</v>
      </c>
      <c r="AD28">
        <f t="shared" si="1"/>
        <v>11</v>
      </c>
      <c r="AE28">
        <f t="shared" si="4"/>
        <v>5</v>
      </c>
    </row>
    <row r="29" spans="1:31" x14ac:dyDescent="0.2">
      <c r="A29" t="e">
        <f>+VLOOKUP(C29,'HC by Title &amp; Cons w Formulas'!$A$5:$D$142,2,0)</f>
        <v>#N/A</v>
      </c>
      <c r="B29" t="s">
        <v>208</v>
      </c>
      <c r="C29" t="s">
        <v>323</v>
      </c>
      <c r="D29">
        <f>Sheet1!B38</f>
        <v>2</v>
      </c>
      <c r="E29">
        <f>Sheet1!C38</f>
        <v>0</v>
      </c>
      <c r="F29">
        <f>Sheet1!D38</f>
        <v>0</v>
      </c>
      <c r="G29">
        <f>Sheet1!E38</f>
        <v>1</v>
      </c>
      <c r="H29">
        <f>Sheet1!F38</f>
        <v>1</v>
      </c>
      <c r="I29">
        <f>Sheet1!G38</f>
        <v>1</v>
      </c>
      <c r="J29">
        <f>Sheet1!H38</f>
        <v>1</v>
      </c>
      <c r="K29">
        <f>Sheet1!I38</f>
        <v>1</v>
      </c>
      <c r="L29">
        <f>Sheet1!J38</f>
        <v>0</v>
      </c>
      <c r="M29">
        <f>Sheet1!K38</f>
        <v>6</v>
      </c>
      <c r="N29">
        <f>Sheet1!L38</f>
        <v>1</v>
      </c>
      <c r="O29">
        <f>Sheet1!M38</f>
        <v>0</v>
      </c>
      <c r="P29">
        <f>Sheet1!N38</f>
        <v>0</v>
      </c>
      <c r="Q29">
        <f>Sheet1!O38</f>
        <v>5</v>
      </c>
      <c r="R29">
        <f>Sheet1!P38</f>
        <v>0</v>
      </c>
      <c r="S29">
        <f>Sheet1!Q38</f>
        <v>0</v>
      </c>
      <c r="T29">
        <f>Sheet1!R38</f>
        <v>0</v>
      </c>
      <c r="U29">
        <f>Sheet1!S38</f>
        <v>2</v>
      </c>
      <c r="V29">
        <f>Sheet1!T38</f>
        <v>2</v>
      </c>
      <c r="W29">
        <f>Sheet1!U38</f>
        <v>0</v>
      </c>
      <c r="X29">
        <f>Sheet1!V38</f>
        <v>0</v>
      </c>
      <c r="Y29">
        <f>Sheet1!W38</f>
        <v>0</v>
      </c>
      <c r="Z29">
        <f>Sheet1!X38</f>
        <v>0</v>
      </c>
      <c r="AA29">
        <f>Sheet1!Y38</f>
        <v>1</v>
      </c>
      <c r="AB29">
        <f>Sheet1!Z38</f>
        <v>24</v>
      </c>
      <c r="AD29">
        <f t="shared" si="1"/>
        <v>8</v>
      </c>
      <c r="AE29">
        <f t="shared" si="4"/>
        <v>5</v>
      </c>
    </row>
    <row r="30" spans="1:31" x14ac:dyDescent="0.2">
      <c r="A30" t="e">
        <f>+VLOOKUP(C30,'HC by Title &amp; Cons w Formulas'!$A$5:$D$142,2,0)</f>
        <v>#N/A</v>
      </c>
      <c r="B30" t="s">
        <v>209</v>
      </c>
      <c r="C30" t="s">
        <v>98</v>
      </c>
      <c r="D30">
        <f>Sheet1!B39</f>
        <v>2</v>
      </c>
      <c r="E30">
        <f>Sheet1!C39</f>
        <v>0</v>
      </c>
      <c r="F30">
        <f>Sheet1!D39</f>
        <v>0</v>
      </c>
      <c r="G30">
        <f>Sheet1!E39</f>
        <v>1</v>
      </c>
      <c r="H30">
        <f>Sheet1!F39</f>
        <v>1</v>
      </c>
      <c r="I30">
        <f>Sheet1!G39</f>
        <v>1</v>
      </c>
      <c r="J30">
        <f>Sheet1!H39</f>
        <v>1</v>
      </c>
      <c r="K30">
        <f>Sheet1!I39</f>
        <v>1</v>
      </c>
      <c r="L30">
        <f>Sheet1!J39</f>
        <v>0</v>
      </c>
      <c r="M30">
        <f>Sheet1!K39</f>
        <v>9</v>
      </c>
      <c r="N30">
        <f>Sheet1!L39</f>
        <v>1</v>
      </c>
      <c r="O30">
        <f>Sheet1!M39</f>
        <v>0</v>
      </c>
      <c r="P30">
        <f>Sheet1!N39</f>
        <v>0</v>
      </c>
      <c r="Q30">
        <f>Sheet1!O39</f>
        <v>5</v>
      </c>
      <c r="R30">
        <f>Sheet1!P39</f>
        <v>1</v>
      </c>
      <c r="S30">
        <f>Sheet1!Q39</f>
        <v>0</v>
      </c>
      <c r="T30">
        <f>Sheet1!R39</f>
        <v>1</v>
      </c>
      <c r="U30">
        <f>Sheet1!S39</f>
        <v>1</v>
      </c>
      <c r="V30">
        <f>Sheet1!T39</f>
        <v>4</v>
      </c>
      <c r="W30">
        <f>Sheet1!U39</f>
        <v>0</v>
      </c>
      <c r="X30">
        <f>Sheet1!V39</f>
        <v>0</v>
      </c>
      <c r="Y30">
        <f>Sheet1!W39</f>
        <v>0</v>
      </c>
      <c r="Z30">
        <f>Sheet1!X39</f>
        <v>0</v>
      </c>
      <c r="AA30">
        <f>Sheet1!Y39</f>
        <v>1</v>
      </c>
      <c r="AB30">
        <f>Sheet1!Z39</f>
        <v>30</v>
      </c>
      <c r="AD30">
        <f t="shared" si="1"/>
        <v>11</v>
      </c>
      <c r="AE30">
        <f t="shared" si="4"/>
        <v>6</v>
      </c>
    </row>
    <row r="31" spans="1:31" hidden="1" x14ac:dyDescent="0.2">
      <c r="A31" t="str">
        <f>+VLOOKUP(C31,'HC by Title &amp; Cons w Formulas'!$A$5:$D$142,2,0)</f>
        <v>Bronx Property Management</v>
      </c>
      <c r="B31" t="s">
        <v>210</v>
      </c>
      <c r="C31" t="s">
        <v>99</v>
      </c>
      <c r="D31">
        <f>Sheet1!B40</f>
        <v>4</v>
      </c>
      <c r="E31">
        <f>Sheet1!C40</f>
        <v>0</v>
      </c>
      <c r="F31">
        <f>Sheet1!D40</f>
        <v>1</v>
      </c>
      <c r="G31">
        <f>Sheet1!E40</f>
        <v>1</v>
      </c>
      <c r="H31">
        <f>Sheet1!F40</f>
        <v>2</v>
      </c>
      <c r="I31">
        <f>Sheet1!G40</f>
        <v>1</v>
      </c>
      <c r="J31">
        <f>Sheet1!H40</f>
        <v>1</v>
      </c>
      <c r="K31">
        <f>Sheet1!I40</f>
        <v>2</v>
      </c>
      <c r="L31">
        <f>Sheet1!J40</f>
        <v>2</v>
      </c>
      <c r="M31">
        <f>Sheet1!K40</f>
        <v>18</v>
      </c>
      <c r="N31">
        <f>Sheet1!L40</f>
        <v>2</v>
      </c>
      <c r="O31">
        <f>Sheet1!M40</f>
        <v>0</v>
      </c>
      <c r="P31">
        <f>Sheet1!N40</f>
        <v>0</v>
      </c>
      <c r="Q31">
        <f>Sheet1!O40</f>
        <v>5</v>
      </c>
      <c r="R31">
        <f>Sheet1!P40</f>
        <v>0</v>
      </c>
      <c r="S31">
        <f>Sheet1!Q40</f>
        <v>0</v>
      </c>
      <c r="T31">
        <f>Sheet1!R40</f>
        <v>0</v>
      </c>
      <c r="U31">
        <f>Sheet1!S40</f>
        <v>2</v>
      </c>
      <c r="V31">
        <f>Sheet1!T40</f>
        <v>6</v>
      </c>
      <c r="W31">
        <f>Sheet1!U40</f>
        <v>0</v>
      </c>
      <c r="X31">
        <f>Sheet1!V40</f>
        <v>0</v>
      </c>
      <c r="Y31">
        <f>Sheet1!W40</f>
        <v>0</v>
      </c>
      <c r="Z31">
        <f>Sheet1!X40</f>
        <v>0</v>
      </c>
      <c r="AA31">
        <f>Sheet1!Y40</f>
        <v>1</v>
      </c>
      <c r="AB31">
        <f>Sheet1!Z40</f>
        <v>48</v>
      </c>
      <c r="AD31">
        <f t="shared" si="1"/>
        <v>23</v>
      </c>
      <c r="AE31">
        <f t="shared" si="4"/>
        <v>5</v>
      </c>
    </row>
    <row r="32" spans="1:31" hidden="1" x14ac:dyDescent="0.2">
      <c r="A32" t="str">
        <f>+VLOOKUP(C32,'HC by Title &amp; Cons w Formulas'!$A$5:$D$142,2,0)</f>
        <v>Bronx Property Management</v>
      </c>
      <c r="B32" t="s">
        <v>211</v>
      </c>
      <c r="C32" t="s">
        <v>100</v>
      </c>
      <c r="D32">
        <f>Sheet1!B41</f>
        <v>4</v>
      </c>
      <c r="E32">
        <f>Sheet1!C41</f>
        <v>0</v>
      </c>
      <c r="F32">
        <f>Sheet1!D41</f>
        <v>1</v>
      </c>
      <c r="G32">
        <f>Sheet1!E41</f>
        <v>1</v>
      </c>
      <c r="H32">
        <f>Sheet1!F41</f>
        <v>2</v>
      </c>
      <c r="I32">
        <f>Sheet1!G41</f>
        <v>1</v>
      </c>
      <c r="J32">
        <f>Sheet1!H41</f>
        <v>1</v>
      </c>
      <c r="K32">
        <f>Sheet1!I41</f>
        <v>1</v>
      </c>
      <c r="L32">
        <f>Sheet1!J41</f>
        <v>0</v>
      </c>
      <c r="M32">
        <f>Sheet1!K41</f>
        <v>19</v>
      </c>
      <c r="N32">
        <f>Sheet1!L41</f>
        <v>1</v>
      </c>
      <c r="O32">
        <f>Sheet1!M41</f>
        <v>0</v>
      </c>
      <c r="P32">
        <f>Sheet1!N41</f>
        <v>0</v>
      </c>
      <c r="Q32">
        <f>Sheet1!O41</f>
        <v>5</v>
      </c>
      <c r="R32">
        <f>Sheet1!P41</f>
        <v>0</v>
      </c>
      <c r="S32">
        <f>Sheet1!Q41</f>
        <v>0</v>
      </c>
      <c r="T32">
        <f>Sheet1!R41</f>
        <v>0</v>
      </c>
      <c r="U32">
        <f>Sheet1!S41</f>
        <v>2</v>
      </c>
      <c r="V32">
        <f>Sheet1!T41</f>
        <v>6</v>
      </c>
      <c r="W32">
        <f>Sheet1!U41</f>
        <v>0</v>
      </c>
      <c r="X32">
        <f>Sheet1!V41</f>
        <v>0</v>
      </c>
      <c r="Y32">
        <f>Sheet1!W41</f>
        <v>0</v>
      </c>
      <c r="Z32">
        <f>Sheet1!X41</f>
        <v>0</v>
      </c>
      <c r="AA32">
        <f>Sheet1!Y41</f>
        <v>1</v>
      </c>
      <c r="AB32">
        <f>Sheet1!Z41</f>
        <v>45</v>
      </c>
      <c r="AD32">
        <f t="shared" si="1"/>
        <v>21</v>
      </c>
      <c r="AE32">
        <f t="shared" si="4"/>
        <v>5</v>
      </c>
    </row>
    <row r="33" spans="1:31" x14ac:dyDescent="0.2">
      <c r="A33" t="str">
        <f>+VLOOKUP(C33,'HC by Title &amp; Cons w Formulas'!$A$5:$D$142,2,0)</f>
        <v>Bronx Property Management</v>
      </c>
      <c r="B33" t="s">
        <v>212</v>
      </c>
      <c r="C33" t="s">
        <v>101</v>
      </c>
      <c r="D33">
        <f>Sheet1!B42</f>
        <v>2</v>
      </c>
      <c r="E33">
        <f>Sheet1!C42</f>
        <v>0</v>
      </c>
      <c r="F33">
        <f>Sheet1!D42</f>
        <v>0</v>
      </c>
      <c r="G33">
        <f>Sheet1!E42</f>
        <v>1</v>
      </c>
      <c r="H33">
        <f>Sheet1!F42</f>
        <v>1</v>
      </c>
      <c r="I33">
        <f>Sheet1!G42</f>
        <v>1</v>
      </c>
      <c r="J33">
        <f>Sheet1!H42</f>
        <v>1</v>
      </c>
      <c r="K33">
        <f>Sheet1!I42</f>
        <v>1</v>
      </c>
      <c r="L33">
        <f>Sheet1!J42</f>
        <v>5</v>
      </c>
      <c r="M33">
        <f>Sheet1!K42</f>
        <v>5</v>
      </c>
      <c r="N33">
        <f>Sheet1!L42</f>
        <v>1</v>
      </c>
      <c r="O33">
        <f>Sheet1!M42</f>
        <v>0</v>
      </c>
      <c r="P33">
        <f>Sheet1!N42</f>
        <v>0</v>
      </c>
      <c r="Q33">
        <f>Sheet1!O42</f>
        <v>5</v>
      </c>
      <c r="R33">
        <f>Sheet1!P42</f>
        <v>0</v>
      </c>
      <c r="S33">
        <f>Sheet1!Q42</f>
        <v>0</v>
      </c>
      <c r="T33">
        <f>Sheet1!R42</f>
        <v>0</v>
      </c>
      <c r="U33">
        <f>Sheet1!S42</f>
        <v>2</v>
      </c>
      <c r="V33">
        <f>Sheet1!T42</f>
        <v>3</v>
      </c>
      <c r="W33">
        <f>Sheet1!U42</f>
        <v>0</v>
      </c>
      <c r="X33">
        <f>Sheet1!V42</f>
        <v>0</v>
      </c>
      <c r="Y33">
        <f>Sheet1!W42</f>
        <v>0</v>
      </c>
      <c r="Z33">
        <f>Sheet1!X42</f>
        <v>0</v>
      </c>
      <c r="AA33">
        <f>Sheet1!Y42</f>
        <v>1</v>
      </c>
      <c r="AB33">
        <f>Sheet1!Z42</f>
        <v>29</v>
      </c>
      <c r="AD33">
        <f t="shared" si="1"/>
        <v>12</v>
      </c>
      <c r="AE33">
        <f t="shared" si="2"/>
        <v>5</v>
      </c>
    </row>
    <row r="34" spans="1:31" x14ac:dyDescent="0.2">
      <c r="A34" t="str">
        <f>+VLOOKUP(C34,'HC by Title &amp; Cons w Formulas'!$A$5:$D$142,2,0)</f>
        <v>Bronx Property Management</v>
      </c>
      <c r="B34" t="s">
        <v>213</v>
      </c>
      <c r="C34" t="s">
        <v>102</v>
      </c>
      <c r="D34">
        <f>Sheet1!B43</f>
        <v>3</v>
      </c>
      <c r="E34">
        <f>Sheet1!C43</f>
        <v>0</v>
      </c>
      <c r="F34">
        <f>Sheet1!D43</f>
        <v>1</v>
      </c>
      <c r="G34">
        <f>Sheet1!E43</f>
        <v>1</v>
      </c>
      <c r="H34">
        <f>Sheet1!F43</f>
        <v>1</v>
      </c>
      <c r="I34">
        <f>Sheet1!G43</f>
        <v>1</v>
      </c>
      <c r="J34">
        <f>Sheet1!H43</f>
        <v>1</v>
      </c>
      <c r="K34">
        <f>Sheet1!I43</f>
        <v>1</v>
      </c>
      <c r="L34">
        <f>Sheet1!J43</f>
        <v>1</v>
      </c>
      <c r="M34">
        <f>Sheet1!K43</f>
        <v>11</v>
      </c>
      <c r="N34">
        <f>Sheet1!L43</f>
        <v>1</v>
      </c>
      <c r="O34">
        <f>Sheet1!M43</f>
        <v>0</v>
      </c>
      <c r="P34">
        <f>Sheet1!N43</f>
        <v>0</v>
      </c>
      <c r="Q34">
        <f>Sheet1!O43</f>
        <v>5</v>
      </c>
      <c r="R34">
        <f>Sheet1!P43</f>
        <v>0</v>
      </c>
      <c r="S34">
        <f>Sheet1!Q43</f>
        <v>0</v>
      </c>
      <c r="T34">
        <f>Sheet1!R43</f>
        <v>0</v>
      </c>
      <c r="U34">
        <f>Sheet1!S43</f>
        <v>2</v>
      </c>
      <c r="V34">
        <f>Sheet1!T43</f>
        <v>5</v>
      </c>
      <c r="W34">
        <f>Sheet1!U43</f>
        <v>0</v>
      </c>
      <c r="X34">
        <f>Sheet1!V43</f>
        <v>0</v>
      </c>
      <c r="Y34">
        <f>Sheet1!W43</f>
        <v>0</v>
      </c>
      <c r="Z34">
        <f>Sheet1!X43</f>
        <v>0</v>
      </c>
      <c r="AA34">
        <f>Sheet1!Y43</f>
        <v>1</v>
      </c>
      <c r="AB34">
        <f>Sheet1!Z43</f>
        <v>35</v>
      </c>
      <c r="AD34">
        <f t="shared" si="1"/>
        <v>14</v>
      </c>
      <c r="AE34">
        <f t="shared" si="2"/>
        <v>5</v>
      </c>
    </row>
    <row r="35" spans="1:31" hidden="1" x14ac:dyDescent="0.2">
      <c r="A35" t="str">
        <f>+VLOOKUP(C35,'HC by Title &amp; Cons w Formulas'!$A$5:$D$142,2,0)</f>
        <v>Bronx Property Management</v>
      </c>
      <c r="B35" t="s">
        <v>214</v>
      </c>
      <c r="C35" t="s">
        <v>103</v>
      </c>
      <c r="D35">
        <f>Sheet1!B44</f>
        <v>5</v>
      </c>
      <c r="E35">
        <f>Sheet1!C44</f>
        <v>0</v>
      </c>
      <c r="F35">
        <f>Sheet1!D44</f>
        <v>2</v>
      </c>
      <c r="G35">
        <f>Sheet1!E44</f>
        <v>1</v>
      </c>
      <c r="H35">
        <f>Sheet1!F44</f>
        <v>2</v>
      </c>
      <c r="I35">
        <f>Sheet1!G44</f>
        <v>1</v>
      </c>
      <c r="J35">
        <f>Sheet1!H44</f>
        <v>1</v>
      </c>
      <c r="K35">
        <f>Sheet1!I44</f>
        <v>2</v>
      </c>
      <c r="L35">
        <f>Sheet1!J44</f>
        <v>0</v>
      </c>
      <c r="M35">
        <f>Sheet1!K44</f>
        <v>28</v>
      </c>
      <c r="N35">
        <f>Sheet1!L44</f>
        <v>3</v>
      </c>
      <c r="O35">
        <f>Sheet1!M44</f>
        <v>0</v>
      </c>
      <c r="P35">
        <f>Sheet1!N44</f>
        <v>0</v>
      </c>
      <c r="Q35">
        <f>Sheet1!O44</f>
        <v>5</v>
      </c>
      <c r="R35">
        <f>Sheet1!P44</f>
        <v>0</v>
      </c>
      <c r="S35">
        <f>Sheet1!Q44</f>
        <v>0</v>
      </c>
      <c r="T35">
        <f>Sheet1!R44</f>
        <v>1</v>
      </c>
      <c r="U35">
        <f>Sheet1!S44</f>
        <v>2</v>
      </c>
      <c r="V35">
        <f>Sheet1!T44</f>
        <v>9</v>
      </c>
      <c r="W35">
        <f>Sheet1!U44</f>
        <v>0</v>
      </c>
      <c r="X35">
        <f>Sheet1!V44</f>
        <v>0</v>
      </c>
      <c r="Y35">
        <f>Sheet1!W44</f>
        <v>0</v>
      </c>
      <c r="Z35">
        <f>Sheet1!X44</f>
        <v>0</v>
      </c>
      <c r="AA35">
        <f>Sheet1!Y44</f>
        <v>1</v>
      </c>
      <c r="AB35">
        <f>Sheet1!Z44</f>
        <v>63</v>
      </c>
      <c r="AD35">
        <f t="shared" si="1"/>
        <v>32</v>
      </c>
      <c r="AE35">
        <f t="shared" si="2"/>
        <v>5</v>
      </c>
    </row>
    <row r="36" spans="1:31" hidden="1" x14ac:dyDescent="0.2">
      <c r="A36" t="str">
        <f>+VLOOKUP(C36,'HC by Title &amp; Cons w Formulas'!$A$5:$D$142,2,0)</f>
        <v>Bronx Property Management</v>
      </c>
      <c r="B36" t="s">
        <v>215</v>
      </c>
      <c r="C36" t="s">
        <v>104</v>
      </c>
      <c r="D36">
        <f>Sheet1!B45</f>
        <v>5</v>
      </c>
      <c r="E36">
        <f>Sheet1!C45</f>
        <v>0</v>
      </c>
      <c r="F36">
        <f>Sheet1!D45</f>
        <v>2</v>
      </c>
      <c r="G36">
        <f>Sheet1!E45</f>
        <v>1</v>
      </c>
      <c r="H36">
        <f>Sheet1!F45</f>
        <v>2</v>
      </c>
      <c r="I36">
        <f>Sheet1!G45</f>
        <v>1</v>
      </c>
      <c r="J36">
        <f>Sheet1!H45</f>
        <v>1</v>
      </c>
      <c r="K36">
        <f>Sheet1!I45</f>
        <v>2</v>
      </c>
      <c r="L36">
        <f>Sheet1!J45</f>
        <v>0</v>
      </c>
      <c r="M36">
        <f>Sheet1!K45</f>
        <v>27</v>
      </c>
      <c r="N36">
        <f>Sheet1!L45</f>
        <v>2</v>
      </c>
      <c r="O36">
        <f>Sheet1!M45</f>
        <v>0</v>
      </c>
      <c r="P36">
        <f>Sheet1!N45</f>
        <v>0</v>
      </c>
      <c r="Q36">
        <f>Sheet1!O45</f>
        <v>5</v>
      </c>
      <c r="R36">
        <f>Sheet1!P45</f>
        <v>1</v>
      </c>
      <c r="S36">
        <f>Sheet1!Q45</f>
        <v>0</v>
      </c>
      <c r="T36">
        <f>Sheet1!R45</f>
        <v>0</v>
      </c>
      <c r="U36">
        <f>Sheet1!S45</f>
        <v>2</v>
      </c>
      <c r="V36">
        <f>Sheet1!T45</f>
        <v>8</v>
      </c>
      <c r="W36">
        <f>Sheet1!U45</f>
        <v>0</v>
      </c>
      <c r="X36">
        <f>Sheet1!V45</f>
        <v>0</v>
      </c>
      <c r="Y36">
        <f>Sheet1!W45</f>
        <v>0</v>
      </c>
      <c r="Z36">
        <f>Sheet1!X45</f>
        <v>0</v>
      </c>
      <c r="AA36">
        <f>Sheet1!Y45</f>
        <v>1</v>
      </c>
      <c r="AB36">
        <f>Sheet1!Z45</f>
        <v>60</v>
      </c>
      <c r="AD36">
        <f t="shared" si="1"/>
        <v>30</v>
      </c>
      <c r="AE36">
        <f t="shared" si="2"/>
        <v>6</v>
      </c>
    </row>
    <row r="37" spans="1:31" x14ac:dyDescent="0.2">
      <c r="A37" t="str">
        <f>+VLOOKUP(C37,'HC by Title &amp; Cons w Formulas'!$A$5:$D$142,2,0)</f>
        <v>Bronx Property Management</v>
      </c>
      <c r="B37" t="s">
        <v>216</v>
      </c>
      <c r="C37" t="s">
        <v>105</v>
      </c>
      <c r="D37">
        <f>Sheet1!B46</f>
        <v>2</v>
      </c>
      <c r="E37">
        <f>Sheet1!C46</f>
        <v>0</v>
      </c>
      <c r="F37">
        <f>Sheet1!D46</f>
        <v>0</v>
      </c>
      <c r="G37">
        <f>Sheet1!E46</f>
        <v>1</v>
      </c>
      <c r="H37">
        <f>Sheet1!F46</f>
        <v>1</v>
      </c>
      <c r="I37">
        <f>Sheet1!G46</f>
        <v>1</v>
      </c>
      <c r="J37">
        <f>Sheet1!H46</f>
        <v>1</v>
      </c>
      <c r="K37">
        <f>Sheet1!I46</f>
        <v>1</v>
      </c>
      <c r="L37">
        <f>Sheet1!J46</f>
        <v>0</v>
      </c>
      <c r="M37">
        <f>Sheet1!K46</f>
        <v>6</v>
      </c>
      <c r="N37">
        <f>Sheet1!L46</f>
        <v>1</v>
      </c>
      <c r="O37">
        <f>Sheet1!M46</f>
        <v>0</v>
      </c>
      <c r="P37">
        <f>Sheet1!N46</f>
        <v>0</v>
      </c>
      <c r="Q37">
        <f>Sheet1!O46</f>
        <v>5</v>
      </c>
      <c r="R37">
        <f>Sheet1!P46</f>
        <v>0</v>
      </c>
      <c r="S37">
        <f>Sheet1!Q46</f>
        <v>0</v>
      </c>
      <c r="T37">
        <f>Sheet1!R46</f>
        <v>1</v>
      </c>
      <c r="U37">
        <f>Sheet1!S46</f>
        <v>1</v>
      </c>
      <c r="V37">
        <f>Sheet1!T46</f>
        <v>3</v>
      </c>
      <c r="W37">
        <f>Sheet1!U46</f>
        <v>0</v>
      </c>
      <c r="X37">
        <f>Sheet1!V46</f>
        <v>0</v>
      </c>
      <c r="Y37">
        <f>Sheet1!W46</f>
        <v>0</v>
      </c>
      <c r="Z37">
        <f>Sheet1!X46</f>
        <v>0</v>
      </c>
      <c r="AA37">
        <f>Sheet1!Y46</f>
        <v>1</v>
      </c>
      <c r="AB37">
        <f>Sheet1!Z46</f>
        <v>25</v>
      </c>
      <c r="AD37">
        <f t="shared" si="1"/>
        <v>8</v>
      </c>
      <c r="AE37">
        <f t="shared" si="2"/>
        <v>5</v>
      </c>
    </row>
    <row r="38" spans="1:31" x14ac:dyDescent="0.2">
      <c r="A38" t="str">
        <f>+VLOOKUP(C38,'HC by Title &amp; Cons w Formulas'!$A$5:$D$142,2,0)</f>
        <v>Bronx Property Management</v>
      </c>
      <c r="B38" t="s">
        <v>217</v>
      </c>
      <c r="C38" t="s">
        <v>106</v>
      </c>
      <c r="D38">
        <f>Sheet1!B47</f>
        <v>2</v>
      </c>
      <c r="E38">
        <f>Sheet1!C47</f>
        <v>0</v>
      </c>
      <c r="F38">
        <f>Sheet1!D47</f>
        <v>0</v>
      </c>
      <c r="G38">
        <f>Sheet1!E47</f>
        <v>1</v>
      </c>
      <c r="H38">
        <f>Sheet1!F47</f>
        <v>1</v>
      </c>
      <c r="I38">
        <f>Sheet1!G47</f>
        <v>1</v>
      </c>
      <c r="J38">
        <f>Sheet1!H47</f>
        <v>1</v>
      </c>
      <c r="K38">
        <f>Sheet1!I47</f>
        <v>1</v>
      </c>
      <c r="L38">
        <f>Sheet1!J47</f>
        <v>0</v>
      </c>
      <c r="M38">
        <f>Sheet1!K47</f>
        <v>7</v>
      </c>
      <c r="N38">
        <f>Sheet1!L47</f>
        <v>1</v>
      </c>
      <c r="O38">
        <f>Sheet1!M47</f>
        <v>0</v>
      </c>
      <c r="P38">
        <f>Sheet1!N47</f>
        <v>0</v>
      </c>
      <c r="Q38">
        <f>Sheet1!O47</f>
        <v>5</v>
      </c>
      <c r="R38">
        <f>Sheet1!P47</f>
        <v>0</v>
      </c>
      <c r="S38">
        <f>Sheet1!Q47</f>
        <v>0</v>
      </c>
      <c r="T38">
        <f>Sheet1!R47</f>
        <v>0</v>
      </c>
      <c r="U38">
        <f>Sheet1!S47</f>
        <v>2</v>
      </c>
      <c r="V38">
        <f>Sheet1!T47</f>
        <v>3</v>
      </c>
      <c r="W38">
        <f>Sheet1!U47</f>
        <v>0</v>
      </c>
      <c r="X38">
        <f>Sheet1!V47</f>
        <v>0</v>
      </c>
      <c r="Y38">
        <f>Sheet1!W47</f>
        <v>0</v>
      </c>
      <c r="Z38">
        <f>Sheet1!X47</f>
        <v>0</v>
      </c>
      <c r="AA38">
        <f>Sheet1!Y47</f>
        <v>1</v>
      </c>
      <c r="AB38">
        <f>Sheet1!Z47</f>
        <v>26</v>
      </c>
      <c r="AD38">
        <f t="shared" si="1"/>
        <v>9</v>
      </c>
      <c r="AE38">
        <f t="shared" si="2"/>
        <v>5</v>
      </c>
    </row>
    <row r="39" spans="1:31" hidden="1" x14ac:dyDescent="0.2">
      <c r="A39" t="e">
        <f>+VLOOKUP(C39,'HC by Title &amp; Cons w Formulas'!$A$5:$D$142,2,0)</f>
        <v>#N/A</v>
      </c>
      <c r="B39" t="s">
        <v>218</v>
      </c>
      <c r="C39" t="s">
        <v>351</v>
      </c>
      <c r="D39">
        <f>Sheet1!B48</f>
        <v>4</v>
      </c>
      <c r="E39">
        <f>Sheet1!C48</f>
        <v>0</v>
      </c>
      <c r="F39">
        <f>Sheet1!D48</f>
        <v>1</v>
      </c>
      <c r="G39">
        <f>Sheet1!E48</f>
        <v>1</v>
      </c>
      <c r="H39">
        <f>Sheet1!F48</f>
        <v>2</v>
      </c>
      <c r="I39">
        <f>Sheet1!G48</f>
        <v>1</v>
      </c>
      <c r="J39">
        <f>Sheet1!H48</f>
        <v>1</v>
      </c>
      <c r="K39">
        <f>Sheet1!I48</f>
        <v>2</v>
      </c>
      <c r="L39">
        <f>Sheet1!J48</f>
        <v>1</v>
      </c>
      <c r="M39">
        <f>Sheet1!K48</f>
        <v>20</v>
      </c>
      <c r="N39">
        <f>Sheet1!L48</f>
        <v>3</v>
      </c>
      <c r="O39">
        <f>Sheet1!M48</f>
        <v>0</v>
      </c>
      <c r="P39">
        <f>Sheet1!N48</f>
        <v>0</v>
      </c>
      <c r="Q39">
        <f>Sheet1!O48</f>
        <v>5</v>
      </c>
      <c r="R39">
        <f>Sheet1!P48</f>
        <v>0</v>
      </c>
      <c r="S39">
        <f>Sheet1!Q48</f>
        <v>0</v>
      </c>
      <c r="T39">
        <f>Sheet1!R48</f>
        <v>1</v>
      </c>
      <c r="U39">
        <f>Sheet1!S48</f>
        <v>1</v>
      </c>
      <c r="V39">
        <f>Sheet1!T48</f>
        <v>8</v>
      </c>
      <c r="W39">
        <f>Sheet1!U48</f>
        <v>0</v>
      </c>
      <c r="X39">
        <f>Sheet1!V48</f>
        <v>0</v>
      </c>
      <c r="Y39">
        <f>Sheet1!W48</f>
        <v>0</v>
      </c>
      <c r="Z39">
        <f>Sheet1!X48</f>
        <v>0</v>
      </c>
      <c r="AA39">
        <f>Sheet1!Y48</f>
        <v>1</v>
      </c>
      <c r="AB39">
        <f>Sheet1!Z48</f>
        <v>52</v>
      </c>
      <c r="AD39">
        <f t="shared" si="1"/>
        <v>25</v>
      </c>
      <c r="AE39">
        <f t="shared" si="2"/>
        <v>5</v>
      </c>
    </row>
    <row r="40" spans="1:31" x14ac:dyDescent="0.2">
      <c r="A40" t="str">
        <f>+VLOOKUP(C40,'HC by Title &amp; Cons w Formulas'!$A$5:$D$142,2,0)</f>
        <v>Bronx Property Management</v>
      </c>
      <c r="B40" t="s">
        <v>219</v>
      </c>
      <c r="C40" t="s">
        <v>108</v>
      </c>
      <c r="D40">
        <f>Sheet1!B49</f>
        <v>3</v>
      </c>
      <c r="E40">
        <f>Sheet1!C49</f>
        <v>0</v>
      </c>
      <c r="F40">
        <f>Sheet1!D49</f>
        <v>1</v>
      </c>
      <c r="G40">
        <f>Sheet1!E49</f>
        <v>1</v>
      </c>
      <c r="H40">
        <f>Sheet1!F49</f>
        <v>1</v>
      </c>
      <c r="I40">
        <f>Sheet1!G49</f>
        <v>1</v>
      </c>
      <c r="J40">
        <f>Sheet1!H49</f>
        <v>1</v>
      </c>
      <c r="K40">
        <f>Sheet1!I49</f>
        <v>1</v>
      </c>
      <c r="L40">
        <f>Sheet1!J49</f>
        <v>0</v>
      </c>
      <c r="M40">
        <f>Sheet1!K49</f>
        <v>13</v>
      </c>
      <c r="N40">
        <f>Sheet1!L49</f>
        <v>1</v>
      </c>
      <c r="O40">
        <f>Sheet1!M49</f>
        <v>0</v>
      </c>
      <c r="P40">
        <f>Sheet1!N49</f>
        <v>0</v>
      </c>
      <c r="Q40">
        <f>Sheet1!O49</f>
        <v>5</v>
      </c>
      <c r="R40">
        <f>Sheet1!P49</f>
        <v>0</v>
      </c>
      <c r="S40">
        <f>Sheet1!Q49</f>
        <v>0</v>
      </c>
      <c r="T40">
        <f>Sheet1!R49</f>
        <v>0</v>
      </c>
      <c r="U40">
        <f>Sheet1!S49</f>
        <v>2</v>
      </c>
      <c r="V40">
        <f>Sheet1!T49</f>
        <v>5</v>
      </c>
      <c r="W40">
        <f>Sheet1!U49</f>
        <v>0</v>
      </c>
      <c r="X40">
        <f>Sheet1!V49</f>
        <v>0</v>
      </c>
      <c r="Y40">
        <f>Sheet1!W49</f>
        <v>0</v>
      </c>
      <c r="Z40">
        <f>Sheet1!X49</f>
        <v>0</v>
      </c>
      <c r="AA40">
        <f>Sheet1!Y49</f>
        <v>1</v>
      </c>
      <c r="AB40">
        <f>Sheet1!Z49</f>
        <v>36</v>
      </c>
      <c r="AD40">
        <f t="shared" si="1"/>
        <v>15</v>
      </c>
      <c r="AE40">
        <f t="shared" si="2"/>
        <v>5</v>
      </c>
    </row>
    <row r="41" spans="1:31" hidden="1" x14ac:dyDescent="0.2">
      <c r="A41" t="str">
        <f>+VLOOKUP(C41,'HC by Title &amp; Cons w Formulas'!$A$5:$D$142,2,0)</f>
        <v>Bronx Property Management</v>
      </c>
      <c r="B41" t="s">
        <v>220</v>
      </c>
      <c r="C41" t="s">
        <v>109</v>
      </c>
      <c r="D41">
        <f>Sheet1!B50</f>
        <v>5</v>
      </c>
      <c r="E41">
        <f>Sheet1!C50</f>
        <v>0</v>
      </c>
      <c r="F41">
        <f>Sheet1!D50</f>
        <v>2</v>
      </c>
      <c r="G41">
        <f>Sheet1!E50</f>
        <v>1</v>
      </c>
      <c r="H41">
        <f>Sheet1!F50</f>
        <v>2</v>
      </c>
      <c r="I41">
        <f>Sheet1!G50</f>
        <v>1</v>
      </c>
      <c r="J41">
        <f>Sheet1!H50</f>
        <v>1</v>
      </c>
      <c r="K41">
        <f>Sheet1!I50</f>
        <v>2</v>
      </c>
      <c r="L41">
        <f>Sheet1!J50</f>
        <v>0</v>
      </c>
      <c r="M41">
        <f>Sheet1!K50</f>
        <v>23</v>
      </c>
      <c r="N41">
        <f>Sheet1!L50</f>
        <v>2</v>
      </c>
      <c r="O41">
        <f>Sheet1!M50</f>
        <v>0</v>
      </c>
      <c r="P41">
        <f>Sheet1!N50</f>
        <v>0</v>
      </c>
      <c r="Q41">
        <f>Sheet1!O50</f>
        <v>5</v>
      </c>
      <c r="R41">
        <f>Sheet1!P50</f>
        <v>0</v>
      </c>
      <c r="S41">
        <f>Sheet1!Q50</f>
        <v>0</v>
      </c>
      <c r="T41">
        <f>Sheet1!R50</f>
        <v>0</v>
      </c>
      <c r="U41">
        <f>Sheet1!S50</f>
        <v>2</v>
      </c>
      <c r="V41">
        <f>Sheet1!T50</f>
        <v>8</v>
      </c>
      <c r="W41">
        <f>Sheet1!U50</f>
        <v>0</v>
      </c>
      <c r="X41">
        <f>Sheet1!V50</f>
        <v>0</v>
      </c>
      <c r="Y41">
        <f>Sheet1!W50</f>
        <v>0</v>
      </c>
      <c r="Z41">
        <f>Sheet1!X50</f>
        <v>0</v>
      </c>
      <c r="AA41">
        <f>Sheet1!Y50</f>
        <v>1</v>
      </c>
      <c r="AB41">
        <f>Sheet1!Z50</f>
        <v>55</v>
      </c>
      <c r="AD41">
        <f t="shared" si="1"/>
        <v>26</v>
      </c>
      <c r="AE41">
        <f t="shared" si="2"/>
        <v>5</v>
      </c>
    </row>
    <row r="42" spans="1:31" hidden="1" x14ac:dyDescent="0.2">
      <c r="A42" t="str">
        <f>+VLOOKUP(C42,'HC by Title &amp; Cons w Formulas'!$A$5:$D$142,2,0)</f>
        <v>Bronx Property Management</v>
      </c>
      <c r="B42" t="s">
        <v>221</v>
      </c>
      <c r="C42" t="s">
        <v>110</v>
      </c>
      <c r="D42">
        <f>Sheet1!B51</f>
        <v>4</v>
      </c>
      <c r="E42">
        <f>Sheet1!C51</f>
        <v>0</v>
      </c>
      <c r="F42">
        <f>Sheet1!D51</f>
        <v>1</v>
      </c>
      <c r="G42">
        <f>Sheet1!E51</f>
        <v>1</v>
      </c>
      <c r="H42">
        <f>Sheet1!F51</f>
        <v>2</v>
      </c>
      <c r="I42">
        <f>Sheet1!G51</f>
        <v>1</v>
      </c>
      <c r="J42">
        <f>Sheet1!H51</f>
        <v>1</v>
      </c>
      <c r="K42">
        <f>Sheet1!I51</f>
        <v>2</v>
      </c>
      <c r="L42">
        <f>Sheet1!J51</f>
        <v>0</v>
      </c>
      <c r="M42">
        <f>Sheet1!K51</f>
        <v>23</v>
      </c>
      <c r="N42">
        <f>Sheet1!L51</f>
        <v>1</v>
      </c>
      <c r="O42">
        <f>Sheet1!M51</f>
        <v>0</v>
      </c>
      <c r="P42">
        <f>Sheet1!N51</f>
        <v>0</v>
      </c>
      <c r="Q42">
        <f>Sheet1!O51</f>
        <v>5</v>
      </c>
      <c r="R42">
        <f>Sheet1!P51</f>
        <v>0</v>
      </c>
      <c r="S42">
        <f>Sheet1!Q51</f>
        <v>0</v>
      </c>
      <c r="T42">
        <f>Sheet1!R51</f>
        <v>0</v>
      </c>
      <c r="U42">
        <f>Sheet1!S51</f>
        <v>2</v>
      </c>
      <c r="V42">
        <f>Sheet1!T51</f>
        <v>7</v>
      </c>
      <c r="W42">
        <f>Sheet1!U51</f>
        <v>0</v>
      </c>
      <c r="X42">
        <f>Sheet1!V51</f>
        <v>0</v>
      </c>
      <c r="Y42">
        <f>Sheet1!W51</f>
        <v>0</v>
      </c>
      <c r="Z42">
        <f>Sheet1!X51</f>
        <v>0</v>
      </c>
      <c r="AA42">
        <f>Sheet1!Y51</f>
        <v>1</v>
      </c>
      <c r="AB42">
        <f>Sheet1!Z51</f>
        <v>51</v>
      </c>
      <c r="AD42">
        <f t="shared" si="1"/>
        <v>25</v>
      </c>
      <c r="AE42">
        <f t="shared" si="2"/>
        <v>5</v>
      </c>
    </row>
    <row r="43" spans="1:31" x14ac:dyDescent="0.2">
      <c r="A43" t="str">
        <f>+VLOOKUP(C43,'HC by Title &amp; Cons w Formulas'!$A$5:$D$142,2,0)</f>
        <v>Bronx Property Management</v>
      </c>
      <c r="B43" t="s">
        <v>222</v>
      </c>
      <c r="C43" t="s">
        <v>111</v>
      </c>
      <c r="D43">
        <f>Sheet1!B52</f>
        <v>2</v>
      </c>
      <c r="E43">
        <f>Sheet1!C52</f>
        <v>0</v>
      </c>
      <c r="F43">
        <f>Sheet1!D52</f>
        <v>0</v>
      </c>
      <c r="G43">
        <f>Sheet1!E52</f>
        <v>1</v>
      </c>
      <c r="H43">
        <f>Sheet1!F52</f>
        <v>1</v>
      </c>
      <c r="I43">
        <f>Sheet1!G52</f>
        <v>1</v>
      </c>
      <c r="J43">
        <f>Sheet1!H52</f>
        <v>1</v>
      </c>
      <c r="K43">
        <f>Sheet1!I52</f>
        <v>1</v>
      </c>
      <c r="L43">
        <f>Sheet1!J52</f>
        <v>0</v>
      </c>
      <c r="M43">
        <f>Sheet1!K52</f>
        <v>9</v>
      </c>
      <c r="N43">
        <f>Sheet1!L52</f>
        <v>1</v>
      </c>
      <c r="O43">
        <f>Sheet1!M52</f>
        <v>0</v>
      </c>
      <c r="P43">
        <f>Sheet1!N52</f>
        <v>0</v>
      </c>
      <c r="Q43">
        <f>Sheet1!O52</f>
        <v>5</v>
      </c>
      <c r="R43">
        <f>Sheet1!P52</f>
        <v>0</v>
      </c>
      <c r="S43">
        <f>Sheet1!Q52</f>
        <v>0</v>
      </c>
      <c r="T43">
        <f>Sheet1!R52</f>
        <v>0</v>
      </c>
      <c r="U43">
        <f>Sheet1!S52</f>
        <v>1</v>
      </c>
      <c r="V43">
        <f>Sheet1!T52</f>
        <v>4</v>
      </c>
      <c r="W43">
        <f>Sheet1!U52</f>
        <v>0</v>
      </c>
      <c r="X43">
        <f>Sheet1!V52</f>
        <v>0</v>
      </c>
      <c r="Y43">
        <f>Sheet1!W52</f>
        <v>1</v>
      </c>
      <c r="Z43">
        <f>Sheet1!X52</f>
        <v>0</v>
      </c>
      <c r="AA43">
        <f>Sheet1!Y52</f>
        <v>1</v>
      </c>
      <c r="AB43">
        <f>Sheet1!Z52</f>
        <v>29</v>
      </c>
      <c r="AD43">
        <f t="shared" si="1"/>
        <v>11</v>
      </c>
      <c r="AE43">
        <f t="shared" si="2"/>
        <v>5</v>
      </c>
    </row>
    <row r="44" spans="1:31" hidden="1" x14ac:dyDescent="0.2">
      <c r="A44" t="str">
        <f>+VLOOKUP(C44,'HC by Title &amp; Cons w Formulas'!$A$5:$D$142,2,0)</f>
        <v>Bronx Property Management</v>
      </c>
      <c r="B44" t="s">
        <v>223</v>
      </c>
      <c r="C44" t="s">
        <v>113</v>
      </c>
      <c r="D44">
        <f>Sheet1!B53</f>
        <v>4</v>
      </c>
      <c r="E44">
        <f>Sheet1!C53</f>
        <v>0</v>
      </c>
      <c r="F44">
        <f>Sheet1!D53</f>
        <v>1</v>
      </c>
      <c r="G44">
        <f>Sheet1!E53</f>
        <v>1</v>
      </c>
      <c r="H44">
        <f>Sheet1!F53</f>
        <v>2</v>
      </c>
      <c r="I44">
        <f>Sheet1!G53</f>
        <v>1</v>
      </c>
      <c r="J44">
        <f>Sheet1!H53</f>
        <v>1</v>
      </c>
      <c r="K44">
        <f>Sheet1!I53</f>
        <v>2</v>
      </c>
      <c r="L44">
        <f>Sheet1!J53</f>
        <v>1</v>
      </c>
      <c r="M44">
        <f>Sheet1!K53</f>
        <v>19</v>
      </c>
      <c r="N44">
        <f>Sheet1!L53</f>
        <v>2</v>
      </c>
      <c r="O44">
        <f>Sheet1!M53</f>
        <v>0</v>
      </c>
      <c r="P44">
        <f>Sheet1!N53</f>
        <v>0</v>
      </c>
      <c r="Q44">
        <f>Sheet1!O53</f>
        <v>5</v>
      </c>
      <c r="R44">
        <f>Sheet1!P53</f>
        <v>0</v>
      </c>
      <c r="S44">
        <f>Sheet1!Q53</f>
        <v>0</v>
      </c>
      <c r="T44">
        <f>Sheet1!R53</f>
        <v>0</v>
      </c>
      <c r="U44">
        <f>Sheet1!S53</f>
        <v>2</v>
      </c>
      <c r="V44">
        <f>Sheet1!T53</f>
        <v>6</v>
      </c>
      <c r="W44">
        <f>Sheet1!U53</f>
        <v>0</v>
      </c>
      <c r="X44">
        <f>Sheet1!V53</f>
        <v>0</v>
      </c>
      <c r="Y44">
        <f>Sheet1!W53</f>
        <v>0</v>
      </c>
      <c r="Z44">
        <f>Sheet1!X53</f>
        <v>0</v>
      </c>
      <c r="AA44">
        <f>Sheet1!Y53</f>
        <v>1</v>
      </c>
      <c r="AB44">
        <f>Sheet1!Z53</f>
        <v>48</v>
      </c>
      <c r="AD44">
        <f t="shared" si="1"/>
        <v>23</v>
      </c>
      <c r="AE44">
        <f t="shared" si="2"/>
        <v>5</v>
      </c>
    </row>
    <row r="45" spans="1:31" x14ac:dyDescent="0.2">
      <c r="A45" t="str">
        <f>+VLOOKUP(C45,'HC by Title &amp; Cons w Formulas'!$A$5:$D$142,2,0)</f>
        <v>Bronx Property Management</v>
      </c>
      <c r="B45" t="s">
        <v>224</v>
      </c>
      <c r="C45" t="s">
        <v>114</v>
      </c>
      <c r="D45">
        <f>Sheet1!B54</f>
        <v>2</v>
      </c>
      <c r="E45">
        <f>Sheet1!C54</f>
        <v>0</v>
      </c>
      <c r="F45">
        <f>Sheet1!D54</f>
        <v>0</v>
      </c>
      <c r="G45">
        <f>Sheet1!E54</f>
        <v>1</v>
      </c>
      <c r="H45">
        <f>Sheet1!F54</f>
        <v>1</v>
      </c>
      <c r="I45">
        <f>Sheet1!G54</f>
        <v>1</v>
      </c>
      <c r="J45">
        <f>Sheet1!H54</f>
        <v>1</v>
      </c>
      <c r="K45">
        <f>Sheet1!I54</f>
        <v>1</v>
      </c>
      <c r="L45">
        <f>Sheet1!J54</f>
        <v>0</v>
      </c>
      <c r="M45">
        <f>Sheet1!K54</f>
        <v>9</v>
      </c>
      <c r="N45">
        <f>Sheet1!L54</f>
        <v>2</v>
      </c>
      <c r="O45">
        <f>Sheet1!M54</f>
        <v>0</v>
      </c>
      <c r="P45">
        <f>Sheet1!N54</f>
        <v>0</v>
      </c>
      <c r="Q45">
        <f>Sheet1!O54</f>
        <v>5</v>
      </c>
      <c r="R45">
        <f>Sheet1!P54</f>
        <v>0</v>
      </c>
      <c r="S45">
        <f>Sheet1!Q54</f>
        <v>0</v>
      </c>
      <c r="T45">
        <f>Sheet1!R54</f>
        <v>0</v>
      </c>
      <c r="U45">
        <f>Sheet1!S54</f>
        <v>2</v>
      </c>
      <c r="V45">
        <f>Sheet1!T54</f>
        <v>4</v>
      </c>
      <c r="W45">
        <f>Sheet1!U54</f>
        <v>0</v>
      </c>
      <c r="X45">
        <f>Sheet1!V54</f>
        <v>0</v>
      </c>
      <c r="Y45">
        <f>Sheet1!W54</f>
        <v>0</v>
      </c>
      <c r="Z45">
        <f>Sheet1!X54</f>
        <v>0</v>
      </c>
      <c r="AA45">
        <f>Sheet1!Y54</f>
        <v>1</v>
      </c>
      <c r="AB45">
        <f>Sheet1!Z54</f>
        <v>30</v>
      </c>
      <c r="AD45">
        <f t="shared" si="1"/>
        <v>12</v>
      </c>
      <c r="AE45">
        <f t="shared" si="2"/>
        <v>5</v>
      </c>
    </row>
    <row r="46" spans="1:31" x14ac:dyDescent="0.2">
      <c r="A46" t="str">
        <f>+VLOOKUP(C46,'HC by Title &amp; Cons w Formulas'!$A$5:$D$142,2,0)</f>
        <v>Bronx Property Management</v>
      </c>
      <c r="B46" t="s">
        <v>225</v>
      </c>
      <c r="C46" t="s">
        <v>115</v>
      </c>
      <c r="D46">
        <f>Sheet1!B55</f>
        <v>2</v>
      </c>
      <c r="E46">
        <f>Sheet1!C55</f>
        <v>0</v>
      </c>
      <c r="F46">
        <f>Sheet1!D55</f>
        <v>0</v>
      </c>
      <c r="G46">
        <f>Sheet1!E55</f>
        <v>1</v>
      </c>
      <c r="H46">
        <f>Sheet1!F55</f>
        <v>1</v>
      </c>
      <c r="I46">
        <f>Sheet1!G55</f>
        <v>1</v>
      </c>
      <c r="J46">
        <f>Sheet1!H55</f>
        <v>1</v>
      </c>
      <c r="K46">
        <f>Sheet1!I55</f>
        <v>1</v>
      </c>
      <c r="L46">
        <f>Sheet1!J55</f>
        <v>0</v>
      </c>
      <c r="M46">
        <f>Sheet1!K55</f>
        <v>11</v>
      </c>
      <c r="N46">
        <f>Sheet1!L55</f>
        <v>1</v>
      </c>
      <c r="O46">
        <f>Sheet1!M55</f>
        <v>0</v>
      </c>
      <c r="P46">
        <f>Sheet1!N55</f>
        <v>0</v>
      </c>
      <c r="Q46">
        <f>Sheet1!O55</f>
        <v>5</v>
      </c>
      <c r="R46">
        <f>Sheet1!P55</f>
        <v>0</v>
      </c>
      <c r="S46">
        <f>Sheet1!Q55</f>
        <v>0</v>
      </c>
      <c r="T46">
        <f>Sheet1!R55</f>
        <v>0</v>
      </c>
      <c r="U46">
        <f>Sheet1!S55</f>
        <v>2</v>
      </c>
      <c r="V46">
        <f>Sheet1!T55</f>
        <v>4</v>
      </c>
      <c r="W46">
        <f>Sheet1!U55</f>
        <v>0</v>
      </c>
      <c r="X46">
        <f>Sheet1!V55</f>
        <v>0</v>
      </c>
      <c r="Y46">
        <f>Sheet1!W55</f>
        <v>0</v>
      </c>
      <c r="Z46">
        <f>Sheet1!X55</f>
        <v>0</v>
      </c>
      <c r="AA46">
        <f>Sheet1!Y55</f>
        <v>1</v>
      </c>
      <c r="AB46">
        <f>Sheet1!Z55</f>
        <v>31</v>
      </c>
      <c r="AD46">
        <f t="shared" si="1"/>
        <v>13</v>
      </c>
      <c r="AE46">
        <f t="shared" si="2"/>
        <v>5</v>
      </c>
    </row>
    <row r="47" spans="1:31" x14ac:dyDescent="0.2">
      <c r="A47" t="str">
        <f>+VLOOKUP(C47,'HC by Title &amp; Cons w Formulas'!$A$5:$D$142,2,0)</f>
        <v>Bronx Property Management</v>
      </c>
      <c r="B47" t="s">
        <v>226</v>
      </c>
      <c r="C47" t="s">
        <v>116</v>
      </c>
      <c r="D47">
        <f>Sheet1!B56</f>
        <v>2</v>
      </c>
      <c r="E47">
        <f>Sheet1!C56</f>
        <v>1</v>
      </c>
      <c r="F47">
        <f>Sheet1!D56</f>
        <v>1</v>
      </c>
      <c r="G47">
        <f>Sheet1!E56</f>
        <v>1</v>
      </c>
      <c r="H47">
        <f>Sheet1!F56</f>
        <v>1</v>
      </c>
      <c r="I47">
        <f>Sheet1!G56</f>
        <v>1</v>
      </c>
      <c r="J47">
        <f>Sheet1!H56</f>
        <v>1</v>
      </c>
      <c r="K47">
        <f>Sheet1!I56</f>
        <v>1</v>
      </c>
      <c r="L47">
        <f>Sheet1!J56</f>
        <v>0</v>
      </c>
      <c r="M47">
        <f>Sheet1!K56</f>
        <v>17</v>
      </c>
      <c r="N47">
        <f>Sheet1!L56</f>
        <v>2</v>
      </c>
      <c r="O47">
        <f>Sheet1!M56</f>
        <v>0</v>
      </c>
      <c r="P47">
        <f>Sheet1!N56</f>
        <v>0</v>
      </c>
      <c r="Q47">
        <f>Sheet1!O56</f>
        <v>5</v>
      </c>
      <c r="R47">
        <f>Sheet1!P56</f>
        <v>0</v>
      </c>
      <c r="S47">
        <f>Sheet1!Q56</f>
        <v>0</v>
      </c>
      <c r="T47">
        <f>Sheet1!R56</f>
        <v>0</v>
      </c>
      <c r="U47">
        <f>Sheet1!S56</f>
        <v>2</v>
      </c>
      <c r="V47">
        <f>Sheet1!T56</f>
        <v>5</v>
      </c>
      <c r="W47">
        <f>Sheet1!U56</f>
        <v>0</v>
      </c>
      <c r="X47">
        <f>Sheet1!V56</f>
        <v>0</v>
      </c>
      <c r="Y47">
        <f>Sheet1!W56</f>
        <v>0</v>
      </c>
      <c r="Z47">
        <f>Sheet1!X56</f>
        <v>0</v>
      </c>
      <c r="AA47">
        <f>Sheet1!Y56</f>
        <v>1</v>
      </c>
      <c r="AB47">
        <f>Sheet1!Z56</f>
        <v>41</v>
      </c>
      <c r="AD47">
        <f t="shared" si="1"/>
        <v>20</v>
      </c>
      <c r="AE47">
        <f t="shared" si="2"/>
        <v>5</v>
      </c>
    </row>
    <row r="48" spans="1:31" hidden="1" x14ac:dyDescent="0.2">
      <c r="A48" t="str">
        <f>+VLOOKUP(C48,'HC by Title &amp; Cons w Formulas'!$A$5:$D$142,2,0)</f>
        <v>Bronx Property Management</v>
      </c>
      <c r="B48" t="s">
        <v>227</v>
      </c>
      <c r="C48" t="s">
        <v>117</v>
      </c>
      <c r="D48">
        <f>Sheet1!B57</f>
        <v>4</v>
      </c>
      <c r="E48">
        <f>Sheet1!C57</f>
        <v>0</v>
      </c>
      <c r="F48">
        <f>Sheet1!D57</f>
        <v>1</v>
      </c>
      <c r="G48">
        <f>Sheet1!E57</f>
        <v>1</v>
      </c>
      <c r="H48">
        <f>Sheet1!F57</f>
        <v>2</v>
      </c>
      <c r="I48">
        <f>Sheet1!G57</f>
        <v>1</v>
      </c>
      <c r="J48">
        <f>Sheet1!H57</f>
        <v>1</v>
      </c>
      <c r="K48">
        <f>Sheet1!I57</f>
        <v>2</v>
      </c>
      <c r="L48">
        <f>Sheet1!J57</f>
        <v>0</v>
      </c>
      <c r="M48">
        <f>Sheet1!K57</f>
        <v>23</v>
      </c>
      <c r="N48">
        <f>Sheet1!L57</f>
        <v>3</v>
      </c>
      <c r="O48">
        <f>Sheet1!M57</f>
        <v>0</v>
      </c>
      <c r="P48">
        <f>Sheet1!N57</f>
        <v>0</v>
      </c>
      <c r="Q48">
        <f>Sheet1!O57</f>
        <v>5</v>
      </c>
      <c r="R48">
        <f>Sheet1!P57</f>
        <v>0</v>
      </c>
      <c r="S48">
        <f>Sheet1!Q57</f>
        <v>0</v>
      </c>
      <c r="T48">
        <f>Sheet1!R57</f>
        <v>0</v>
      </c>
      <c r="U48">
        <f>Sheet1!S57</f>
        <v>2</v>
      </c>
      <c r="V48">
        <f>Sheet1!T57</f>
        <v>8</v>
      </c>
      <c r="W48">
        <f>Sheet1!U57</f>
        <v>0</v>
      </c>
      <c r="X48">
        <f>Sheet1!V57</f>
        <v>0</v>
      </c>
      <c r="Y48">
        <f>Sheet1!W57</f>
        <v>0</v>
      </c>
      <c r="Z48">
        <f>Sheet1!X57</f>
        <v>0</v>
      </c>
      <c r="AA48">
        <f>Sheet1!Y57</f>
        <v>1</v>
      </c>
      <c r="AB48">
        <f>Sheet1!Z57</f>
        <v>54</v>
      </c>
      <c r="AD48">
        <f t="shared" si="1"/>
        <v>27</v>
      </c>
      <c r="AE48">
        <f t="shared" si="2"/>
        <v>5</v>
      </c>
    </row>
    <row r="49" spans="1:31" x14ac:dyDescent="0.2">
      <c r="A49" t="str">
        <f>+VLOOKUP(C49,'HC by Title &amp; Cons w Formulas'!$A$5:$D$142,2,0)</f>
        <v>Bronx Property Management</v>
      </c>
      <c r="B49" t="s">
        <v>228</v>
      </c>
      <c r="C49" t="s">
        <v>118</v>
      </c>
      <c r="D49">
        <f>Sheet1!B58</f>
        <v>2</v>
      </c>
      <c r="E49">
        <f>Sheet1!C58</f>
        <v>0</v>
      </c>
      <c r="F49">
        <f>Sheet1!D58</f>
        <v>0</v>
      </c>
      <c r="G49">
        <f>Sheet1!E58</f>
        <v>1</v>
      </c>
      <c r="H49">
        <f>Sheet1!F58</f>
        <v>1</v>
      </c>
      <c r="I49">
        <f>Sheet1!G58</f>
        <v>1</v>
      </c>
      <c r="J49">
        <f>Sheet1!H58</f>
        <v>1</v>
      </c>
      <c r="K49">
        <f>Sheet1!I58</f>
        <v>1</v>
      </c>
      <c r="L49">
        <f>Sheet1!J58</f>
        <v>8</v>
      </c>
      <c r="M49">
        <f>Sheet1!K58</f>
        <v>6</v>
      </c>
      <c r="N49">
        <f>Sheet1!L58</f>
        <v>1</v>
      </c>
      <c r="O49">
        <f>Sheet1!M58</f>
        <v>0</v>
      </c>
      <c r="P49">
        <f>Sheet1!N58</f>
        <v>0</v>
      </c>
      <c r="Q49">
        <f>Sheet1!O58</f>
        <v>5</v>
      </c>
      <c r="R49">
        <f>Sheet1!P58</f>
        <v>0</v>
      </c>
      <c r="S49">
        <f>Sheet1!Q58</f>
        <v>0</v>
      </c>
      <c r="T49">
        <f>Sheet1!R58</f>
        <v>0</v>
      </c>
      <c r="U49">
        <f>Sheet1!S58</f>
        <v>2</v>
      </c>
      <c r="V49">
        <f>Sheet1!T58</f>
        <v>4</v>
      </c>
      <c r="W49">
        <f>Sheet1!U58</f>
        <v>0</v>
      </c>
      <c r="X49">
        <f>Sheet1!V58</f>
        <v>0</v>
      </c>
      <c r="Y49">
        <f>Sheet1!W58</f>
        <v>0</v>
      </c>
      <c r="Z49">
        <f>Sheet1!X58</f>
        <v>0</v>
      </c>
      <c r="AA49">
        <f>Sheet1!Y58</f>
        <v>1</v>
      </c>
      <c r="AB49">
        <f>Sheet1!Z58</f>
        <v>34</v>
      </c>
      <c r="AD49">
        <f t="shared" si="1"/>
        <v>16</v>
      </c>
      <c r="AE49">
        <f t="shared" si="2"/>
        <v>5</v>
      </c>
    </row>
    <row r="50" spans="1:31" x14ac:dyDescent="0.2">
      <c r="A50" t="str">
        <f>+VLOOKUP(C50,'HC by Title &amp; Cons w Formulas'!$A$5:$D$142,2,0)</f>
        <v>Bronx Property Management</v>
      </c>
      <c r="B50" t="s">
        <v>229</v>
      </c>
      <c r="C50" t="s">
        <v>119</v>
      </c>
      <c r="D50">
        <f>Sheet1!B59</f>
        <v>2</v>
      </c>
      <c r="E50">
        <f>Sheet1!C59</f>
        <v>0</v>
      </c>
      <c r="F50">
        <f>Sheet1!D59</f>
        <v>0</v>
      </c>
      <c r="G50">
        <f>Sheet1!E59</f>
        <v>1</v>
      </c>
      <c r="H50">
        <f>Sheet1!F59</f>
        <v>1</v>
      </c>
      <c r="I50">
        <f>Sheet1!G59</f>
        <v>1</v>
      </c>
      <c r="J50">
        <f>Sheet1!H59</f>
        <v>1</v>
      </c>
      <c r="K50">
        <f>Sheet1!I59</f>
        <v>1</v>
      </c>
      <c r="L50">
        <f>Sheet1!J59</f>
        <v>0</v>
      </c>
      <c r="M50">
        <f>Sheet1!K59</f>
        <v>9</v>
      </c>
      <c r="N50">
        <f>Sheet1!L59</f>
        <v>1</v>
      </c>
      <c r="O50">
        <f>Sheet1!M59</f>
        <v>0</v>
      </c>
      <c r="P50">
        <f>Sheet1!N59</f>
        <v>0</v>
      </c>
      <c r="Q50">
        <f>Sheet1!O59</f>
        <v>5</v>
      </c>
      <c r="R50">
        <f>Sheet1!P59</f>
        <v>0</v>
      </c>
      <c r="S50">
        <f>Sheet1!Q59</f>
        <v>0</v>
      </c>
      <c r="T50">
        <f>Sheet1!R59</f>
        <v>0</v>
      </c>
      <c r="U50">
        <f>Sheet1!S59</f>
        <v>2</v>
      </c>
      <c r="V50">
        <f>Sheet1!T59</f>
        <v>4</v>
      </c>
      <c r="W50">
        <f>Sheet1!U59</f>
        <v>0</v>
      </c>
      <c r="X50">
        <f>Sheet1!V59</f>
        <v>0</v>
      </c>
      <c r="Y50">
        <f>Sheet1!W59</f>
        <v>0</v>
      </c>
      <c r="Z50">
        <f>Sheet1!X59</f>
        <v>0</v>
      </c>
      <c r="AA50">
        <f>Sheet1!Y59</f>
        <v>1</v>
      </c>
      <c r="AB50">
        <f>Sheet1!Z59</f>
        <v>29</v>
      </c>
      <c r="AD50">
        <f t="shared" si="1"/>
        <v>11</v>
      </c>
      <c r="AE50">
        <f t="shared" si="2"/>
        <v>5</v>
      </c>
    </row>
    <row r="51" spans="1:31" x14ac:dyDescent="0.2">
      <c r="A51" t="str">
        <f>+VLOOKUP(C51,'HC by Title &amp; Cons w Formulas'!$A$5:$D$142,2,0)</f>
        <v>Bronx Property Management</v>
      </c>
      <c r="B51" t="s">
        <v>230</v>
      </c>
      <c r="C51" t="s">
        <v>112</v>
      </c>
      <c r="D51">
        <f>Sheet1!B60</f>
        <v>2</v>
      </c>
      <c r="E51">
        <f>Sheet1!C60</f>
        <v>0</v>
      </c>
      <c r="F51">
        <f>Sheet1!D60</f>
        <v>0</v>
      </c>
      <c r="G51">
        <f>Sheet1!E60</f>
        <v>1</v>
      </c>
      <c r="H51">
        <f>Sheet1!F60</f>
        <v>1</v>
      </c>
      <c r="I51">
        <f>Sheet1!G60</f>
        <v>1</v>
      </c>
      <c r="J51">
        <f>Sheet1!H60</f>
        <v>1</v>
      </c>
      <c r="K51">
        <f>Sheet1!I60</f>
        <v>1</v>
      </c>
      <c r="L51">
        <f>Sheet1!J60</f>
        <v>0</v>
      </c>
      <c r="M51">
        <f>Sheet1!K60</f>
        <v>8</v>
      </c>
      <c r="N51">
        <f>Sheet1!L60</f>
        <v>1</v>
      </c>
      <c r="O51">
        <f>Sheet1!M60</f>
        <v>0</v>
      </c>
      <c r="P51">
        <f>Sheet1!N60</f>
        <v>0</v>
      </c>
      <c r="Q51">
        <f>Sheet1!O60</f>
        <v>5</v>
      </c>
      <c r="R51">
        <f>Sheet1!P60</f>
        <v>0</v>
      </c>
      <c r="S51">
        <f>Sheet1!Q60</f>
        <v>0</v>
      </c>
      <c r="T51">
        <f>Sheet1!R60</f>
        <v>0</v>
      </c>
      <c r="U51">
        <f>Sheet1!S60</f>
        <v>2</v>
      </c>
      <c r="V51">
        <f>Sheet1!T60</f>
        <v>3</v>
      </c>
      <c r="W51">
        <f>Sheet1!U60</f>
        <v>0</v>
      </c>
      <c r="X51">
        <f>Sheet1!V60</f>
        <v>0</v>
      </c>
      <c r="Y51">
        <f>Sheet1!W60</f>
        <v>0</v>
      </c>
      <c r="Z51">
        <f>Sheet1!X60</f>
        <v>0</v>
      </c>
      <c r="AA51">
        <f>Sheet1!Y60</f>
        <v>1</v>
      </c>
      <c r="AB51">
        <f>Sheet1!Z60</f>
        <v>27</v>
      </c>
      <c r="AD51">
        <f t="shared" si="1"/>
        <v>10</v>
      </c>
      <c r="AE51">
        <f t="shared" si="2"/>
        <v>5</v>
      </c>
    </row>
    <row r="52" spans="1:31" hidden="1" x14ac:dyDescent="0.2">
      <c r="A52" t="str">
        <f>+VLOOKUP(C52,'HC by Title &amp; Cons w Formulas'!$A$5:$D$142,2,0)</f>
        <v>Next Generation Operations One</v>
      </c>
      <c r="B52" t="s">
        <v>231</v>
      </c>
      <c r="C52" t="s">
        <v>139</v>
      </c>
      <c r="D52">
        <f>Sheet1!B61</f>
        <v>5</v>
      </c>
      <c r="E52">
        <f>Sheet1!C61</f>
        <v>0</v>
      </c>
      <c r="F52">
        <f>Sheet1!D61</f>
        <v>2</v>
      </c>
      <c r="G52">
        <f>Sheet1!E61</f>
        <v>1</v>
      </c>
      <c r="H52">
        <f>Sheet1!F61</f>
        <v>2</v>
      </c>
      <c r="I52">
        <f>Sheet1!G61</f>
        <v>1</v>
      </c>
      <c r="J52">
        <f>Sheet1!H61</f>
        <v>1</v>
      </c>
      <c r="K52">
        <f>Sheet1!I61</f>
        <v>2</v>
      </c>
      <c r="L52">
        <f>Sheet1!J61</f>
        <v>0</v>
      </c>
      <c r="M52">
        <f>Sheet1!K61</f>
        <v>30</v>
      </c>
      <c r="N52">
        <f>Sheet1!L61</f>
        <v>2</v>
      </c>
      <c r="O52">
        <f>Sheet1!M61</f>
        <v>0</v>
      </c>
      <c r="P52">
        <f>Sheet1!N61</f>
        <v>0</v>
      </c>
      <c r="Q52">
        <f>Sheet1!O61</f>
        <v>5</v>
      </c>
      <c r="R52">
        <f>Sheet1!P61</f>
        <v>0</v>
      </c>
      <c r="S52">
        <f>Sheet1!Q61</f>
        <v>0</v>
      </c>
      <c r="T52">
        <f>Sheet1!R61</f>
        <v>0</v>
      </c>
      <c r="U52">
        <f>Sheet1!S61</f>
        <v>3</v>
      </c>
      <c r="V52">
        <f>Sheet1!T61</f>
        <v>9</v>
      </c>
      <c r="W52">
        <f>Sheet1!U61</f>
        <v>0</v>
      </c>
      <c r="X52">
        <f>Sheet1!V61</f>
        <v>0</v>
      </c>
      <c r="Y52">
        <f>Sheet1!W61</f>
        <v>0</v>
      </c>
      <c r="Z52">
        <f>Sheet1!X61</f>
        <v>0</v>
      </c>
      <c r="AA52">
        <f>Sheet1!Y61</f>
        <v>1</v>
      </c>
      <c r="AB52">
        <f>Sheet1!Z61</f>
        <v>64</v>
      </c>
      <c r="AD52">
        <f t="shared" si="1"/>
        <v>33</v>
      </c>
      <c r="AE52">
        <f t="shared" si="2"/>
        <v>5</v>
      </c>
    </row>
    <row r="53" spans="1:31" hidden="1" x14ac:dyDescent="0.2">
      <c r="A53" t="str">
        <f>+VLOOKUP(C53,'HC by Title &amp; Cons w Formulas'!$A$5:$D$142,2,0)</f>
        <v>Next Generation Operations One</v>
      </c>
      <c r="B53" t="s">
        <v>232</v>
      </c>
      <c r="C53" t="s">
        <v>140</v>
      </c>
      <c r="D53">
        <f>Sheet1!B62</f>
        <v>4</v>
      </c>
      <c r="E53">
        <f>Sheet1!C62</f>
        <v>0</v>
      </c>
      <c r="F53">
        <f>Sheet1!D62</f>
        <v>1</v>
      </c>
      <c r="G53">
        <f>Sheet1!E62</f>
        <v>1</v>
      </c>
      <c r="H53">
        <f>Sheet1!F62</f>
        <v>2</v>
      </c>
      <c r="I53">
        <f>Sheet1!G62</f>
        <v>1</v>
      </c>
      <c r="J53">
        <f>Sheet1!H62</f>
        <v>1</v>
      </c>
      <c r="K53">
        <f>Sheet1!I62</f>
        <v>2</v>
      </c>
      <c r="L53">
        <f>Sheet1!J62</f>
        <v>0</v>
      </c>
      <c r="M53">
        <f>Sheet1!K62</f>
        <v>23</v>
      </c>
      <c r="N53">
        <f>Sheet1!L62</f>
        <v>1</v>
      </c>
      <c r="O53">
        <f>Sheet1!M62</f>
        <v>0</v>
      </c>
      <c r="P53">
        <f>Sheet1!N62</f>
        <v>0</v>
      </c>
      <c r="Q53">
        <f>Sheet1!O62</f>
        <v>5</v>
      </c>
      <c r="R53">
        <f>Sheet1!P62</f>
        <v>0</v>
      </c>
      <c r="S53">
        <f>Sheet1!Q62</f>
        <v>0</v>
      </c>
      <c r="T53">
        <f>Sheet1!R62</f>
        <v>0</v>
      </c>
      <c r="U53">
        <f>Sheet1!S62</f>
        <v>2</v>
      </c>
      <c r="V53">
        <f>Sheet1!T62</f>
        <v>8</v>
      </c>
      <c r="W53">
        <f>Sheet1!U62</f>
        <v>0</v>
      </c>
      <c r="X53">
        <f>Sheet1!V62</f>
        <v>0</v>
      </c>
      <c r="Y53">
        <f>Sheet1!W62</f>
        <v>0</v>
      </c>
      <c r="Z53">
        <f>Sheet1!X62</f>
        <v>0</v>
      </c>
      <c r="AA53">
        <f>Sheet1!Y62</f>
        <v>1</v>
      </c>
      <c r="AB53">
        <f>Sheet1!Z62</f>
        <v>52</v>
      </c>
      <c r="AD53">
        <f t="shared" si="1"/>
        <v>25</v>
      </c>
      <c r="AE53">
        <f t="shared" si="2"/>
        <v>5</v>
      </c>
    </row>
    <row r="54" spans="1:31" x14ac:dyDescent="0.2">
      <c r="A54" t="str">
        <f>+VLOOKUP(C54,'HC by Title &amp; Cons w Formulas'!$A$5:$D$142,2,0)</f>
        <v>Next Generation Operations One</v>
      </c>
      <c r="B54" t="s">
        <v>233</v>
      </c>
      <c r="C54" t="s">
        <v>141</v>
      </c>
      <c r="D54">
        <f>Sheet1!B63</f>
        <v>3</v>
      </c>
      <c r="E54">
        <f>Sheet1!C63</f>
        <v>0</v>
      </c>
      <c r="F54">
        <f>Sheet1!D63</f>
        <v>1</v>
      </c>
      <c r="G54">
        <f>Sheet1!E63</f>
        <v>1</v>
      </c>
      <c r="H54">
        <f>Sheet1!F63</f>
        <v>1</v>
      </c>
      <c r="I54">
        <f>Sheet1!G63</f>
        <v>1</v>
      </c>
      <c r="J54">
        <f>Sheet1!H63</f>
        <v>1</v>
      </c>
      <c r="K54">
        <f>Sheet1!I63</f>
        <v>1</v>
      </c>
      <c r="L54">
        <f>Sheet1!J63</f>
        <v>0</v>
      </c>
      <c r="M54">
        <f>Sheet1!K63</f>
        <v>14</v>
      </c>
      <c r="N54">
        <f>Sheet1!L63</f>
        <v>1</v>
      </c>
      <c r="O54">
        <f>Sheet1!M63</f>
        <v>0</v>
      </c>
      <c r="P54">
        <f>Sheet1!N63</f>
        <v>0</v>
      </c>
      <c r="Q54">
        <f>Sheet1!O63</f>
        <v>5</v>
      </c>
      <c r="R54">
        <f>Sheet1!P63</f>
        <v>0</v>
      </c>
      <c r="S54">
        <f>Sheet1!Q63</f>
        <v>0</v>
      </c>
      <c r="T54">
        <f>Sheet1!R63</f>
        <v>0</v>
      </c>
      <c r="U54">
        <f>Sheet1!S63</f>
        <v>2</v>
      </c>
      <c r="V54">
        <f>Sheet1!T63</f>
        <v>5</v>
      </c>
      <c r="W54">
        <f>Sheet1!U63</f>
        <v>0</v>
      </c>
      <c r="X54">
        <f>Sheet1!V63</f>
        <v>0</v>
      </c>
      <c r="Y54">
        <f>Sheet1!W63</f>
        <v>0</v>
      </c>
      <c r="Z54">
        <f>Sheet1!X63</f>
        <v>0</v>
      </c>
      <c r="AA54">
        <f>Sheet1!Y63</f>
        <v>1</v>
      </c>
      <c r="AB54">
        <f>Sheet1!Z63</f>
        <v>37</v>
      </c>
      <c r="AD54">
        <f t="shared" si="1"/>
        <v>16</v>
      </c>
      <c r="AE54">
        <f t="shared" si="2"/>
        <v>5</v>
      </c>
    </row>
    <row r="55" spans="1:31" x14ac:dyDescent="0.2">
      <c r="A55" t="str">
        <f>+VLOOKUP(C55,'HC by Title &amp; Cons w Formulas'!$A$5:$D$142,2,0)</f>
        <v>Next Generation Operations One</v>
      </c>
      <c r="B55" t="s">
        <v>234</v>
      </c>
      <c r="C55" t="s">
        <v>142</v>
      </c>
      <c r="D55">
        <f>Sheet1!B64</f>
        <v>2</v>
      </c>
      <c r="E55">
        <f>Sheet1!C64</f>
        <v>0</v>
      </c>
      <c r="F55">
        <f>Sheet1!D64</f>
        <v>0</v>
      </c>
      <c r="G55">
        <f>Sheet1!E64</f>
        <v>1</v>
      </c>
      <c r="H55">
        <f>Sheet1!F64</f>
        <v>1</v>
      </c>
      <c r="I55">
        <f>Sheet1!G64</f>
        <v>1</v>
      </c>
      <c r="J55">
        <f>Sheet1!H64</f>
        <v>1</v>
      </c>
      <c r="K55">
        <f>Sheet1!I64</f>
        <v>1</v>
      </c>
      <c r="L55">
        <f>Sheet1!J64</f>
        <v>0</v>
      </c>
      <c r="M55">
        <f>Sheet1!K64</f>
        <v>10</v>
      </c>
      <c r="N55">
        <f>Sheet1!L64</f>
        <v>1</v>
      </c>
      <c r="O55">
        <f>Sheet1!M64</f>
        <v>0</v>
      </c>
      <c r="P55">
        <f>Sheet1!N64</f>
        <v>0</v>
      </c>
      <c r="Q55">
        <f>Sheet1!O64</f>
        <v>5</v>
      </c>
      <c r="R55">
        <f>Sheet1!P64</f>
        <v>0</v>
      </c>
      <c r="S55">
        <f>Sheet1!Q64</f>
        <v>0</v>
      </c>
      <c r="T55">
        <f>Sheet1!R64</f>
        <v>0</v>
      </c>
      <c r="U55">
        <f>Sheet1!S64</f>
        <v>2</v>
      </c>
      <c r="V55">
        <f>Sheet1!T64</f>
        <v>4</v>
      </c>
      <c r="W55">
        <f>Sheet1!U64</f>
        <v>0</v>
      </c>
      <c r="X55">
        <f>Sheet1!V64</f>
        <v>0</v>
      </c>
      <c r="Y55">
        <f>Sheet1!W64</f>
        <v>0</v>
      </c>
      <c r="Z55">
        <f>Sheet1!X64</f>
        <v>0</v>
      </c>
      <c r="AA55">
        <f>Sheet1!Y64</f>
        <v>1</v>
      </c>
      <c r="AB55">
        <f>Sheet1!Z64</f>
        <v>30</v>
      </c>
      <c r="AD55">
        <f t="shared" si="1"/>
        <v>12</v>
      </c>
      <c r="AE55">
        <f t="shared" si="2"/>
        <v>5</v>
      </c>
    </row>
    <row r="56" spans="1:31" x14ac:dyDescent="0.2">
      <c r="A56" t="str">
        <f>+VLOOKUP(C56,'HC by Title &amp; Cons w Formulas'!$A$5:$D$142,2,0)</f>
        <v>Next Generation Operations One</v>
      </c>
      <c r="B56" t="s">
        <v>235</v>
      </c>
      <c r="C56" t="s">
        <v>143</v>
      </c>
      <c r="D56">
        <f>Sheet1!B65</f>
        <v>3</v>
      </c>
      <c r="E56">
        <f>Sheet1!C65</f>
        <v>0</v>
      </c>
      <c r="F56">
        <f>Sheet1!D65</f>
        <v>1</v>
      </c>
      <c r="G56">
        <f>Sheet1!E65</f>
        <v>1</v>
      </c>
      <c r="H56">
        <f>Sheet1!F65</f>
        <v>1</v>
      </c>
      <c r="I56">
        <f>Sheet1!G65</f>
        <v>1</v>
      </c>
      <c r="J56">
        <f>Sheet1!H65</f>
        <v>1</v>
      </c>
      <c r="K56">
        <f>Sheet1!I65</f>
        <v>1</v>
      </c>
      <c r="L56">
        <f>Sheet1!J65</f>
        <v>0</v>
      </c>
      <c r="M56">
        <f>Sheet1!K65</f>
        <v>16</v>
      </c>
      <c r="N56">
        <f>Sheet1!L65</f>
        <v>1</v>
      </c>
      <c r="O56">
        <f>Sheet1!M65</f>
        <v>0</v>
      </c>
      <c r="P56">
        <f>Sheet1!N65</f>
        <v>0</v>
      </c>
      <c r="Q56">
        <f>Sheet1!O65</f>
        <v>5</v>
      </c>
      <c r="R56">
        <f>Sheet1!P65</f>
        <v>0</v>
      </c>
      <c r="S56">
        <f>Sheet1!Q65</f>
        <v>0</v>
      </c>
      <c r="T56">
        <f>Sheet1!R65</f>
        <v>0</v>
      </c>
      <c r="U56">
        <f>Sheet1!S65</f>
        <v>2</v>
      </c>
      <c r="V56">
        <f>Sheet1!T65</f>
        <v>6</v>
      </c>
      <c r="W56">
        <f>Sheet1!U65</f>
        <v>0</v>
      </c>
      <c r="X56">
        <f>Sheet1!V65</f>
        <v>0</v>
      </c>
      <c r="Y56">
        <f>Sheet1!W65</f>
        <v>0</v>
      </c>
      <c r="Z56">
        <f>Sheet1!X65</f>
        <v>0</v>
      </c>
      <c r="AA56">
        <f>Sheet1!Y65</f>
        <v>1</v>
      </c>
      <c r="AB56">
        <f>Sheet1!Z65</f>
        <v>40</v>
      </c>
      <c r="AD56">
        <f t="shared" si="1"/>
        <v>18</v>
      </c>
      <c r="AE56">
        <f t="shared" si="2"/>
        <v>5</v>
      </c>
    </row>
    <row r="57" spans="1:31" x14ac:dyDescent="0.2">
      <c r="A57" t="str">
        <f>+VLOOKUP(C57,'HC by Title &amp; Cons w Formulas'!$A$5:$D$142,2,0)</f>
        <v>Next Generation Operations One</v>
      </c>
      <c r="B57" t="s">
        <v>236</v>
      </c>
      <c r="C57" t="s">
        <v>144</v>
      </c>
      <c r="D57">
        <f>Sheet1!B66</f>
        <v>2</v>
      </c>
      <c r="E57">
        <f>Sheet1!C66</f>
        <v>0</v>
      </c>
      <c r="F57">
        <f>Sheet1!D66</f>
        <v>0</v>
      </c>
      <c r="G57">
        <f>Sheet1!E66</f>
        <v>1</v>
      </c>
      <c r="H57">
        <f>Sheet1!F66</f>
        <v>1</v>
      </c>
      <c r="I57">
        <f>Sheet1!G66</f>
        <v>1</v>
      </c>
      <c r="J57">
        <f>Sheet1!H66</f>
        <v>1</v>
      </c>
      <c r="K57">
        <f>Sheet1!I66</f>
        <v>1</v>
      </c>
      <c r="L57">
        <f>Sheet1!J66</f>
        <v>0</v>
      </c>
      <c r="M57">
        <f>Sheet1!K66</f>
        <v>6</v>
      </c>
      <c r="N57">
        <f>Sheet1!L66</f>
        <v>1</v>
      </c>
      <c r="O57">
        <f>Sheet1!M66</f>
        <v>0</v>
      </c>
      <c r="P57">
        <f>Sheet1!N66</f>
        <v>0</v>
      </c>
      <c r="Q57">
        <f>Sheet1!O66</f>
        <v>5</v>
      </c>
      <c r="R57">
        <f>Sheet1!P66</f>
        <v>0</v>
      </c>
      <c r="S57">
        <f>Sheet1!Q66</f>
        <v>0</v>
      </c>
      <c r="T57">
        <f>Sheet1!R66</f>
        <v>0</v>
      </c>
      <c r="U57">
        <f>Sheet1!S66</f>
        <v>2</v>
      </c>
      <c r="V57">
        <f>Sheet1!T66</f>
        <v>2</v>
      </c>
      <c r="W57">
        <f>Sheet1!U66</f>
        <v>0</v>
      </c>
      <c r="X57">
        <f>Sheet1!V66</f>
        <v>0</v>
      </c>
      <c r="Y57">
        <f>Sheet1!W66</f>
        <v>0</v>
      </c>
      <c r="Z57">
        <f>Sheet1!X66</f>
        <v>0</v>
      </c>
      <c r="AA57">
        <f>Sheet1!Y66</f>
        <v>1</v>
      </c>
      <c r="AB57">
        <f>Sheet1!Z66</f>
        <v>24</v>
      </c>
      <c r="AD57">
        <f t="shared" si="1"/>
        <v>8</v>
      </c>
      <c r="AE57">
        <f t="shared" si="2"/>
        <v>5</v>
      </c>
    </row>
    <row r="58" spans="1:31" x14ac:dyDescent="0.2">
      <c r="A58" t="str">
        <f>+VLOOKUP(C58,'HC by Title &amp; Cons w Formulas'!$A$5:$D$142,2,0)</f>
        <v>Next Generation Operations One</v>
      </c>
      <c r="B58" t="s">
        <v>237</v>
      </c>
      <c r="C58" t="s">
        <v>145</v>
      </c>
      <c r="D58">
        <f>Sheet1!B67</f>
        <v>3</v>
      </c>
      <c r="E58">
        <f>Sheet1!C67</f>
        <v>0</v>
      </c>
      <c r="F58">
        <f>Sheet1!D67</f>
        <v>1</v>
      </c>
      <c r="G58">
        <f>Sheet1!E67</f>
        <v>1</v>
      </c>
      <c r="H58">
        <f>Sheet1!F67</f>
        <v>1</v>
      </c>
      <c r="I58">
        <f>Sheet1!G67</f>
        <v>1</v>
      </c>
      <c r="J58">
        <f>Sheet1!H67</f>
        <v>1</v>
      </c>
      <c r="K58">
        <f>Sheet1!I67</f>
        <v>1</v>
      </c>
      <c r="L58">
        <f>Sheet1!J67</f>
        <v>0</v>
      </c>
      <c r="M58">
        <f>Sheet1!K67</f>
        <v>12</v>
      </c>
      <c r="N58">
        <f>Sheet1!L67</f>
        <v>1</v>
      </c>
      <c r="O58">
        <f>Sheet1!M67</f>
        <v>0</v>
      </c>
      <c r="P58">
        <f>Sheet1!N67</f>
        <v>0</v>
      </c>
      <c r="Q58">
        <f>Sheet1!O67</f>
        <v>5</v>
      </c>
      <c r="R58">
        <f>Sheet1!P67</f>
        <v>0</v>
      </c>
      <c r="S58">
        <f>Sheet1!Q67</f>
        <v>0</v>
      </c>
      <c r="T58">
        <f>Sheet1!R67</f>
        <v>1</v>
      </c>
      <c r="U58">
        <f>Sheet1!S67</f>
        <v>1</v>
      </c>
      <c r="V58">
        <f>Sheet1!T67</f>
        <v>4</v>
      </c>
      <c r="W58">
        <f>Sheet1!U67</f>
        <v>0</v>
      </c>
      <c r="X58">
        <f>Sheet1!V67</f>
        <v>0</v>
      </c>
      <c r="Y58">
        <f>Sheet1!W67</f>
        <v>0</v>
      </c>
      <c r="Z58">
        <f>Sheet1!X67</f>
        <v>0</v>
      </c>
      <c r="AA58">
        <f>Sheet1!Y67</f>
        <v>1</v>
      </c>
      <c r="AB58">
        <f>Sheet1!Z67</f>
        <v>34</v>
      </c>
      <c r="AD58">
        <f t="shared" si="1"/>
        <v>14</v>
      </c>
      <c r="AE58">
        <f t="shared" si="2"/>
        <v>5</v>
      </c>
    </row>
    <row r="59" spans="1:31" x14ac:dyDescent="0.2">
      <c r="A59" t="str">
        <f>+VLOOKUP(C59,'HC by Title &amp; Cons w Formulas'!$A$5:$D$142,2,0)</f>
        <v>Next Generation Operations One</v>
      </c>
      <c r="B59" t="s">
        <v>238</v>
      </c>
      <c r="C59" t="s">
        <v>146</v>
      </c>
      <c r="D59">
        <f>Sheet1!B68</f>
        <v>2</v>
      </c>
      <c r="E59">
        <f>Sheet1!C68</f>
        <v>0</v>
      </c>
      <c r="F59">
        <f>Sheet1!D68</f>
        <v>0</v>
      </c>
      <c r="G59">
        <f>Sheet1!E68</f>
        <v>1</v>
      </c>
      <c r="H59">
        <f>Sheet1!F68</f>
        <v>1</v>
      </c>
      <c r="I59">
        <f>Sheet1!G68</f>
        <v>1</v>
      </c>
      <c r="J59">
        <f>Sheet1!H68</f>
        <v>1</v>
      </c>
      <c r="K59">
        <f>Sheet1!I68</f>
        <v>1</v>
      </c>
      <c r="L59">
        <f>Sheet1!J68</f>
        <v>0</v>
      </c>
      <c r="M59">
        <f>Sheet1!K68</f>
        <v>11</v>
      </c>
      <c r="N59">
        <f>Sheet1!L68</f>
        <v>1</v>
      </c>
      <c r="O59">
        <f>Sheet1!M68</f>
        <v>0</v>
      </c>
      <c r="P59">
        <f>Sheet1!N68</f>
        <v>0</v>
      </c>
      <c r="Q59">
        <f>Sheet1!O68</f>
        <v>5</v>
      </c>
      <c r="R59">
        <f>Sheet1!P68</f>
        <v>0</v>
      </c>
      <c r="S59">
        <f>Sheet1!Q68</f>
        <v>0</v>
      </c>
      <c r="T59">
        <f>Sheet1!R68</f>
        <v>0</v>
      </c>
      <c r="U59">
        <f>Sheet1!S68</f>
        <v>2</v>
      </c>
      <c r="V59">
        <f>Sheet1!T68</f>
        <v>4</v>
      </c>
      <c r="W59">
        <f>Sheet1!U68</f>
        <v>0</v>
      </c>
      <c r="X59">
        <f>Sheet1!V68</f>
        <v>0</v>
      </c>
      <c r="Y59">
        <f>Sheet1!W68</f>
        <v>0</v>
      </c>
      <c r="Z59">
        <f>Sheet1!X68</f>
        <v>0</v>
      </c>
      <c r="AA59">
        <f>Sheet1!Y68</f>
        <v>1</v>
      </c>
      <c r="AB59">
        <f>Sheet1!Z68</f>
        <v>31</v>
      </c>
      <c r="AD59">
        <f t="shared" si="1"/>
        <v>13</v>
      </c>
      <c r="AE59">
        <f t="shared" si="2"/>
        <v>5</v>
      </c>
    </row>
    <row r="60" spans="1:31" x14ac:dyDescent="0.2">
      <c r="A60" t="str">
        <f>+VLOOKUP(C60,'HC by Title &amp; Cons w Formulas'!$A$5:$D$142,2,0)</f>
        <v>Next Generation Operations One</v>
      </c>
      <c r="B60" t="s">
        <v>239</v>
      </c>
      <c r="C60" t="s">
        <v>147</v>
      </c>
      <c r="D60">
        <f>Sheet1!B69</f>
        <v>2</v>
      </c>
      <c r="E60">
        <f>Sheet1!C69</f>
        <v>0</v>
      </c>
      <c r="F60">
        <f>Sheet1!D69</f>
        <v>0</v>
      </c>
      <c r="G60">
        <f>Sheet1!E69</f>
        <v>1</v>
      </c>
      <c r="H60">
        <f>Sheet1!F69</f>
        <v>1</v>
      </c>
      <c r="I60">
        <f>Sheet1!G69</f>
        <v>1</v>
      </c>
      <c r="J60">
        <f>Sheet1!H69</f>
        <v>1</v>
      </c>
      <c r="K60">
        <f>Sheet1!I69</f>
        <v>1</v>
      </c>
      <c r="L60">
        <f>Sheet1!J69</f>
        <v>0</v>
      </c>
      <c r="M60">
        <f>Sheet1!K69</f>
        <v>6</v>
      </c>
      <c r="N60">
        <f>Sheet1!L69</f>
        <v>1</v>
      </c>
      <c r="O60">
        <f>Sheet1!M69</f>
        <v>0</v>
      </c>
      <c r="P60">
        <f>Sheet1!N69</f>
        <v>0</v>
      </c>
      <c r="Q60">
        <f>Sheet1!O69</f>
        <v>5</v>
      </c>
      <c r="R60">
        <f>Sheet1!P69</f>
        <v>0</v>
      </c>
      <c r="S60">
        <f>Sheet1!Q69</f>
        <v>0</v>
      </c>
      <c r="T60">
        <f>Sheet1!R69</f>
        <v>0</v>
      </c>
      <c r="U60">
        <f>Sheet1!S69</f>
        <v>2</v>
      </c>
      <c r="V60">
        <f>Sheet1!T69</f>
        <v>2</v>
      </c>
      <c r="W60">
        <f>Sheet1!U69</f>
        <v>0</v>
      </c>
      <c r="X60">
        <f>Sheet1!V69</f>
        <v>0</v>
      </c>
      <c r="Y60">
        <f>Sheet1!W69</f>
        <v>0</v>
      </c>
      <c r="Z60">
        <f>Sheet1!X69</f>
        <v>0</v>
      </c>
      <c r="AA60">
        <f>Sheet1!Y69</f>
        <v>1</v>
      </c>
      <c r="AB60">
        <f>Sheet1!Z69</f>
        <v>24</v>
      </c>
      <c r="AD60">
        <f t="shared" si="1"/>
        <v>8</v>
      </c>
      <c r="AE60">
        <f t="shared" si="2"/>
        <v>5</v>
      </c>
    </row>
    <row r="61" spans="1:31" x14ac:dyDescent="0.2">
      <c r="A61" t="str">
        <f>+VLOOKUP(C61,'HC by Title &amp; Cons w Formulas'!$A$5:$D$142,2,0)</f>
        <v>Next Generation Operations One</v>
      </c>
      <c r="B61" t="s">
        <v>240</v>
      </c>
      <c r="C61" t="s">
        <v>148</v>
      </c>
      <c r="D61">
        <f>Sheet1!B70</f>
        <v>2</v>
      </c>
      <c r="E61">
        <f>Sheet1!C70</f>
        <v>0</v>
      </c>
      <c r="F61">
        <f>Sheet1!D70</f>
        <v>0</v>
      </c>
      <c r="G61">
        <f>Sheet1!E70</f>
        <v>1</v>
      </c>
      <c r="H61">
        <f>Sheet1!F70</f>
        <v>1</v>
      </c>
      <c r="I61">
        <f>Sheet1!G70</f>
        <v>1</v>
      </c>
      <c r="J61">
        <f>Sheet1!H70</f>
        <v>1</v>
      </c>
      <c r="K61">
        <f>Sheet1!I70</f>
        <v>1</v>
      </c>
      <c r="L61">
        <f>Sheet1!J70</f>
        <v>0</v>
      </c>
      <c r="M61">
        <f>Sheet1!K70</f>
        <v>9</v>
      </c>
      <c r="N61">
        <f>Sheet1!L70</f>
        <v>1</v>
      </c>
      <c r="O61">
        <f>Sheet1!M70</f>
        <v>0</v>
      </c>
      <c r="P61">
        <f>Sheet1!N70</f>
        <v>0</v>
      </c>
      <c r="Q61">
        <f>Sheet1!O70</f>
        <v>5</v>
      </c>
      <c r="R61">
        <f>Sheet1!P70</f>
        <v>0</v>
      </c>
      <c r="S61">
        <f>Sheet1!Q70</f>
        <v>0</v>
      </c>
      <c r="T61">
        <f>Sheet1!R70</f>
        <v>0</v>
      </c>
      <c r="U61">
        <f>Sheet1!S70</f>
        <v>2</v>
      </c>
      <c r="V61">
        <f>Sheet1!T70</f>
        <v>4</v>
      </c>
      <c r="W61">
        <f>Sheet1!U70</f>
        <v>0</v>
      </c>
      <c r="X61">
        <f>Sheet1!V70</f>
        <v>0</v>
      </c>
      <c r="Y61">
        <f>Sheet1!W70</f>
        <v>0</v>
      </c>
      <c r="Z61">
        <f>Sheet1!X70</f>
        <v>0</v>
      </c>
      <c r="AA61">
        <f>Sheet1!Y70</f>
        <v>1</v>
      </c>
      <c r="AB61">
        <f>Sheet1!Z70</f>
        <v>29</v>
      </c>
      <c r="AD61">
        <f t="shared" si="1"/>
        <v>11</v>
      </c>
      <c r="AE61">
        <f t="shared" si="2"/>
        <v>5</v>
      </c>
    </row>
    <row r="62" spans="1:31" x14ac:dyDescent="0.2">
      <c r="A62" t="str">
        <f>+VLOOKUP(C62,'HC by Title &amp; Cons w Formulas'!$A$5:$D$142,2,0)</f>
        <v>Next Generation Operations One</v>
      </c>
      <c r="B62" t="s">
        <v>241</v>
      </c>
      <c r="C62" t="s">
        <v>149</v>
      </c>
      <c r="D62">
        <f>Sheet1!B71</f>
        <v>2</v>
      </c>
      <c r="E62">
        <f>Sheet1!C71</f>
        <v>0</v>
      </c>
      <c r="F62">
        <f>Sheet1!D71</f>
        <v>0</v>
      </c>
      <c r="G62">
        <f>Sheet1!E71</f>
        <v>1</v>
      </c>
      <c r="H62">
        <f>Sheet1!F71</f>
        <v>1</v>
      </c>
      <c r="I62">
        <f>Sheet1!G71</f>
        <v>1</v>
      </c>
      <c r="J62">
        <f>Sheet1!H71</f>
        <v>1</v>
      </c>
      <c r="K62">
        <f>Sheet1!I71</f>
        <v>1</v>
      </c>
      <c r="L62">
        <f>Sheet1!J71</f>
        <v>0</v>
      </c>
      <c r="M62">
        <f>Sheet1!K71</f>
        <v>12</v>
      </c>
      <c r="N62">
        <f>Sheet1!L71</f>
        <v>1</v>
      </c>
      <c r="O62">
        <f>Sheet1!M71</f>
        <v>0</v>
      </c>
      <c r="P62">
        <f>Sheet1!N71</f>
        <v>0</v>
      </c>
      <c r="Q62">
        <f>Sheet1!O71</f>
        <v>5</v>
      </c>
      <c r="R62">
        <f>Sheet1!P71</f>
        <v>0</v>
      </c>
      <c r="S62">
        <f>Sheet1!Q71</f>
        <v>0</v>
      </c>
      <c r="T62">
        <f>Sheet1!R71</f>
        <v>0</v>
      </c>
      <c r="U62">
        <f>Sheet1!S71</f>
        <v>2</v>
      </c>
      <c r="V62">
        <f>Sheet1!T71</f>
        <v>4</v>
      </c>
      <c r="W62">
        <f>Sheet1!U71</f>
        <v>0</v>
      </c>
      <c r="X62">
        <f>Sheet1!V71</f>
        <v>0</v>
      </c>
      <c r="Y62">
        <f>Sheet1!W71</f>
        <v>0</v>
      </c>
      <c r="Z62">
        <f>Sheet1!X71</f>
        <v>0</v>
      </c>
      <c r="AA62">
        <f>Sheet1!Y71</f>
        <v>1</v>
      </c>
      <c r="AB62">
        <f>Sheet1!Z71</f>
        <v>32</v>
      </c>
      <c r="AD62">
        <f t="shared" si="1"/>
        <v>14</v>
      </c>
      <c r="AE62">
        <f t="shared" si="2"/>
        <v>5</v>
      </c>
    </row>
    <row r="63" spans="1:31" hidden="1" x14ac:dyDescent="0.2">
      <c r="A63" t="str">
        <f>+VLOOKUP(C63,'HC by Title &amp; Cons w Formulas'!$A$5:$D$142,2,0)</f>
        <v>Next Generation Operations One</v>
      </c>
      <c r="B63" t="s">
        <v>242</v>
      </c>
      <c r="C63" t="s">
        <v>150</v>
      </c>
      <c r="D63">
        <f>Sheet1!B72</f>
        <v>4</v>
      </c>
      <c r="E63">
        <f>Sheet1!C72</f>
        <v>0</v>
      </c>
      <c r="F63">
        <f>Sheet1!D72</f>
        <v>1</v>
      </c>
      <c r="G63">
        <f>Sheet1!E72</f>
        <v>1</v>
      </c>
      <c r="H63">
        <f>Sheet1!F72</f>
        <v>2</v>
      </c>
      <c r="I63">
        <f>Sheet1!G72</f>
        <v>1</v>
      </c>
      <c r="J63">
        <f>Sheet1!H72</f>
        <v>1</v>
      </c>
      <c r="K63">
        <f>Sheet1!I72</f>
        <v>2</v>
      </c>
      <c r="L63">
        <f>Sheet1!J72</f>
        <v>0</v>
      </c>
      <c r="M63">
        <f>Sheet1!K72</f>
        <v>22</v>
      </c>
      <c r="N63">
        <f>Sheet1!L72</f>
        <v>1</v>
      </c>
      <c r="O63">
        <f>Sheet1!M72</f>
        <v>0</v>
      </c>
      <c r="P63">
        <f>Sheet1!N72</f>
        <v>0</v>
      </c>
      <c r="Q63">
        <f>Sheet1!O72</f>
        <v>5</v>
      </c>
      <c r="R63">
        <f>Sheet1!P72</f>
        <v>0</v>
      </c>
      <c r="S63">
        <f>Sheet1!Q72</f>
        <v>0</v>
      </c>
      <c r="T63">
        <f>Sheet1!R72</f>
        <v>0</v>
      </c>
      <c r="U63">
        <f>Sheet1!S72</f>
        <v>2</v>
      </c>
      <c r="V63">
        <f>Sheet1!T72</f>
        <v>7</v>
      </c>
      <c r="W63">
        <f>Sheet1!U72</f>
        <v>0</v>
      </c>
      <c r="X63">
        <f>Sheet1!V72</f>
        <v>0</v>
      </c>
      <c r="Y63">
        <f>Sheet1!W72</f>
        <v>1</v>
      </c>
      <c r="Z63">
        <f>Sheet1!X72</f>
        <v>0</v>
      </c>
      <c r="AA63">
        <f>Sheet1!Y72</f>
        <v>1</v>
      </c>
      <c r="AB63">
        <f>Sheet1!Z72</f>
        <v>51</v>
      </c>
      <c r="AD63">
        <f t="shared" si="1"/>
        <v>24</v>
      </c>
      <c r="AE63">
        <f t="shared" si="2"/>
        <v>5</v>
      </c>
    </row>
    <row r="64" spans="1:31" hidden="1" x14ac:dyDescent="0.2">
      <c r="A64" t="str">
        <f>+VLOOKUP(C64,'HC by Title &amp; Cons w Formulas'!$A$5:$D$142,2,0)</f>
        <v>Next Generation Operations One</v>
      </c>
      <c r="B64" t="s">
        <v>243</v>
      </c>
      <c r="C64" t="s">
        <v>151</v>
      </c>
      <c r="D64">
        <f>Sheet1!B73</f>
        <v>3</v>
      </c>
      <c r="E64">
        <f>Sheet1!C73</f>
        <v>0</v>
      </c>
      <c r="F64">
        <f>Sheet1!D73</f>
        <v>1</v>
      </c>
      <c r="G64">
        <f>Sheet1!E73</f>
        <v>1</v>
      </c>
      <c r="H64">
        <f>Sheet1!F73</f>
        <v>2</v>
      </c>
      <c r="I64">
        <f>Sheet1!G73</f>
        <v>1</v>
      </c>
      <c r="J64">
        <f>Sheet1!H73</f>
        <v>1</v>
      </c>
      <c r="K64">
        <f>Sheet1!I73</f>
        <v>1</v>
      </c>
      <c r="L64">
        <f>Sheet1!J73</f>
        <v>0</v>
      </c>
      <c r="M64">
        <f>Sheet1!K73</f>
        <v>18</v>
      </c>
      <c r="N64">
        <f>Sheet1!L73</f>
        <v>1</v>
      </c>
      <c r="O64">
        <f>Sheet1!M73</f>
        <v>0</v>
      </c>
      <c r="P64">
        <f>Sheet1!N73</f>
        <v>0</v>
      </c>
      <c r="Q64">
        <f>Sheet1!O73</f>
        <v>5</v>
      </c>
      <c r="R64">
        <f>Sheet1!P73</f>
        <v>0</v>
      </c>
      <c r="S64">
        <f>Sheet1!Q73</f>
        <v>0</v>
      </c>
      <c r="T64">
        <f>Sheet1!R73</f>
        <v>0</v>
      </c>
      <c r="U64">
        <f>Sheet1!S73</f>
        <v>2</v>
      </c>
      <c r="V64">
        <f>Sheet1!T73</f>
        <v>6</v>
      </c>
      <c r="W64">
        <f>Sheet1!U73</f>
        <v>0</v>
      </c>
      <c r="X64">
        <f>Sheet1!V73</f>
        <v>0</v>
      </c>
      <c r="Y64">
        <f>Sheet1!W73</f>
        <v>0</v>
      </c>
      <c r="Z64">
        <f>Sheet1!X73</f>
        <v>0</v>
      </c>
      <c r="AA64">
        <f>Sheet1!Y73</f>
        <v>1</v>
      </c>
      <c r="AB64">
        <f>Sheet1!Z73</f>
        <v>43</v>
      </c>
      <c r="AD64">
        <f t="shared" si="1"/>
        <v>20</v>
      </c>
      <c r="AE64">
        <f t="shared" si="2"/>
        <v>5</v>
      </c>
    </row>
    <row r="65" spans="1:31" hidden="1" x14ac:dyDescent="0.2">
      <c r="A65" t="str">
        <f>+VLOOKUP(C65,'HC by Title &amp; Cons w Formulas'!$A$5:$D$142,2,0)</f>
        <v>Next Generation Operations One</v>
      </c>
      <c r="B65" t="s">
        <v>244</v>
      </c>
      <c r="C65" t="s">
        <v>152</v>
      </c>
      <c r="D65">
        <f>Sheet1!B74</f>
        <v>4</v>
      </c>
      <c r="E65">
        <f>Sheet1!C74</f>
        <v>0</v>
      </c>
      <c r="F65">
        <f>Sheet1!D74</f>
        <v>1</v>
      </c>
      <c r="G65">
        <f>Sheet1!E74</f>
        <v>1</v>
      </c>
      <c r="H65">
        <f>Sheet1!F74</f>
        <v>2</v>
      </c>
      <c r="I65">
        <f>Sheet1!G74</f>
        <v>1</v>
      </c>
      <c r="J65">
        <f>Sheet1!H74</f>
        <v>1</v>
      </c>
      <c r="K65">
        <f>Sheet1!I74</f>
        <v>2</v>
      </c>
      <c r="L65">
        <f>Sheet1!J74</f>
        <v>0</v>
      </c>
      <c r="M65">
        <f>Sheet1!K74</f>
        <v>23</v>
      </c>
      <c r="N65">
        <f>Sheet1!L74</f>
        <v>1</v>
      </c>
      <c r="O65">
        <f>Sheet1!M74</f>
        <v>0</v>
      </c>
      <c r="P65">
        <f>Sheet1!N74</f>
        <v>0</v>
      </c>
      <c r="Q65">
        <f>Sheet1!O74</f>
        <v>5</v>
      </c>
      <c r="R65">
        <f>Sheet1!P74</f>
        <v>0</v>
      </c>
      <c r="S65">
        <f>Sheet1!Q74</f>
        <v>0</v>
      </c>
      <c r="T65">
        <f>Sheet1!R74</f>
        <v>1</v>
      </c>
      <c r="U65">
        <f>Sheet1!S74</f>
        <v>1</v>
      </c>
      <c r="V65">
        <f>Sheet1!T74</f>
        <v>8</v>
      </c>
      <c r="W65">
        <f>Sheet1!U74</f>
        <v>0</v>
      </c>
      <c r="X65">
        <f>Sheet1!V74</f>
        <v>0</v>
      </c>
      <c r="Y65">
        <f>Sheet1!W74</f>
        <v>0</v>
      </c>
      <c r="Z65">
        <f>Sheet1!X74</f>
        <v>0</v>
      </c>
      <c r="AA65">
        <f>Sheet1!Y74</f>
        <v>1</v>
      </c>
      <c r="AB65">
        <f>Sheet1!Z74</f>
        <v>52</v>
      </c>
      <c r="AD65">
        <f t="shared" si="1"/>
        <v>25</v>
      </c>
      <c r="AE65">
        <f t="shared" si="2"/>
        <v>5</v>
      </c>
    </row>
    <row r="66" spans="1:31" hidden="1" x14ac:dyDescent="0.2">
      <c r="A66" t="str">
        <f>+VLOOKUP(C66,'HC by Title &amp; Cons w Formulas'!$A$5:$D$142,2,0)</f>
        <v>Next Generation Operations One</v>
      </c>
      <c r="B66" t="s">
        <v>245</v>
      </c>
      <c r="C66" t="s">
        <v>153</v>
      </c>
      <c r="D66">
        <f>Sheet1!B75</f>
        <v>3</v>
      </c>
      <c r="E66">
        <f>Sheet1!C75</f>
        <v>0</v>
      </c>
      <c r="F66">
        <f>Sheet1!D75</f>
        <v>1</v>
      </c>
      <c r="G66">
        <f>Sheet1!E75</f>
        <v>1</v>
      </c>
      <c r="H66">
        <f>Sheet1!F75</f>
        <v>2</v>
      </c>
      <c r="I66">
        <f>Sheet1!G75</f>
        <v>1</v>
      </c>
      <c r="J66">
        <f>Sheet1!H75</f>
        <v>1</v>
      </c>
      <c r="K66">
        <f>Sheet1!I75</f>
        <v>2</v>
      </c>
      <c r="L66">
        <f>Sheet1!J75</f>
        <v>0</v>
      </c>
      <c r="M66">
        <f>Sheet1!K75</f>
        <v>18</v>
      </c>
      <c r="N66">
        <f>Sheet1!L75</f>
        <v>1</v>
      </c>
      <c r="O66">
        <f>Sheet1!M75</f>
        <v>0</v>
      </c>
      <c r="P66">
        <f>Sheet1!N75</f>
        <v>0</v>
      </c>
      <c r="Q66">
        <f>Sheet1!O75</f>
        <v>5</v>
      </c>
      <c r="R66">
        <f>Sheet1!P75</f>
        <v>0</v>
      </c>
      <c r="S66">
        <f>Sheet1!Q75</f>
        <v>0</v>
      </c>
      <c r="T66">
        <f>Sheet1!R75</f>
        <v>1</v>
      </c>
      <c r="U66">
        <f>Sheet1!S75</f>
        <v>1</v>
      </c>
      <c r="V66">
        <f>Sheet1!T75</f>
        <v>6</v>
      </c>
      <c r="W66">
        <f>Sheet1!U75</f>
        <v>0</v>
      </c>
      <c r="X66">
        <f>Sheet1!V75</f>
        <v>0</v>
      </c>
      <c r="Y66">
        <f>Sheet1!W75</f>
        <v>0</v>
      </c>
      <c r="Z66">
        <f>Sheet1!X75</f>
        <v>0</v>
      </c>
      <c r="AA66">
        <f>Sheet1!Y75</f>
        <v>1</v>
      </c>
      <c r="AB66">
        <f>Sheet1!Z75</f>
        <v>44</v>
      </c>
      <c r="AD66">
        <f t="shared" si="1"/>
        <v>20</v>
      </c>
      <c r="AE66">
        <f t="shared" si="2"/>
        <v>5</v>
      </c>
    </row>
    <row r="67" spans="1:31" x14ac:dyDescent="0.2">
      <c r="A67" t="str">
        <f>+VLOOKUP(C67,'HC by Title &amp; Cons w Formulas'!$A$5:$D$142,2,0)</f>
        <v>Next Generation Operations One</v>
      </c>
      <c r="B67" t="s">
        <v>246</v>
      </c>
      <c r="C67" t="s">
        <v>154</v>
      </c>
      <c r="D67">
        <f>Sheet1!B76</f>
        <v>3</v>
      </c>
      <c r="E67">
        <f>Sheet1!C76</f>
        <v>0</v>
      </c>
      <c r="F67">
        <f>Sheet1!D76</f>
        <v>1</v>
      </c>
      <c r="G67">
        <f>Sheet1!E76</f>
        <v>1</v>
      </c>
      <c r="H67">
        <f>Sheet1!F76</f>
        <v>1</v>
      </c>
      <c r="I67">
        <f>Sheet1!G76</f>
        <v>1</v>
      </c>
      <c r="J67">
        <f>Sheet1!H76</f>
        <v>1</v>
      </c>
      <c r="K67">
        <f>Sheet1!I76</f>
        <v>1</v>
      </c>
      <c r="L67">
        <f>Sheet1!J76</f>
        <v>0</v>
      </c>
      <c r="M67">
        <f>Sheet1!K76</f>
        <v>15</v>
      </c>
      <c r="N67">
        <f>Sheet1!L76</f>
        <v>1</v>
      </c>
      <c r="O67">
        <f>Sheet1!M76</f>
        <v>0</v>
      </c>
      <c r="P67">
        <f>Sheet1!N76</f>
        <v>0</v>
      </c>
      <c r="Q67">
        <f>Sheet1!O76</f>
        <v>5</v>
      </c>
      <c r="R67">
        <f>Sheet1!P76</f>
        <v>0</v>
      </c>
      <c r="S67">
        <f>Sheet1!Q76</f>
        <v>0</v>
      </c>
      <c r="T67">
        <f>Sheet1!R76</f>
        <v>0</v>
      </c>
      <c r="U67">
        <f>Sheet1!S76</f>
        <v>2</v>
      </c>
      <c r="V67">
        <f>Sheet1!T76</f>
        <v>5</v>
      </c>
      <c r="W67">
        <f>Sheet1!U76</f>
        <v>0</v>
      </c>
      <c r="X67">
        <f>Sheet1!V76</f>
        <v>0</v>
      </c>
      <c r="Y67">
        <f>Sheet1!W76</f>
        <v>0</v>
      </c>
      <c r="Z67">
        <f>Sheet1!X76</f>
        <v>0</v>
      </c>
      <c r="AA67">
        <f>Sheet1!Y76</f>
        <v>1</v>
      </c>
      <c r="AB67">
        <f>Sheet1!Z76</f>
        <v>38</v>
      </c>
      <c r="AD67">
        <f t="shared" ref="AD67:AD130" si="5">AA67+S67+P67+O67+N67+M67+L67</f>
        <v>17</v>
      </c>
      <c r="AE67">
        <f t="shared" ref="AE67:AE130" si="6">R67+Q67</f>
        <v>5</v>
      </c>
    </row>
    <row r="68" spans="1:31" x14ac:dyDescent="0.2">
      <c r="A68" t="str">
        <f>+VLOOKUP(C68,'HC by Title &amp; Cons w Formulas'!$A$5:$D$142,2,0)</f>
        <v>Next Generation Operations One</v>
      </c>
      <c r="B68" t="s">
        <v>247</v>
      </c>
      <c r="C68" t="s">
        <v>155</v>
      </c>
      <c r="D68">
        <f>Sheet1!B77</f>
        <v>2</v>
      </c>
      <c r="E68">
        <f>Sheet1!C77</f>
        <v>0</v>
      </c>
      <c r="F68">
        <f>Sheet1!D77</f>
        <v>0</v>
      </c>
      <c r="G68">
        <f>Sheet1!E77</f>
        <v>1</v>
      </c>
      <c r="H68">
        <f>Sheet1!F77</f>
        <v>1</v>
      </c>
      <c r="I68">
        <f>Sheet1!G77</f>
        <v>1</v>
      </c>
      <c r="J68">
        <f>Sheet1!H77</f>
        <v>1</v>
      </c>
      <c r="K68">
        <f>Sheet1!I77</f>
        <v>1</v>
      </c>
      <c r="L68">
        <f>Sheet1!J77</f>
        <v>0</v>
      </c>
      <c r="M68">
        <f>Sheet1!K77</f>
        <v>12</v>
      </c>
      <c r="N68">
        <f>Sheet1!L77</f>
        <v>1</v>
      </c>
      <c r="O68">
        <f>Sheet1!M77</f>
        <v>0</v>
      </c>
      <c r="P68">
        <f>Sheet1!N77</f>
        <v>0</v>
      </c>
      <c r="Q68">
        <f>Sheet1!O77</f>
        <v>5</v>
      </c>
      <c r="R68">
        <f>Sheet1!P77</f>
        <v>0</v>
      </c>
      <c r="S68">
        <f>Sheet1!Q77</f>
        <v>0</v>
      </c>
      <c r="T68">
        <f>Sheet1!R77</f>
        <v>0</v>
      </c>
      <c r="U68">
        <f>Sheet1!S77</f>
        <v>2</v>
      </c>
      <c r="V68">
        <f>Sheet1!T77</f>
        <v>4</v>
      </c>
      <c r="W68">
        <f>Sheet1!U77</f>
        <v>0</v>
      </c>
      <c r="X68">
        <f>Sheet1!V77</f>
        <v>0</v>
      </c>
      <c r="Y68">
        <f>Sheet1!W77</f>
        <v>0</v>
      </c>
      <c r="Z68">
        <f>Sheet1!X77</f>
        <v>0</v>
      </c>
      <c r="AA68">
        <f>Sheet1!Y77</f>
        <v>1</v>
      </c>
      <c r="AB68">
        <f>Sheet1!Z77</f>
        <v>32</v>
      </c>
      <c r="AD68">
        <f t="shared" si="5"/>
        <v>14</v>
      </c>
      <c r="AE68">
        <f t="shared" si="6"/>
        <v>5</v>
      </c>
    </row>
    <row r="69" spans="1:31" hidden="1" x14ac:dyDescent="0.2">
      <c r="A69" t="str">
        <f>+VLOOKUP(C69,'HC by Title &amp; Cons w Formulas'!$A$5:$D$142,2,0)</f>
        <v>Next Generation Operations One</v>
      </c>
      <c r="B69" t="s">
        <v>248</v>
      </c>
      <c r="C69" t="s">
        <v>156</v>
      </c>
      <c r="D69">
        <f>Sheet1!B78</f>
        <v>4</v>
      </c>
      <c r="E69">
        <f>Sheet1!C78</f>
        <v>0</v>
      </c>
      <c r="F69">
        <f>Sheet1!D78</f>
        <v>2</v>
      </c>
      <c r="G69">
        <f>Sheet1!E78</f>
        <v>1</v>
      </c>
      <c r="H69">
        <f>Sheet1!F78</f>
        <v>2</v>
      </c>
      <c r="I69">
        <f>Sheet1!G78</f>
        <v>1</v>
      </c>
      <c r="J69">
        <f>Sheet1!H78</f>
        <v>1</v>
      </c>
      <c r="K69">
        <f>Sheet1!I78</f>
        <v>2</v>
      </c>
      <c r="L69">
        <f>Sheet1!J78</f>
        <v>0</v>
      </c>
      <c r="M69">
        <f>Sheet1!K78</f>
        <v>24</v>
      </c>
      <c r="N69">
        <f>Sheet1!L78</f>
        <v>1</v>
      </c>
      <c r="O69">
        <f>Sheet1!M78</f>
        <v>0</v>
      </c>
      <c r="P69">
        <f>Sheet1!N78</f>
        <v>0</v>
      </c>
      <c r="Q69">
        <f>Sheet1!O78</f>
        <v>5</v>
      </c>
      <c r="R69">
        <f>Sheet1!P78</f>
        <v>0</v>
      </c>
      <c r="S69">
        <f>Sheet1!Q78</f>
        <v>0</v>
      </c>
      <c r="T69">
        <f>Sheet1!R78</f>
        <v>0</v>
      </c>
      <c r="U69">
        <f>Sheet1!S78</f>
        <v>2</v>
      </c>
      <c r="V69">
        <f>Sheet1!T78</f>
        <v>8</v>
      </c>
      <c r="W69">
        <f>Sheet1!U78</f>
        <v>0</v>
      </c>
      <c r="X69">
        <f>Sheet1!V78</f>
        <v>0</v>
      </c>
      <c r="Y69">
        <f>Sheet1!W78</f>
        <v>0</v>
      </c>
      <c r="Z69">
        <f>Sheet1!X78</f>
        <v>0</v>
      </c>
      <c r="AA69">
        <f>Sheet1!Y78</f>
        <v>1</v>
      </c>
      <c r="AB69">
        <f>Sheet1!Z78</f>
        <v>54</v>
      </c>
      <c r="AD69">
        <f t="shared" si="5"/>
        <v>26</v>
      </c>
      <c r="AE69">
        <f t="shared" si="6"/>
        <v>5</v>
      </c>
    </row>
    <row r="70" spans="1:31" hidden="1" x14ac:dyDescent="0.2">
      <c r="A70" t="str">
        <f>+VLOOKUP(C70,'HC by Title &amp; Cons w Formulas'!$A$5:$D$142,2,0)</f>
        <v>Tax Credit LLC</v>
      </c>
      <c r="B70" t="s">
        <v>249</v>
      </c>
      <c r="C70" t="s">
        <v>339</v>
      </c>
      <c r="D70">
        <f>Sheet1!B79</f>
        <v>4</v>
      </c>
      <c r="E70">
        <f>Sheet1!C79</f>
        <v>0</v>
      </c>
      <c r="F70">
        <f>Sheet1!D79</f>
        <v>1</v>
      </c>
      <c r="G70">
        <f>Sheet1!E79</f>
        <v>1</v>
      </c>
      <c r="H70">
        <f>Sheet1!F79</f>
        <v>2</v>
      </c>
      <c r="I70">
        <f>Sheet1!G79</f>
        <v>1</v>
      </c>
      <c r="J70">
        <f>Sheet1!H79</f>
        <v>1</v>
      </c>
      <c r="K70">
        <f>Sheet1!I79</f>
        <v>2</v>
      </c>
      <c r="L70">
        <f>Sheet1!J79</f>
        <v>0</v>
      </c>
      <c r="M70">
        <f>Sheet1!K79</f>
        <v>23</v>
      </c>
      <c r="N70">
        <f>Sheet1!L79</f>
        <v>1</v>
      </c>
      <c r="O70">
        <f>Sheet1!M79</f>
        <v>0</v>
      </c>
      <c r="P70">
        <f>Sheet1!N79</f>
        <v>0</v>
      </c>
      <c r="Q70">
        <f>Sheet1!O79</f>
        <v>5</v>
      </c>
      <c r="R70">
        <f>Sheet1!P79</f>
        <v>0</v>
      </c>
      <c r="S70">
        <f>Sheet1!Q79</f>
        <v>0</v>
      </c>
      <c r="T70">
        <f>Sheet1!R79</f>
        <v>1</v>
      </c>
      <c r="U70">
        <f>Sheet1!S79</f>
        <v>1</v>
      </c>
      <c r="V70">
        <f>Sheet1!T79</f>
        <v>7</v>
      </c>
      <c r="W70">
        <f>Sheet1!U79</f>
        <v>0</v>
      </c>
      <c r="X70">
        <f>Sheet1!V79</f>
        <v>0</v>
      </c>
      <c r="Y70">
        <f>Sheet1!W79</f>
        <v>0</v>
      </c>
      <c r="Z70">
        <f>Sheet1!X79</f>
        <v>0</v>
      </c>
      <c r="AA70">
        <f>Sheet1!Y79</f>
        <v>1</v>
      </c>
      <c r="AB70">
        <f>Sheet1!Z79</f>
        <v>51</v>
      </c>
      <c r="AD70">
        <f t="shared" si="5"/>
        <v>25</v>
      </c>
      <c r="AE70">
        <f t="shared" si="6"/>
        <v>5</v>
      </c>
    </row>
    <row r="71" spans="1:31" hidden="1" x14ac:dyDescent="0.2">
      <c r="A71" t="str">
        <f>+VLOOKUP(C71,'HC by Title &amp; Cons w Formulas'!$A$5:$D$142,2,0)</f>
        <v>Tax Credit LLC</v>
      </c>
      <c r="B71" t="s">
        <v>250</v>
      </c>
      <c r="C71" t="s">
        <v>328</v>
      </c>
      <c r="D71">
        <f>Sheet1!B80</f>
        <v>5</v>
      </c>
      <c r="E71">
        <f>Sheet1!C80</f>
        <v>0</v>
      </c>
      <c r="F71">
        <f>Sheet1!D80</f>
        <v>2</v>
      </c>
      <c r="G71">
        <f>Sheet1!E80</f>
        <v>1</v>
      </c>
      <c r="H71">
        <f>Sheet1!F80</f>
        <v>2</v>
      </c>
      <c r="I71">
        <f>Sheet1!G80</f>
        <v>1</v>
      </c>
      <c r="J71">
        <f>Sheet1!H80</f>
        <v>1</v>
      </c>
      <c r="K71">
        <f>Sheet1!I80</f>
        <v>2</v>
      </c>
      <c r="L71">
        <f>Sheet1!J80</f>
        <v>0</v>
      </c>
      <c r="M71">
        <f>Sheet1!K80</f>
        <v>28</v>
      </c>
      <c r="N71">
        <f>Sheet1!L80</f>
        <v>3</v>
      </c>
      <c r="O71">
        <f>Sheet1!M80</f>
        <v>0</v>
      </c>
      <c r="P71">
        <f>Sheet1!N80</f>
        <v>0</v>
      </c>
      <c r="Q71">
        <f>Sheet1!O80</f>
        <v>5</v>
      </c>
      <c r="R71">
        <f>Sheet1!P80</f>
        <v>0</v>
      </c>
      <c r="S71">
        <f>Sheet1!Q80</f>
        <v>0</v>
      </c>
      <c r="T71">
        <f>Sheet1!R80</f>
        <v>0</v>
      </c>
      <c r="U71">
        <f>Sheet1!S80</f>
        <v>2</v>
      </c>
      <c r="V71">
        <f>Sheet1!T80</f>
        <v>9</v>
      </c>
      <c r="W71">
        <f>Sheet1!U80</f>
        <v>0</v>
      </c>
      <c r="X71">
        <f>Sheet1!V80</f>
        <v>0</v>
      </c>
      <c r="Y71">
        <f>Sheet1!W80</f>
        <v>1</v>
      </c>
      <c r="Z71">
        <f>Sheet1!X80</f>
        <v>0</v>
      </c>
      <c r="AA71">
        <f>Sheet1!Y80</f>
        <v>1</v>
      </c>
      <c r="AB71">
        <f>Sheet1!Z80</f>
        <v>63</v>
      </c>
      <c r="AD71">
        <f t="shared" si="5"/>
        <v>32</v>
      </c>
      <c r="AE71">
        <f t="shared" si="6"/>
        <v>5</v>
      </c>
    </row>
    <row r="72" spans="1:31" hidden="1" x14ac:dyDescent="0.2">
      <c r="A72" t="str">
        <f>+VLOOKUP(C72,'HC by Title &amp; Cons w Formulas'!$A$5:$D$142,2,0)</f>
        <v>Tax Credit LLC</v>
      </c>
      <c r="B72" t="s">
        <v>251</v>
      </c>
      <c r="C72" t="s">
        <v>340</v>
      </c>
      <c r="D72">
        <f>Sheet1!B81</f>
        <v>4</v>
      </c>
      <c r="E72">
        <f>Sheet1!C81</f>
        <v>0</v>
      </c>
      <c r="F72">
        <f>Sheet1!D81</f>
        <v>1</v>
      </c>
      <c r="G72">
        <f>Sheet1!E81</f>
        <v>1</v>
      </c>
      <c r="H72">
        <f>Sheet1!F81</f>
        <v>2</v>
      </c>
      <c r="I72">
        <f>Sheet1!G81</f>
        <v>1</v>
      </c>
      <c r="J72">
        <f>Sheet1!H81</f>
        <v>1</v>
      </c>
      <c r="K72">
        <f>Sheet1!I81</f>
        <v>2</v>
      </c>
      <c r="L72">
        <f>Sheet1!J81</f>
        <v>0</v>
      </c>
      <c r="M72">
        <f>Sheet1!K81</f>
        <v>24</v>
      </c>
      <c r="N72">
        <f>Sheet1!L81</f>
        <v>3</v>
      </c>
      <c r="O72">
        <f>Sheet1!M81</f>
        <v>0</v>
      </c>
      <c r="P72">
        <f>Sheet1!N81</f>
        <v>0</v>
      </c>
      <c r="Q72">
        <f>Sheet1!O81</f>
        <v>5</v>
      </c>
      <c r="R72">
        <f>Sheet1!P81</f>
        <v>0</v>
      </c>
      <c r="S72">
        <f>Sheet1!Q81</f>
        <v>0</v>
      </c>
      <c r="T72">
        <f>Sheet1!R81</f>
        <v>1</v>
      </c>
      <c r="U72">
        <f>Sheet1!S81</f>
        <v>1</v>
      </c>
      <c r="V72">
        <f>Sheet1!T81</f>
        <v>8</v>
      </c>
      <c r="W72">
        <f>Sheet1!U81</f>
        <v>0</v>
      </c>
      <c r="X72">
        <f>Sheet1!V81</f>
        <v>0</v>
      </c>
      <c r="Y72">
        <f>Sheet1!W81</f>
        <v>0</v>
      </c>
      <c r="Z72">
        <f>Sheet1!X81</f>
        <v>0</v>
      </c>
      <c r="AA72">
        <f>Sheet1!Y81</f>
        <v>1</v>
      </c>
      <c r="AB72">
        <f>Sheet1!Z81</f>
        <v>55</v>
      </c>
      <c r="AD72">
        <f t="shared" si="5"/>
        <v>28</v>
      </c>
      <c r="AE72">
        <f t="shared" si="6"/>
        <v>5</v>
      </c>
    </row>
    <row r="73" spans="1:31" hidden="1" x14ac:dyDescent="0.2">
      <c r="A73" t="str">
        <f>+VLOOKUP(C73,'HC by Title &amp; Cons w Formulas'!$A$5:$D$142,2,0)</f>
        <v>Tax Credit LLC</v>
      </c>
      <c r="B73" t="s">
        <v>252</v>
      </c>
      <c r="C73" t="s">
        <v>322</v>
      </c>
      <c r="D73">
        <f>Sheet1!B82</f>
        <v>4</v>
      </c>
      <c r="E73">
        <f>Sheet1!C82</f>
        <v>0</v>
      </c>
      <c r="F73">
        <f>Sheet1!D82</f>
        <v>1</v>
      </c>
      <c r="G73">
        <f>Sheet1!E82</f>
        <v>1</v>
      </c>
      <c r="H73">
        <f>Sheet1!F82</f>
        <v>2</v>
      </c>
      <c r="I73">
        <f>Sheet1!G82</f>
        <v>1</v>
      </c>
      <c r="J73">
        <f>Sheet1!H82</f>
        <v>1</v>
      </c>
      <c r="K73">
        <f>Sheet1!I82</f>
        <v>2</v>
      </c>
      <c r="L73">
        <f>Sheet1!J82</f>
        <v>0</v>
      </c>
      <c r="M73">
        <f>Sheet1!K82</f>
        <v>22</v>
      </c>
      <c r="N73">
        <f>Sheet1!L82</f>
        <v>3</v>
      </c>
      <c r="O73">
        <f>Sheet1!M82</f>
        <v>0</v>
      </c>
      <c r="P73">
        <f>Sheet1!N82</f>
        <v>0</v>
      </c>
      <c r="Q73">
        <f>Sheet1!O82</f>
        <v>5</v>
      </c>
      <c r="R73">
        <f>Sheet1!P82</f>
        <v>0</v>
      </c>
      <c r="S73">
        <f>Sheet1!Q82</f>
        <v>0</v>
      </c>
      <c r="T73">
        <f>Sheet1!R82</f>
        <v>0</v>
      </c>
      <c r="U73">
        <f>Sheet1!S82</f>
        <v>2</v>
      </c>
      <c r="V73">
        <f>Sheet1!T82</f>
        <v>7</v>
      </c>
      <c r="W73">
        <f>Sheet1!U82</f>
        <v>0</v>
      </c>
      <c r="X73">
        <f>Sheet1!V82</f>
        <v>0</v>
      </c>
      <c r="Y73">
        <f>Sheet1!W82</f>
        <v>0</v>
      </c>
      <c r="Z73">
        <f>Sheet1!X82</f>
        <v>0</v>
      </c>
      <c r="AA73">
        <f>Sheet1!Y82</f>
        <v>1</v>
      </c>
      <c r="AB73">
        <f>Sheet1!Z82</f>
        <v>52</v>
      </c>
      <c r="AD73">
        <f t="shared" si="5"/>
        <v>26</v>
      </c>
      <c r="AE73">
        <f t="shared" si="6"/>
        <v>5</v>
      </c>
    </row>
    <row r="74" spans="1:31" x14ac:dyDescent="0.2">
      <c r="A74" t="str">
        <f>+VLOOKUP(C74,'HC by Title &amp; Cons w Formulas'!$A$5:$D$142,2,0)</f>
        <v>Tax Credit LLC</v>
      </c>
      <c r="B74" t="s">
        <v>253</v>
      </c>
      <c r="C74" t="s">
        <v>343</v>
      </c>
      <c r="D74">
        <f>Sheet1!B83</f>
        <v>2</v>
      </c>
      <c r="E74">
        <f>Sheet1!C83</f>
        <v>0</v>
      </c>
      <c r="F74">
        <f>Sheet1!D83</f>
        <v>0</v>
      </c>
      <c r="G74">
        <f>Sheet1!E83</f>
        <v>1</v>
      </c>
      <c r="H74">
        <f>Sheet1!F83</f>
        <v>1</v>
      </c>
      <c r="I74">
        <f>Sheet1!G83</f>
        <v>1</v>
      </c>
      <c r="J74">
        <f>Sheet1!H83</f>
        <v>1</v>
      </c>
      <c r="K74">
        <f>Sheet1!I83</f>
        <v>1</v>
      </c>
      <c r="L74">
        <f>Sheet1!J83</f>
        <v>0</v>
      </c>
      <c r="M74">
        <f>Sheet1!K83</f>
        <v>8</v>
      </c>
      <c r="N74">
        <f>Sheet1!L83</f>
        <v>1</v>
      </c>
      <c r="O74">
        <f>Sheet1!M83</f>
        <v>0</v>
      </c>
      <c r="P74">
        <f>Sheet1!N83</f>
        <v>0</v>
      </c>
      <c r="Q74">
        <f>Sheet1!O83</f>
        <v>5</v>
      </c>
      <c r="R74">
        <f>Sheet1!P83</f>
        <v>0</v>
      </c>
      <c r="S74">
        <f>Sheet1!Q83</f>
        <v>0</v>
      </c>
      <c r="T74">
        <f>Sheet1!R83</f>
        <v>2</v>
      </c>
      <c r="U74">
        <f>Sheet1!S83</f>
        <v>0</v>
      </c>
      <c r="V74">
        <f>Sheet1!T83</f>
        <v>3</v>
      </c>
      <c r="W74">
        <f>Sheet1!U83</f>
        <v>0</v>
      </c>
      <c r="X74">
        <f>Sheet1!V83</f>
        <v>0</v>
      </c>
      <c r="Y74">
        <f>Sheet1!W83</f>
        <v>0</v>
      </c>
      <c r="Z74">
        <f>Sheet1!X83</f>
        <v>0</v>
      </c>
      <c r="AA74">
        <f>Sheet1!Y83</f>
        <v>1</v>
      </c>
      <c r="AB74">
        <f>Sheet1!Z83</f>
        <v>27</v>
      </c>
      <c r="AD74">
        <f t="shared" si="5"/>
        <v>10</v>
      </c>
      <c r="AE74">
        <f t="shared" si="6"/>
        <v>5</v>
      </c>
    </row>
    <row r="75" spans="1:31" x14ac:dyDescent="0.2">
      <c r="A75" t="str">
        <f>+VLOOKUP(C75,'HC by Title &amp; Cons w Formulas'!$A$5:$D$142,2,0)</f>
        <v>Tax Credit LLC</v>
      </c>
      <c r="B75" t="s">
        <v>254</v>
      </c>
      <c r="C75" t="s">
        <v>345</v>
      </c>
      <c r="D75">
        <f>Sheet1!B84</f>
        <v>2</v>
      </c>
      <c r="E75">
        <f>Sheet1!C84</f>
        <v>0</v>
      </c>
      <c r="F75">
        <f>Sheet1!D84</f>
        <v>0</v>
      </c>
      <c r="G75">
        <f>Sheet1!E84</f>
        <v>1</v>
      </c>
      <c r="H75">
        <f>Sheet1!F84</f>
        <v>1</v>
      </c>
      <c r="I75">
        <f>Sheet1!G84</f>
        <v>1</v>
      </c>
      <c r="J75">
        <f>Sheet1!H84</f>
        <v>1</v>
      </c>
      <c r="K75">
        <f>Sheet1!I84</f>
        <v>1</v>
      </c>
      <c r="L75">
        <f>Sheet1!J84</f>
        <v>0</v>
      </c>
      <c r="M75">
        <f>Sheet1!K84</f>
        <v>7</v>
      </c>
      <c r="N75">
        <f>Sheet1!L84</f>
        <v>1</v>
      </c>
      <c r="O75">
        <f>Sheet1!M84</f>
        <v>0</v>
      </c>
      <c r="P75">
        <f>Sheet1!N84</f>
        <v>0</v>
      </c>
      <c r="Q75">
        <f>Sheet1!O84</f>
        <v>5</v>
      </c>
      <c r="R75">
        <f>Sheet1!P84</f>
        <v>0</v>
      </c>
      <c r="S75">
        <f>Sheet1!Q84</f>
        <v>0</v>
      </c>
      <c r="T75">
        <f>Sheet1!R84</f>
        <v>0</v>
      </c>
      <c r="U75">
        <f>Sheet1!S84</f>
        <v>2</v>
      </c>
      <c r="V75">
        <f>Sheet1!T84</f>
        <v>3</v>
      </c>
      <c r="W75">
        <f>Sheet1!U84</f>
        <v>0</v>
      </c>
      <c r="X75">
        <f>Sheet1!V84</f>
        <v>0</v>
      </c>
      <c r="Y75">
        <f>Sheet1!W84</f>
        <v>0</v>
      </c>
      <c r="Z75">
        <f>Sheet1!X84</f>
        <v>0</v>
      </c>
      <c r="AA75">
        <f>Sheet1!Y84</f>
        <v>1</v>
      </c>
      <c r="AB75">
        <f>Sheet1!Z84</f>
        <v>26</v>
      </c>
      <c r="AD75">
        <f t="shared" si="5"/>
        <v>9</v>
      </c>
      <c r="AE75">
        <f t="shared" si="6"/>
        <v>5</v>
      </c>
    </row>
    <row r="76" spans="1:31" x14ac:dyDescent="0.2">
      <c r="A76" t="e">
        <f>+VLOOKUP(C76,'HC by Title &amp; Cons w Formulas'!$A$5:$D$142,2,0)</f>
        <v>#N/A</v>
      </c>
      <c r="B76" s="3" t="s">
        <v>255</v>
      </c>
      <c r="C76" s="3" t="s">
        <v>360</v>
      </c>
      <c r="D76" s="3">
        <f>Sheet1!B85</f>
        <v>2</v>
      </c>
      <c r="E76" s="3">
        <f>Sheet1!C85</f>
        <v>0</v>
      </c>
      <c r="F76" s="3">
        <f>Sheet1!D85</f>
        <v>0</v>
      </c>
      <c r="G76" s="3">
        <f>Sheet1!E85</f>
        <v>1</v>
      </c>
      <c r="H76" s="3">
        <f>Sheet1!F85</f>
        <v>1</v>
      </c>
      <c r="I76" s="3">
        <f>Sheet1!G85</f>
        <v>1</v>
      </c>
      <c r="J76" s="7">
        <f>Sheet1!H85</f>
        <v>0</v>
      </c>
      <c r="K76" s="3">
        <f>Sheet1!I85</f>
        <v>2</v>
      </c>
      <c r="L76" s="3">
        <f>Sheet1!J85</f>
        <v>0</v>
      </c>
      <c r="M76" s="3">
        <f>Sheet1!K85</f>
        <v>7</v>
      </c>
      <c r="N76" s="3">
        <f>Sheet1!L85</f>
        <v>1</v>
      </c>
      <c r="O76" s="3">
        <f>Sheet1!M85</f>
        <v>0</v>
      </c>
      <c r="P76" s="3">
        <f>Sheet1!N85</f>
        <v>0</v>
      </c>
      <c r="Q76" s="3">
        <f>Sheet1!O85</f>
        <v>5</v>
      </c>
      <c r="R76" s="3">
        <f>Sheet1!P85</f>
        <v>0</v>
      </c>
      <c r="S76" s="3">
        <f>Sheet1!Q85</f>
        <v>0</v>
      </c>
      <c r="T76" s="3">
        <f>Sheet1!R85</f>
        <v>0</v>
      </c>
      <c r="U76" s="3">
        <f>Sheet1!S85</f>
        <v>2</v>
      </c>
      <c r="V76" s="3">
        <f>Sheet1!T85</f>
        <v>3</v>
      </c>
      <c r="W76" s="3">
        <f>Sheet1!U85</f>
        <v>0</v>
      </c>
      <c r="X76" s="3">
        <f>Sheet1!V85</f>
        <v>0</v>
      </c>
      <c r="Y76" s="3">
        <f>Sheet1!W85</f>
        <v>0</v>
      </c>
      <c r="Z76" s="3">
        <f>Sheet1!X85</f>
        <v>0</v>
      </c>
      <c r="AA76" s="3">
        <f>Sheet1!Y85</f>
        <v>1</v>
      </c>
      <c r="AB76" s="3">
        <f>Sheet1!Z85</f>
        <v>26</v>
      </c>
      <c r="AD76">
        <f t="shared" si="5"/>
        <v>9</v>
      </c>
      <c r="AE76">
        <f t="shared" si="6"/>
        <v>5</v>
      </c>
    </row>
    <row r="77" spans="1:31" hidden="1" x14ac:dyDescent="0.2">
      <c r="A77" t="str">
        <f>+VLOOKUP(C77,'HC by Title &amp; Cons w Formulas'!$A$5:$D$142,2,0)</f>
        <v>Non-Tax Credit LLC</v>
      </c>
      <c r="B77" t="s">
        <v>256</v>
      </c>
      <c r="C77" t="s">
        <v>336</v>
      </c>
      <c r="D77">
        <f>Sheet1!B86</f>
        <v>4</v>
      </c>
      <c r="E77">
        <f>Sheet1!C86</f>
        <v>0</v>
      </c>
      <c r="F77">
        <f>Sheet1!D86</f>
        <v>1</v>
      </c>
      <c r="G77">
        <f>Sheet1!E86</f>
        <v>1</v>
      </c>
      <c r="H77">
        <f>Sheet1!F86</f>
        <v>2</v>
      </c>
      <c r="I77">
        <f>Sheet1!G86</f>
        <v>1</v>
      </c>
      <c r="J77">
        <f>Sheet1!H86</f>
        <v>1</v>
      </c>
      <c r="K77">
        <f>Sheet1!I86</f>
        <v>1</v>
      </c>
      <c r="L77">
        <f>Sheet1!J86</f>
        <v>0</v>
      </c>
      <c r="M77">
        <f>Sheet1!K86</f>
        <v>21</v>
      </c>
      <c r="N77">
        <f>Sheet1!L86</f>
        <v>2</v>
      </c>
      <c r="O77">
        <f>Sheet1!M86</f>
        <v>0</v>
      </c>
      <c r="P77">
        <f>Sheet1!N86</f>
        <v>0</v>
      </c>
      <c r="Q77">
        <f>Sheet1!O86</f>
        <v>5</v>
      </c>
      <c r="R77">
        <f>Sheet1!P86</f>
        <v>0</v>
      </c>
      <c r="S77">
        <f>Sheet1!Q86</f>
        <v>0</v>
      </c>
      <c r="T77">
        <f>Sheet1!R86</f>
        <v>0</v>
      </c>
      <c r="U77">
        <f>Sheet1!S86</f>
        <v>2</v>
      </c>
      <c r="V77">
        <f>Sheet1!T86</f>
        <v>7</v>
      </c>
      <c r="W77">
        <f>Sheet1!U86</f>
        <v>0</v>
      </c>
      <c r="X77">
        <f>Sheet1!V86</f>
        <v>0</v>
      </c>
      <c r="Y77">
        <f>Sheet1!W86</f>
        <v>0</v>
      </c>
      <c r="Z77">
        <f>Sheet1!X86</f>
        <v>0</v>
      </c>
      <c r="AA77">
        <f>Sheet1!Y86</f>
        <v>1</v>
      </c>
      <c r="AB77">
        <f>Sheet1!Z86</f>
        <v>49</v>
      </c>
      <c r="AD77">
        <f t="shared" si="5"/>
        <v>24</v>
      </c>
      <c r="AE77">
        <f t="shared" si="6"/>
        <v>5</v>
      </c>
    </row>
    <row r="78" spans="1:31" hidden="1" x14ac:dyDescent="0.2">
      <c r="A78" t="str">
        <f>+VLOOKUP(C78,'HC by Title &amp; Cons w Formulas'!$A$5:$D$142,2,0)</f>
        <v>Non-Tax Credit LLC</v>
      </c>
      <c r="B78" t="s">
        <v>257</v>
      </c>
      <c r="C78" t="s">
        <v>348</v>
      </c>
      <c r="D78">
        <f>Sheet1!B87</f>
        <v>0</v>
      </c>
      <c r="E78">
        <f>Sheet1!C87</f>
        <v>0</v>
      </c>
      <c r="F78">
        <f>Sheet1!D87</f>
        <v>0</v>
      </c>
      <c r="G78">
        <f>Sheet1!E87</f>
        <v>0</v>
      </c>
      <c r="H78">
        <f>Sheet1!F87</f>
        <v>0</v>
      </c>
      <c r="I78">
        <f>Sheet1!G87</f>
        <v>0</v>
      </c>
      <c r="J78">
        <f>Sheet1!H87</f>
        <v>0</v>
      </c>
      <c r="K78">
        <f>Sheet1!I87</f>
        <v>0</v>
      </c>
      <c r="L78">
        <f>Sheet1!J87</f>
        <v>0</v>
      </c>
      <c r="M78">
        <f>Sheet1!K87</f>
        <v>0</v>
      </c>
      <c r="N78">
        <f>Sheet1!L87</f>
        <v>0</v>
      </c>
      <c r="O78">
        <f>Sheet1!M87</f>
        <v>0</v>
      </c>
      <c r="P78">
        <f>Sheet1!N87</f>
        <v>0</v>
      </c>
      <c r="Q78">
        <f>Sheet1!O87</f>
        <v>0</v>
      </c>
      <c r="R78">
        <f>Sheet1!P87</f>
        <v>0</v>
      </c>
      <c r="S78">
        <f>Sheet1!Q87</f>
        <v>0</v>
      </c>
      <c r="T78">
        <f>Sheet1!R87</f>
        <v>0</v>
      </c>
      <c r="U78">
        <f>Sheet1!S87</f>
        <v>0</v>
      </c>
      <c r="V78">
        <f>Sheet1!T87</f>
        <v>0</v>
      </c>
      <c r="W78">
        <f>Sheet1!U87</f>
        <v>0</v>
      </c>
      <c r="X78">
        <f>Sheet1!V87</f>
        <v>0</v>
      </c>
      <c r="Y78">
        <f>Sheet1!W87</f>
        <v>0</v>
      </c>
      <c r="Z78">
        <f>Sheet1!X87</f>
        <v>0</v>
      </c>
      <c r="AA78">
        <f>Sheet1!Y87</f>
        <v>0</v>
      </c>
      <c r="AB78">
        <f>Sheet1!Z87</f>
        <v>0</v>
      </c>
      <c r="AD78">
        <f t="shared" si="5"/>
        <v>0</v>
      </c>
      <c r="AE78">
        <f t="shared" si="6"/>
        <v>0</v>
      </c>
    </row>
    <row r="79" spans="1:31" hidden="1" x14ac:dyDescent="0.2">
      <c r="A79" t="str">
        <f>+VLOOKUP(C79,'HC by Title &amp; Cons w Formulas'!$A$5:$D$142,2,0)</f>
        <v>Mixed Finance Conventional</v>
      </c>
      <c r="B79" t="s">
        <v>258</v>
      </c>
      <c r="C79" t="s">
        <v>350</v>
      </c>
      <c r="D79">
        <f>Sheet1!B88</f>
        <v>3</v>
      </c>
      <c r="E79">
        <f>Sheet1!C88</f>
        <v>0</v>
      </c>
      <c r="F79">
        <f>Sheet1!D88</f>
        <v>1</v>
      </c>
      <c r="G79">
        <f>Sheet1!E88</f>
        <v>1</v>
      </c>
      <c r="H79">
        <f>Sheet1!F88</f>
        <v>2</v>
      </c>
      <c r="I79">
        <f>Sheet1!G88</f>
        <v>1</v>
      </c>
      <c r="J79">
        <f>Sheet1!H88</f>
        <v>1</v>
      </c>
      <c r="K79">
        <f>Sheet1!I88</f>
        <v>1</v>
      </c>
      <c r="L79">
        <f>Sheet1!J88</f>
        <v>0</v>
      </c>
      <c r="M79">
        <f>Sheet1!K88</f>
        <v>18</v>
      </c>
      <c r="N79">
        <f>Sheet1!L88</f>
        <v>1</v>
      </c>
      <c r="O79">
        <f>Sheet1!M88</f>
        <v>0</v>
      </c>
      <c r="P79">
        <f>Sheet1!N88</f>
        <v>0</v>
      </c>
      <c r="Q79">
        <f>Sheet1!O88</f>
        <v>5</v>
      </c>
      <c r="R79">
        <f>Sheet1!P88</f>
        <v>0</v>
      </c>
      <c r="S79">
        <f>Sheet1!Q88</f>
        <v>0</v>
      </c>
      <c r="T79">
        <f>Sheet1!R88</f>
        <v>0</v>
      </c>
      <c r="U79">
        <f>Sheet1!S88</f>
        <v>2</v>
      </c>
      <c r="V79">
        <f>Sheet1!T88</f>
        <v>6</v>
      </c>
      <c r="W79">
        <f>Sheet1!U88</f>
        <v>0</v>
      </c>
      <c r="X79">
        <f>Sheet1!V88</f>
        <v>0</v>
      </c>
      <c r="Y79">
        <f>Sheet1!W88</f>
        <v>0</v>
      </c>
      <c r="Z79">
        <f>Sheet1!X88</f>
        <v>0</v>
      </c>
      <c r="AA79">
        <f>Sheet1!Y88</f>
        <v>1</v>
      </c>
      <c r="AB79">
        <f>Sheet1!Z88</f>
        <v>43</v>
      </c>
      <c r="AD79">
        <f t="shared" si="5"/>
        <v>20</v>
      </c>
      <c r="AE79">
        <f t="shared" si="6"/>
        <v>5</v>
      </c>
    </row>
    <row r="80" spans="1:31" x14ac:dyDescent="0.2">
      <c r="A80" t="str">
        <f>+VLOOKUP(C80,'HC by Title &amp; Cons w Formulas'!$A$5:$D$142,2,0)</f>
        <v>Mixed Finance Conventional</v>
      </c>
      <c r="B80" t="s">
        <v>259</v>
      </c>
      <c r="C80" t="s">
        <v>346</v>
      </c>
      <c r="D80">
        <f>Sheet1!B89</f>
        <v>2</v>
      </c>
      <c r="E80">
        <f>Sheet1!C89</f>
        <v>0</v>
      </c>
      <c r="F80">
        <f>Sheet1!D89</f>
        <v>0</v>
      </c>
      <c r="G80">
        <f>Sheet1!E89</f>
        <v>1</v>
      </c>
      <c r="H80">
        <f>Sheet1!F89</f>
        <v>1</v>
      </c>
      <c r="I80">
        <f>Sheet1!G89</f>
        <v>1</v>
      </c>
      <c r="J80">
        <f>Sheet1!H89</f>
        <v>1</v>
      </c>
      <c r="K80">
        <f>Sheet1!I89</f>
        <v>1</v>
      </c>
      <c r="L80">
        <f>Sheet1!J89</f>
        <v>0</v>
      </c>
      <c r="M80">
        <f>Sheet1!K89</f>
        <v>6</v>
      </c>
      <c r="N80">
        <f>Sheet1!L89</f>
        <v>1</v>
      </c>
      <c r="O80">
        <f>Sheet1!M89</f>
        <v>0</v>
      </c>
      <c r="P80">
        <f>Sheet1!N89</f>
        <v>0</v>
      </c>
      <c r="Q80">
        <f>Sheet1!O89</f>
        <v>5</v>
      </c>
      <c r="R80">
        <f>Sheet1!P89</f>
        <v>0</v>
      </c>
      <c r="S80">
        <f>Sheet1!Q89</f>
        <v>0</v>
      </c>
      <c r="T80">
        <f>Sheet1!R89</f>
        <v>0</v>
      </c>
      <c r="U80">
        <f>Sheet1!S89</f>
        <v>2</v>
      </c>
      <c r="V80">
        <f>Sheet1!T89</f>
        <v>2</v>
      </c>
      <c r="W80">
        <f>Sheet1!U89</f>
        <v>0</v>
      </c>
      <c r="X80">
        <f>Sheet1!V89</f>
        <v>0</v>
      </c>
      <c r="Y80">
        <f>Sheet1!W89</f>
        <v>0</v>
      </c>
      <c r="Z80">
        <f>Sheet1!X89</f>
        <v>0</v>
      </c>
      <c r="AA80">
        <f>Sheet1!Y89</f>
        <v>1</v>
      </c>
      <c r="AB80">
        <f>Sheet1!Z89</f>
        <v>24</v>
      </c>
      <c r="AD80">
        <f t="shared" si="5"/>
        <v>8</v>
      </c>
      <c r="AE80">
        <f t="shared" si="6"/>
        <v>5</v>
      </c>
    </row>
    <row r="81" spans="1:31" hidden="1" x14ac:dyDescent="0.2">
      <c r="A81" t="str">
        <f>+VLOOKUP(C81,'HC by Title &amp; Cons w Formulas'!$A$5:$D$142,2,0)</f>
        <v>Mixed Finance Conventional</v>
      </c>
      <c r="B81" t="s">
        <v>260</v>
      </c>
      <c r="C81" t="s">
        <v>338</v>
      </c>
      <c r="D81">
        <f>Sheet1!B90</f>
        <v>3</v>
      </c>
      <c r="E81">
        <f>Sheet1!C90</f>
        <v>0</v>
      </c>
      <c r="F81">
        <f>Sheet1!D90</f>
        <v>1</v>
      </c>
      <c r="G81">
        <f>Sheet1!E90</f>
        <v>1</v>
      </c>
      <c r="H81">
        <f>Sheet1!F90</f>
        <v>2</v>
      </c>
      <c r="I81">
        <f>Sheet1!G90</f>
        <v>1</v>
      </c>
      <c r="J81">
        <f>Sheet1!H90</f>
        <v>1</v>
      </c>
      <c r="K81">
        <f>Sheet1!I90</f>
        <v>1</v>
      </c>
      <c r="L81">
        <f>Sheet1!J90</f>
        <v>0</v>
      </c>
      <c r="M81">
        <f>Sheet1!K90</f>
        <v>18</v>
      </c>
      <c r="N81">
        <f>Sheet1!L90</f>
        <v>1</v>
      </c>
      <c r="O81">
        <f>Sheet1!M90</f>
        <v>0</v>
      </c>
      <c r="P81">
        <f>Sheet1!N90</f>
        <v>0</v>
      </c>
      <c r="Q81">
        <f>Sheet1!O90</f>
        <v>5</v>
      </c>
      <c r="R81">
        <f>Sheet1!P90</f>
        <v>0</v>
      </c>
      <c r="S81">
        <f>Sheet1!Q90</f>
        <v>0</v>
      </c>
      <c r="T81">
        <f>Sheet1!R90</f>
        <v>0</v>
      </c>
      <c r="U81">
        <f>Sheet1!S90</f>
        <v>2</v>
      </c>
      <c r="V81">
        <f>Sheet1!T90</f>
        <v>6</v>
      </c>
      <c r="W81">
        <f>Sheet1!U90</f>
        <v>0</v>
      </c>
      <c r="X81">
        <f>Sheet1!V90</f>
        <v>0</v>
      </c>
      <c r="Y81">
        <f>Sheet1!W90</f>
        <v>0</v>
      </c>
      <c r="Z81">
        <f>Sheet1!X90</f>
        <v>0</v>
      </c>
      <c r="AA81">
        <f>Sheet1!Y90</f>
        <v>1</v>
      </c>
      <c r="AB81">
        <f>Sheet1!Z90</f>
        <v>43</v>
      </c>
      <c r="AD81">
        <f t="shared" si="5"/>
        <v>20</v>
      </c>
      <c r="AE81">
        <f t="shared" si="6"/>
        <v>5</v>
      </c>
    </row>
    <row r="82" spans="1:31" x14ac:dyDescent="0.2">
      <c r="A82" t="str">
        <f>+VLOOKUP(C82,'HC by Title &amp; Cons w Formulas'!$A$5:$D$142,2,0)</f>
        <v>Mixed Finance Conventional</v>
      </c>
      <c r="B82" t="s">
        <v>261</v>
      </c>
      <c r="C82" t="s">
        <v>332</v>
      </c>
      <c r="D82">
        <f>Sheet1!B91</f>
        <v>3</v>
      </c>
      <c r="E82">
        <f>Sheet1!C91</f>
        <v>0</v>
      </c>
      <c r="F82">
        <f>Sheet1!D91</f>
        <v>1</v>
      </c>
      <c r="G82">
        <f>Sheet1!E91</f>
        <v>1</v>
      </c>
      <c r="H82">
        <f>Sheet1!F91</f>
        <v>1</v>
      </c>
      <c r="I82">
        <f>Sheet1!G91</f>
        <v>1</v>
      </c>
      <c r="J82">
        <f>Sheet1!H91</f>
        <v>1</v>
      </c>
      <c r="K82">
        <f>Sheet1!I91</f>
        <v>1</v>
      </c>
      <c r="L82">
        <f>Sheet1!J91</f>
        <v>0</v>
      </c>
      <c r="M82">
        <f>Sheet1!K91</f>
        <v>18</v>
      </c>
      <c r="N82">
        <f>Sheet1!L91</f>
        <v>1</v>
      </c>
      <c r="O82">
        <f>Sheet1!M91</f>
        <v>0</v>
      </c>
      <c r="P82">
        <f>Sheet1!N91</f>
        <v>0</v>
      </c>
      <c r="Q82">
        <f>Sheet1!O91</f>
        <v>5</v>
      </c>
      <c r="R82">
        <f>Sheet1!P91</f>
        <v>0</v>
      </c>
      <c r="S82">
        <f>Sheet1!Q91</f>
        <v>0</v>
      </c>
      <c r="T82">
        <f>Sheet1!R91</f>
        <v>0</v>
      </c>
      <c r="U82">
        <f>Sheet1!S91</f>
        <v>2</v>
      </c>
      <c r="V82">
        <f>Sheet1!T91</f>
        <v>6</v>
      </c>
      <c r="W82">
        <f>Sheet1!U91</f>
        <v>0</v>
      </c>
      <c r="X82">
        <f>Sheet1!V91</f>
        <v>0</v>
      </c>
      <c r="Y82">
        <f>Sheet1!W91</f>
        <v>0</v>
      </c>
      <c r="Z82">
        <f>Sheet1!X91</f>
        <v>0</v>
      </c>
      <c r="AA82">
        <f>Sheet1!Y91</f>
        <v>1</v>
      </c>
      <c r="AB82">
        <f>Sheet1!Z91</f>
        <v>42</v>
      </c>
      <c r="AD82">
        <f t="shared" si="5"/>
        <v>20</v>
      </c>
      <c r="AE82">
        <f t="shared" si="6"/>
        <v>5</v>
      </c>
    </row>
    <row r="83" spans="1:31" x14ac:dyDescent="0.2">
      <c r="A83" t="str">
        <f>+VLOOKUP(C83,'HC by Title &amp; Cons w Formulas'!$A$5:$D$142,2,0)</f>
        <v>Mixed Finance Conventional</v>
      </c>
      <c r="B83" t="s">
        <v>262</v>
      </c>
      <c r="C83" t="s">
        <v>330</v>
      </c>
      <c r="D83">
        <f>Sheet1!B92</f>
        <v>3</v>
      </c>
      <c r="E83">
        <f>Sheet1!C92</f>
        <v>0</v>
      </c>
      <c r="F83">
        <f>Sheet1!D92</f>
        <v>1</v>
      </c>
      <c r="G83">
        <f>Sheet1!E92</f>
        <v>1</v>
      </c>
      <c r="H83">
        <f>Sheet1!F92</f>
        <v>1</v>
      </c>
      <c r="I83">
        <f>Sheet1!G92</f>
        <v>1</v>
      </c>
      <c r="J83">
        <f>Sheet1!H92</f>
        <v>1</v>
      </c>
      <c r="K83">
        <f>Sheet1!I92</f>
        <v>1</v>
      </c>
      <c r="L83">
        <f>Sheet1!J92</f>
        <v>0</v>
      </c>
      <c r="M83">
        <f>Sheet1!K92</f>
        <v>14</v>
      </c>
      <c r="N83">
        <f>Sheet1!L92</f>
        <v>1</v>
      </c>
      <c r="O83">
        <f>Sheet1!M92</f>
        <v>0</v>
      </c>
      <c r="P83">
        <f>Sheet1!N92</f>
        <v>0</v>
      </c>
      <c r="Q83">
        <f>Sheet1!O92</f>
        <v>5</v>
      </c>
      <c r="R83">
        <f>Sheet1!P92</f>
        <v>0</v>
      </c>
      <c r="S83">
        <f>Sheet1!Q92</f>
        <v>0</v>
      </c>
      <c r="T83">
        <f>Sheet1!R92</f>
        <v>0</v>
      </c>
      <c r="U83">
        <f>Sheet1!S92</f>
        <v>2</v>
      </c>
      <c r="V83">
        <f>Sheet1!T92</f>
        <v>5</v>
      </c>
      <c r="W83">
        <f>Sheet1!U92</f>
        <v>0</v>
      </c>
      <c r="X83">
        <f>Sheet1!V92</f>
        <v>0</v>
      </c>
      <c r="Y83">
        <f>Sheet1!W92</f>
        <v>0</v>
      </c>
      <c r="Z83">
        <f>Sheet1!X92</f>
        <v>0</v>
      </c>
      <c r="AA83">
        <f>Sheet1!Y92</f>
        <v>1</v>
      </c>
      <c r="AB83">
        <f>Sheet1!Z92</f>
        <v>37</v>
      </c>
      <c r="AD83">
        <f t="shared" si="5"/>
        <v>16</v>
      </c>
      <c r="AE83">
        <f t="shared" si="6"/>
        <v>5</v>
      </c>
    </row>
    <row r="84" spans="1:31" hidden="1" x14ac:dyDescent="0.2">
      <c r="A84" t="str">
        <f>+VLOOKUP(C84,'HC by Title &amp; Cons w Formulas'!$A$5:$D$142,2,0)</f>
        <v>Mixed Finance Conventional</v>
      </c>
      <c r="B84" t="s">
        <v>263</v>
      </c>
      <c r="C84" t="s">
        <v>321</v>
      </c>
      <c r="D84">
        <f>Sheet1!B93</f>
        <v>4</v>
      </c>
      <c r="E84">
        <f>Sheet1!C93</f>
        <v>0</v>
      </c>
      <c r="F84">
        <f>Sheet1!D93</f>
        <v>1</v>
      </c>
      <c r="G84">
        <f>Sheet1!E93</f>
        <v>1</v>
      </c>
      <c r="H84">
        <f>Sheet1!F93</f>
        <v>2</v>
      </c>
      <c r="I84">
        <f>Sheet1!G93</f>
        <v>1</v>
      </c>
      <c r="J84">
        <f>Sheet1!H93</f>
        <v>1</v>
      </c>
      <c r="K84">
        <f>Sheet1!I93</f>
        <v>2</v>
      </c>
      <c r="L84">
        <f>Sheet1!J93</f>
        <v>0</v>
      </c>
      <c r="M84">
        <f>Sheet1!K93</f>
        <v>22</v>
      </c>
      <c r="N84">
        <f>Sheet1!L93</f>
        <v>1</v>
      </c>
      <c r="O84">
        <f>Sheet1!M93</f>
        <v>0</v>
      </c>
      <c r="P84">
        <f>Sheet1!N93</f>
        <v>0</v>
      </c>
      <c r="Q84">
        <f>Sheet1!O93</f>
        <v>5</v>
      </c>
      <c r="R84">
        <f>Sheet1!P93</f>
        <v>0</v>
      </c>
      <c r="S84">
        <f>Sheet1!Q93</f>
        <v>0</v>
      </c>
      <c r="T84">
        <f>Sheet1!R93</f>
        <v>1</v>
      </c>
      <c r="U84">
        <f>Sheet1!S93</f>
        <v>1</v>
      </c>
      <c r="V84">
        <f>Sheet1!T93</f>
        <v>7</v>
      </c>
      <c r="W84">
        <f>Sheet1!U93</f>
        <v>0</v>
      </c>
      <c r="X84">
        <f>Sheet1!V93</f>
        <v>0</v>
      </c>
      <c r="Y84">
        <f>Sheet1!W93</f>
        <v>0</v>
      </c>
      <c r="Z84">
        <f>Sheet1!X93</f>
        <v>0</v>
      </c>
      <c r="AA84">
        <f>Sheet1!Y93</f>
        <v>1</v>
      </c>
      <c r="AB84">
        <f>Sheet1!Z93</f>
        <v>50</v>
      </c>
      <c r="AD84">
        <f t="shared" si="5"/>
        <v>24</v>
      </c>
      <c r="AE84">
        <f t="shared" si="6"/>
        <v>5</v>
      </c>
    </row>
    <row r="85" spans="1:31" x14ac:dyDescent="0.2">
      <c r="A85" t="e">
        <f>+VLOOKUP(C85,'HC by Title &amp; Cons w Formulas'!$A$5:$D$142,2,0)</f>
        <v>#N/A</v>
      </c>
      <c r="B85" t="s">
        <v>264</v>
      </c>
      <c r="C85" t="s">
        <v>347</v>
      </c>
      <c r="D85">
        <f>Sheet1!B94</f>
        <v>2</v>
      </c>
      <c r="E85">
        <f>Sheet1!C94</f>
        <v>0</v>
      </c>
      <c r="F85">
        <f>Sheet1!D94</f>
        <v>0</v>
      </c>
      <c r="G85">
        <f>Sheet1!E94</f>
        <v>1</v>
      </c>
      <c r="H85">
        <f>Sheet1!F94</f>
        <v>1</v>
      </c>
      <c r="I85">
        <f>Sheet1!G94</f>
        <v>1</v>
      </c>
      <c r="J85">
        <f>Sheet1!H94</f>
        <v>1</v>
      </c>
      <c r="K85">
        <f>Sheet1!I94</f>
        <v>1</v>
      </c>
      <c r="L85">
        <f>Sheet1!J94</f>
        <v>0</v>
      </c>
      <c r="M85">
        <f>Sheet1!K94</f>
        <v>6</v>
      </c>
      <c r="N85">
        <f>Sheet1!L94</f>
        <v>1</v>
      </c>
      <c r="O85">
        <f>Sheet1!M94</f>
        <v>0</v>
      </c>
      <c r="P85">
        <f>Sheet1!N94</f>
        <v>0</v>
      </c>
      <c r="Q85">
        <f>Sheet1!O94</f>
        <v>3</v>
      </c>
      <c r="R85">
        <f>Sheet1!P94</f>
        <v>0</v>
      </c>
      <c r="S85">
        <f>Sheet1!Q94</f>
        <v>0</v>
      </c>
      <c r="T85">
        <f>Sheet1!R94</f>
        <v>0</v>
      </c>
      <c r="U85">
        <f>Sheet1!S94</f>
        <v>2</v>
      </c>
      <c r="V85">
        <f>Sheet1!T94</f>
        <v>2</v>
      </c>
      <c r="W85">
        <f>Sheet1!U94</f>
        <v>0</v>
      </c>
      <c r="X85">
        <f>Sheet1!V94</f>
        <v>0</v>
      </c>
      <c r="Y85">
        <f>Sheet1!W94</f>
        <v>0</v>
      </c>
      <c r="Z85">
        <f>Sheet1!X94</f>
        <v>0</v>
      </c>
      <c r="AA85">
        <f>Sheet1!Y94</f>
        <v>1</v>
      </c>
      <c r="AB85">
        <f>Sheet1!Z94</f>
        <v>22</v>
      </c>
      <c r="AD85">
        <f t="shared" si="5"/>
        <v>8</v>
      </c>
      <c r="AE85">
        <f>R85+Q85</f>
        <v>3</v>
      </c>
    </row>
    <row r="86" spans="1:31" hidden="1" x14ac:dyDescent="0.2">
      <c r="A86" t="str">
        <f>+VLOOKUP(C86,'HC by Title &amp; Cons w Formulas'!$A$5:$D$142,2,0)</f>
        <v>Mixed Finance Conventional</v>
      </c>
      <c r="B86" t="s">
        <v>265</v>
      </c>
      <c r="C86" t="s">
        <v>327</v>
      </c>
      <c r="D86">
        <f>Sheet1!B95</f>
        <v>4</v>
      </c>
      <c r="E86">
        <f>Sheet1!C95</f>
        <v>0</v>
      </c>
      <c r="F86">
        <f>Sheet1!D95</f>
        <v>1</v>
      </c>
      <c r="G86">
        <f>Sheet1!E95</f>
        <v>1</v>
      </c>
      <c r="H86">
        <f>Sheet1!F95</f>
        <v>2</v>
      </c>
      <c r="I86">
        <f>Sheet1!G95</f>
        <v>1</v>
      </c>
      <c r="J86">
        <f>Sheet1!H95</f>
        <v>1</v>
      </c>
      <c r="K86">
        <f>Sheet1!I95</f>
        <v>1</v>
      </c>
      <c r="L86">
        <f>Sheet1!J95</f>
        <v>0</v>
      </c>
      <c r="M86">
        <f>Sheet1!K95</f>
        <v>19</v>
      </c>
      <c r="N86">
        <f>Sheet1!L95</f>
        <v>1</v>
      </c>
      <c r="O86">
        <f>Sheet1!M95</f>
        <v>0</v>
      </c>
      <c r="P86">
        <f>Sheet1!N95</f>
        <v>0</v>
      </c>
      <c r="Q86">
        <f>Sheet1!O95</f>
        <v>5</v>
      </c>
      <c r="R86">
        <f>Sheet1!P95</f>
        <v>0</v>
      </c>
      <c r="S86">
        <f>Sheet1!Q95</f>
        <v>0</v>
      </c>
      <c r="T86">
        <f>Sheet1!R95</f>
        <v>0</v>
      </c>
      <c r="U86">
        <f>Sheet1!S95</f>
        <v>2</v>
      </c>
      <c r="V86">
        <f>Sheet1!T95</f>
        <v>6</v>
      </c>
      <c r="W86">
        <f>Sheet1!U95</f>
        <v>0</v>
      </c>
      <c r="X86">
        <f>Sheet1!V95</f>
        <v>0</v>
      </c>
      <c r="Y86">
        <f>Sheet1!W95</f>
        <v>0</v>
      </c>
      <c r="Z86">
        <f>Sheet1!X95</f>
        <v>0</v>
      </c>
      <c r="AA86">
        <f>Sheet1!Y95</f>
        <v>1</v>
      </c>
      <c r="AB86">
        <f>Sheet1!Z95</f>
        <v>45</v>
      </c>
      <c r="AD86">
        <f t="shared" si="5"/>
        <v>21</v>
      </c>
      <c r="AE86">
        <f t="shared" si="6"/>
        <v>5</v>
      </c>
    </row>
    <row r="87" spans="1:31" hidden="1" x14ac:dyDescent="0.2">
      <c r="A87" t="str">
        <f>+VLOOKUP(C87,'HC by Title &amp; Cons w Formulas'!$A$5:$D$142,2,0)</f>
        <v>Mixed Finance Conventional</v>
      </c>
      <c r="B87" t="s">
        <v>266</v>
      </c>
      <c r="C87" t="s">
        <v>325</v>
      </c>
      <c r="D87">
        <f>Sheet1!B96</f>
        <v>4</v>
      </c>
      <c r="E87">
        <f>Sheet1!C96</f>
        <v>0</v>
      </c>
      <c r="F87">
        <f>Sheet1!D96</f>
        <v>1</v>
      </c>
      <c r="G87">
        <f>Sheet1!E96</f>
        <v>1</v>
      </c>
      <c r="H87">
        <f>Sheet1!F96</f>
        <v>2</v>
      </c>
      <c r="I87">
        <f>Sheet1!G96</f>
        <v>1</v>
      </c>
      <c r="J87">
        <f>Sheet1!H96</f>
        <v>1</v>
      </c>
      <c r="K87">
        <f>Sheet1!I96</f>
        <v>1</v>
      </c>
      <c r="L87">
        <f>Sheet1!J96</f>
        <v>0</v>
      </c>
      <c r="M87">
        <f>Sheet1!K96</f>
        <v>20</v>
      </c>
      <c r="N87">
        <f>Sheet1!L96</f>
        <v>2</v>
      </c>
      <c r="O87">
        <f>Sheet1!M96</f>
        <v>0</v>
      </c>
      <c r="P87">
        <f>Sheet1!N96</f>
        <v>0</v>
      </c>
      <c r="Q87">
        <f>Sheet1!O96</f>
        <v>5</v>
      </c>
      <c r="R87">
        <f>Sheet1!P96</f>
        <v>0</v>
      </c>
      <c r="S87">
        <f>Sheet1!Q96</f>
        <v>0</v>
      </c>
      <c r="T87">
        <f>Sheet1!R96</f>
        <v>0</v>
      </c>
      <c r="U87">
        <f>Sheet1!S96</f>
        <v>2</v>
      </c>
      <c r="V87">
        <f>Sheet1!T96</f>
        <v>7</v>
      </c>
      <c r="W87">
        <f>Sheet1!U96</f>
        <v>0</v>
      </c>
      <c r="X87">
        <f>Sheet1!V96</f>
        <v>0</v>
      </c>
      <c r="Y87">
        <f>Sheet1!W96</f>
        <v>0</v>
      </c>
      <c r="Z87">
        <f>Sheet1!X96</f>
        <v>0</v>
      </c>
      <c r="AA87">
        <f>Sheet1!Y96</f>
        <v>1</v>
      </c>
      <c r="AB87">
        <f>Sheet1!Z96</f>
        <v>48</v>
      </c>
      <c r="AD87">
        <f t="shared" si="5"/>
        <v>23</v>
      </c>
      <c r="AE87">
        <f t="shared" si="6"/>
        <v>5</v>
      </c>
    </row>
    <row r="88" spans="1:31" hidden="1" x14ac:dyDescent="0.2">
      <c r="A88" t="str">
        <f>+VLOOKUP(C88,'HC by Title &amp; Cons w Formulas'!$A$5:$D$142,2,0)</f>
        <v>Mixed Finance Conventional</v>
      </c>
      <c r="B88" t="s">
        <v>267</v>
      </c>
      <c r="C88" t="s">
        <v>180</v>
      </c>
      <c r="D88">
        <f>Sheet1!B97</f>
        <v>4</v>
      </c>
      <c r="E88">
        <f>Sheet1!C97</f>
        <v>0</v>
      </c>
      <c r="F88">
        <f>Sheet1!D97</f>
        <v>1</v>
      </c>
      <c r="G88">
        <f>Sheet1!E97</f>
        <v>1</v>
      </c>
      <c r="H88">
        <f>Sheet1!F97</f>
        <v>2</v>
      </c>
      <c r="I88">
        <f>Sheet1!G97</f>
        <v>1</v>
      </c>
      <c r="J88">
        <f>Sheet1!H97</f>
        <v>1</v>
      </c>
      <c r="K88">
        <f>Sheet1!I97</f>
        <v>1</v>
      </c>
      <c r="L88">
        <f>Sheet1!J97</f>
        <v>0</v>
      </c>
      <c r="M88">
        <f>Sheet1!K97</f>
        <v>22</v>
      </c>
      <c r="N88">
        <f>Sheet1!L97</f>
        <v>1</v>
      </c>
      <c r="O88">
        <f>Sheet1!M97</f>
        <v>0</v>
      </c>
      <c r="P88">
        <f>Sheet1!N97</f>
        <v>0</v>
      </c>
      <c r="Q88">
        <f>Sheet1!O97</f>
        <v>3</v>
      </c>
      <c r="R88">
        <f>Sheet1!P97</f>
        <v>0</v>
      </c>
      <c r="S88">
        <f>Sheet1!Q97</f>
        <v>0</v>
      </c>
      <c r="T88">
        <f>Sheet1!R97</f>
        <v>0</v>
      </c>
      <c r="U88">
        <f>Sheet1!S97</f>
        <v>2</v>
      </c>
      <c r="V88">
        <f>Sheet1!T97</f>
        <v>6</v>
      </c>
      <c r="W88">
        <f>Sheet1!U97</f>
        <v>0</v>
      </c>
      <c r="X88">
        <f>Sheet1!V97</f>
        <v>0</v>
      </c>
      <c r="Y88">
        <f>Sheet1!W97</f>
        <v>0</v>
      </c>
      <c r="Z88">
        <f>Sheet1!X97</f>
        <v>0</v>
      </c>
      <c r="AA88">
        <f>Sheet1!Y97</f>
        <v>1</v>
      </c>
      <c r="AB88">
        <f>Sheet1!Z97</f>
        <v>46</v>
      </c>
      <c r="AD88">
        <f t="shared" si="5"/>
        <v>24</v>
      </c>
      <c r="AE88">
        <f>R88+Q88</f>
        <v>3</v>
      </c>
    </row>
    <row r="89" spans="1:31" x14ac:dyDescent="0.2">
      <c r="A89" t="str">
        <f>+VLOOKUP(C89,'HC by Title &amp; Cons w Formulas'!$A$5:$D$142,2,0)</f>
        <v>Queens\Staten Island Property Management</v>
      </c>
      <c r="B89" t="s">
        <v>268</v>
      </c>
      <c r="C89" t="s">
        <v>179</v>
      </c>
      <c r="D89">
        <f>Sheet1!B98</f>
        <v>2</v>
      </c>
      <c r="E89">
        <f>Sheet1!C98</f>
        <v>0</v>
      </c>
      <c r="F89">
        <f>Sheet1!D98</f>
        <v>0</v>
      </c>
      <c r="G89">
        <f>Sheet1!E98</f>
        <v>1</v>
      </c>
      <c r="H89">
        <f>Sheet1!F98</f>
        <v>1</v>
      </c>
      <c r="I89">
        <f>Sheet1!G98</f>
        <v>1</v>
      </c>
      <c r="J89">
        <f>Sheet1!H98</f>
        <v>1</v>
      </c>
      <c r="K89">
        <f>Sheet1!I98</f>
        <v>1</v>
      </c>
      <c r="L89">
        <f>Sheet1!J98</f>
        <v>0</v>
      </c>
      <c r="M89">
        <f>Sheet1!K98</f>
        <v>8</v>
      </c>
      <c r="N89">
        <f>Sheet1!L98</f>
        <v>2</v>
      </c>
      <c r="O89">
        <f>Sheet1!M98</f>
        <v>0</v>
      </c>
      <c r="P89">
        <f>Sheet1!N98</f>
        <v>0</v>
      </c>
      <c r="Q89">
        <f>Sheet1!O98</f>
        <v>3</v>
      </c>
      <c r="R89">
        <f>Sheet1!P98</f>
        <v>0</v>
      </c>
      <c r="S89">
        <f>Sheet1!Q98</f>
        <v>0</v>
      </c>
      <c r="T89">
        <f>Sheet1!R98</f>
        <v>1</v>
      </c>
      <c r="U89">
        <f>Sheet1!S98</f>
        <v>1</v>
      </c>
      <c r="V89">
        <f>Sheet1!T98</f>
        <v>3</v>
      </c>
      <c r="W89">
        <f>Sheet1!U98</f>
        <v>0</v>
      </c>
      <c r="X89">
        <f>Sheet1!V98</f>
        <v>0</v>
      </c>
      <c r="Y89">
        <f>Sheet1!W98</f>
        <v>0</v>
      </c>
      <c r="Z89">
        <f>Sheet1!X98</f>
        <v>0</v>
      </c>
      <c r="AA89">
        <f>Sheet1!Y98</f>
        <v>1</v>
      </c>
      <c r="AB89">
        <f>Sheet1!Z98</f>
        <v>26</v>
      </c>
      <c r="AD89">
        <f t="shared" si="5"/>
        <v>11</v>
      </c>
      <c r="AE89">
        <f t="shared" si="6"/>
        <v>3</v>
      </c>
    </row>
    <row r="90" spans="1:31" x14ac:dyDescent="0.2">
      <c r="A90" t="str">
        <f>+VLOOKUP(C90,'HC by Title &amp; Cons w Formulas'!$A$5:$D$142,2,0)</f>
        <v>Queens\Staten Island Property Management</v>
      </c>
      <c r="B90" t="s">
        <v>269</v>
      </c>
      <c r="C90" t="s">
        <v>124</v>
      </c>
      <c r="D90">
        <f>Sheet1!B99</f>
        <v>2</v>
      </c>
      <c r="E90">
        <f>Sheet1!C99</f>
        <v>0</v>
      </c>
      <c r="F90">
        <f>Sheet1!D99</f>
        <v>0</v>
      </c>
      <c r="G90">
        <f>Sheet1!E99</f>
        <v>1</v>
      </c>
      <c r="H90">
        <f>Sheet1!F99</f>
        <v>1</v>
      </c>
      <c r="I90">
        <f>Sheet1!G99</f>
        <v>1</v>
      </c>
      <c r="J90">
        <f>Sheet1!H99</f>
        <v>1</v>
      </c>
      <c r="K90">
        <f>Sheet1!I99</f>
        <v>1</v>
      </c>
      <c r="L90">
        <f>Sheet1!J99</f>
        <v>0</v>
      </c>
      <c r="M90">
        <f>Sheet1!K99</f>
        <v>10</v>
      </c>
      <c r="N90">
        <f>Sheet1!L99</f>
        <v>1</v>
      </c>
      <c r="O90">
        <f>Sheet1!M99</f>
        <v>0</v>
      </c>
      <c r="P90">
        <f>Sheet1!N99</f>
        <v>0</v>
      </c>
      <c r="Q90">
        <f>Sheet1!O99</f>
        <v>5</v>
      </c>
      <c r="R90">
        <f>Sheet1!P99</f>
        <v>0</v>
      </c>
      <c r="S90">
        <f>Sheet1!Q99</f>
        <v>0</v>
      </c>
      <c r="T90">
        <f>Sheet1!R99</f>
        <v>0</v>
      </c>
      <c r="U90">
        <f>Sheet1!S99</f>
        <v>2</v>
      </c>
      <c r="V90">
        <f>Sheet1!T99</f>
        <v>4</v>
      </c>
      <c r="W90">
        <f>Sheet1!U99</f>
        <v>0</v>
      </c>
      <c r="X90">
        <f>Sheet1!V99</f>
        <v>0</v>
      </c>
      <c r="Y90">
        <f>Sheet1!W99</f>
        <v>0</v>
      </c>
      <c r="Z90">
        <f>Sheet1!X99</f>
        <v>0</v>
      </c>
      <c r="AA90">
        <f>Sheet1!Y99</f>
        <v>1</v>
      </c>
      <c r="AB90">
        <f>Sheet1!Z99</f>
        <v>30</v>
      </c>
      <c r="AD90">
        <f t="shared" si="5"/>
        <v>12</v>
      </c>
      <c r="AE90">
        <f t="shared" si="6"/>
        <v>5</v>
      </c>
    </row>
    <row r="91" spans="1:31" x14ac:dyDescent="0.2">
      <c r="A91" t="str">
        <f>+VLOOKUP(C91,'HC by Title &amp; Cons w Formulas'!$A$5:$D$142,2,0)</f>
        <v>Queens\Staten Island Property Management</v>
      </c>
      <c r="B91" t="s">
        <v>270</v>
      </c>
      <c r="C91" t="s">
        <v>125</v>
      </c>
      <c r="D91">
        <f>Sheet1!B100</f>
        <v>3</v>
      </c>
      <c r="E91">
        <f>Sheet1!C100</f>
        <v>0</v>
      </c>
      <c r="F91">
        <f>Sheet1!D100</f>
        <v>0</v>
      </c>
      <c r="G91">
        <f>Sheet1!E100</f>
        <v>1</v>
      </c>
      <c r="H91">
        <f>Sheet1!F100</f>
        <v>1</v>
      </c>
      <c r="I91">
        <f>Sheet1!G100</f>
        <v>1</v>
      </c>
      <c r="J91">
        <f>Sheet1!H100</f>
        <v>1</v>
      </c>
      <c r="K91">
        <f>Sheet1!I100</f>
        <v>1</v>
      </c>
      <c r="L91">
        <f>Sheet1!J100</f>
        <v>0</v>
      </c>
      <c r="M91">
        <f>Sheet1!K100</f>
        <v>7</v>
      </c>
      <c r="N91">
        <f>Sheet1!L100</f>
        <v>1</v>
      </c>
      <c r="O91">
        <f>Sheet1!M100</f>
        <v>0</v>
      </c>
      <c r="P91">
        <f>Sheet1!N100</f>
        <v>0</v>
      </c>
      <c r="Q91">
        <f>Sheet1!O100</f>
        <v>5</v>
      </c>
      <c r="R91">
        <f>Sheet1!P100</f>
        <v>0</v>
      </c>
      <c r="S91">
        <f>Sheet1!Q100</f>
        <v>0</v>
      </c>
      <c r="T91">
        <f>Sheet1!R100</f>
        <v>0</v>
      </c>
      <c r="U91">
        <f>Sheet1!S100</f>
        <v>2</v>
      </c>
      <c r="V91">
        <f>Sheet1!T100</f>
        <v>3</v>
      </c>
      <c r="W91">
        <f>Sheet1!U100</f>
        <v>0</v>
      </c>
      <c r="X91">
        <f>Sheet1!V100</f>
        <v>0</v>
      </c>
      <c r="Y91">
        <f>Sheet1!W100</f>
        <v>0</v>
      </c>
      <c r="Z91">
        <f>Sheet1!X100</f>
        <v>0</v>
      </c>
      <c r="AA91">
        <f>Sheet1!Y100</f>
        <v>1</v>
      </c>
      <c r="AB91">
        <f>Sheet1!Z100</f>
        <v>27</v>
      </c>
      <c r="AD91">
        <f t="shared" si="5"/>
        <v>9</v>
      </c>
      <c r="AE91">
        <f t="shared" si="6"/>
        <v>5</v>
      </c>
    </row>
    <row r="92" spans="1:31" x14ac:dyDescent="0.2">
      <c r="A92" t="str">
        <f>+VLOOKUP(C92,'HC by Title &amp; Cons w Formulas'!$A$5:$D$142,2,0)</f>
        <v>Queens\Staten Island Property Management</v>
      </c>
      <c r="B92" t="s">
        <v>271</v>
      </c>
      <c r="C92" t="s">
        <v>126</v>
      </c>
      <c r="D92">
        <f>Sheet1!B101</f>
        <v>2</v>
      </c>
      <c r="E92">
        <f>Sheet1!C101</f>
        <v>0</v>
      </c>
      <c r="F92">
        <f>Sheet1!D101</f>
        <v>0</v>
      </c>
      <c r="G92">
        <f>Sheet1!E101</f>
        <v>1</v>
      </c>
      <c r="H92">
        <f>Sheet1!F101</f>
        <v>1</v>
      </c>
      <c r="I92">
        <f>Sheet1!G101</f>
        <v>1</v>
      </c>
      <c r="J92">
        <f>Sheet1!H101</f>
        <v>1</v>
      </c>
      <c r="K92">
        <f>Sheet1!I101</f>
        <v>1</v>
      </c>
      <c r="L92">
        <f>Sheet1!J101</f>
        <v>0</v>
      </c>
      <c r="M92">
        <f>Sheet1!K101</f>
        <v>6</v>
      </c>
      <c r="N92">
        <f>Sheet1!L101</f>
        <v>1</v>
      </c>
      <c r="O92">
        <f>Sheet1!M101</f>
        <v>0</v>
      </c>
      <c r="P92">
        <f>Sheet1!N101</f>
        <v>0</v>
      </c>
      <c r="Q92">
        <f>Sheet1!O101</f>
        <v>5</v>
      </c>
      <c r="R92">
        <f>Sheet1!P101</f>
        <v>0</v>
      </c>
      <c r="S92">
        <f>Sheet1!Q101</f>
        <v>0</v>
      </c>
      <c r="T92">
        <f>Sheet1!R101</f>
        <v>0</v>
      </c>
      <c r="U92">
        <f>Sheet1!S101</f>
        <v>2</v>
      </c>
      <c r="V92">
        <f>Sheet1!T101</f>
        <v>3</v>
      </c>
      <c r="W92">
        <f>Sheet1!U101</f>
        <v>0</v>
      </c>
      <c r="X92">
        <f>Sheet1!V101</f>
        <v>0</v>
      </c>
      <c r="Y92">
        <f>Sheet1!W101</f>
        <v>0</v>
      </c>
      <c r="Z92">
        <f>Sheet1!X101</f>
        <v>0</v>
      </c>
      <c r="AA92">
        <f>Sheet1!Y101</f>
        <v>1</v>
      </c>
      <c r="AB92">
        <f>Sheet1!Z101</f>
        <v>25</v>
      </c>
      <c r="AD92">
        <f t="shared" si="5"/>
        <v>8</v>
      </c>
      <c r="AE92">
        <f t="shared" si="6"/>
        <v>5</v>
      </c>
    </row>
    <row r="93" spans="1:31" x14ac:dyDescent="0.2">
      <c r="A93" t="str">
        <f>+VLOOKUP(C93,'HC by Title &amp; Cons w Formulas'!$A$5:$D$142,2,0)</f>
        <v>Queens\Staten Island Property Management</v>
      </c>
      <c r="B93" t="s">
        <v>272</v>
      </c>
      <c r="C93" t="s">
        <v>127</v>
      </c>
      <c r="D93">
        <f>Sheet1!B102</f>
        <v>3</v>
      </c>
      <c r="E93">
        <f>Sheet1!C102</f>
        <v>0</v>
      </c>
      <c r="F93">
        <f>Sheet1!D102</f>
        <v>1</v>
      </c>
      <c r="G93">
        <f>Sheet1!E102</f>
        <v>1</v>
      </c>
      <c r="H93">
        <f>Sheet1!F102</f>
        <v>1</v>
      </c>
      <c r="I93">
        <f>Sheet1!G102</f>
        <v>1</v>
      </c>
      <c r="J93">
        <f>Sheet1!H102</f>
        <v>1</v>
      </c>
      <c r="K93">
        <f>Sheet1!I102</f>
        <v>1</v>
      </c>
      <c r="L93">
        <f>Sheet1!J102</f>
        <v>0</v>
      </c>
      <c r="M93">
        <f>Sheet1!K102</f>
        <v>13</v>
      </c>
      <c r="N93">
        <f>Sheet1!L102</f>
        <v>3</v>
      </c>
      <c r="O93">
        <f>Sheet1!M102</f>
        <v>0</v>
      </c>
      <c r="P93">
        <f>Sheet1!N102</f>
        <v>0</v>
      </c>
      <c r="Q93">
        <f>Sheet1!O102</f>
        <v>5</v>
      </c>
      <c r="R93">
        <f>Sheet1!P102</f>
        <v>0</v>
      </c>
      <c r="S93">
        <f>Sheet1!Q102</f>
        <v>0</v>
      </c>
      <c r="T93">
        <f>Sheet1!R102</f>
        <v>0</v>
      </c>
      <c r="U93">
        <f>Sheet1!S102</f>
        <v>2</v>
      </c>
      <c r="V93">
        <f>Sheet1!T102</f>
        <v>5</v>
      </c>
      <c r="W93">
        <f>Sheet1!U102</f>
        <v>0</v>
      </c>
      <c r="X93">
        <f>Sheet1!V102</f>
        <v>0</v>
      </c>
      <c r="Y93">
        <f>Sheet1!W102</f>
        <v>0</v>
      </c>
      <c r="Z93">
        <f>Sheet1!X102</f>
        <v>0</v>
      </c>
      <c r="AA93">
        <f>Sheet1!Y102</f>
        <v>1</v>
      </c>
      <c r="AB93">
        <f>Sheet1!Z102</f>
        <v>38</v>
      </c>
      <c r="AD93">
        <f t="shared" si="5"/>
        <v>17</v>
      </c>
      <c r="AE93">
        <f t="shared" si="6"/>
        <v>5</v>
      </c>
    </row>
    <row r="94" spans="1:31" x14ac:dyDescent="0.2">
      <c r="A94" t="str">
        <f>+VLOOKUP(C94,'HC by Title &amp; Cons w Formulas'!$A$5:$D$142,2,0)</f>
        <v>Queens\Staten Island Property Management</v>
      </c>
      <c r="B94" t="s">
        <v>273</v>
      </c>
      <c r="C94" t="s">
        <v>128</v>
      </c>
      <c r="D94">
        <f>Sheet1!B103</f>
        <v>3</v>
      </c>
      <c r="E94">
        <f>Sheet1!C103</f>
        <v>0</v>
      </c>
      <c r="F94">
        <f>Sheet1!D103</f>
        <v>1</v>
      </c>
      <c r="G94">
        <f>Sheet1!E103</f>
        <v>1</v>
      </c>
      <c r="H94">
        <f>Sheet1!F103</f>
        <v>1</v>
      </c>
      <c r="I94">
        <f>Sheet1!G103</f>
        <v>1</v>
      </c>
      <c r="J94">
        <f>Sheet1!H103</f>
        <v>1</v>
      </c>
      <c r="K94">
        <f>Sheet1!I103</f>
        <v>1</v>
      </c>
      <c r="L94">
        <f>Sheet1!J103</f>
        <v>0</v>
      </c>
      <c r="M94">
        <f>Sheet1!K103</f>
        <v>13</v>
      </c>
      <c r="N94">
        <f>Sheet1!L103</f>
        <v>2</v>
      </c>
      <c r="O94">
        <f>Sheet1!M103</f>
        <v>0</v>
      </c>
      <c r="P94">
        <f>Sheet1!N103</f>
        <v>0</v>
      </c>
      <c r="Q94">
        <f>Sheet1!O103</f>
        <v>5</v>
      </c>
      <c r="R94">
        <f>Sheet1!P103</f>
        <v>0</v>
      </c>
      <c r="S94">
        <f>Sheet1!Q103</f>
        <v>0</v>
      </c>
      <c r="T94">
        <f>Sheet1!R103</f>
        <v>0</v>
      </c>
      <c r="U94">
        <f>Sheet1!S103</f>
        <v>2</v>
      </c>
      <c r="V94">
        <f>Sheet1!T103</f>
        <v>5</v>
      </c>
      <c r="W94">
        <f>Sheet1!U103</f>
        <v>0</v>
      </c>
      <c r="X94">
        <f>Sheet1!V103</f>
        <v>0</v>
      </c>
      <c r="Y94">
        <f>Sheet1!W103</f>
        <v>0</v>
      </c>
      <c r="Z94">
        <f>Sheet1!X103</f>
        <v>0</v>
      </c>
      <c r="AA94">
        <f>Sheet1!Y103</f>
        <v>1</v>
      </c>
      <c r="AB94">
        <f>Sheet1!Z103</f>
        <v>37</v>
      </c>
      <c r="AD94">
        <f t="shared" si="5"/>
        <v>16</v>
      </c>
      <c r="AE94">
        <f t="shared" si="6"/>
        <v>5</v>
      </c>
    </row>
    <row r="95" spans="1:31" x14ac:dyDescent="0.2">
      <c r="A95" t="str">
        <f>+VLOOKUP(C95,'HC by Title &amp; Cons w Formulas'!$A$5:$D$142,2,0)</f>
        <v>Queens\Staten Island Property Management</v>
      </c>
      <c r="B95" t="s">
        <v>274</v>
      </c>
      <c r="C95" t="s">
        <v>130</v>
      </c>
      <c r="D95">
        <f>Sheet1!B104</f>
        <v>2</v>
      </c>
      <c r="E95">
        <f>Sheet1!C104</f>
        <v>0</v>
      </c>
      <c r="F95">
        <f>Sheet1!D104</f>
        <v>0</v>
      </c>
      <c r="G95">
        <f>Sheet1!E104</f>
        <v>1</v>
      </c>
      <c r="H95">
        <f>Sheet1!F104</f>
        <v>1</v>
      </c>
      <c r="I95">
        <f>Sheet1!G104</f>
        <v>1</v>
      </c>
      <c r="J95">
        <f>Sheet1!H104</f>
        <v>1</v>
      </c>
      <c r="K95">
        <f>Sheet1!I104</f>
        <v>1</v>
      </c>
      <c r="L95">
        <f>Sheet1!J104</f>
        <v>0</v>
      </c>
      <c r="M95">
        <f>Sheet1!K104</f>
        <v>9</v>
      </c>
      <c r="N95">
        <f>Sheet1!L104</f>
        <v>2</v>
      </c>
      <c r="O95">
        <f>Sheet1!M104</f>
        <v>0</v>
      </c>
      <c r="P95">
        <f>Sheet1!N104</f>
        <v>0</v>
      </c>
      <c r="Q95">
        <f>Sheet1!O104</f>
        <v>5</v>
      </c>
      <c r="R95">
        <f>Sheet1!P104</f>
        <v>0</v>
      </c>
      <c r="S95">
        <f>Sheet1!Q104</f>
        <v>0</v>
      </c>
      <c r="T95">
        <f>Sheet1!R104</f>
        <v>0</v>
      </c>
      <c r="U95">
        <f>Sheet1!S104</f>
        <v>2</v>
      </c>
      <c r="V95">
        <f>Sheet1!T104</f>
        <v>4</v>
      </c>
      <c r="W95">
        <f>Sheet1!U104</f>
        <v>0</v>
      </c>
      <c r="X95">
        <f>Sheet1!V104</f>
        <v>0</v>
      </c>
      <c r="Y95">
        <f>Sheet1!W104</f>
        <v>0</v>
      </c>
      <c r="Z95">
        <f>Sheet1!X104</f>
        <v>0</v>
      </c>
      <c r="AA95">
        <f>Sheet1!Y104</f>
        <v>1</v>
      </c>
      <c r="AB95">
        <f>Sheet1!Z104</f>
        <v>30</v>
      </c>
      <c r="AD95">
        <f t="shared" si="5"/>
        <v>12</v>
      </c>
      <c r="AE95">
        <f t="shared" si="6"/>
        <v>5</v>
      </c>
    </row>
    <row r="96" spans="1:31" x14ac:dyDescent="0.2">
      <c r="A96" t="str">
        <f>+VLOOKUP(C96,'HC by Title &amp; Cons w Formulas'!$A$5:$D$142,2,0)</f>
        <v>Queens\Staten Island Property Management</v>
      </c>
      <c r="B96" t="s">
        <v>275</v>
      </c>
      <c r="C96" t="s">
        <v>131</v>
      </c>
      <c r="D96">
        <f>Sheet1!B105</f>
        <v>2</v>
      </c>
      <c r="E96">
        <f>Sheet1!C105</f>
        <v>0</v>
      </c>
      <c r="F96">
        <f>Sheet1!D105</f>
        <v>0</v>
      </c>
      <c r="G96">
        <f>Sheet1!E105</f>
        <v>1</v>
      </c>
      <c r="H96">
        <f>Sheet1!F105</f>
        <v>1</v>
      </c>
      <c r="I96">
        <f>Sheet1!G105</f>
        <v>1</v>
      </c>
      <c r="J96">
        <f>Sheet1!H105</f>
        <v>1</v>
      </c>
      <c r="K96">
        <f>Sheet1!I105</f>
        <v>1</v>
      </c>
      <c r="L96">
        <f>Sheet1!J105</f>
        <v>0</v>
      </c>
      <c r="M96">
        <f>Sheet1!K105</f>
        <v>11</v>
      </c>
      <c r="N96">
        <f>Sheet1!L105</f>
        <v>1</v>
      </c>
      <c r="O96">
        <f>Sheet1!M105</f>
        <v>0</v>
      </c>
      <c r="P96">
        <f>Sheet1!N105</f>
        <v>0</v>
      </c>
      <c r="Q96">
        <f>Sheet1!O105</f>
        <v>5</v>
      </c>
      <c r="R96">
        <f>Sheet1!P105</f>
        <v>0</v>
      </c>
      <c r="S96">
        <f>Sheet1!Q105</f>
        <v>0</v>
      </c>
      <c r="T96">
        <f>Sheet1!R105</f>
        <v>0</v>
      </c>
      <c r="U96">
        <f>Sheet1!S105</f>
        <v>2</v>
      </c>
      <c r="V96">
        <f>Sheet1!T105</f>
        <v>4</v>
      </c>
      <c r="W96">
        <f>Sheet1!U105</f>
        <v>0</v>
      </c>
      <c r="X96">
        <f>Sheet1!V105</f>
        <v>0</v>
      </c>
      <c r="Y96">
        <f>Sheet1!W105</f>
        <v>0</v>
      </c>
      <c r="Z96">
        <f>Sheet1!X105</f>
        <v>0</v>
      </c>
      <c r="AA96">
        <f>Sheet1!Y105</f>
        <v>1</v>
      </c>
      <c r="AB96">
        <f>Sheet1!Z105</f>
        <v>31</v>
      </c>
      <c r="AD96">
        <f t="shared" si="5"/>
        <v>13</v>
      </c>
      <c r="AE96">
        <f t="shared" si="6"/>
        <v>5</v>
      </c>
    </row>
    <row r="97" spans="1:31" hidden="1" x14ac:dyDescent="0.2">
      <c r="A97" t="str">
        <f>+VLOOKUP(C97,'HC by Title &amp; Cons w Formulas'!$A$5:$D$142,2,0)</f>
        <v>Queens\Staten Island Property Management</v>
      </c>
      <c r="B97" t="s">
        <v>276</v>
      </c>
      <c r="C97" t="s">
        <v>132</v>
      </c>
      <c r="D97">
        <f>Sheet1!B106</f>
        <v>5</v>
      </c>
      <c r="E97">
        <f>Sheet1!C106</f>
        <v>0</v>
      </c>
      <c r="F97">
        <f>Sheet1!D106</f>
        <v>2</v>
      </c>
      <c r="G97">
        <f>Sheet1!E106</f>
        <v>1</v>
      </c>
      <c r="H97">
        <f>Sheet1!F106</f>
        <v>2</v>
      </c>
      <c r="I97">
        <f>Sheet1!G106</f>
        <v>1</v>
      </c>
      <c r="J97">
        <f>Sheet1!H106</f>
        <v>1</v>
      </c>
      <c r="K97">
        <f>Sheet1!I106</f>
        <v>2</v>
      </c>
      <c r="L97">
        <f>Sheet1!J106</f>
        <v>0</v>
      </c>
      <c r="M97">
        <f>Sheet1!K106</f>
        <v>28</v>
      </c>
      <c r="N97">
        <f>Sheet1!L106</f>
        <v>3</v>
      </c>
      <c r="O97">
        <f>Sheet1!M106</f>
        <v>0</v>
      </c>
      <c r="P97">
        <f>Sheet1!N106</f>
        <v>0</v>
      </c>
      <c r="Q97">
        <f>Sheet1!O106</f>
        <v>5</v>
      </c>
      <c r="R97">
        <f>Sheet1!P106</f>
        <v>0</v>
      </c>
      <c r="S97">
        <f>Sheet1!Q106</f>
        <v>0</v>
      </c>
      <c r="T97">
        <f>Sheet1!R106</f>
        <v>0</v>
      </c>
      <c r="U97">
        <f>Sheet1!S106</f>
        <v>3</v>
      </c>
      <c r="V97">
        <f>Sheet1!T106</f>
        <v>9</v>
      </c>
      <c r="W97">
        <f>Sheet1!U106</f>
        <v>0</v>
      </c>
      <c r="X97">
        <f>Sheet1!V106</f>
        <v>0</v>
      </c>
      <c r="Y97">
        <f>Sheet1!W106</f>
        <v>0</v>
      </c>
      <c r="Z97">
        <f>Sheet1!X106</f>
        <v>0</v>
      </c>
      <c r="AA97">
        <f>Sheet1!Y106</f>
        <v>1</v>
      </c>
      <c r="AB97">
        <f>Sheet1!Z106</f>
        <v>63</v>
      </c>
      <c r="AD97">
        <f t="shared" si="5"/>
        <v>32</v>
      </c>
      <c r="AE97">
        <f t="shared" si="6"/>
        <v>5</v>
      </c>
    </row>
    <row r="98" spans="1:31" hidden="1" x14ac:dyDescent="0.2">
      <c r="A98" t="str">
        <f>+VLOOKUP(C98,'HC by Title &amp; Cons w Formulas'!$A$5:$D$142,2,0)</f>
        <v>Queens\Staten Island Property Management</v>
      </c>
      <c r="B98" t="s">
        <v>277</v>
      </c>
      <c r="C98" t="s">
        <v>133</v>
      </c>
      <c r="D98">
        <f>Sheet1!B107</f>
        <v>4</v>
      </c>
      <c r="E98">
        <f>Sheet1!C107</f>
        <v>0</v>
      </c>
      <c r="F98">
        <f>Sheet1!D107</f>
        <v>1</v>
      </c>
      <c r="G98">
        <f>Sheet1!E107</f>
        <v>1</v>
      </c>
      <c r="H98">
        <f>Sheet1!F107</f>
        <v>2</v>
      </c>
      <c r="I98">
        <f>Sheet1!G107</f>
        <v>1</v>
      </c>
      <c r="J98">
        <f>Sheet1!H107</f>
        <v>1</v>
      </c>
      <c r="K98">
        <f>Sheet1!I107</f>
        <v>1</v>
      </c>
      <c r="L98">
        <f>Sheet1!J107</f>
        <v>0</v>
      </c>
      <c r="M98">
        <f>Sheet1!K107</f>
        <v>21</v>
      </c>
      <c r="N98">
        <f>Sheet1!L107</f>
        <v>1</v>
      </c>
      <c r="O98">
        <f>Sheet1!M107</f>
        <v>0</v>
      </c>
      <c r="P98">
        <f>Sheet1!N107</f>
        <v>0</v>
      </c>
      <c r="Q98">
        <f>Sheet1!O107</f>
        <v>5</v>
      </c>
      <c r="R98">
        <f>Sheet1!P107</f>
        <v>0</v>
      </c>
      <c r="S98">
        <f>Sheet1!Q107</f>
        <v>0</v>
      </c>
      <c r="T98">
        <f>Sheet1!R107</f>
        <v>1</v>
      </c>
      <c r="U98">
        <f>Sheet1!S107</f>
        <v>1</v>
      </c>
      <c r="V98">
        <f>Sheet1!T107</f>
        <v>7</v>
      </c>
      <c r="W98">
        <f>Sheet1!U107</f>
        <v>0</v>
      </c>
      <c r="X98">
        <f>Sheet1!V107</f>
        <v>0</v>
      </c>
      <c r="Y98">
        <f>Sheet1!W107</f>
        <v>0</v>
      </c>
      <c r="Z98">
        <f>Sheet1!X107</f>
        <v>0</v>
      </c>
      <c r="AA98">
        <f>Sheet1!Y107</f>
        <v>1</v>
      </c>
      <c r="AB98">
        <f>Sheet1!Z107</f>
        <v>48</v>
      </c>
      <c r="AD98">
        <f t="shared" si="5"/>
        <v>23</v>
      </c>
      <c r="AE98">
        <f t="shared" si="6"/>
        <v>5</v>
      </c>
    </row>
    <row r="99" spans="1:31" hidden="1" x14ac:dyDescent="0.2">
      <c r="A99" t="str">
        <f>+VLOOKUP(C99,'HC by Title &amp; Cons w Formulas'!$A$5:$D$142,2,0)</f>
        <v>Queens\Staten Island Property Management</v>
      </c>
      <c r="B99" t="s">
        <v>278</v>
      </c>
      <c r="C99" t="s">
        <v>134</v>
      </c>
      <c r="D99">
        <f>Sheet1!B108</f>
        <v>4</v>
      </c>
      <c r="E99">
        <f>Sheet1!C108</f>
        <v>0</v>
      </c>
      <c r="F99">
        <f>Sheet1!D108</f>
        <v>1</v>
      </c>
      <c r="G99">
        <f>Sheet1!E108</f>
        <v>1</v>
      </c>
      <c r="H99">
        <f>Sheet1!F108</f>
        <v>2</v>
      </c>
      <c r="I99">
        <f>Sheet1!G108</f>
        <v>1</v>
      </c>
      <c r="J99">
        <f>Sheet1!H108</f>
        <v>1</v>
      </c>
      <c r="K99">
        <f>Sheet1!I108</f>
        <v>2</v>
      </c>
      <c r="L99">
        <f>Sheet1!J108</f>
        <v>0</v>
      </c>
      <c r="M99">
        <f>Sheet1!K108</f>
        <v>22</v>
      </c>
      <c r="N99">
        <f>Sheet1!L108</f>
        <v>2</v>
      </c>
      <c r="O99">
        <f>Sheet1!M108</f>
        <v>0</v>
      </c>
      <c r="P99">
        <f>Sheet1!N108</f>
        <v>0</v>
      </c>
      <c r="Q99">
        <f>Sheet1!O108</f>
        <v>5</v>
      </c>
      <c r="R99">
        <f>Sheet1!P108</f>
        <v>0</v>
      </c>
      <c r="S99">
        <f>Sheet1!Q108</f>
        <v>0</v>
      </c>
      <c r="T99">
        <f>Sheet1!R108</f>
        <v>0</v>
      </c>
      <c r="U99">
        <f>Sheet1!S108</f>
        <v>2</v>
      </c>
      <c r="V99">
        <f>Sheet1!T108</f>
        <v>7</v>
      </c>
      <c r="W99">
        <f>Sheet1!U108</f>
        <v>0</v>
      </c>
      <c r="X99">
        <f>Sheet1!V108</f>
        <v>0</v>
      </c>
      <c r="Y99">
        <f>Sheet1!W108</f>
        <v>0</v>
      </c>
      <c r="Z99">
        <f>Sheet1!X108</f>
        <v>0</v>
      </c>
      <c r="AA99">
        <f>Sheet1!Y108</f>
        <v>1</v>
      </c>
      <c r="AB99">
        <f>Sheet1!Z108</f>
        <v>51</v>
      </c>
      <c r="AD99">
        <f t="shared" si="5"/>
        <v>25</v>
      </c>
      <c r="AE99">
        <f t="shared" si="6"/>
        <v>5</v>
      </c>
    </row>
    <row r="100" spans="1:31" hidden="1" x14ac:dyDescent="0.2">
      <c r="A100" t="str">
        <f>+VLOOKUP(C100,'HC by Title &amp; Cons w Formulas'!$A$5:$D$142,2,0)</f>
        <v>Queens\Staten Island Property Management</v>
      </c>
      <c r="B100" t="s">
        <v>279</v>
      </c>
      <c r="C100" t="s">
        <v>135</v>
      </c>
      <c r="D100">
        <f>Sheet1!B109</f>
        <v>5</v>
      </c>
      <c r="E100">
        <f>Sheet1!C109</f>
        <v>0</v>
      </c>
      <c r="F100">
        <f>Sheet1!D109</f>
        <v>2</v>
      </c>
      <c r="G100">
        <f>Sheet1!E109</f>
        <v>1</v>
      </c>
      <c r="H100">
        <f>Sheet1!F109</f>
        <v>2</v>
      </c>
      <c r="I100">
        <f>Sheet1!G109</f>
        <v>1</v>
      </c>
      <c r="J100">
        <f>Sheet1!H109</f>
        <v>1</v>
      </c>
      <c r="K100">
        <f>Sheet1!I109</f>
        <v>2</v>
      </c>
      <c r="L100">
        <f>Sheet1!J109</f>
        <v>0</v>
      </c>
      <c r="M100">
        <f>Sheet1!K109</f>
        <v>30</v>
      </c>
      <c r="N100">
        <f>Sheet1!L109</f>
        <v>3</v>
      </c>
      <c r="O100">
        <f>Sheet1!M109</f>
        <v>0</v>
      </c>
      <c r="P100">
        <f>Sheet1!N109</f>
        <v>0</v>
      </c>
      <c r="Q100">
        <f>Sheet1!O109</f>
        <v>5</v>
      </c>
      <c r="R100">
        <f>Sheet1!P109</f>
        <v>0</v>
      </c>
      <c r="S100">
        <f>Sheet1!Q109</f>
        <v>0</v>
      </c>
      <c r="T100">
        <f>Sheet1!R109</f>
        <v>0</v>
      </c>
      <c r="U100">
        <f>Sheet1!S109</f>
        <v>3</v>
      </c>
      <c r="V100">
        <f>Sheet1!T109</f>
        <v>9</v>
      </c>
      <c r="W100">
        <f>Sheet1!U109</f>
        <v>0</v>
      </c>
      <c r="X100">
        <f>Sheet1!V109</f>
        <v>0</v>
      </c>
      <c r="Y100">
        <f>Sheet1!W109</f>
        <v>0</v>
      </c>
      <c r="Z100">
        <f>Sheet1!X109</f>
        <v>0</v>
      </c>
      <c r="AA100">
        <f>Sheet1!Y109</f>
        <v>1</v>
      </c>
      <c r="AB100">
        <f>Sheet1!Z109</f>
        <v>65</v>
      </c>
      <c r="AD100">
        <f t="shared" si="5"/>
        <v>34</v>
      </c>
      <c r="AE100">
        <f t="shared" si="6"/>
        <v>5</v>
      </c>
    </row>
    <row r="101" spans="1:31" x14ac:dyDescent="0.2">
      <c r="A101" t="str">
        <f>+VLOOKUP(C101,'HC by Title &amp; Cons w Formulas'!$A$5:$D$142,2,0)</f>
        <v>Queens\Staten Island Property Management</v>
      </c>
      <c r="B101" t="s">
        <v>280</v>
      </c>
      <c r="C101" t="s">
        <v>136</v>
      </c>
      <c r="D101">
        <f>Sheet1!B110</f>
        <v>2</v>
      </c>
      <c r="E101">
        <f>Sheet1!C110</f>
        <v>0</v>
      </c>
      <c r="F101">
        <f>Sheet1!D110</f>
        <v>0</v>
      </c>
      <c r="G101">
        <f>Sheet1!E110</f>
        <v>1</v>
      </c>
      <c r="H101">
        <f>Sheet1!F110</f>
        <v>1</v>
      </c>
      <c r="I101">
        <f>Sheet1!G110</f>
        <v>1</v>
      </c>
      <c r="J101">
        <f>Sheet1!H110</f>
        <v>1</v>
      </c>
      <c r="K101">
        <f>Sheet1!I110</f>
        <v>1</v>
      </c>
      <c r="L101">
        <f>Sheet1!J110</f>
        <v>0</v>
      </c>
      <c r="M101">
        <f>Sheet1!K110</f>
        <v>6</v>
      </c>
      <c r="N101">
        <f>Sheet1!L110</f>
        <v>1</v>
      </c>
      <c r="O101">
        <f>Sheet1!M110</f>
        <v>0</v>
      </c>
      <c r="P101">
        <f>Sheet1!N110</f>
        <v>0</v>
      </c>
      <c r="Q101">
        <f>Sheet1!O110</f>
        <v>5</v>
      </c>
      <c r="R101">
        <f>Sheet1!P110</f>
        <v>0</v>
      </c>
      <c r="S101">
        <f>Sheet1!Q110</f>
        <v>0</v>
      </c>
      <c r="T101">
        <f>Sheet1!R110</f>
        <v>0</v>
      </c>
      <c r="U101">
        <f>Sheet1!S110</f>
        <v>2</v>
      </c>
      <c r="V101">
        <f>Sheet1!T110</f>
        <v>3</v>
      </c>
      <c r="W101">
        <f>Sheet1!U110</f>
        <v>0</v>
      </c>
      <c r="X101">
        <f>Sheet1!V110</f>
        <v>0</v>
      </c>
      <c r="Y101">
        <f>Sheet1!W110</f>
        <v>0</v>
      </c>
      <c r="Z101">
        <f>Sheet1!X110</f>
        <v>0</v>
      </c>
      <c r="AA101">
        <f>Sheet1!Y110</f>
        <v>1</v>
      </c>
      <c r="AB101">
        <f>Sheet1!Z110</f>
        <v>25</v>
      </c>
      <c r="AD101">
        <f t="shared" si="5"/>
        <v>8</v>
      </c>
      <c r="AE101">
        <f t="shared" si="6"/>
        <v>5</v>
      </c>
    </row>
    <row r="102" spans="1:31" x14ac:dyDescent="0.2">
      <c r="A102" t="str">
        <f>+VLOOKUP(C102,'HC by Title &amp; Cons w Formulas'!$A$5:$D$142,2,0)</f>
        <v>Queens\Staten Island Property Management</v>
      </c>
      <c r="B102" t="s">
        <v>281</v>
      </c>
      <c r="C102" t="s">
        <v>137</v>
      </c>
      <c r="D102">
        <f>Sheet1!B111</f>
        <v>3</v>
      </c>
      <c r="E102">
        <f>Sheet1!C111</f>
        <v>0</v>
      </c>
      <c r="F102">
        <f>Sheet1!D111</f>
        <v>1</v>
      </c>
      <c r="G102">
        <f>Sheet1!E111</f>
        <v>1</v>
      </c>
      <c r="H102">
        <f>Sheet1!F111</f>
        <v>1</v>
      </c>
      <c r="I102">
        <f>Sheet1!G111</f>
        <v>1</v>
      </c>
      <c r="J102">
        <f>Sheet1!H111</f>
        <v>1</v>
      </c>
      <c r="K102">
        <f>Sheet1!I111</f>
        <v>1</v>
      </c>
      <c r="L102">
        <f>Sheet1!J111</f>
        <v>0</v>
      </c>
      <c r="M102">
        <f>Sheet1!K111</f>
        <v>12</v>
      </c>
      <c r="N102">
        <f>Sheet1!L111</f>
        <v>2</v>
      </c>
      <c r="O102">
        <f>Sheet1!M111</f>
        <v>0</v>
      </c>
      <c r="P102">
        <f>Sheet1!N111</f>
        <v>0</v>
      </c>
      <c r="Q102">
        <f>Sheet1!O111</f>
        <v>5</v>
      </c>
      <c r="R102">
        <f>Sheet1!P111</f>
        <v>0</v>
      </c>
      <c r="S102">
        <f>Sheet1!Q111</f>
        <v>0</v>
      </c>
      <c r="T102">
        <f>Sheet1!R111</f>
        <v>0</v>
      </c>
      <c r="U102">
        <f>Sheet1!S111</f>
        <v>2</v>
      </c>
      <c r="V102">
        <f>Sheet1!T111</f>
        <v>5</v>
      </c>
      <c r="W102">
        <f>Sheet1!U111</f>
        <v>0</v>
      </c>
      <c r="X102">
        <f>Sheet1!V111</f>
        <v>0</v>
      </c>
      <c r="Y102">
        <f>Sheet1!W111</f>
        <v>0</v>
      </c>
      <c r="Z102">
        <f>Sheet1!X111</f>
        <v>0</v>
      </c>
      <c r="AA102">
        <f>Sheet1!Y111</f>
        <v>1</v>
      </c>
      <c r="AB102">
        <f>Sheet1!Z111</f>
        <v>36</v>
      </c>
      <c r="AD102">
        <f t="shared" si="5"/>
        <v>15</v>
      </c>
      <c r="AE102">
        <f t="shared" si="6"/>
        <v>5</v>
      </c>
    </row>
    <row r="103" spans="1:31" hidden="1" x14ac:dyDescent="0.2">
      <c r="A103" t="str">
        <f>+VLOOKUP(C103,'HC by Title &amp; Cons w Formulas'!$A$5:$D$142,2,0)</f>
        <v>Queens\Staten Island Property Management</v>
      </c>
      <c r="B103" t="s">
        <v>282</v>
      </c>
      <c r="C103" t="s">
        <v>138</v>
      </c>
      <c r="D103">
        <f>Sheet1!B112</f>
        <v>3</v>
      </c>
      <c r="E103">
        <f>Sheet1!C112</f>
        <v>0</v>
      </c>
      <c r="F103">
        <f>Sheet1!D112</f>
        <v>1</v>
      </c>
      <c r="G103">
        <f>Sheet1!E112</f>
        <v>1</v>
      </c>
      <c r="H103">
        <f>Sheet1!F112</f>
        <v>2</v>
      </c>
      <c r="I103">
        <f>Sheet1!G112</f>
        <v>1</v>
      </c>
      <c r="J103">
        <f>Sheet1!H112</f>
        <v>1</v>
      </c>
      <c r="K103">
        <f>Sheet1!I112</f>
        <v>1</v>
      </c>
      <c r="L103">
        <f>Sheet1!J112</f>
        <v>0</v>
      </c>
      <c r="M103">
        <f>Sheet1!K112</f>
        <v>18</v>
      </c>
      <c r="N103">
        <f>Sheet1!L112</f>
        <v>2</v>
      </c>
      <c r="O103">
        <f>Sheet1!M112</f>
        <v>0</v>
      </c>
      <c r="P103">
        <f>Sheet1!N112</f>
        <v>0</v>
      </c>
      <c r="Q103">
        <f>Sheet1!O112</f>
        <v>5</v>
      </c>
      <c r="R103">
        <f>Sheet1!P112</f>
        <v>0</v>
      </c>
      <c r="S103">
        <f>Sheet1!Q112</f>
        <v>0</v>
      </c>
      <c r="T103">
        <f>Sheet1!R112</f>
        <v>0</v>
      </c>
      <c r="U103">
        <f>Sheet1!S112</f>
        <v>2</v>
      </c>
      <c r="V103">
        <f>Sheet1!T112</f>
        <v>6</v>
      </c>
      <c r="W103">
        <f>Sheet1!U112</f>
        <v>0</v>
      </c>
      <c r="X103">
        <f>Sheet1!V112</f>
        <v>0</v>
      </c>
      <c r="Y103">
        <f>Sheet1!W112</f>
        <v>0</v>
      </c>
      <c r="Z103">
        <f>Sheet1!X112</f>
        <v>0</v>
      </c>
      <c r="AA103">
        <f>Sheet1!Y112</f>
        <v>1</v>
      </c>
      <c r="AB103">
        <f>Sheet1!Z112</f>
        <v>44</v>
      </c>
      <c r="AD103">
        <f t="shared" si="5"/>
        <v>21</v>
      </c>
      <c r="AE103">
        <f t="shared" si="6"/>
        <v>5</v>
      </c>
    </row>
    <row r="104" spans="1:31" x14ac:dyDescent="0.2">
      <c r="A104" t="str">
        <f>+VLOOKUP(C104,'HC by Title &amp; Cons w Formulas'!$A$5:$D$142,2,0)</f>
        <v>Queens\Staten Island Property Management</v>
      </c>
      <c r="B104" t="s">
        <v>283</v>
      </c>
      <c r="C104" t="s">
        <v>129</v>
      </c>
      <c r="D104">
        <f>Sheet1!B113</f>
        <v>3</v>
      </c>
      <c r="E104">
        <f>Sheet1!C113</f>
        <v>0</v>
      </c>
      <c r="F104">
        <f>Sheet1!D113</f>
        <v>1</v>
      </c>
      <c r="G104">
        <f>Sheet1!E113</f>
        <v>1</v>
      </c>
      <c r="H104">
        <f>Sheet1!F113</f>
        <v>1</v>
      </c>
      <c r="I104">
        <f>Sheet1!G113</f>
        <v>1</v>
      </c>
      <c r="J104">
        <f>Sheet1!H113</f>
        <v>1</v>
      </c>
      <c r="K104">
        <f>Sheet1!I113</f>
        <v>1</v>
      </c>
      <c r="L104">
        <f>Sheet1!J113</f>
        <v>0</v>
      </c>
      <c r="M104">
        <f>Sheet1!K113</f>
        <v>14</v>
      </c>
      <c r="N104">
        <f>Sheet1!L113</f>
        <v>2</v>
      </c>
      <c r="O104">
        <f>Sheet1!M113</f>
        <v>0</v>
      </c>
      <c r="P104">
        <f>Sheet1!N113</f>
        <v>0</v>
      </c>
      <c r="Q104">
        <f>Sheet1!O113</f>
        <v>5</v>
      </c>
      <c r="R104">
        <f>Sheet1!P113</f>
        <v>0</v>
      </c>
      <c r="S104">
        <f>Sheet1!Q113</f>
        <v>0</v>
      </c>
      <c r="T104">
        <f>Sheet1!R113</f>
        <v>0</v>
      </c>
      <c r="U104">
        <f>Sheet1!S113</f>
        <v>2</v>
      </c>
      <c r="V104">
        <f>Sheet1!T113</f>
        <v>5</v>
      </c>
      <c r="W104">
        <f>Sheet1!U113</f>
        <v>0</v>
      </c>
      <c r="X104">
        <f>Sheet1!V113</f>
        <v>0</v>
      </c>
      <c r="Y104">
        <f>Sheet1!W113</f>
        <v>0</v>
      </c>
      <c r="Z104">
        <f>Sheet1!X113</f>
        <v>0</v>
      </c>
      <c r="AA104">
        <f>Sheet1!Y113</f>
        <v>1</v>
      </c>
      <c r="AB104">
        <f>Sheet1!Z113</f>
        <v>38</v>
      </c>
      <c r="AD104">
        <f t="shared" si="5"/>
        <v>17</v>
      </c>
      <c r="AE104">
        <f t="shared" si="6"/>
        <v>5</v>
      </c>
    </row>
    <row r="105" spans="1:31" x14ac:dyDescent="0.2">
      <c r="A105" t="str">
        <f>+VLOOKUP(C105,'HC by Title &amp; Cons w Formulas'!$A$5:$D$142,2,0)</f>
        <v>Queens\Staten Island Property Management</v>
      </c>
      <c r="B105" t="s">
        <v>284</v>
      </c>
      <c r="C105" t="s">
        <v>123</v>
      </c>
      <c r="D105">
        <f>Sheet1!B114</f>
        <v>2</v>
      </c>
      <c r="E105">
        <f>Sheet1!C114</f>
        <v>0</v>
      </c>
      <c r="F105">
        <f>Sheet1!D114</f>
        <v>0</v>
      </c>
      <c r="G105">
        <f>Sheet1!E114</f>
        <v>1</v>
      </c>
      <c r="H105">
        <f>Sheet1!F114</f>
        <v>1</v>
      </c>
      <c r="I105">
        <f>Sheet1!G114</f>
        <v>1</v>
      </c>
      <c r="J105">
        <f>Sheet1!H114</f>
        <v>1</v>
      </c>
      <c r="K105">
        <f>Sheet1!I114</f>
        <v>1</v>
      </c>
      <c r="L105">
        <f>Sheet1!J114</f>
        <v>0</v>
      </c>
      <c r="M105">
        <f>Sheet1!K114</f>
        <v>6</v>
      </c>
      <c r="N105">
        <f>Sheet1!L114</f>
        <v>1</v>
      </c>
      <c r="O105">
        <f>Sheet1!M114</f>
        <v>0</v>
      </c>
      <c r="P105">
        <f>Sheet1!N114</f>
        <v>0</v>
      </c>
      <c r="Q105">
        <f>Sheet1!O114</f>
        <v>5</v>
      </c>
      <c r="R105">
        <f>Sheet1!P114</f>
        <v>0</v>
      </c>
      <c r="S105">
        <f>Sheet1!Q114</f>
        <v>0</v>
      </c>
      <c r="T105">
        <f>Sheet1!R114</f>
        <v>0</v>
      </c>
      <c r="U105">
        <f>Sheet1!S114</f>
        <v>2</v>
      </c>
      <c r="V105">
        <f>Sheet1!T114</f>
        <v>2</v>
      </c>
      <c r="W105">
        <f>Sheet1!U114</f>
        <v>0</v>
      </c>
      <c r="X105">
        <f>Sheet1!V114</f>
        <v>0</v>
      </c>
      <c r="Y105">
        <f>Sheet1!W114</f>
        <v>0</v>
      </c>
      <c r="Z105">
        <f>Sheet1!X114</f>
        <v>0</v>
      </c>
      <c r="AA105">
        <f>Sheet1!Y114</f>
        <v>1</v>
      </c>
      <c r="AB105">
        <f>Sheet1!Z114</f>
        <v>24</v>
      </c>
      <c r="AD105">
        <f t="shared" si="5"/>
        <v>8</v>
      </c>
      <c r="AE105">
        <f t="shared" si="6"/>
        <v>5</v>
      </c>
    </row>
    <row r="106" spans="1:31" x14ac:dyDescent="0.2">
      <c r="A106" t="str">
        <f>+VLOOKUP(C106,'HC by Title &amp; Cons w Formulas'!$A$5:$D$142,2,0)</f>
        <v>Queens\Staten Island Property Management</v>
      </c>
      <c r="B106" t="s">
        <v>285</v>
      </c>
      <c r="C106" t="s">
        <v>122</v>
      </c>
      <c r="D106">
        <f>Sheet1!B115</f>
        <v>2</v>
      </c>
      <c r="E106">
        <f>Sheet1!C115</f>
        <v>0</v>
      </c>
      <c r="F106">
        <f>Sheet1!D115</f>
        <v>0</v>
      </c>
      <c r="G106">
        <f>Sheet1!E115</f>
        <v>1</v>
      </c>
      <c r="H106">
        <f>Sheet1!F115</f>
        <v>1</v>
      </c>
      <c r="I106">
        <f>Sheet1!G115</f>
        <v>1</v>
      </c>
      <c r="J106">
        <f>Sheet1!H115</f>
        <v>1</v>
      </c>
      <c r="K106">
        <f>Sheet1!I115</f>
        <v>1</v>
      </c>
      <c r="L106">
        <f>Sheet1!J115</f>
        <v>0</v>
      </c>
      <c r="M106">
        <f>Sheet1!K115</f>
        <v>6</v>
      </c>
      <c r="N106">
        <f>Sheet1!L115</f>
        <v>1</v>
      </c>
      <c r="O106">
        <f>Sheet1!M115</f>
        <v>0</v>
      </c>
      <c r="P106">
        <f>Sheet1!N115</f>
        <v>0</v>
      </c>
      <c r="Q106">
        <f>Sheet1!O115</f>
        <v>5</v>
      </c>
      <c r="R106">
        <f>Sheet1!P115</f>
        <v>0</v>
      </c>
      <c r="S106">
        <f>Sheet1!Q115</f>
        <v>0</v>
      </c>
      <c r="T106">
        <f>Sheet1!R115</f>
        <v>1</v>
      </c>
      <c r="U106">
        <f>Sheet1!S115</f>
        <v>1</v>
      </c>
      <c r="V106">
        <f>Sheet1!T115</f>
        <v>2</v>
      </c>
      <c r="W106">
        <f>Sheet1!U115</f>
        <v>0</v>
      </c>
      <c r="X106">
        <f>Sheet1!V115</f>
        <v>0</v>
      </c>
      <c r="Y106">
        <f>Sheet1!W115</f>
        <v>0</v>
      </c>
      <c r="Z106">
        <f>Sheet1!X115</f>
        <v>0</v>
      </c>
      <c r="AA106">
        <f>Sheet1!Y115</f>
        <v>1</v>
      </c>
      <c r="AB106">
        <f>Sheet1!Z115</f>
        <v>24</v>
      </c>
      <c r="AD106">
        <f t="shared" si="5"/>
        <v>8</v>
      </c>
      <c r="AE106">
        <f t="shared" si="6"/>
        <v>5</v>
      </c>
    </row>
    <row r="107" spans="1:31" x14ac:dyDescent="0.2">
      <c r="A107" t="str">
        <f>+VLOOKUP(C107,'HC by Title &amp; Cons w Formulas'!$A$5:$D$142,2,0)</f>
        <v>Brooklyn Property Management</v>
      </c>
      <c r="B107" t="s">
        <v>286</v>
      </c>
      <c r="C107" t="s">
        <v>39</v>
      </c>
      <c r="D107">
        <f>Sheet1!B116</f>
        <v>3</v>
      </c>
      <c r="E107">
        <f>Sheet1!C116</f>
        <v>0</v>
      </c>
      <c r="F107">
        <f>Sheet1!D116</f>
        <v>1</v>
      </c>
      <c r="G107">
        <f>Sheet1!E116</f>
        <v>1</v>
      </c>
      <c r="H107">
        <f>Sheet1!F116</f>
        <v>1</v>
      </c>
      <c r="I107">
        <f>Sheet1!G116</f>
        <v>1</v>
      </c>
      <c r="J107">
        <f>Sheet1!H116</f>
        <v>1</v>
      </c>
      <c r="K107">
        <f>Sheet1!I116</f>
        <v>1</v>
      </c>
      <c r="L107">
        <f>Sheet1!J116</f>
        <v>0</v>
      </c>
      <c r="M107">
        <f>Sheet1!K116</f>
        <v>16</v>
      </c>
      <c r="N107">
        <f>Sheet1!L116</f>
        <v>1</v>
      </c>
      <c r="O107">
        <f>Sheet1!M116</f>
        <v>0</v>
      </c>
      <c r="P107">
        <f>Sheet1!N116</f>
        <v>0</v>
      </c>
      <c r="Q107">
        <f>Sheet1!O116</f>
        <v>5</v>
      </c>
      <c r="R107">
        <f>Sheet1!P116</f>
        <v>0</v>
      </c>
      <c r="S107">
        <f>Sheet1!Q116</f>
        <v>0</v>
      </c>
      <c r="T107">
        <f>Sheet1!R116</f>
        <v>0</v>
      </c>
      <c r="U107">
        <f>Sheet1!S116</f>
        <v>2</v>
      </c>
      <c r="V107">
        <f>Sheet1!T116</f>
        <v>5</v>
      </c>
      <c r="W107">
        <f>Sheet1!U116</f>
        <v>0</v>
      </c>
      <c r="X107">
        <f>Sheet1!V116</f>
        <v>0</v>
      </c>
      <c r="Y107">
        <f>Sheet1!W116</f>
        <v>0</v>
      </c>
      <c r="Z107">
        <f>Sheet1!X116</f>
        <v>0</v>
      </c>
      <c r="AA107">
        <f>Sheet1!Y116</f>
        <v>1</v>
      </c>
      <c r="AB107">
        <f>Sheet1!Z116</f>
        <v>39</v>
      </c>
      <c r="AD107">
        <f t="shared" si="5"/>
        <v>18</v>
      </c>
      <c r="AE107">
        <f t="shared" si="6"/>
        <v>5</v>
      </c>
    </row>
    <row r="108" spans="1:31" hidden="1" x14ac:dyDescent="0.2">
      <c r="A108" t="str">
        <f>+VLOOKUP(C108,'HC by Title &amp; Cons w Formulas'!$A$5:$D$142,2,0)</f>
        <v>Brooklyn Property Management</v>
      </c>
      <c r="B108" t="s">
        <v>287</v>
      </c>
      <c r="C108" t="s">
        <v>40</v>
      </c>
      <c r="D108">
        <f>Sheet1!B117</f>
        <v>0</v>
      </c>
      <c r="E108">
        <f>Sheet1!C117</f>
        <v>0</v>
      </c>
      <c r="F108">
        <f>Sheet1!D117</f>
        <v>0</v>
      </c>
      <c r="G108">
        <f>Sheet1!E117</f>
        <v>0</v>
      </c>
      <c r="H108">
        <f>Sheet1!F117</f>
        <v>0</v>
      </c>
      <c r="I108">
        <f>Sheet1!G117</f>
        <v>0</v>
      </c>
      <c r="J108">
        <f>Sheet1!H117</f>
        <v>0</v>
      </c>
      <c r="K108">
        <f>Sheet1!I117</f>
        <v>0</v>
      </c>
      <c r="L108">
        <f>Sheet1!J117</f>
        <v>0</v>
      </c>
      <c r="M108">
        <f>Sheet1!K117</f>
        <v>0</v>
      </c>
      <c r="N108">
        <f>Sheet1!L117</f>
        <v>0</v>
      </c>
      <c r="O108">
        <f>Sheet1!M117</f>
        <v>0</v>
      </c>
      <c r="P108">
        <f>Sheet1!N117</f>
        <v>0</v>
      </c>
      <c r="Q108">
        <f>Sheet1!O117</f>
        <v>0</v>
      </c>
      <c r="R108">
        <f>Sheet1!P117</f>
        <v>0</v>
      </c>
      <c r="S108">
        <f>Sheet1!Q117</f>
        <v>0</v>
      </c>
      <c r="T108">
        <f>Sheet1!R117</f>
        <v>0</v>
      </c>
      <c r="U108">
        <f>Sheet1!S117</f>
        <v>0</v>
      </c>
      <c r="V108">
        <f>Sheet1!T117</f>
        <v>0</v>
      </c>
      <c r="W108">
        <f>Sheet1!U117</f>
        <v>0</v>
      </c>
      <c r="X108">
        <f>Sheet1!V117</f>
        <v>0</v>
      </c>
      <c r="Y108">
        <f>Sheet1!W117</f>
        <v>0</v>
      </c>
      <c r="Z108">
        <f>Sheet1!X117</f>
        <v>0</v>
      </c>
      <c r="AA108">
        <f>Sheet1!Y117</f>
        <v>0</v>
      </c>
      <c r="AB108">
        <f>Sheet1!Z117</f>
        <v>0</v>
      </c>
      <c r="AD108">
        <f t="shared" si="5"/>
        <v>0</v>
      </c>
      <c r="AE108">
        <f t="shared" si="6"/>
        <v>0</v>
      </c>
    </row>
    <row r="109" spans="1:31" x14ac:dyDescent="0.2">
      <c r="A109" t="str">
        <f>+VLOOKUP(C109,'HC by Title &amp; Cons w Formulas'!$A$5:$D$142,2,0)</f>
        <v>Brooklyn Property Management</v>
      </c>
      <c r="B109" t="s">
        <v>288</v>
      </c>
      <c r="C109" t="s">
        <v>41</v>
      </c>
      <c r="D109">
        <f>Sheet1!B118</f>
        <v>2</v>
      </c>
      <c r="E109">
        <f>Sheet1!C118</f>
        <v>0</v>
      </c>
      <c r="F109">
        <f>Sheet1!D118</f>
        <v>0</v>
      </c>
      <c r="G109">
        <f>Sheet1!E118</f>
        <v>1</v>
      </c>
      <c r="H109">
        <f>Sheet1!F118</f>
        <v>1</v>
      </c>
      <c r="I109">
        <f>Sheet1!G118</f>
        <v>1</v>
      </c>
      <c r="J109">
        <f>Sheet1!H118</f>
        <v>1</v>
      </c>
      <c r="K109">
        <f>Sheet1!I118</f>
        <v>1</v>
      </c>
      <c r="L109">
        <f>Sheet1!J118</f>
        <v>0</v>
      </c>
      <c r="M109">
        <f>Sheet1!K118</f>
        <v>14</v>
      </c>
      <c r="N109">
        <f>Sheet1!L118</f>
        <v>1</v>
      </c>
      <c r="O109">
        <f>Sheet1!M118</f>
        <v>0</v>
      </c>
      <c r="P109">
        <f>Sheet1!N118</f>
        <v>0</v>
      </c>
      <c r="Q109">
        <f>Sheet1!O118</f>
        <v>5</v>
      </c>
      <c r="R109">
        <f>Sheet1!P118</f>
        <v>0</v>
      </c>
      <c r="S109">
        <f>Sheet1!Q118</f>
        <v>0</v>
      </c>
      <c r="T109">
        <f>Sheet1!R118</f>
        <v>1</v>
      </c>
      <c r="U109">
        <f>Sheet1!S118</f>
        <v>0</v>
      </c>
      <c r="V109">
        <f>Sheet1!T118</f>
        <v>4</v>
      </c>
      <c r="W109">
        <f>Sheet1!U118</f>
        <v>0</v>
      </c>
      <c r="X109">
        <f>Sheet1!V118</f>
        <v>0</v>
      </c>
      <c r="Y109">
        <f>Sheet1!W118</f>
        <v>1</v>
      </c>
      <c r="Z109">
        <f>Sheet1!X118</f>
        <v>0</v>
      </c>
      <c r="AA109">
        <f>Sheet1!Y118</f>
        <v>1</v>
      </c>
      <c r="AB109">
        <f>Sheet1!Z118</f>
        <v>34</v>
      </c>
      <c r="AD109">
        <f t="shared" si="5"/>
        <v>16</v>
      </c>
      <c r="AE109">
        <f t="shared" si="6"/>
        <v>5</v>
      </c>
    </row>
    <row r="110" spans="1:31" hidden="1" x14ac:dyDescent="0.2">
      <c r="A110" t="str">
        <f>+VLOOKUP(C110,'HC by Title &amp; Cons w Formulas'!$A$5:$D$142,2,0)</f>
        <v>Brooklyn Property Management</v>
      </c>
      <c r="B110" t="s">
        <v>289</v>
      </c>
      <c r="C110" t="s">
        <v>42</v>
      </c>
      <c r="D110">
        <f>Sheet1!B119</f>
        <v>4</v>
      </c>
      <c r="E110">
        <f>Sheet1!C119</f>
        <v>0</v>
      </c>
      <c r="F110">
        <f>Sheet1!D119</f>
        <v>1</v>
      </c>
      <c r="G110">
        <f>Sheet1!E119</f>
        <v>1</v>
      </c>
      <c r="H110">
        <f>Sheet1!F119</f>
        <v>2</v>
      </c>
      <c r="I110">
        <f>Sheet1!G119</f>
        <v>1</v>
      </c>
      <c r="J110">
        <f>Sheet1!H119</f>
        <v>1</v>
      </c>
      <c r="K110">
        <f>Sheet1!I119</f>
        <v>2</v>
      </c>
      <c r="L110">
        <f>Sheet1!J119</f>
        <v>0</v>
      </c>
      <c r="M110">
        <f>Sheet1!K119</f>
        <v>21</v>
      </c>
      <c r="N110">
        <f>Sheet1!L119</f>
        <v>3</v>
      </c>
      <c r="O110">
        <f>Sheet1!M119</f>
        <v>0</v>
      </c>
      <c r="P110">
        <f>Sheet1!N119</f>
        <v>0</v>
      </c>
      <c r="Q110">
        <f>Sheet1!O119</f>
        <v>5</v>
      </c>
      <c r="R110">
        <f>Sheet1!P119</f>
        <v>0</v>
      </c>
      <c r="S110">
        <f>Sheet1!Q119</f>
        <v>0</v>
      </c>
      <c r="T110">
        <f>Sheet1!R119</f>
        <v>0</v>
      </c>
      <c r="U110">
        <f>Sheet1!S119</f>
        <v>2</v>
      </c>
      <c r="V110">
        <f>Sheet1!T119</f>
        <v>7</v>
      </c>
      <c r="W110">
        <f>Sheet1!U119</f>
        <v>0</v>
      </c>
      <c r="X110">
        <f>Sheet1!V119</f>
        <v>0</v>
      </c>
      <c r="Y110">
        <f>Sheet1!W119</f>
        <v>0</v>
      </c>
      <c r="Z110">
        <f>Sheet1!X119</f>
        <v>0</v>
      </c>
      <c r="AA110">
        <f>Sheet1!Y119</f>
        <v>1</v>
      </c>
      <c r="AB110">
        <f>Sheet1!Z119</f>
        <v>51</v>
      </c>
      <c r="AD110">
        <f t="shared" si="5"/>
        <v>25</v>
      </c>
      <c r="AE110">
        <f t="shared" si="6"/>
        <v>5</v>
      </c>
    </row>
    <row r="111" spans="1:31" x14ac:dyDescent="0.2">
      <c r="A111" t="str">
        <f>+VLOOKUP(C111,'HC by Title &amp; Cons w Formulas'!$A$5:$D$142,2,0)</f>
        <v>Brooklyn Property Management</v>
      </c>
      <c r="B111" t="s">
        <v>290</v>
      </c>
      <c r="C111" t="s">
        <v>43</v>
      </c>
      <c r="D111">
        <f>Sheet1!B120</f>
        <v>2</v>
      </c>
      <c r="E111">
        <f>Sheet1!C120</f>
        <v>0</v>
      </c>
      <c r="F111">
        <f>Sheet1!D120</f>
        <v>0</v>
      </c>
      <c r="G111">
        <f>Sheet1!E120</f>
        <v>1</v>
      </c>
      <c r="H111">
        <f>Sheet1!F120</f>
        <v>1</v>
      </c>
      <c r="I111">
        <f>Sheet1!G120</f>
        <v>1</v>
      </c>
      <c r="J111">
        <f>Sheet1!H120</f>
        <v>1</v>
      </c>
      <c r="K111">
        <f>Sheet1!I120</f>
        <v>1</v>
      </c>
      <c r="L111">
        <f>Sheet1!J120</f>
        <v>0</v>
      </c>
      <c r="M111">
        <f>Sheet1!K120</f>
        <v>10</v>
      </c>
      <c r="N111">
        <f>Sheet1!L120</f>
        <v>1</v>
      </c>
      <c r="O111">
        <f>Sheet1!M120</f>
        <v>0</v>
      </c>
      <c r="P111">
        <f>Sheet1!N120</f>
        <v>0</v>
      </c>
      <c r="Q111">
        <f>Sheet1!O120</f>
        <v>5</v>
      </c>
      <c r="R111">
        <f>Sheet1!P120</f>
        <v>0</v>
      </c>
      <c r="S111">
        <f>Sheet1!Q120</f>
        <v>0</v>
      </c>
      <c r="T111">
        <f>Sheet1!R120</f>
        <v>0</v>
      </c>
      <c r="U111">
        <f>Sheet1!S120</f>
        <v>2</v>
      </c>
      <c r="V111">
        <f>Sheet1!T120</f>
        <v>4</v>
      </c>
      <c r="W111">
        <f>Sheet1!U120</f>
        <v>0</v>
      </c>
      <c r="X111">
        <f>Sheet1!V120</f>
        <v>0</v>
      </c>
      <c r="Y111">
        <f>Sheet1!W120</f>
        <v>0</v>
      </c>
      <c r="Z111">
        <f>Sheet1!X120</f>
        <v>0</v>
      </c>
      <c r="AA111">
        <f>Sheet1!Y120</f>
        <v>1</v>
      </c>
      <c r="AB111">
        <f>Sheet1!Z120</f>
        <v>30</v>
      </c>
      <c r="AD111">
        <f t="shared" si="5"/>
        <v>12</v>
      </c>
      <c r="AE111">
        <f t="shared" si="6"/>
        <v>5</v>
      </c>
    </row>
    <row r="112" spans="1:31" x14ac:dyDescent="0.2">
      <c r="A112" t="str">
        <f>+VLOOKUP(C112,'HC by Title &amp; Cons w Formulas'!$A$5:$D$142,2,0)</f>
        <v>Brooklyn Property Management</v>
      </c>
      <c r="B112" t="s">
        <v>291</v>
      </c>
      <c r="C112" t="s">
        <v>44</v>
      </c>
      <c r="D112">
        <f>Sheet1!B121</f>
        <v>3</v>
      </c>
      <c r="E112">
        <f>Sheet1!C121</f>
        <v>0</v>
      </c>
      <c r="F112">
        <f>Sheet1!D121</f>
        <v>1</v>
      </c>
      <c r="G112">
        <f>Sheet1!E121</f>
        <v>1</v>
      </c>
      <c r="H112">
        <f>Sheet1!F121</f>
        <v>1</v>
      </c>
      <c r="I112">
        <f>Sheet1!G121</f>
        <v>1</v>
      </c>
      <c r="J112">
        <f>Sheet1!H121</f>
        <v>1</v>
      </c>
      <c r="K112">
        <f>Sheet1!I121</f>
        <v>1</v>
      </c>
      <c r="L112">
        <f>Sheet1!J121</f>
        <v>0</v>
      </c>
      <c r="M112">
        <f>Sheet1!K121</f>
        <v>15</v>
      </c>
      <c r="N112">
        <f>Sheet1!L121</f>
        <v>1</v>
      </c>
      <c r="O112">
        <f>Sheet1!M121</f>
        <v>0</v>
      </c>
      <c r="P112">
        <f>Sheet1!N121</f>
        <v>0</v>
      </c>
      <c r="Q112">
        <f>Sheet1!O121</f>
        <v>5</v>
      </c>
      <c r="R112">
        <f>Sheet1!P121</f>
        <v>0</v>
      </c>
      <c r="S112">
        <f>Sheet1!Q121</f>
        <v>0</v>
      </c>
      <c r="T112">
        <f>Sheet1!R121</f>
        <v>0</v>
      </c>
      <c r="U112">
        <f>Sheet1!S121</f>
        <v>2</v>
      </c>
      <c r="V112">
        <f>Sheet1!T121</f>
        <v>5</v>
      </c>
      <c r="W112">
        <f>Sheet1!U121</f>
        <v>0</v>
      </c>
      <c r="X112">
        <f>Sheet1!V121</f>
        <v>0</v>
      </c>
      <c r="Y112">
        <f>Sheet1!W121</f>
        <v>0</v>
      </c>
      <c r="Z112">
        <f>Sheet1!X121</f>
        <v>0</v>
      </c>
      <c r="AA112">
        <f>Sheet1!Y121</f>
        <v>1</v>
      </c>
      <c r="AB112">
        <f>Sheet1!Z121</f>
        <v>38</v>
      </c>
      <c r="AD112">
        <f t="shared" si="5"/>
        <v>17</v>
      </c>
      <c r="AE112">
        <f t="shared" si="6"/>
        <v>5</v>
      </c>
    </row>
    <row r="113" spans="1:31" x14ac:dyDescent="0.2">
      <c r="A113" t="str">
        <f>+VLOOKUP(C113,'HC by Title &amp; Cons w Formulas'!$A$5:$D$142,2,0)</f>
        <v>Brooklyn Property Management</v>
      </c>
      <c r="B113" t="s">
        <v>292</v>
      </c>
      <c r="C113" t="s">
        <v>45</v>
      </c>
      <c r="D113">
        <f>Sheet1!B122</f>
        <v>2</v>
      </c>
      <c r="E113">
        <f>Sheet1!C122</f>
        <v>0</v>
      </c>
      <c r="F113">
        <f>Sheet1!D122</f>
        <v>0</v>
      </c>
      <c r="G113">
        <f>Sheet1!E122</f>
        <v>1</v>
      </c>
      <c r="H113">
        <f>Sheet1!F122</f>
        <v>1</v>
      </c>
      <c r="I113">
        <f>Sheet1!G122</f>
        <v>1</v>
      </c>
      <c r="J113">
        <f>Sheet1!H122</f>
        <v>1</v>
      </c>
      <c r="K113">
        <f>Sheet1!I122</f>
        <v>1</v>
      </c>
      <c r="L113">
        <f>Sheet1!J122</f>
        <v>0</v>
      </c>
      <c r="M113">
        <f>Sheet1!K122</f>
        <v>7</v>
      </c>
      <c r="N113">
        <f>Sheet1!L122</f>
        <v>1</v>
      </c>
      <c r="O113">
        <f>Sheet1!M122</f>
        <v>0</v>
      </c>
      <c r="P113">
        <f>Sheet1!N122</f>
        <v>0</v>
      </c>
      <c r="Q113">
        <f>Sheet1!O122</f>
        <v>5</v>
      </c>
      <c r="R113">
        <f>Sheet1!P122</f>
        <v>0</v>
      </c>
      <c r="S113">
        <f>Sheet1!Q122</f>
        <v>0</v>
      </c>
      <c r="T113">
        <f>Sheet1!R122</f>
        <v>0</v>
      </c>
      <c r="U113">
        <f>Sheet1!S122</f>
        <v>2</v>
      </c>
      <c r="V113">
        <f>Sheet1!T122</f>
        <v>3</v>
      </c>
      <c r="W113">
        <f>Sheet1!U122</f>
        <v>0</v>
      </c>
      <c r="X113">
        <f>Sheet1!V122</f>
        <v>0</v>
      </c>
      <c r="Y113">
        <f>Sheet1!W122</f>
        <v>0</v>
      </c>
      <c r="Z113">
        <f>Sheet1!X122</f>
        <v>0</v>
      </c>
      <c r="AA113">
        <f>Sheet1!Y122</f>
        <v>1</v>
      </c>
      <c r="AB113">
        <f>Sheet1!Z122</f>
        <v>26</v>
      </c>
      <c r="AD113">
        <f t="shared" si="5"/>
        <v>9</v>
      </c>
      <c r="AE113">
        <f t="shared" si="6"/>
        <v>5</v>
      </c>
    </row>
    <row r="114" spans="1:31" hidden="1" x14ac:dyDescent="0.2">
      <c r="A114" t="str">
        <f>+VLOOKUP(C114,'HC by Title &amp; Cons w Formulas'!$A$5:$D$142,2,0)</f>
        <v>Brooklyn Property Management</v>
      </c>
      <c r="B114" t="s">
        <v>293</v>
      </c>
      <c r="C114" t="s">
        <v>46</v>
      </c>
      <c r="D114">
        <f>Sheet1!B123</f>
        <v>4</v>
      </c>
      <c r="E114">
        <f>Sheet1!C123</f>
        <v>0</v>
      </c>
      <c r="F114">
        <f>Sheet1!D123</f>
        <v>1</v>
      </c>
      <c r="G114">
        <f>Sheet1!E123</f>
        <v>1</v>
      </c>
      <c r="H114">
        <f>Sheet1!F123</f>
        <v>2</v>
      </c>
      <c r="I114">
        <f>Sheet1!G123</f>
        <v>1</v>
      </c>
      <c r="J114">
        <f>Sheet1!H123</f>
        <v>1</v>
      </c>
      <c r="K114">
        <f>Sheet1!I123</f>
        <v>1</v>
      </c>
      <c r="L114">
        <f>Sheet1!J123</f>
        <v>0</v>
      </c>
      <c r="M114">
        <f>Sheet1!K123</f>
        <v>18</v>
      </c>
      <c r="N114">
        <f>Sheet1!L123</f>
        <v>2</v>
      </c>
      <c r="O114">
        <f>Sheet1!M123</f>
        <v>0</v>
      </c>
      <c r="P114">
        <f>Sheet1!N123</f>
        <v>0</v>
      </c>
      <c r="Q114">
        <f>Sheet1!O123</f>
        <v>5</v>
      </c>
      <c r="R114">
        <f>Sheet1!P123</f>
        <v>0</v>
      </c>
      <c r="S114">
        <f>Sheet1!Q123</f>
        <v>0</v>
      </c>
      <c r="T114">
        <f>Sheet1!R123</f>
        <v>0</v>
      </c>
      <c r="U114">
        <f>Sheet1!S123</f>
        <v>2</v>
      </c>
      <c r="V114">
        <f>Sheet1!T123</f>
        <v>7</v>
      </c>
      <c r="W114">
        <f>Sheet1!U123</f>
        <v>0</v>
      </c>
      <c r="X114">
        <f>Sheet1!V123</f>
        <v>0</v>
      </c>
      <c r="Y114">
        <f>Sheet1!W123</f>
        <v>0</v>
      </c>
      <c r="Z114">
        <f>Sheet1!X123</f>
        <v>0</v>
      </c>
      <c r="AA114">
        <f>Sheet1!Y123</f>
        <v>1</v>
      </c>
      <c r="AB114">
        <f>Sheet1!Z123</f>
        <v>46</v>
      </c>
      <c r="AD114">
        <f t="shared" si="5"/>
        <v>21</v>
      </c>
      <c r="AE114">
        <f t="shared" si="6"/>
        <v>5</v>
      </c>
    </row>
    <row r="115" spans="1:31" hidden="1" x14ac:dyDescent="0.2">
      <c r="A115" t="str">
        <f>+VLOOKUP(C115,'HC by Title &amp; Cons w Formulas'!$A$5:$D$142,2,0)</f>
        <v>Brooklyn Property Management</v>
      </c>
      <c r="B115" t="s">
        <v>294</v>
      </c>
      <c r="C115" t="s">
        <v>47</v>
      </c>
      <c r="D115">
        <f>Sheet1!B124</f>
        <v>3</v>
      </c>
      <c r="E115">
        <f>Sheet1!C124</f>
        <v>0</v>
      </c>
      <c r="F115">
        <f>Sheet1!D124</f>
        <v>1</v>
      </c>
      <c r="G115">
        <f>Sheet1!E124</f>
        <v>1</v>
      </c>
      <c r="H115">
        <f>Sheet1!F124</f>
        <v>2</v>
      </c>
      <c r="I115">
        <f>Sheet1!G124</f>
        <v>1</v>
      </c>
      <c r="J115">
        <f>Sheet1!H124</f>
        <v>1</v>
      </c>
      <c r="K115">
        <f>Sheet1!I124</f>
        <v>1</v>
      </c>
      <c r="L115">
        <f>Sheet1!J124</f>
        <v>0</v>
      </c>
      <c r="M115">
        <f>Sheet1!K124</f>
        <v>18</v>
      </c>
      <c r="N115">
        <f>Sheet1!L124</f>
        <v>1</v>
      </c>
      <c r="O115">
        <f>Sheet1!M124</f>
        <v>0</v>
      </c>
      <c r="P115">
        <f>Sheet1!N124</f>
        <v>0</v>
      </c>
      <c r="Q115">
        <f>Sheet1!O124</f>
        <v>5</v>
      </c>
      <c r="R115">
        <f>Sheet1!P124</f>
        <v>0</v>
      </c>
      <c r="S115">
        <f>Sheet1!Q124</f>
        <v>0</v>
      </c>
      <c r="T115">
        <f>Sheet1!R124</f>
        <v>0</v>
      </c>
      <c r="U115">
        <f>Sheet1!S124</f>
        <v>1</v>
      </c>
      <c r="V115">
        <f>Sheet1!T124</f>
        <v>6</v>
      </c>
      <c r="W115">
        <f>Sheet1!U124</f>
        <v>0</v>
      </c>
      <c r="X115">
        <f>Sheet1!V124</f>
        <v>0</v>
      </c>
      <c r="Y115">
        <f>Sheet1!W124</f>
        <v>1</v>
      </c>
      <c r="Z115">
        <f>Sheet1!X124</f>
        <v>0</v>
      </c>
      <c r="AA115">
        <f>Sheet1!Y124</f>
        <v>1</v>
      </c>
      <c r="AB115">
        <f>Sheet1!Z124</f>
        <v>43</v>
      </c>
      <c r="AD115">
        <f t="shared" si="5"/>
        <v>20</v>
      </c>
      <c r="AE115">
        <f t="shared" si="6"/>
        <v>5</v>
      </c>
    </row>
    <row r="116" spans="1:31" x14ac:dyDescent="0.2">
      <c r="A116" t="str">
        <f>+VLOOKUP(C116,'HC by Title &amp; Cons w Formulas'!$A$5:$D$142,2,0)</f>
        <v>Brooklyn Property Management</v>
      </c>
      <c r="B116" t="s">
        <v>295</v>
      </c>
      <c r="C116" t="s">
        <v>48</v>
      </c>
      <c r="D116">
        <f>Sheet1!B125</f>
        <v>2</v>
      </c>
      <c r="E116">
        <f>Sheet1!C125</f>
        <v>0</v>
      </c>
      <c r="F116">
        <f>Sheet1!D125</f>
        <v>0</v>
      </c>
      <c r="G116">
        <f>Sheet1!E125</f>
        <v>1</v>
      </c>
      <c r="H116">
        <f>Sheet1!F125</f>
        <v>1</v>
      </c>
      <c r="I116">
        <f>Sheet1!G125</f>
        <v>1</v>
      </c>
      <c r="J116">
        <f>Sheet1!H125</f>
        <v>1</v>
      </c>
      <c r="K116">
        <f>Sheet1!I125</f>
        <v>1</v>
      </c>
      <c r="L116">
        <f>Sheet1!J125</f>
        <v>0</v>
      </c>
      <c r="M116">
        <f>Sheet1!K125</f>
        <v>8</v>
      </c>
      <c r="N116">
        <f>Sheet1!L125</f>
        <v>1</v>
      </c>
      <c r="O116">
        <f>Sheet1!M125</f>
        <v>0</v>
      </c>
      <c r="P116">
        <f>Sheet1!N125</f>
        <v>0</v>
      </c>
      <c r="Q116">
        <f>Sheet1!O125</f>
        <v>5</v>
      </c>
      <c r="R116">
        <f>Sheet1!P125</f>
        <v>0</v>
      </c>
      <c r="S116">
        <f>Sheet1!Q125</f>
        <v>0</v>
      </c>
      <c r="T116">
        <f>Sheet1!R125</f>
        <v>1</v>
      </c>
      <c r="U116">
        <f>Sheet1!S125</f>
        <v>1</v>
      </c>
      <c r="V116">
        <f>Sheet1!T125</f>
        <v>3</v>
      </c>
      <c r="W116">
        <f>Sheet1!U125</f>
        <v>0</v>
      </c>
      <c r="X116">
        <f>Sheet1!V125</f>
        <v>0</v>
      </c>
      <c r="Y116">
        <f>Sheet1!W125</f>
        <v>0</v>
      </c>
      <c r="Z116">
        <f>Sheet1!X125</f>
        <v>0</v>
      </c>
      <c r="AA116">
        <f>Sheet1!Y125</f>
        <v>1</v>
      </c>
      <c r="AB116">
        <f>Sheet1!Z125</f>
        <v>27</v>
      </c>
      <c r="AD116">
        <f t="shared" si="5"/>
        <v>10</v>
      </c>
      <c r="AE116">
        <f t="shared" si="6"/>
        <v>5</v>
      </c>
    </row>
    <row r="117" spans="1:31" x14ac:dyDescent="0.2">
      <c r="A117" t="str">
        <f>+VLOOKUP(C117,'HC by Title &amp; Cons w Formulas'!$A$5:$D$142,2,0)</f>
        <v>Brooklyn Property Management</v>
      </c>
      <c r="B117" t="s">
        <v>296</v>
      </c>
      <c r="C117" t="s">
        <v>49</v>
      </c>
      <c r="D117">
        <f>Sheet1!B126</f>
        <v>3</v>
      </c>
      <c r="E117">
        <f>Sheet1!C126</f>
        <v>0</v>
      </c>
      <c r="F117">
        <f>Sheet1!D126</f>
        <v>1</v>
      </c>
      <c r="G117">
        <f>Sheet1!E126</f>
        <v>1</v>
      </c>
      <c r="H117">
        <f>Sheet1!F126</f>
        <v>1</v>
      </c>
      <c r="I117">
        <f>Sheet1!G126</f>
        <v>1</v>
      </c>
      <c r="J117">
        <f>Sheet1!H126</f>
        <v>1</v>
      </c>
      <c r="K117">
        <f>Sheet1!I126</f>
        <v>1</v>
      </c>
      <c r="L117">
        <f>Sheet1!J126</f>
        <v>0</v>
      </c>
      <c r="M117">
        <f>Sheet1!K126</f>
        <v>14</v>
      </c>
      <c r="N117">
        <f>Sheet1!L126</f>
        <v>2</v>
      </c>
      <c r="O117">
        <f>Sheet1!M126</f>
        <v>0</v>
      </c>
      <c r="P117">
        <f>Sheet1!N126</f>
        <v>0</v>
      </c>
      <c r="Q117">
        <f>Sheet1!O126</f>
        <v>5</v>
      </c>
      <c r="R117">
        <f>Sheet1!P126</f>
        <v>0</v>
      </c>
      <c r="S117">
        <f>Sheet1!Q126</f>
        <v>0</v>
      </c>
      <c r="T117">
        <f>Sheet1!R126</f>
        <v>0</v>
      </c>
      <c r="U117">
        <f>Sheet1!S126</f>
        <v>2</v>
      </c>
      <c r="V117">
        <f>Sheet1!T126</f>
        <v>5</v>
      </c>
      <c r="W117">
        <f>Sheet1!U126</f>
        <v>0</v>
      </c>
      <c r="X117">
        <f>Sheet1!V126</f>
        <v>0</v>
      </c>
      <c r="Y117">
        <f>Sheet1!W126</f>
        <v>0</v>
      </c>
      <c r="Z117">
        <f>Sheet1!X126</f>
        <v>0</v>
      </c>
      <c r="AA117">
        <f>Sheet1!Y126</f>
        <v>1</v>
      </c>
      <c r="AB117">
        <f>Sheet1!Z126</f>
        <v>38</v>
      </c>
      <c r="AD117">
        <f t="shared" si="5"/>
        <v>17</v>
      </c>
      <c r="AE117">
        <f t="shared" si="6"/>
        <v>5</v>
      </c>
    </row>
    <row r="118" spans="1:31" x14ac:dyDescent="0.2">
      <c r="A118" t="str">
        <f>+VLOOKUP(C118,'HC by Title &amp; Cons w Formulas'!$A$5:$D$142,2,0)</f>
        <v>Brooklyn Property Management</v>
      </c>
      <c r="B118" t="s">
        <v>297</v>
      </c>
      <c r="C118" t="s">
        <v>50</v>
      </c>
      <c r="D118">
        <f>Sheet1!B127</f>
        <v>3</v>
      </c>
      <c r="E118">
        <f>Sheet1!C127</f>
        <v>0</v>
      </c>
      <c r="F118">
        <f>Sheet1!D127</f>
        <v>1</v>
      </c>
      <c r="G118">
        <f>Sheet1!E127</f>
        <v>1</v>
      </c>
      <c r="H118">
        <f>Sheet1!F127</f>
        <v>1</v>
      </c>
      <c r="I118">
        <f>Sheet1!G127</f>
        <v>1</v>
      </c>
      <c r="J118">
        <f>Sheet1!H127</f>
        <v>1</v>
      </c>
      <c r="K118">
        <f>Sheet1!I127</f>
        <v>1</v>
      </c>
      <c r="L118">
        <f>Sheet1!J127</f>
        <v>0</v>
      </c>
      <c r="M118">
        <f>Sheet1!K127</f>
        <v>14</v>
      </c>
      <c r="N118">
        <f>Sheet1!L127</f>
        <v>1</v>
      </c>
      <c r="O118">
        <f>Sheet1!M127</f>
        <v>0</v>
      </c>
      <c r="P118">
        <f>Sheet1!N127</f>
        <v>0</v>
      </c>
      <c r="Q118">
        <f>Sheet1!O127</f>
        <v>5</v>
      </c>
      <c r="R118">
        <f>Sheet1!P127</f>
        <v>0</v>
      </c>
      <c r="S118">
        <f>Sheet1!Q127</f>
        <v>0</v>
      </c>
      <c r="T118">
        <f>Sheet1!R127</f>
        <v>1</v>
      </c>
      <c r="U118">
        <f>Sheet1!S127</f>
        <v>1</v>
      </c>
      <c r="V118">
        <f>Sheet1!T127</f>
        <v>5</v>
      </c>
      <c r="W118">
        <f>Sheet1!U127</f>
        <v>0</v>
      </c>
      <c r="X118">
        <f>Sheet1!V127</f>
        <v>0</v>
      </c>
      <c r="Y118">
        <f>Sheet1!W127</f>
        <v>0</v>
      </c>
      <c r="Z118">
        <f>Sheet1!X127</f>
        <v>0</v>
      </c>
      <c r="AA118">
        <f>Sheet1!Y127</f>
        <v>1</v>
      </c>
      <c r="AB118">
        <f>Sheet1!Z127</f>
        <v>37</v>
      </c>
      <c r="AD118">
        <f t="shared" si="5"/>
        <v>16</v>
      </c>
      <c r="AE118">
        <f t="shared" si="6"/>
        <v>5</v>
      </c>
    </row>
    <row r="119" spans="1:31" hidden="1" x14ac:dyDescent="0.2">
      <c r="A119" t="str">
        <f>+VLOOKUP(C119,'HC by Title &amp; Cons w Formulas'!$A$5:$D$142,2,0)</f>
        <v>Brooklyn Property Management</v>
      </c>
      <c r="B119" t="s">
        <v>298</v>
      </c>
      <c r="C119" t="s">
        <v>51</v>
      </c>
      <c r="D119">
        <f>Sheet1!B128</f>
        <v>5</v>
      </c>
      <c r="E119">
        <f>Sheet1!C128</f>
        <v>0</v>
      </c>
      <c r="F119">
        <f>Sheet1!D128</f>
        <v>2</v>
      </c>
      <c r="G119">
        <f>Sheet1!E128</f>
        <v>1</v>
      </c>
      <c r="H119">
        <f>Sheet1!F128</f>
        <v>2</v>
      </c>
      <c r="I119">
        <f>Sheet1!G128</f>
        <v>1</v>
      </c>
      <c r="J119">
        <f>Sheet1!H128</f>
        <v>1</v>
      </c>
      <c r="K119">
        <f>Sheet1!I128</f>
        <v>2</v>
      </c>
      <c r="L119">
        <f>Sheet1!J128</f>
        <v>0</v>
      </c>
      <c r="M119">
        <f>Sheet1!K128</f>
        <v>24</v>
      </c>
      <c r="N119">
        <f>Sheet1!L128</f>
        <v>2</v>
      </c>
      <c r="O119">
        <f>Sheet1!M128</f>
        <v>0</v>
      </c>
      <c r="P119">
        <f>Sheet1!N128</f>
        <v>0</v>
      </c>
      <c r="Q119">
        <f>Sheet1!O128</f>
        <v>5</v>
      </c>
      <c r="R119">
        <f>Sheet1!P128</f>
        <v>0</v>
      </c>
      <c r="S119">
        <f>Sheet1!Q128</f>
        <v>0</v>
      </c>
      <c r="T119">
        <f>Sheet1!R128</f>
        <v>0</v>
      </c>
      <c r="U119">
        <f>Sheet1!S128</f>
        <v>2</v>
      </c>
      <c r="V119">
        <f>Sheet1!T128</f>
        <v>7</v>
      </c>
      <c r="W119">
        <f>Sheet1!U128</f>
        <v>0</v>
      </c>
      <c r="X119">
        <f>Sheet1!V128</f>
        <v>0</v>
      </c>
      <c r="Y119">
        <f>Sheet1!W128</f>
        <v>0</v>
      </c>
      <c r="Z119">
        <f>Sheet1!X128</f>
        <v>0</v>
      </c>
      <c r="AA119">
        <f>Sheet1!Y128</f>
        <v>1</v>
      </c>
      <c r="AB119">
        <f>Sheet1!Z128</f>
        <v>55</v>
      </c>
      <c r="AD119">
        <f t="shared" si="5"/>
        <v>27</v>
      </c>
      <c r="AE119">
        <f t="shared" si="6"/>
        <v>5</v>
      </c>
    </row>
    <row r="120" spans="1:31" x14ac:dyDescent="0.2">
      <c r="A120" t="str">
        <f>+VLOOKUP(C120,'HC by Title &amp; Cons w Formulas'!$A$5:$D$142,2,0)</f>
        <v>Brooklyn Property Management</v>
      </c>
      <c r="B120" t="s">
        <v>299</v>
      </c>
      <c r="C120" t="s">
        <v>52</v>
      </c>
      <c r="D120">
        <f>Sheet1!B129</f>
        <v>3</v>
      </c>
      <c r="E120">
        <f>Sheet1!C129</f>
        <v>0</v>
      </c>
      <c r="F120">
        <f>Sheet1!D129</f>
        <v>1</v>
      </c>
      <c r="G120">
        <f>Sheet1!E129</f>
        <v>1</v>
      </c>
      <c r="H120">
        <f>Sheet1!F129</f>
        <v>1</v>
      </c>
      <c r="I120">
        <f>Sheet1!G129</f>
        <v>1</v>
      </c>
      <c r="J120">
        <f>Sheet1!H129</f>
        <v>1</v>
      </c>
      <c r="K120">
        <f>Sheet1!I129</f>
        <v>1</v>
      </c>
      <c r="L120">
        <f>Sheet1!J129</f>
        <v>0</v>
      </c>
      <c r="M120">
        <f>Sheet1!K129</f>
        <v>18</v>
      </c>
      <c r="N120">
        <f>Sheet1!L129</f>
        <v>1</v>
      </c>
      <c r="O120">
        <f>Sheet1!M129</f>
        <v>0</v>
      </c>
      <c r="P120">
        <f>Sheet1!N129</f>
        <v>0</v>
      </c>
      <c r="Q120">
        <f>Sheet1!O129</f>
        <v>5</v>
      </c>
      <c r="R120">
        <f>Sheet1!P129</f>
        <v>0</v>
      </c>
      <c r="S120">
        <f>Sheet1!Q129</f>
        <v>0</v>
      </c>
      <c r="T120">
        <f>Sheet1!R129</f>
        <v>0</v>
      </c>
      <c r="U120">
        <f>Sheet1!S129</f>
        <v>2</v>
      </c>
      <c r="V120">
        <f>Sheet1!T129</f>
        <v>5</v>
      </c>
      <c r="W120">
        <f>Sheet1!U129</f>
        <v>0</v>
      </c>
      <c r="X120">
        <f>Sheet1!V129</f>
        <v>0</v>
      </c>
      <c r="Y120">
        <f>Sheet1!W129</f>
        <v>0</v>
      </c>
      <c r="Z120">
        <f>Sheet1!X129</f>
        <v>0</v>
      </c>
      <c r="AA120">
        <f>Sheet1!Y129</f>
        <v>1</v>
      </c>
      <c r="AB120">
        <f>Sheet1!Z129</f>
        <v>41</v>
      </c>
      <c r="AD120">
        <f t="shared" si="5"/>
        <v>20</v>
      </c>
      <c r="AE120">
        <f t="shared" si="6"/>
        <v>5</v>
      </c>
    </row>
    <row r="121" spans="1:31" x14ac:dyDescent="0.2">
      <c r="A121" t="str">
        <f>+VLOOKUP(C121,'HC by Title &amp; Cons w Formulas'!$A$5:$D$142,2,0)</f>
        <v>Brooklyn Property Management</v>
      </c>
      <c r="B121" t="s">
        <v>300</v>
      </c>
      <c r="C121" t="s">
        <v>53</v>
      </c>
      <c r="D121">
        <f>Sheet1!B130</f>
        <v>2</v>
      </c>
      <c r="E121">
        <f>Sheet1!C130</f>
        <v>0</v>
      </c>
      <c r="F121">
        <f>Sheet1!D130</f>
        <v>0</v>
      </c>
      <c r="G121">
        <f>Sheet1!E130</f>
        <v>1</v>
      </c>
      <c r="H121">
        <f>Sheet1!F130</f>
        <v>1</v>
      </c>
      <c r="I121">
        <f>Sheet1!G130</f>
        <v>1</v>
      </c>
      <c r="J121">
        <f>Sheet1!H130</f>
        <v>1</v>
      </c>
      <c r="K121">
        <f>Sheet1!I130</f>
        <v>1</v>
      </c>
      <c r="L121">
        <f>Sheet1!J130</f>
        <v>0</v>
      </c>
      <c r="M121">
        <f>Sheet1!K130</f>
        <v>10</v>
      </c>
      <c r="N121">
        <f>Sheet1!L130</f>
        <v>1</v>
      </c>
      <c r="O121">
        <f>Sheet1!M130</f>
        <v>0</v>
      </c>
      <c r="P121">
        <f>Sheet1!N130</f>
        <v>0</v>
      </c>
      <c r="Q121">
        <f>Sheet1!O130</f>
        <v>5</v>
      </c>
      <c r="R121">
        <f>Sheet1!P130</f>
        <v>0</v>
      </c>
      <c r="S121">
        <f>Sheet1!Q130</f>
        <v>0</v>
      </c>
      <c r="T121">
        <f>Sheet1!R130</f>
        <v>0</v>
      </c>
      <c r="U121">
        <f>Sheet1!S130</f>
        <v>2</v>
      </c>
      <c r="V121">
        <f>Sheet1!T130</f>
        <v>4</v>
      </c>
      <c r="W121">
        <f>Sheet1!U130</f>
        <v>0</v>
      </c>
      <c r="X121">
        <f>Sheet1!V130</f>
        <v>0</v>
      </c>
      <c r="Y121">
        <f>Sheet1!W130</f>
        <v>0</v>
      </c>
      <c r="Z121">
        <f>Sheet1!X130</f>
        <v>0</v>
      </c>
      <c r="AA121">
        <f>Sheet1!Y130</f>
        <v>1</v>
      </c>
      <c r="AB121">
        <f>Sheet1!Z130</f>
        <v>30</v>
      </c>
      <c r="AD121">
        <f t="shared" si="5"/>
        <v>12</v>
      </c>
      <c r="AE121">
        <f t="shared" si="6"/>
        <v>5</v>
      </c>
    </row>
    <row r="122" spans="1:31" hidden="1" x14ac:dyDescent="0.2">
      <c r="A122" t="str">
        <f>+VLOOKUP(C122,'HC by Title &amp; Cons w Formulas'!$A$5:$D$142,2,0)</f>
        <v>Brooklyn Property Management</v>
      </c>
      <c r="B122" t="s">
        <v>301</v>
      </c>
      <c r="C122" t="s">
        <v>54</v>
      </c>
      <c r="D122">
        <f>Sheet1!B131</f>
        <v>4</v>
      </c>
      <c r="E122">
        <f>Sheet1!C131</f>
        <v>0</v>
      </c>
      <c r="F122">
        <f>Sheet1!D131</f>
        <v>1</v>
      </c>
      <c r="G122">
        <f>Sheet1!E131</f>
        <v>1</v>
      </c>
      <c r="H122">
        <f>Sheet1!F131</f>
        <v>2</v>
      </c>
      <c r="I122">
        <f>Sheet1!G131</f>
        <v>1</v>
      </c>
      <c r="J122">
        <f>Sheet1!H131</f>
        <v>1</v>
      </c>
      <c r="K122">
        <f>Sheet1!I131</f>
        <v>2</v>
      </c>
      <c r="L122">
        <f>Sheet1!J131</f>
        <v>0</v>
      </c>
      <c r="M122">
        <f>Sheet1!K131</f>
        <v>22</v>
      </c>
      <c r="N122">
        <f>Sheet1!L131</f>
        <v>2</v>
      </c>
      <c r="O122">
        <f>Sheet1!M131</f>
        <v>0</v>
      </c>
      <c r="P122">
        <f>Sheet1!N131</f>
        <v>0</v>
      </c>
      <c r="Q122">
        <f>Sheet1!O131</f>
        <v>5</v>
      </c>
      <c r="R122">
        <f>Sheet1!P131</f>
        <v>0</v>
      </c>
      <c r="S122">
        <f>Sheet1!Q131</f>
        <v>0</v>
      </c>
      <c r="T122">
        <f>Sheet1!R131</f>
        <v>0</v>
      </c>
      <c r="U122">
        <f>Sheet1!S131</f>
        <v>2</v>
      </c>
      <c r="V122">
        <f>Sheet1!T131</f>
        <v>7</v>
      </c>
      <c r="W122">
        <f>Sheet1!U131</f>
        <v>0</v>
      </c>
      <c r="X122">
        <f>Sheet1!V131</f>
        <v>0</v>
      </c>
      <c r="Y122">
        <f>Sheet1!W131</f>
        <v>0</v>
      </c>
      <c r="Z122">
        <f>Sheet1!X131</f>
        <v>0</v>
      </c>
      <c r="AA122">
        <f>Sheet1!Y131</f>
        <v>1</v>
      </c>
      <c r="AB122">
        <f>Sheet1!Z131</f>
        <v>51</v>
      </c>
      <c r="AD122">
        <f t="shared" si="5"/>
        <v>25</v>
      </c>
      <c r="AE122">
        <f t="shared" si="6"/>
        <v>5</v>
      </c>
    </row>
    <row r="123" spans="1:31" x14ac:dyDescent="0.2">
      <c r="A123" t="str">
        <f>+VLOOKUP(C123,'HC by Title &amp; Cons w Formulas'!$A$5:$D$142,2,0)</f>
        <v>Brooklyn Property Management</v>
      </c>
      <c r="B123" t="s">
        <v>302</v>
      </c>
      <c r="C123" t="s">
        <v>55</v>
      </c>
      <c r="D123">
        <f>Sheet1!B132</f>
        <v>2</v>
      </c>
      <c r="E123">
        <f>Sheet1!C132</f>
        <v>0</v>
      </c>
      <c r="F123">
        <f>Sheet1!D132</f>
        <v>0</v>
      </c>
      <c r="G123">
        <f>Sheet1!E132</f>
        <v>1</v>
      </c>
      <c r="H123">
        <f>Sheet1!F132</f>
        <v>1</v>
      </c>
      <c r="I123">
        <f>Sheet1!G132</f>
        <v>1</v>
      </c>
      <c r="J123">
        <f>Sheet1!H132</f>
        <v>1</v>
      </c>
      <c r="K123">
        <f>Sheet1!I132</f>
        <v>1</v>
      </c>
      <c r="L123">
        <f>Sheet1!J132</f>
        <v>0</v>
      </c>
      <c r="M123">
        <f>Sheet1!K132</f>
        <v>7</v>
      </c>
      <c r="N123">
        <f>Sheet1!L132</f>
        <v>1</v>
      </c>
      <c r="O123">
        <f>Sheet1!M132</f>
        <v>0</v>
      </c>
      <c r="P123">
        <f>Sheet1!N132</f>
        <v>0</v>
      </c>
      <c r="Q123">
        <f>Sheet1!O132</f>
        <v>4</v>
      </c>
      <c r="R123">
        <f>Sheet1!P132</f>
        <v>1</v>
      </c>
      <c r="S123">
        <f>Sheet1!Q132</f>
        <v>0</v>
      </c>
      <c r="T123">
        <f>Sheet1!R132</f>
        <v>0</v>
      </c>
      <c r="U123">
        <f>Sheet1!S132</f>
        <v>2</v>
      </c>
      <c r="V123">
        <f>Sheet1!T132</f>
        <v>2</v>
      </c>
      <c r="W123">
        <f>Sheet1!U132</f>
        <v>0</v>
      </c>
      <c r="X123">
        <f>Sheet1!V132</f>
        <v>0</v>
      </c>
      <c r="Y123">
        <f>Sheet1!W132</f>
        <v>0</v>
      </c>
      <c r="Z123">
        <f>Sheet1!X132</f>
        <v>0</v>
      </c>
      <c r="AA123">
        <f>Sheet1!Y132</f>
        <v>1</v>
      </c>
      <c r="AB123">
        <f>Sheet1!Z132</f>
        <v>25</v>
      </c>
      <c r="AD123">
        <f t="shared" si="5"/>
        <v>9</v>
      </c>
      <c r="AE123">
        <f t="shared" si="6"/>
        <v>5</v>
      </c>
    </row>
    <row r="124" spans="1:31" hidden="1" x14ac:dyDescent="0.2">
      <c r="A124" t="e">
        <f>+VLOOKUP(C124,'HC by Title &amp; Cons w Formulas'!$A$5:$D$142,2,0)</f>
        <v>#N/A</v>
      </c>
      <c r="B124" t="s">
        <v>303</v>
      </c>
      <c r="C124" t="s">
        <v>341</v>
      </c>
      <c r="D124">
        <f>Sheet1!B133</f>
        <v>3</v>
      </c>
      <c r="E124">
        <f>Sheet1!C133</f>
        <v>0</v>
      </c>
      <c r="F124">
        <f>Sheet1!D133</f>
        <v>1</v>
      </c>
      <c r="G124">
        <f>Sheet1!E133</f>
        <v>1</v>
      </c>
      <c r="H124">
        <f>Sheet1!F133</f>
        <v>2</v>
      </c>
      <c r="I124">
        <f>Sheet1!G133</f>
        <v>1</v>
      </c>
      <c r="J124">
        <f>Sheet1!H133</f>
        <v>1</v>
      </c>
      <c r="K124">
        <f>Sheet1!I133</f>
        <v>1</v>
      </c>
      <c r="L124">
        <f>Sheet1!J133</f>
        <v>0</v>
      </c>
      <c r="M124">
        <f>Sheet1!K133</f>
        <v>18</v>
      </c>
      <c r="N124">
        <f>Sheet1!L133</f>
        <v>1</v>
      </c>
      <c r="O124">
        <f>Sheet1!M133</f>
        <v>0</v>
      </c>
      <c r="P124">
        <f>Sheet1!N133</f>
        <v>0</v>
      </c>
      <c r="Q124">
        <f>Sheet1!O133</f>
        <v>5</v>
      </c>
      <c r="R124">
        <f>Sheet1!P133</f>
        <v>0</v>
      </c>
      <c r="S124">
        <f>Sheet1!Q133</f>
        <v>0</v>
      </c>
      <c r="T124">
        <f>Sheet1!R133</f>
        <v>0</v>
      </c>
      <c r="U124">
        <f>Sheet1!S133</f>
        <v>1</v>
      </c>
      <c r="V124">
        <f>Sheet1!T133</f>
        <v>6</v>
      </c>
      <c r="W124">
        <f>Sheet1!U133</f>
        <v>0</v>
      </c>
      <c r="X124">
        <f>Sheet1!V133</f>
        <v>0</v>
      </c>
      <c r="Y124">
        <f>Sheet1!W133</f>
        <v>1</v>
      </c>
      <c r="Z124">
        <f>Sheet1!X133</f>
        <v>0</v>
      </c>
      <c r="AA124">
        <f>Sheet1!Y133</f>
        <v>1</v>
      </c>
      <c r="AB124">
        <f>Sheet1!Z133</f>
        <v>43</v>
      </c>
      <c r="AD124">
        <f t="shared" si="5"/>
        <v>20</v>
      </c>
      <c r="AE124">
        <f t="shared" si="6"/>
        <v>5</v>
      </c>
    </row>
    <row r="125" spans="1:31" hidden="1" x14ac:dyDescent="0.2">
      <c r="A125" t="str">
        <f>+VLOOKUP(C125,'HC by Title &amp; Cons w Formulas'!$A$5:$D$142,2,0)</f>
        <v>Brooklyn Property Management</v>
      </c>
      <c r="B125" t="s">
        <v>304</v>
      </c>
      <c r="C125" t="s">
        <v>57</v>
      </c>
      <c r="D125">
        <f>Sheet1!B134</f>
        <v>2</v>
      </c>
      <c r="E125">
        <f>Sheet1!C134</f>
        <v>0</v>
      </c>
      <c r="F125">
        <f>Sheet1!D134</f>
        <v>1</v>
      </c>
      <c r="G125">
        <f>Sheet1!E134</f>
        <v>1</v>
      </c>
      <c r="H125">
        <f>Sheet1!F134</f>
        <v>2</v>
      </c>
      <c r="I125">
        <f>Sheet1!G134</f>
        <v>1</v>
      </c>
      <c r="J125">
        <f>Sheet1!H134</f>
        <v>1</v>
      </c>
      <c r="K125">
        <f>Sheet1!I134</f>
        <v>1</v>
      </c>
      <c r="L125">
        <f>Sheet1!J134</f>
        <v>3</v>
      </c>
      <c r="M125">
        <f>Sheet1!K134</f>
        <v>10</v>
      </c>
      <c r="N125">
        <f>Sheet1!L134</f>
        <v>1</v>
      </c>
      <c r="O125">
        <f>Sheet1!M134</f>
        <v>0</v>
      </c>
      <c r="P125">
        <f>Sheet1!N134</f>
        <v>0</v>
      </c>
      <c r="Q125">
        <f>Sheet1!O134</f>
        <v>5</v>
      </c>
      <c r="R125">
        <f>Sheet1!P134</f>
        <v>0</v>
      </c>
      <c r="S125">
        <f>Sheet1!Q134</f>
        <v>0</v>
      </c>
      <c r="T125">
        <f>Sheet1!R134</f>
        <v>0</v>
      </c>
      <c r="U125">
        <f>Sheet1!S134</f>
        <v>2</v>
      </c>
      <c r="V125">
        <f>Sheet1!T134</f>
        <v>5</v>
      </c>
      <c r="W125">
        <f>Sheet1!U134</f>
        <v>0</v>
      </c>
      <c r="X125">
        <f>Sheet1!V134</f>
        <v>0</v>
      </c>
      <c r="Y125">
        <f>Sheet1!W134</f>
        <v>0</v>
      </c>
      <c r="Z125">
        <f>Sheet1!X134</f>
        <v>0</v>
      </c>
      <c r="AA125">
        <f>Sheet1!Y134</f>
        <v>1</v>
      </c>
      <c r="AB125">
        <f>Sheet1!Z134</f>
        <v>36</v>
      </c>
      <c r="AD125">
        <f t="shared" si="5"/>
        <v>15</v>
      </c>
      <c r="AE125">
        <f t="shared" si="6"/>
        <v>5</v>
      </c>
    </row>
    <row r="126" spans="1:31" x14ac:dyDescent="0.2">
      <c r="A126" t="e">
        <f>+VLOOKUP(C126,'HC by Title &amp; Cons w Formulas'!$A$5:$D$142,2,0)</f>
        <v>#N/A</v>
      </c>
      <c r="B126" t="s">
        <v>305</v>
      </c>
      <c r="C126" t="s">
        <v>342</v>
      </c>
      <c r="D126">
        <f>Sheet1!B135</f>
        <v>2</v>
      </c>
      <c r="E126">
        <f>Sheet1!C135</f>
        <v>0</v>
      </c>
      <c r="F126">
        <f>Sheet1!D135</f>
        <v>0</v>
      </c>
      <c r="G126">
        <f>Sheet1!E135</f>
        <v>1</v>
      </c>
      <c r="H126">
        <f>Sheet1!F135</f>
        <v>1</v>
      </c>
      <c r="I126">
        <f>Sheet1!G135</f>
        <v>1</v>
      </c>
      <c r="J126">
        <f>Sheet1!H135</f>
        <v>1</v>
      </c>
      <c r="K126">
        <f>Sheet1!I135</f>
        <v>1</v>
      </c>
      <c r="L126">
        <f>Sheet1!J135</f>
        <v>0</v>
      </c>
      <c r="M126">
        <f>Sheet1!K135</f>
        <v>6</v>
      </c>
      <c r="N126">
        <f>Sheet1!L135</f>
        <v>1</v>
      </c>
      <c r="O126">
        <f>Sheet1!M135</f>
        <v>0</v>
      </c>
      <c r="P126">
        <f>Sheet1!N135</f>
        <v>0</v>
      </c>
      <c r="Q126">
        <f>Sheet1!O135</f>
        <v>5</v>
      </c>
      <c r="R126">
        <f>Sheet1!P135</f>
        <v>0</v>
      </c>
      <c r="S126">
        <f>Sheet1!Q135</f>
        <v>0</v>
      </c>
      <c r="T126">
        <f>Sheet1!R135</f>
        <v>0</v>
      </c>
      <c r="U126">
        <f>Sheet1!S135</f>
        <v>2</v>
      </c>
      <c r="V126">
        <f>Sheet1!T135</f>
        <v>3</v>
      </c>
      <c r="W126">
        <f>Sheet1!U135</f>
        <v>0</v>
      </c>
      <c r="X126">
        <f>Sheet1!V135</f>
        <v>0</v>
      </c>
      <c r="Y126">
        <f>Sheet1!W135</f>
        <v>0</v>
      </c>
      <c r="Z126">
        <f>Sheet1!X135</f>
        <v>0</v>
      </c>
      <c r="AA126">
        <f>Sheet1!Y135</f>
        <v>1</v>
      </c>
      <c r="AB126">
        <f>Sheet1!Z135</f>
        <v>25</v>
      </c>
      <c r="AD126">
        <f t="shared" si="5"/>
        <v>8</v>
      </c>
      <c r="AE126">
        <f t="shared" si="6"/>
        <v>5</v>
      </c>
    </row>
    <row r="127" spans="1:31" hidden="1" x14ac:dyDescent="0.2">
      <c r="A127" t="str">
        <f>+VLOOKUP(C127,'HC by Title &amp; Cons w Formulas'!$A$5:$D$142,2,0)</f>
        <v>Brooklyn Property Management</v>
      </c>
      <c r="B127" t="s">
        <v>306</v>
      </c>
      <c r="C127" t="s">
        <v>59</v>
      </c>
      <c r="D127">
        <f>Sheet1!B136</f>
        <v>4</v>
      </c>
      <c r="E127">
        <f>Sheet1!C136</f>
        <v>0</v>
      </c>
      <c r="F127">
        <f>Sheet1!D136</f>
        <v>1</v>
      </c>
      <c r="G127">
        <f>Sheet1!E136</f>
        <v>1</v>
      </c>
      <c r="H127">
        <f>Sheet1!F136</f>
        <v>2</v>
      </c>
      <c r="I127">
        <f>Sheet1!G136</f>
        <v>1</v>
      </c>
      <c r="J127">
        <f>Sheet1!H136</f>
        <v>1</v>
      </c>
      <c r="K127">
        <f>Sheet1!I136</f>
        <v>1</v>
      </c>
      <c r="L127">
        <f>Sheet1!J136</f>
        <v>0</v>
      </c>
      <c r="M127">
        <f>Sheet1!K136</f>
        <v>19</v>
      </c>
      <c r="N127">
        <f>Sheet1!L136</f>
        <v>3</v>
      </c>
      <c r="O127">
        <f>Sheet1!M136</f>
        <v>0</v>
      </c>
      <c r="P127">
        <f>Sheet1!N136</f>
        <v>0</v>
      </c>
      <c r="Q127">
        <f>Sheet1!O136</f>
        <v>5</v>
      </c>
      <c r="R127">
        <f>Sheet1!P136</f>
        <v>0</v>
      </c>
      <c r="S127">
        <f>Sheet1!Q136</f>
        <v>0</v>
      </c>
      <c r="T127">
        <f>Sheet1!R136</f>
        <v>0</v>
      </c>
      <c r="U127">
        <f>Sheet1!S136</f>
        <v>2</v>
      </c>
      <c r="V127">
        <f>Sheet1!T136</f>
        <v>6</v>
      </c>
      <c r="W127">
        <f>Sheet1!U136</f>
        <v>0</v>
      </c>
      <c r="X127">
        <f>Sheet1!V136</f>
        <v>0</v>
      </c>
      <c r="Y127">
        <f>Sheet1!W136</f>
        <v>0</v>
      </c>
      <c r="Z127">
        <f>Sheet1!X136</f>
        <v>0</v>
      </c>
      <c r="AA127">
        <f>Sheet1!Y136</f>
        <v>1</v>
      </c>
      <c r="AB127">
        <f>Sheet1!Z136</f>
        <v>47</v>
      </c>
      <c r="AD127">
        <f t="shared" si="5"/>
        <v>23</v>
      </c>
      <c r="AE127">
        <f t="shared" si="6"/>
        <v>5</v>
      </c>
    </row>
    <row r="128" spans="1:31" hidden="1" x14ac:dyDescent="0.2">
      <c r="A128" t="str">
        <f>+VLOOKUP(C128,'HC by Title &amp; Cons w Formulas'!$A$5:$D$142,2,0)</f>
        <v>Brooklyn Property Management</v>
      </c>
      <c r="B128" t="s">
        <v>307</v>
      </c>
      <c r="C128" t="s">
        <v>60</v>
      </c>
      <c r="D128">
        <f>Sheet1!B137</f>
        <v>4</v>
      </c>
      <c r="E128">
        <f>Sheet1!C137</f>
        <v>0</v>
      </c>
      <c r="F128">
        <f>Sheet1!D137</f>
        <v>1</v>
      </c>
      <c r="G128">
        <f>Sheet1!E137</f>
        <v>1</v>
      </c>
      <c r="H128">
        <f>Sheet1!F137</f>
        <v>2</v>
      </c>
      <c r="I128">
        <f>Sheet1!G137</f>
        <v>1</v>
      </c>
      <c r="J128">
        <f>Sheet1!H137</f>
        <v>1</v>
      </c>
      <c r="K128">
        <f>Sheet1!I137</f>
        <v>1</v>
      </c>
      <c r="L128">
        <f>Sheet1!J137</f>
        <v>1</v>
      </c>
      <c r="M128">
        <f>Sheet1!K137</f>
        <v>17</v>
      </c>
      <c r="N128">
        <f>Sheet1!L137</f>
        <v>1</v>
      </c>
      <c r="O128">
        <f>Sheet1!M137</f>
        <v>0</v>
      </c>
      <c r="P128">
        <f>Sheet1!N137</f>
        <v>0</v>
      </c>
      <c r="Q128">
        <f>Sheet1!O137</f>
        <v>5</v>
      </c>
      <c r="R128">
        <f>Sheet1!P137</f>
        <v>0</v>
      </c>
      <c r="S128">
        <f>Sheet1!Q137</f>
        <v>0</v>
      </c>
      <c r="T128">
        <f>Sheet1!R137</f>
        <v>0</v>
      </c>
      <c r="U128">
        <f>Sheet1!S137</f>
        <v>2</v>
      </c>
      <c r="V128">
        <f>Sheet1!T137</f>
        <v>6</v>
      </c>
      <c r="W128">
        <f>Sheet1!U137</f>
        <v>0</v>
      </c>
      <c r="X128">
        <f>Sheet1!V137</f>
        <v>0</v>
      </c>
      <c r="Y128">
        <f>Sheet1!W137</f>
        <v>0</v>
      </c>
      <c r="Z128">
        <f>Sheet1!X137</f>
        <v>0</v>
      </c>
      <c r="AA128">
        <f>Sheet1!Y137</f>
        <v>1</v>
      </c>
      <c r="AB128">
        <f>Sheet1!Z137</f>
        <v>44</v>
      </c>
      <c r="AD128">
        <f t="shared" si="5"/>
        <v>20</v>
      </c>
      <c r="AE128">
        <f t="shared" si="6"/>
        <v>5</v>
      </c>
    </row>
    <row r="129" spans="1:31" hidden="1" x14ac:dyDescent="0.2">
      <c r="A129" t="str">
        <f>+VLOOKUP(C129,'HC by Title &amp; Cons w Formulas'!$A$5:$D$142,2,0)</f>
        <v>Brooklyn Property Management</v>
      </c>
      <c r="B129" t="s">
        <v>308</v>
      </c>
      <c r="C129" t="s">
        <v>61</v>
      </c>
      <c r="D129">
        <f>Sheet1!B138</f>
        <v>4</v>
      </c>
      <c r="E129">
        <f>Sheet1!C138</f>
        <v>0</v>
      </c>
      <c r="F129">
        <f>Sheet1!D138</f>
        <v>1</v>
      </c>
      <c r="G129">
        <f>Sheet1!E138</f>
        <v>1</v>
      </c>
      <c r="H129">
        <f>Sheet1!F138</f>
        <v>2</v>
      </c>
      <c r="I129">
        <f>Sheet1!G138</f>
        <v>1</v>
      </c>
      <c r="J129">
        <f>Sheet1!H138</f>
        <v>1</v>
      </c>
      <c r="K129">
        <f>Sheet1!I138</f>
        <v>1</v>
      </c>
      <c r="L129">
        <f>Sheet1!J138</f>
        <v>0</v>
      </c>
      <c r="M129">
        <f>Sheet1!K138</f>
        <v>18</v>
      </c>
      <c r="N129">
        <f>Sheet1!L138</f>
        <v>1</v>
      </c>
      <c r="O129">
        <f>Sheet1!M138</f>
        <v>0</v>
      </c>
      <c r="P129">
        <f>Sheet1!N138</f>
        <v>0</v>
      </c>
      <c r="Q129">
        <f>Sheet1!O138</f>
        <v>5</v>
      </c>
      <c r="R129">
        <f>Sheet1!P138</f>
        <v>0</v>
      </c>
      <c r="S129">
        <f>Sheet1!Q138</f>
        <v>0</v>
      </c>
      <c r="T129">
        <f>Sheet1!R138</f>
        <v>0</v>
      </c>
      <c r="U129">
        <f>Sheet1!S138</f>
        <v>2</v>
      </c>
      <c r="V129">
        <f>Sheet1!T138</f>
        <v>6</v>
      </c>
      <c r="W129">
        <f>Sheet1!U138</f>
        <v>0</v>
      </c>
      <c r="X129">
        <f>Sheet1!V138</f>
        <v>0</v>
      </c>
      <c r="Y129">
        <f>Sheet1!W138</f>
        <v>0</v>
      </c>
      <c r="Z129">
        <f>Sheet1!X138</f>
        <v>0</v>
      </c>
      <c r="AA129">
        <f>Sheet1!Y138</f>
        <v>1</v>
      </c>
      <c r="AB129">
        <f>Sheet1!Z138</f>
        <v>44</v>
      </c>
      <c r="AD129">
        <f t="shared" si="5"/>
        <v>20</v>
      </c>
      <c r="AE129">
        <f t="shared" si="6"/>
        <v>5</v>
      </c>
    </row>
    <row r="130" spans="1:31" hidden="1" x14ac:dyDescent="0.2">
      <c r="A130" t="str">
        <f>+VLOOKUP(C130,'HC by Title &amp; Cons w Formulas'!$A$5:$D$142,2,0)</f>
        <v>Brooklyn Property Management</v>
      </c>
      <c r="B130" t="s">
        <v>309</v>
      </c>
      <c r="C130" t="s">
        <v>62</v>
      </c>
      <c r="D130">
        <f>Sheet1!B139</f>
        <v>3</v>
      </c>
      <c r="E130">
        <f>Sheet1!C139</f>
        <v>0</v>
      </c>
      <c r="F130">
        <f>Sheet1!D139</f>
        <v>1</v>
      </c>
      <c r="G130">
        <f>Sheet1!E139</f>
        <v>1</v>
      </c>
      <c r="H130">
        <f>Sheet1!F139</f>
        <v>2</v>
      </c>
      <c r="I130">
        <f>Sheet1!G139</f>
        <v>1</v>
      </c>
      <c r="J130">
        <f>Sheet1!H139</f>
        <v>1</v>
      </c>
      <c r="K130">
        <f>Sheet1!I139</f>
        <v>1</v>
      </c>
      <c r="L130">
        <f>Sheet1!J139</f>
        <v>0</v>
      </c>
      <c r="M130">
        <f>Sheet1!K139</f>
        <v>9</v>
      </c>
      <c r="N130">
        <f>Sheet1!L139</f>
        <v>1</v>
      </c>
      <c r="O130">
        <f>Sheet1!M139</f>
        <v>0</v>
      </c>
      <c r="P130">
        <f>Sheet1!N139</f>
        <v>0</v>
      </c>
      <c r="Q130">
        <f>Sheet1!O139</f>
        <v>5</v>
      </c>
      <c r="R130">
        <f>Sheet1!P139</f>
        <v>0</v>
      </c>
      <c r="S130">
        <f>Sheet1!Q139</f>
        <v>0</v>
      </c>
      <c r="T130">
        <f>Sheet1!R139</f>
        <v>0</v>
      </c>
      <c r="U130">
        <f>Sheet1!S139</f>
        <v>2</v>
      </c>
      <c r="V130">
        <f>Sheet1!T139</f>
        <v>4</v>
      </c>
      <c r="W130">
        <f>Sheet1!U139</f>
        <v>0</v>
      </c>
      <c r="X130">
        <f>Sheet1!V139</f>
        <v>0</v>
      </c>
      <c r="Y130">
        <f>Sheet1!W139</f>
        <v>0</v>
      </c>
      <c r="Z130">
        <f>Sheet1!X139</f>
        <v>0</v>
      </c>
      <c r="AA130">
        <f>Sheet1!Y139</f>
        <v>1</v>
      </c>
      <c r="AB130">
        <f>Sheet1!Z139</f>
        <v>32</v>
      </c>
      <c r="AD130">
        <f t="shared" si="5"/>
        <v>11</v>
      </c>
      <c r="AE130">
        <f t="shared" si="6"/>
        <v>5</v>
      </c>
    </row>
    <row r="131" spans="1:31" x14ac:dyDescent="0.2">
      <c r="A131" t="str">
        <f>+VLOOKUP(C131,'HC by Title &amp; Cons w Formulas'!$A$5:$D$142,2,0)</f>
        <v>Brooklyn Property Management</v>
      </c>
      <c r="B131" t="s">
        <v>310</v>
      </c>
      <c r="C131" t="s">
        <v>63</v>
      </c>
      <c r="D131">
        <f>Sheet1!B140</f>
        <v>3</v>
      </c>
      <c r="E131">
        <f>Sheet1!C140</f>
        <v>0</v>
      </c>
      <c r="F131">
        <f>Sheet1!D140</f>
        <v>1</v>
      </c>
      <c r="G131">
        <f>Sheet1!E140</f>
        <v>1</v>
      </c>
      <c r="H131">
        <f>Sheet1!F140</f>
        <v>1</v>
      </c>
      <c r="I131">
        <f>Sheet1!G140</f>
        <v>1</v>
      </c>
      <c r="J131">
        <f>Sheet1!H140</f>
        <v>1</v>
      </c>
      <c r="K131">
        <f>Sheet1!I140</f>
        <v>1</v>
      </c>
      <c r="L131">
        <f>Sheet1!J140</f>
        <v>0</v>
      </c>
      <c r="M131">
        <f>Sheet1!K140</f>
        <v>12</v>
      </c>
      <c r="N131">
        <f>Sheet1!L140</f>
        <v>1</v>
      </c>
      <c r="O131">
        <f>Sheet1!M140</f>
        <v>0</v>
      </c>
      <c r="P131">
        <f>Sheet1!N140</f>
        <v>0</v>
      </c>
      <c r="Q131">
        <f>Sheet1!O140</f>
        <v>5</v>
      </c>
      <c r="R131">
        <f>Sheet1!P140</f>
        <v>1</v>
      </c>
      <c r="S131">
        <f>Sheet1!Q140</f>
        <v>0</v>
      </c>
      <c r="T131">
        <f>Sheet1!R140</f>
        <v>0</v>
      </c>
      <c r="U131">
        <f>Sheet1!S140</f>
        <v>2</v>
      </c>
      <c r="V131">
        <f>Sheet1!T140</f>
        <v>5</v>
      </c>
      <c r="W131">
        <f>Sheet1!U140</f>
        <v>0</v>
      </c>
      <c r="X131">
        <f>Sheet1!V140</f>
        <v>0</v>
      </c>
      <c r="Y131">
        <f>Sheet1!W140</f>
        <v>0</v>
      </c>
      <c r="Z131">
        <f>Sheet1!X140</f>
        <v>0</v>
      </c>
      <c r="AA131">
        <f>Sheet1!Y140</f>
        <v>1</v>
      </c>
      <c r="AB131">
        <f>Sheet1!Z140</f>
        <v>36</v>
      </c>
      <c r="AD131">
        <f t="shared" ref="AD131:AD139" si="7">AA131+S131+P131+O131+N131+M131+L131</f>
        <v>14</v>
      </c>
      <c r="AE131">
        <f t="shared" ref="AE131:AE139" si="8">R131+Q131</f>
        <v>6</v>
      </c>
    </row>
    <row r="132" spans="1:31" hidden="1" x14ac:dyDescent="0.2">
      <c r="A132" t="str">
        <f>+VLOOKUP(C132,'HC by Title &amp; Cons w Formulas'!$A$5:$D$142,2,0)</f>
        <v>Brooklyn Property Management</v>
      </c>
      <c r="B132" t="s">
        <v>311</v>
      </c>
      <c r="C132" t="s">
        <v>64</v>
      </c>
      <c r="D132">
        <f>Sheet1!B141</f>
        <v>6</v>
      </c>
      <c r="E132">
        <f>Sheet1!C141</f>
        <v>0</v>
      </c>
      <c r="F132">
        <f>Sheet1!D141</f>
        <v>2</v>
      </c>
      <c r="G132">
        <f>Sheet1!E141</f>
        <v>1</v>
      </c>
      <c r="H132">
        <f>Sheet1!F141</f>
        <v>2</v>
      </c>
      <c r="I132">
        <f>Sheet1!G141</f>
        <v>1</v>
      </c>
      <c r="J132">
        <f>Sheet1!H141</f>
        <v>1</v>
      </c>
      <c r="K132">
        <f>Sheet1!I141</f>
        <v>2</v>
      </c>
      <c r="L132">
        <f>Sheet1!J141</f>
        <v>0</v>
      </c>
      <c r="M132">
        <f>Sheet1!K141</f>
        <v>28</v>
      </c>
      <c r="N132">
        <f>Sheet1!L141</f>
        <v>3</v>
      </c>
      <c r="O132">
        <f>Sheet1!M141</f>
        <v>0</v>
      </c>
      <c r="P132">
        <f>Sheet1!N141</f>
        <v>0</v>
      </c>
      <c r="Q132">
        <f>Sheet1!O141</f>
        <v>5</v>
      </c>
      <c r="R132">
        <f>Sheet1!P141</f>
        <v>0</v>
      </c>
      <c r="S132">
        <f>Sheet1!Q141</f>
        <v>0</v>
      </c>
      <c r="T132">
        <f>Sheet1!R141</f>
        <v>1</v>
      </c>
      <c r="U132">
        <f>Sheet1!S141</f>
        <v>2</v>
      </c>
      <c r="V132">
        <f>Sheet1!T141</f>
        <v>9</v>
      </c>
      <c r="W132">
        <f>Sheet1!U141</f>
        <v>0</v>
      </c>
      <c r="X132">
        <f>Sheet1!V141</f>
        <v>0</v>
      </c>
      <c r="Y132">
        <f>Sheet1!W141</f>
        <v>0</v>
      </c>
      <c r="Z132">
        <f>Sheet1!X141</f>
        <v>0</v>
      </c>
      <c r="AA132">
        <f>Sheet1!Y141</f>
        <v>1</v>
      </c>
      <c r="AB132">
        <f>Sheet1!Z141</f>
        <v>64</v>
      </c>
      <c r="AD132">
        <f t="shared" si="7"/>
        <v>32</v>
      </c>
      <c r="AE132">
        <f t="shared" si="8"/>
        <v>5</v>
      </c>
    </row>
    <row r="133" spans="1:31" x14ac:dyDescent="0.2">
      <c r="A133" t="str">
        <f>+VLOOKUP(C133,'HC by Title &amp; Cons w Formulas'!$A$5:$D$142,2,0)</f>
        <v>Brooklyn Property Management</v>
      </c>
      <c r="B133" t="s">
        <v>312</v>
      </c>
      <c r="C133" t="s">
        <v>65</v>
      </c>
      <c r="D133">
        <f>Sheet1!B142</f>
        <v>2</v>
      </c>
      <c r="E133">
        <f>Sheet1!C142</f>
        <v>0</v>
      </c>
      <c r="F133">
        <f>Sheet1!D142</f>
        <v>0</v>
      </c>
      <c r="G133">
        <f>Sheet1!E142</f>
        <v>1</v>
      </c>
      <c r="H133">
        <f>Sheet1!F142</f>
        <v>1</v>
      </c>
      <c r="I133">
        <f>Sheet1!G142</f>
        <v>1</v>
      </c>
      <c r="J133">
        <f>Sheet1!H142</f>
        <v>1</v>
      </c>
      <c r="K133">
        <f>Sheet1!I142</f>
        <v>1</v>
      </c>
      <c r="L133">
        <f>Sheet1!J142</f>
        <v>0</v>
      </c>
      <c r="M133">
        <f>Sheet1!K142</f>
        <v>6</v>
      </c>
      <c r="N133">
        <f>Sheet1!L142</f>
        <v>1</v>
      </c>
      <c r="O133">
        <f>Sheet1!M142</f>
        <v>0</v>
      </c>
      <c r="P133">
        <f>Sheet1!N142</f>
        <v>0</v>
      </c>
      <c r="Q133">
        <f>Sheet1!O142</f>
        <v>5</v>
      </c>
      <c r="R133">
        <f>Sheet1!P142</f>
        <v>0</v>
      </c>
      <c r="S133">
        <f>Sheet1!Q142</f>
        <v>0</v>
      </c>
      <c r="T133">
        <f>Sheet1!R142</f>
        <v>0</v>
      </c>
      <c r="U133">
        <f>Sheet1!S142</f>
        <v>2</v>
      </c>
      <c r="V133">
        <f>Sheet1!T142</f>
        <v>3</v>
      </c>
      <c r="W133">
        <f>Sheet1!U142</f>
        <v>0</v>
      </c>
      <c r="X133">
        <f>Sheet1!V142</f>
        <v>0</v>
      </c>
      <c r="Y133">
        <f>Sheet1!W142</f>
        <v>0</v>
      </c>
      <c r="Z133">
        <f>Sheet1!X142</f>
        <v>0</v>
      </c>
      <c r="AA133">
        <f>Sheet1!Y142</f>
        <v>1</v>
      </c>
      <c r="AB133">
        <f>Sheet1!Z142</f>
        <v>25</v>
      </c>
      <c r="AD133">
        <f t="shared" si="7"/>
        <v>8</v>
      </c>
      <c r="AE133">
        <f t="shared" si="8"/>
        <v>5</v>
      </c>
    </row>
    <row r="134" spans="1:31" hidden="1" x14ac:dyDescent="0.2">
      <c r="A134" t="str">
        <f>+VLOOKUP(C134,'HC by Title &amp; Cons w Formulas'!$A$5:$D$142,2,0)</f>
        <v>Brooklyn Property Management</v>
      </c>
      <c r="B134" t="s">
        <v>313</v>
      </c>
      <c r="C134" t="s">
        <v>66</v>
      </c>
      <c r="D134">
        <f>Sheet1!B143</f>
        <v>3</v>
      </c>
      <c r="E134">
        <f>Sheet1!C143</f>
        <v>1</v>
      </c>
      <c r="F134">
        <f>Sheet1!D143</f>
        <v>1</v>
      </c>
      <c r="G134">
        <f>Sheet1!E143</f>
        <v>1</v>
      </c>
      <c r="H134">
        <f>Sheet1!F143</f>
        <v>2</v>
      </c>
      <c r="I134">
        <f>Sheet1!G143</f>
        <v>1</v>
      </c>
      <c r="J134">
        <f>Sheet1!H143</f>
        <v>1</v>
      </c>
      <c r="K134">
        <f>Sheet1!I143</f>
        <v>1</v>
      </c>
      <c r="L134">
        <f>Sheet1!J143</f>
        <v>0</v>
      </c>
      <c r="M134">
        <f>Sheet1!K143</f>
        <v>19</v>
      </c>
      <c r="N134">
        <f>Sheet1!L143</f>
        <v>2</v>
      </c>
      <c r="O134">
        <f>Sheet1!M143</f>
        <v>0</v>
      </c>
      <c r="P134">
        <f>Sheet1!N143</f>
        <v>0</v>
      </c>
      <c r="Q134">
        <f>Sheet1!O143</f>
        <v>5</v>
      </c>
      <c r="R134">
        <f>Sheet1!P143</f>
        <v>0</v>
      </c>
      <c r="S134">
        <f>Sheet1!Q143</f>
        <v>0</v>
      </c>
      <c r="T134">
        <f>Sheet1!R143</f>
        <v>1</v>
      </c>
      <c r="U134">
        <f>Sheet1!S143</f>
        <v>1</v>
      </c>
      <c r="V134">
        <f>Sheet1!T143</f>
        <v>6</v>
      </c>
      <c r="W134">
        <f>Sheet1!U143</f>
        <v>0</v>
      </c>
      <c r="X134">
        <f>Sheet1!V143</f>
        <v>0</v>
      </c>
      <c r="Y134">
        <f>Sheet1!W143</f>
        <v>0</v>
      </c>
      <c r="Z134">
        <f>Sheet1!X143</f>
        <v>0</v>
      </c>
      <c r="AA134">
        <f>Sheet1!Y143</f>
        <v>1</v>
      </c>
      <c r="AB134">
        <f>Sheet1!Z143</f>
        <v>46</v>
      </c>
      <c r="AD134">
        <f t="shared" si="7"/>
        <v>22</v>
      </c>
      <c r="AE134">
        <f t="shared" si="8"/>
        <v>5</v>
      </c>
    </row>
    <row r="135" spans="1:31" hidden="1" x14ac:dyDescent="0.2">
      <c r="A135" t="str">
        <f>+VLOOKUP(C135,'HC by Title &amp; Cons w Formulas'!$A$5:$D$142,2,0)</f>
        <v>Brooklyn Property Management</v>
      </c>
      <c r="B135" t="s">
        <v>314</v>
      </c>
      <c r="C135" t="s">
        <v>67</v>
      </c>
      <c r="D135">
        <f>Sheet1!B144</f>
        <v>4</v>
      </c>
      <c r="E135">
        <f>Sheet1!C144</f>
        <v>0</v>
      </c>
      <c r="F135">
        <f>Sheet1!D144</f>
        <v>1</v>
      </c>
      <c r="G135">
        <f>Sheet1!E144</f>
        <v>1</v>
      </c>
      <c r="H135">
        <f>Sheet1!F144</f>
        <v>2</v>
      </c>
      <c r="I135">
        <f>Sheet1!G144</f>
        <v>1</v>
      </c>
      <c r="J135">
        <f>Sheet1!H144</f>
        <v>1</v>
      </c>
      <c r="K135">
        <f>Sheet1!I144</f>
        <v>1</v>
      </c>
      <c r="L135">
        <f>Sheet1!J144</f>
        <v>0</v>
      </c>
      <c r="M135">
        <f>Sheet1!K144</f>
        <v>20</v>
      </c>
      <c r="N135">
        <f>Sheet1!L144</f>
        <v>1</v>
      </c>
      <c r="O135">
        <f>Sheet1!M144</f>
        <v>0</v>
      </c>
      <c r="P135">
        <f>Sheet1!N144</f>
        <v>0</v>
      </c>
      <c r="Q135">
        <f>Sheet1!O144</f>
        <v>5</v>
      </c>
      <c r="R135">
        <f>Sheet1!P144</f>
        <v>0</v>
      </c>
      <c r="S135">
        <f>Sheet1!Q144</f>
        <v>0</v>
      </c>
      <c r="T135">
        <f>Sheet1!R144</f>
        <v>0</v>
      </c>
      <c r="U135">
        <f>Sheet1!S144</f>
        <v>2</v>
      </c>
      <c r="V135">
        <f>Sheet1!T144</f>
        <v>7</v>
      </c>
      <c r="W135">
        <f>Sheet1!U144</f>
        <v>0</v>
      </c>
      <c r="X135">
        <f>Sheet1!V144</f>
        <v>0</v>
      </c>
      <c r="Y135">
        <f>Sheet1!W144</f>
        <v>0</v>
      </c>
      <c r="Z135">
        <f>Sheet1!X144</f>
        <v>0</v>
      </c>
      <c r="AA135">
        <f>Sheet1!Y144</f>
        <v>1</v>
      </c>
      <c r="AB135">
        <f>Sheet1!Z144</f>
        <v>47</v>
      </c>
      <c r="AD135">
        <f t="shared" si="7"/>
        <v>22</v>
      </c>
      <c r="AE135">
        <f t="shared" si="8"/>
        <v>5</v>
      </c>
    </row>
    <row r="136" spans="1:31" x14ac:dyDescent="0.2">
      <c r="A136" t="str">
        <f>+VLOOKUP(C136,'HC by Title &amp; Cons w Formulas'!$A$5:$D$142,2,0)</f>
        <v>Brooklyn Property Management</v>
      </c>
      <c r="B136" t="s">
        <v>315</v>
      </c>
      <c r="C136" t="s">
        <v>68</v>
      </c>
      <c r="D136">
        <f>Sheet1!B145</f>
        <v>3</v>
      </c>
      <c r="E136">
        <f>Sheet1!C145</f>
        <v>0</v>
      </c>
      <c r="F136">
        <f>Sheet1!D145</f>
        <v>1</v>
      </c>
      <c r="G136">
        <f>Sheet1!E145</f>
        <v>1</v>
      </c>
      <c r="H136">
        <f>Sheet1!F145</f>
        <v>1</v>
      </c>
      <c r="I136">
        <f>Sheet1!G145</f>
        <v>1</v>
      </c>
      <c r="J136">
        <f>Sheet1!H145</f>
        <v>1</v>
      </c>
      <c r="K136">
        <f>Sheet1!I145</f>
        <v>1</v>
      </c>
      <c r="L136">
        <f>Sheet1!J145</f>
        <v>0</v>
      </c>
      <c r="M136">
        <f>Sheet1!K145</f>
        <v>12</v>
      </c>
      <c r="N136">
        <f>Sheet1!L145</f>
        <v>1</v>
      </c>
      <c r="O136">
        <f>Sheet1!M145</f>
        <v>0</v>
      </c>
      <c r="P136">
        <f>Sheet1!N145</f>
        <v>0</v>
      </c>
      <c r="Q136">
        <f>Sheet1!O145</f>
        <v>5</v>
      </c>
      <c r="R136">
        <f>Sheet1!P145</f>
        <v>0</v>
      </c>
      <c r="S136">
        <f>Sheet1!Q145</f>
        <v>0</v>
      </c>
      <c r="T136">
        <f>Sheet1!R145</f>
        <v>0</v>
      </c>
      <c r="U136">
        <f>Sheet1!S145</f>
        <v>2</v>
      </c>
      <c r="V136">
        <f>Sheet1!T145</f>
        <v>5</v>
      </c>
      <c r="W136">
        <f>Sheet1!U145</f>
        <v>0</v>
      </c>
      <c r="X136">
        <f>Sheet1!V145</f>
        <v>0</v>
      </c>
      <c r="Y136">
        <f>Sheet1!W145</f>
        <v>0</v>
      </c>
      <c r="Z136">
        <f>Sheet1!X145</f>
        <v>0</v>
      </c>
      <c r="AA136">
        <f>Sheet1!Y145</f>
        <v>1</v>
      </c>
      <c r="AB136">
        <f>Sheet1!Z145</f>
        <v>35</v>
      </c>
      <c r="AD136">
        <f t="shared" si="7"/>
        <v>14</v>
      </c>
      <c r="AE136">
        <f t="shared" si="8"/>
        <v>5</v>
      </c>
    </row>
    <row r="137" spans="1:31" hidden="1" x14ac:dyDescent="0.2">
      <c r="A137" t="str">
        <f>+VLOOKUP(C137,'HC by Title &amp; Cons w Formulas'!$A$5:$D$142,2,0)</f>
        <v>Brooklyn Property Management</v>
      </c>
      <c r="B137" t="s">
        <v>316</v>
      </c>
      <c r="C137" t="s">
        <v>69</v>
      </c>
      <c r="D137">
        <f>Sheet1!B146</f>
        <v>4</v>
      </c>
      <c r="E137">
        <f>Sheet1!C146</f>
        <v>0</v>
      </c>
      <c r="F137">
        <f>Sheet1!D146</f>
        <v>1</v>
      </c>
      <c r="G137">
        <f>Sheet1!E146</f>
        <v>1</v>
      </c>
      <c r="H137">
        <f>Sheet1!F146</f>
        <v>2</v>
      </c>
      <c r="I137">
        <f>Sheet1!G146</f>
        <v>1</v>
      </c>
      <c r="J137">
        <f>Sheet1!H146</f>
        <v>1</v>
      </c>
      <c r="K137">
        <f>Sheet1!I146</f>
        <v>2</v>
      </c>
      <c r="L137">
        <f>Sheet1!J146</f>
        <v>0</v>
      </c>
      <c r="M137">
        <f>Sheet1!K146</f>
        <v>22</v>
      </c>
      <c r="N137">
        <f>Sheet1!L146</f>
        <v>1</v>
      </c>
      <c r="O137">
        <f>Sheet1!M146</f>
        <v>0</v>
      </c>
      <c r="P137">
        <f>Sheet1!N146</f>
        <v>0</v>
      </c>
      <c r="Q137">
        <f>Sheet1!O146</f>
        <v>5</v>
      </c>
      <c r="R137">
        <f>Sheet1!P146</f>
        <v>0</v>
      </c>
      <c r="S137">
        <f>Sheet1!Q146</f>
        <v>0</v>
      </c>
      <c r="T137">
        <f>Sheet1!R146</f>
        <v>1</v>
      </c>
      <c r="U137">
        <f>Sheet1!S146</f>
        <v>0</v>
      </c>
      <c r="V137">
        <f>Sheet1!T146</f>
        <v>7</v>
      </c>
      <c r="W137">
        <f>Sheet1!U146</f>
        <v>0</v>
      </c>
      <c r="X137">
        <f>Sheet1!V146</f>
        <v>0</v>
      </c>
      <c r="Y137">
        <f>Sheet1!W146</f>
        <v>1</v>
      </c>
      <c r="Z137">
        <f>Sheet1!X146</f>
        <v>0</v>
      </c>
      <c r="AA137">
        <f>Sheet1!Y146</f>
        <v>1</v>
      </c>
      <c r="AB137">
        <f>Sheet1!Z146</f>
        <v>50</v>
      </c>
      <c r="AD137">
        <f t="shared" si="7"/>
        <v>24</v>
      </c>
      <c r="AE137">
        <f t="shared" si="8"/>
        <v>5</v>
      </c>
    </row>
    <row r="138" spans="1:31" hidden="1" x14ac:dyDescent="0.2">
      <c r="A138" t="str">
        <f>+VLOOKUP(C138,'HC by Title &amp; Cons w Formulas'!$A$5:$D$142,2,0)</f>
        <v>Brooklyn Property Management</v>
      </c>
      <c r="B138" t="s">
        <v>317</v>
      </c>
      <c r="C138" t="s">
        <v>70</v>
      </c>
      <c r="D138">
        <f>Sheet1!B147</f>
        <v>4</v>
      </c>
      <c r="E138">
        <f>Sheet1!C147</f>
        <v>0</v>
      </c>
      <c r="F138">
        <f>Sheet1!D147</f>
        <v>1</v>
      </c>
      <c r="G138">
        <f>Sheet1!E147</f>
        <v>1</v>
      </c>
      <c r="H138">
        <f>Sheet1!F147</f>
        <v>2</v>
      </c>
      <c r="I138">
        <f>Sheet1!G147</f>
        <v>1</v>
      </c>
      <c r="J138">
        <f>Sheet1!H147</f>
        <v>1</v>
      </c>
      <c r="K138">
        <f>Sheet1!I147</f>
        <v>2</v>
      </c>
      <c r="L138">
        <f>Sheet1!J147</f>
        <v>0</v>
      </c>
      <c r="M138">
        <f>Sheet1!K147</f>
        <v>22</v>
      </c>
      <c r="N138">
        <f>Sheet1!L147</f>
        <v>2</v>
      </c>
      <c r="O138">
        <f>Sheet1!M147</f>
        <v>0</v>
      </c>
      <c r="P138">
        <f>Sheet1!N147</f>
        <v>0</v>
      </c>
      <c r="Q138">
        <f>Sheet1!O147</f>
        <v>5</v>
      </c>
      <c r="R138">
        <f>Sheet1!P147</f>
        <v>0</v>
      </c>
      <c r="S138">
        <f>Sheet1!Q147</f>
        <v>0</v>
      </c>
      <c r="T138">
        <f>Sheet1!R147</f>
        <v>0</v>
      </c>
      <c r="U138">
        <f>Sheet1!S147</f>
        <v>2</v>
      </c>
      <c r="V138">
        <f>Sheet1!T147</f>
        <v>7</v>
      </c>
      <c r="W138">
        <f>Sheet1!U147</f>
        <v>0</v>
      </c>
      <c r="X138">
        <f>Sheet1!V147</f>
        <v>0</v>
      </c>
      <c r="Y138">
        <f>Sheet1!W147</f>
        <v>0</v>
      </c>
      <c r="Z138">
        <f>Sheet1!X147</f>
        <v>0</v>
      </c>
      <c r="AA138">
        <f>Sheet1!Y147</f>
        <v>1</v>
      </c>
      <c r="AB138">
        <f>Sheet1!Z147</f>
        <v>51</v>
      </c>
      <c r="AD138">
        <f t="shared" si="7"/>
        <v>25</v>
      </c>
      <c r="AE138">
        <f t="shared" si="8"/>
        <v>5</v>
      </c>
    </row>
    <row r="139" spans="1:31" x14ac:dyDescent="0.2">
      <c r="A139" t="str">
        <f>+VLOOKUP(C139,'HC by Title &amp; Cons w Formulas'!$A$5:$D$142,2,0)</f>
        <v>Brooklyn Property Management</v>
      </c>
      <c r="B139" t="s">
        <v>318</v>
      </c>
      <c r="C139" t="s">
        <v>71</v>
      </c>
      <c r="D139">
        <f>Sheet1!B148</f>
        <v>2</v>
      </c>
      <c r="E139">
        <f>Sheet1!C148</f>
        <v>0</v>
      </c>
      <c r="F139">
        <f>Sheet1!D148</f>
        <v>0</v>
      </c>
      <c r="G139">
        <f>Sheet1!E148</f>
        <v>1</v>
      </c>
      <c r="H139">
        <f>Sheet1!F148</f>
        <v>1</v>
      </c>
      <c r="I139">
        <f>Sheet1!G148</f>
        <v>1</v>
      </c>
      <c r="J139">
        <f>Sheet1!H148</f>
        <v>1</v>
      </c>
      <c r="K139">
        <f>Sheet1!I148</f>
        <v>1</v>
      </c>
      <c r="L139">
        <f>Sheet1!J148</f>
        <v>0</v>
      </c>
      <c r="M139">
        <f>Sheet1!K148</f>
        <v>9</v>
      </c>
      <c r="N139">
        <f>Sheet1!L148</f>
        <v>1</v>
      </c>
      <c r="O139">
        <f>Sheet1!M148</f>
        <v>0</v>
      </c>
      <c r="P139">
        <f>Sheet1!N148</f>
        <v>0</v>
      </c>
      <c r="Q139">
        <f>Sheet1!O148</f>
        <v>5</v>
      </c>
      <c r="R139">
        <f>Sheet1!P148</f>
        <v>0</v>
      </c>
      <c r="S139">
        <f>Sheet1!Q148</f>
        <v>0</v>
      </c>
      <c r="T139">
        <f>Sheet1!R148</f>
        <v>0</v>
      </c>
      <c r="U139">
        <f>Sheet1!S148</f>
        <v>2</v>
      </c>
      <c r="V139">
        <f>Sheet1!T148</f>
        <v>4</v>
      </c>
      <c r="W139">
        <f>Sheet1!U148</f>
        <v>0</v>
      </c>
      <c r="X139">
        <f>Sheet1!V148</f>
        <v>0</v>
      </c>
      <c r="Y139">
        <f>Sheet1!W148</f>
        <v>0</v>
      </c>
      <c r="Z139">
        <f>Sheet1!X148</f>
        <v>0</v>
      </c>
      <c r="AA139">
        <f>Sheet1!Y148</f>
        <v>1</v>
      </c>
      <c r="AB139">
        <f>Sheet1!Z148</f>
        <v>29</v>
      </c>
      <c r="AD139">
        <f t="shared" si="7"/>
        <v>11</v>
      </c>
      <c r="AE139">
        <f t="shared" si="8"/>
        <v>5</v>
      </c>
    </row>
    <row r="140" spans="1:31" hidden="1" x14ac:dyDescent="0.2">
      <c r="C140" t="s">
        <v>359</v>
      </c>
      <c r="D140">
        <f t="shared" ref="D140:L140" si="9">SUM(D2:D139)</f>
        <v>426</v>
      </c>
      <c r="E140">
        <f t="shared" si="9"/>
        <v>2</v>
      </c>
      <c r="F140">
        <f t="shared" si="9"/>
        <v>104</v>
      </c>
      <c r="G140">
        <f t="shared" si="9"/>
        <v>135</v>
      </c>
      <c r="H140">
        <f t="shared" si="9"/>
        <v>196</v>
      </c>
      <c r="I140">
        <f t="shared" si="9"/>
        <v>135</v>
      </c>
      <c r="J140">
        <f t="shared" si="9"/>
        <v>134</v>
      </c>
      <c r="K140">
        <f t="shared" si="9"/>
        <v>173</v>
      </c>
      <c r="L140">
        <f t="shared" si="9"/>
        <v>23</v>
      </c>
      <c r="M140">
        <f>SUM(M2:M139)</f>
        <v>2095</v>
      </c>
      <c r="N140">
        <f t="shared" ref="N140:AE140" si="10">SUM(N2:N139)</f>
        <v>189</v>
      </c>
      <c r="O140">
        <f t="shared" si="10"/>
        <v>0</v>
      </c>
      <c r="P140">
        <f t="shared" si="10"/>
        <v>0</v>
      </c>
      <c r="Q140">
        <f t="shared" si="10"/>
        <v>668</v>
      </c>
      <c r="R140">
        <f t="shared" si="10"/>
        <v>8</v>
      </c>
      <c r="S140">
        <f t="shared" si="10"/>
        <v>0</v>
      </c>
      <c r="T140">
        <f t="shared" si="10"/>
        <v>26</v>
      </c>
      <c r="U140">
        <f t="shared" si="10"/>
        <v>246</v>
      </c>
      <c r="V140">
        <f t="shared" si="10"/>
        <v>731</v>
      </c>
      <c r="W140">
        <f t="shared" si="10"/>
        <v>0</v>
      </c>
      <c r="X140">
        <f t="shared" si="10"/>
        <v>0</v>
      </c>
      <c r="Y140">
        <f t="shared" si="10"/>
        <v>7</v>
      </c>
      <c r="Z140">
        <f t="shared" si="10"/>
        <v>0</v>
      </c>
      <c r="AA140">
        <f t="shared" si="10"/>
        <v>135</v>
      </c>
      <c r="AB140">
        <f t="shared" si="10"/>
        <v>5433</v>
      </c>
      <c r="AC140">
        <f t="shared" si="10"/>
        <v>0</v>
      </c>
      <c r="AD140">
        <f t="shared" si="10"/>
        <v>2442</v>
      </c>
      <c r="AE140">
        <f t="shared" si="10"/>
        <v>676</v>
      </c>
    </row>
    <row r="141" spans="1:31" hidden="1" x14ac:dyDescent="0.2">
      <c r="C141" t="s">
        <v>359</v>
      </c>
      <c r="M141">
        <f>+A140/(M140+L140)</f>
        <v>0</v>
      </c>
      <c r="V141">
        <f>+$A$140/V140</f>
        <v>0</v>
      </c>
    </row>
  </sheetData>
  <autoFilter ref="A1:AE141" xr:uid="{00000000-0009-0000-0000-000004000000}">
    <filterColumn colId="7">
      <filters>
        <filter val="1"/>
      </filters>
    </filterColumn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142"/>
  <sheetViews>
    <sheetView workbookViewId="0">
      <selection activeCell="K88" sqref="K88"/>
    </sheetView>
  </sheetViews>
  <sheetFormatPr baseColWidth="10" defaultColWidth="8.83203125" defaultRowHeight="15" x14ac:dyDescent="0.2"/>
  <cols>
    <col min="1" max="1" width="38.33203125" customWidth="1"/>
    <col min="5" max="5" width="22.6640625" customWidth="1"/>
  </cols>
  <sheetData>
    <row r="1" spans="1:14" x14ac:dyDescent="0.2">
      <c r="A1" s="39" t="s">
        <v>396</v>
      </c>
      <c r="B1" s="39" t="s">
        <v>397</v>
      </c>
      <c r="C1" s="39" t="s">
        <v>398</v>
      </c>
      <c r="D1" s="39" t="s">
        <v>399</v>
      </c>
      <c r="E1" s="39" t="s">
        <v>400</v>
      </c>
      <c r="F1" s="39" t="s">
        <v>401</v>
      </c>
      <c r="G1" s="39" t="s">
        <v>402</v>
      </c>
      <c r="L1" t="s">
        <v>72</v>
      </c>
      <c r="M1" s="8">
        <v>2390</v>
      </c>
      <c r="N1" s="8">
        <v>26.369999999999997</v>
      </c>
    </row>
    <row r="2" spans="1:14" x14ac:dyDescent="0.2">
      <c r="A2" t="s">
        <v>98</v>
      </c>
      <c r="B2" s="8">
        <v>1</v>
      </c>
      <c r="C2" s="8">
        <v>7</v>
      </c>
      <c r="D2" s="8">
        <v>7</v>
      </c>
      <c r="E2" s="8">
        <f>+VLOOKUP(A2,$L:$M,2,0)</f>
        <v>924</v>
      </c>
      <c r="F2" s="8">
        <v>2310</v>
      </c>
      <c r="G2" s="8">
        <f>+VLOOKUP(A2,$L:$N,3,0)</f>
        <v>8.7900000000000009</v>
      </c>
      <c r="L2" t="s">
        <v>75</v>
      </c>
      <c r="M2" s="8">
        <v>2347</v>
      </c>
      <c r="N2" s="8">
        <v>21.03</v>
      </c>
    </row>
    <row r="3" spans="1:14" x14ac:dyDescent="0.2">
      <c r="A3" t="s">
        <v>39</v>
      </c>
      <c r="B3" s="8">
        <v>3</v>
      </c>
      <c r="C3" s="8">
        <v>11</v>
      </c>
      <c r="D3" s="8">
        <v>23</v>
      </c>
      <c r="E3" s="8">
        <f t="shared" ref="E3:E66" si="0">+VLOOKUP(A3,$L:$M,2,0)</f>
        <v>1223</v>
      </c>
      <c r="F3" s="8">
        <v>3589</v>
      </c>
      <c r="G3" s="8">
        <f t="shared" ref="G3:G66" si="1">+VLOOKUP(A3,$L:$N,3,0)</f>
        <v>13.85</v>
      </c>
      <c r="L3" t="s">
        <v>64</v>
      </c>
      <c r="M3" s="8">
        <v>2200</v>
      </c>
      <c r="N3" s="8">
        <v>45.69</v>
      </c>
    </row>
    <row r="4" spans="1:14" x14ac:dyDescent="0.2">
      <c r="A4" t="s">
        <v>321</v>
      </c>
      <c r="B4" s="8">
        <v>3</v>
      </c>
      <c r="C4" s="8">
        <v>16</v>
      </c>
      <c r="D4" s="8">
        <v>27</v>
      </c>
      <c r="E4" s="8">
        <f t="shared" si="0"/>
        <v>1636</v>
      </c>
      <c r="F4" s="8">
        <v>3271</v>
      </c>
      <c r="G4" s="8">
        <f t="shared" si="1"/>
        <v>13.09</v>
      </c>
      <c r="L4" t="s">
        <v>135</v>
      </c>
      <c r="M4" s="8">
        <v>2164</v>
      </c>
      <c r="N4" s="8">
        <v>35.29</v>
      </c>
    </row>
    <row r="5" spans="1:14" x14ac:dyDescent="0.2">
      <c r="A5" t="s">
        <v>40</v>
      </c>
      <c r="B5" s="8">
        <v>2</v>
      </c>
      <c r="C5" s="8">
        <v>16</v>
      </c>
      <c r="D5" s="8">
        <v>75</v>
      </c>
      <c r="E5" s="8">
        <v>0</v>
      </c>
      <c r="F5" s="8">
        <v>1679</v>
      </c>
      <c r="G5" s="8">
        <v>0</v>
      </c>
      <c r="L5" t="s">
        <v>139</v>
      </c>
      <c r="M5" s="8">
        <v>2151</v>
      </c>
      <c r="N5" s="8">
        <v>24.88</v>
      </c>
    </row>
    <row r="6" spans="1:14" x14ac:dyDescent="0.2">
      <c r="A6" t="s">
        <v>127</v>
      </c>
      <c r="B6" s="8">
        <v>1</v>
      </c>
      <c r="C6" s="8">
        <v>22</v>
      </c>
      <c r="D6" s="8">
        <v>22</v>
      </c>
      <c r="E6" s="8">
        <f t="shared" si="0"/>
        <v>1104</v>
      </c>
      <c r="F6" s="8">
        <v>3032</v>
      </c>
      <c r="G6" s="8">
        <f t="shared" si="1"/>
        <v>26.43</v>
      </c>
      <c r="L6" t="s">
        <v>132</v>
      </c>
      <c r="M6" s="8">
        <v>2069</v>
      </c>
      <c r="N6" s="8">
        <v>47.83</v>
      </c>
    </row>
    <row r="7" spans="1:14" x14ac:dyDescent="0.2">
      <c r="A7" t="s">
        <v>128</v>
      </c>
      <c r="B7" s="8">
        <v>4</v>
      </c>
      <c r="C7" s="8">
        <v>8</v>
      </c>
      <c r="D7" s="8">
        <v>11</v>
      </c>
      <c r="E7" s="8">
        <f t="shared" si="0"/>
        <v>894</v>
      </c>
      <c r="F7" s="8">
        <v>1530</v>
      </c>
      <c r="G7" s="8">
        <f t="shared" si="1"/>
        <v>10.15</v>
      </c>
      <c r="L7" t="s">
        <v>103</v>
      </c>
      <c r="M7" s="8">
        <v>2035</v>
      </c>
      <c r="N7" s="8">
        <v>46.44</v>
      </c>
    </row>
    <row r="8" spans="1:14" x14ac:dyDescent="0.2">
      <c r="A8" t="s">
        <v>72</v>
      </c>
      <c r="B8" s="8">
        <v>2</v>
      </c>
      <c r="C8" s="8">
        <v>18</v>
      </c>
      <c r="D8" s="8">
        <v>36</v>
      </c>
      <c r="E8" s="8">
        <f t="shared" si="0"/>
        <v>2390</v>
      </c>
      <c r="F8" s="8">
        <v>5114</v>
      </c>
      <c r="G8" s="8">
        <f t="shared" si="1"/>
        <v>26.369999999999997</v>
      </c>
      <c r="L8" t="s">
        <v>104</v>
      </c>
      <c r="M8" s="8">
        <v>2028</v>
      </c>
      <c r="N8" s="8">
        <v>22.09</v>
      </c>
    </row>
    <row r="9" spans="1:14" x14ac:dyDescent="0.2">
      <c r="A9" t="s">
        <v>322</v>
      </c>
      <c r="B9" s="8">
        <v>1</v>
      </c>
      <c r="C9" s="8">
        <v>23</v>
      </c>
      <c r="D9" s="8">
        <v>26</v>
      </c>
      <c r="E9" s="8">
        <f t="shared" si="0"/>
        <v>1609</v>
      </c>
      <c r="F9" s="8">
        <v>3506</v>
      </c>
      <c r="G9" s="8">
        <f t="shared" si="1"/>
        <v>33.5</v>
      </c>
      <c r="L9" t="s">
        <v>328</v>
      </c>
      <c r="M9" s="8">
        <v>2022</v>
      </c>
      <c r="N9" s="8">
        <v>40.35</v>
      </c>
    </row>
    <row r="10" spans="1:14" x14ac:dyDescent="0.2">
      <c r="A10" t="s">
        <v>129</v>
      </c>
      <c r="B10" s="8">
        <v>2</v>
      </c>
      <c r="C10" s="8">
        <v>11</v>
      </c>
      <c r="D10" s="8">
        <v>21</v>
      </c>
      <c r="E10" s="8">
        <f t="shared" si="0"/>
        <v>1129</v>
      </c>
      <c r="F10" s="8">
        <v>2459</v>
      </c>
      <c r="G10" s="8">
        <f t="shared" si="1"/>
        <v>20.440000000000001</v>
      </c>
      <c r="L10" t="s">
        <v>94</v>
      </c>
      <c r="M10" s="8">
        <v>1963</v>
      </c>
      <c r="N10" s="8">
        <v>22.36</v>
      </c>
    </row>
    <row r="11" spans="1:14" x14ac:dyDescent="0.2">
      <c r="A11" t="s">
        <v>123</v>
      </c>
      <c r="B11" s="8">
        <v>1</v>
      </c>
      <c r="C11" s="8">
        <v>8</v>
      </c>
      <c r="D11" s="8">
        <v>17</v>
      </c>
      <c r="E11" s="8">
        <f t="shared" si="0"/>
        <v>506</v>
      </c>
      <c r="F11" s="8">
        <v>944</v>
      </c>
      <c r="G11" s="8">
        <f t="shared" si="1"/>
        <v>11.74</v>
      </c>
      <c r="L11" t="s">
        <v>79</v>
      </c>
      <c r="M11" s="8">
        <v>1939</v>
      </c>
      <c r="N11" s="8">
        <v>15.05</v>
      </c>
    </row>
    <row r="12" spans="1:14" x14ac:dyDescent="0.2">
      <c r="A12" t="s">
        <v>41</v>
      </c>
      <c r="B12" s="8">
        <v>2</v>
      </c>
      <c r="C12" s="8">
        <v>15</v>
      </c>
      <c r="D12" s="8">
        <v>17</v>
      </c>
      <c r="E12" s="8">
        <f t="shared" si="0"/>
        <v>934</v>
      </c>
      <c r="F12" s="8">
        <v>2246</v>
      </c>
      <c r="G12" s="8">
        <f t="shared" si="1"/>
        <v>9.98</v>
      </c>
      <c r="L12" t="s">
        <v>90</v>
      </c>
      <c r="M12" s="8">
        <v>1934</v>
      </c>
      <c r="N12" s="8">
        <v>18.510000000000002</v>
      </c>
    </row>
    <row r="13" spans="1:14" x14ac:dyDescent="0.2">
      <c r="A13" t="s">
        <v>323</v>
      </c>
      <c r="B13" s="8">
        <v>1</v>
      </c>
      <c r="C13" s="8">
        <v>4</v>
      </c>
      <c r="D13" s="8">
        <v>5</v>
      </c>
      <c r="E13" s="8">
        <f t="shared" si="0"/>
        <v>538</v>
      </c>
      <c r="F13" s="8">
        <v>1322</v>
      </c>
      <c r="G13" s="8">
        <f t="shared" si="1"/>
        <v>14.07</v>
      </c>
      <c r="L13" t="s">
        <v>109</v>
      </c>
      <c r="M13" s="8">
        <v>1885</v>
      </c>
      <c r="N13" s="8">
        <v>16.77</v>
      </c>
    </row>
    <row r="14" spans="1:14" x14ac:dyDescent="0.2">
      <c r="A14" t="s">
        <v>325</v>
      </c>
      <c r="B14" s="8">
        <v>2</v>
      </c>
      <c r="C14" s="8">
        <v>21</v>
      </c>
      <c r="D14" s="8">
        <v>38</v>
      </c>
      <c r="E14" s="8">
        <f t="shared" si="0"/>
        <v>1496</v>
      </c>
      <c r="F14" s="8">
        <v>2885</v>
      </c>
      <c r="G14" s="8">
        <f t="shared" si="1"/>
        <v>27.73</v>
      </c>
      <c r="L14" t="s">
        <v>93</v>
      </c>
      <c r="M14" s="8">
        <v>1861</v>
      </c>
      <c r="N14" s="8">
        <v>15.93</v>
      </c>
    </row>
    <row r="15" spans="1:14" x14ac:dyDescent="0.2">
      <c r="A15" t="s">
        <v>42</v>
      </c>
      <c r="B15" s="8">
        <v>1</v>
      </c>
      <c r="C15" s="8">
        <v>30</v>
      </c>
      <c r="D15" s="8">
        <v>97</v>
      </c>
      <c r="E15" s="8">
        <f t="shared" si="0"/>
        <v>1592</v>
      </c>
      <c r="F15" s="8">
        <v>3476</v>
      </c>
      <c r="G15" s="8">
        <f t="shared" si="1"/>
        <v>49.17</v>
      </c>
      <c r="L15" t="s">
        <v>51</v>
      </c>
      <c r="M15" s="8">
        <v>1830</v>
      </c>
      <c r="N15" s="8">
        <v>18.655670000000001</v>
      </c>
    </row>
    <row r="16" spans="1:14" x14ac:dyDescent="0.2">
      <c r="A16" t="s">
        <v>43</v>
      </c>
      <c r="B16" s="8">
        <v>1</v>
      </c>
      <c r="C16" s="8">
        <v>13</v>
      </c>
      <c r="D16" s="8">
        <v>27</v>
      </c>
      <c r="E16" s="8">
        <f t="shared" si="0"/>
        <v>894</v>
      </c>
      <c r="F16" s="8">
        <v>1918</v>
      </c>
      <c r="G16" s="8">
        <f t="shared" si="1"/>
        <v>15.780000000000001</v>
      </c>
      <c r="L16" t="s">
        <v>156</v>
      </c>
      <c r="M16" s="8">
        <v>1789</v>
      </c>
      <c r="N16" s="8">
        <v>16.12</v>
      </c>
    </row>
    <row r="17" spans="1:14" x14ac:dyDescent="0.2">
      <c r="A17" t="s">
        <v>99</v>
      </c>
      <c r="B17" s="8">
        <v>3</v>
      </c>
      <c r="C17" s="8">
        <v>14</v>
      </c>
      <c r="D17" s="8">
        <v>15</v>
      </c>
      <c r="E17" s="8">
        <f t="shared" si="0"/>
        <v>1553</v>
      </c>
      <c r="F17" s="8">
        <v>3421</v>
      </c>
      <c r="G17" s="8">
        <f t="shared" si="1"/>
        <v>15.059999999999999</v>
      </c>
      <c r="L17" t="s">
        <v>89</v>
      </c>
      <c r="M17" s="8">
        <v>1768</v>
      </c>
      <c r="N17" s="8">
        <v>17.670000000000002</v>
      </c>
    </row>
    <row r="18" spans="1:14" x14ac:dyDescent="0.2">
      <c r="A18" t="s">
        <v>151</v>
      </c>
      <c r="B18" s="8">
        <v>1</v>
      </c>
      <c r="C18" s="8">
        <v>27</v>
      </c>
      <c r="D18" s="8">
        <v>46</v>
      </c>
      <c r="E18" s="8">
        <f t="shared" si="0"/>
        <v>1336</v>
      </c>
      <c r="F18" s="8">
        <v>3166</v>
      </c>
      <c r="G18" s="8">
        <f t="shared" si="1"/>
        <v>16.82</v>
      </c>
      <c r="L18" t="s">
        <v>92</v>
      </c>
      <c r="M18" s="8">
        <v>1767</v>
      </c>
      <c r="N18" s="8">
        <v>14.15</v>
      </c>
    </row>
    <row r="19" spans="1:14" x14ac:dyDescent="0.2">
      <c r="A19" t="s">
        <v>327</v>
      </c>
      <c r="B19" s="8">
        <v>2</v>
      </c>
      <c r="C19" s="8">
        <v>9</v>
      </c>
      <c r="D19" s="8">
        <v>9</v>
      </c>
      <c r="E19" s="8">
        <f t="shared" si="0"/>
        <v>1428</v>
      </c>
      <c r="F19" s="8">
        <v>3299</v>
      </c>
      <c r="G19" s="8">
        <f t="shared" si="1"/>
        <v>16.46</v>
      </c>
      <c r="L19" t="s">
        <v>340</v>
      </c>
      <c r="M19" s="8">
        <v>1764</v>
      </c>
      <c r="N19" s="8">
        <v>33.79</v>
      </c>
    </row>
    <row r="20" spans="1:14" x14ac:dyDescent="0.2">
      <c r="A20" t="s">
        <v>100</v>
      </c>
      <c r="B20" s="8">
        <v>1</v>
      </c>
      <c r="C20" s="8">
        <v>6</v>
      </c>
      <c r="D20" s="8">
        <v>7</v>
      </c>
      <c r="E20" s="8">
        <f t="shared" si="0"/>
        <v>1476</v>
      </c>
      <c r="F20" s="8">
        <v>4297</v>
      </c>
      <c r="G20" s="8">
        <f t="shared" si="1"/>
        <v>12.81</v>
      </c>
      <c r="L20" t="s">
        <v>152</v>
      </c>
      <c r="M20" s="8">
        <v>1732</v>
      </c>
      <c r="N20" s="8">
        <v>15.01</v>
      </c>
    </row>
    <row r="21" spans="1:14" x14ac:dyDescent="0.2">
      <c r="A21" t="s">
        <v>352</v>
      </c>
      <c r="B21" s="8">
        <v>1</v>
      </c>
      <c r="C21" s="8">
        <v>2</v>
      </c>
      <c r="D21" s="8">
        <v>3</v>
      </c>
      <c r="E21" s="8">
        <f t="shared" si="0"/>
        <v>224</v>
      </c>
      <c r="F21" s="8">
        <v>508</v>
      </c>
      <c r="G21" s="8">
        <f t="shared" si="1"/>
        <v>2.14</v>
      </c>
      <c r="L21" t="s">
        <v>351</v>
      </c>
      <c r="M21" s="8">
        <v>1722</v>
      </c>
      <c r="N21" s="8">
        <v>32.769999999999996</v>
      </c>
    </row>
    <row r="22" spans="1:14" x14ac:dyDescent="0.2">
      <c r="A22" t="s">
        <v>44</v>
      </c>
      <c r="B22" s="8">
        <v>3</v>
      </c>
      <c r="C22" s="8">
        <v>7</v>
      </c>
      <c r="D22" s="8">
        <v>9</v>
      </c>
      <c r="E22" s="8">
        <f t="shared" si="0"/>
        <v>1254</v>
      </c>
      <c r="F22" s="8">
        <v>2586</v>
      </c>
      <c r="G22" s="8">
        <f t="shared" si="1"/>
        <v>13.600000000000001</v>
      </c>
      <c r="L22" t="s">
        <v>117</v>
      </c>
      <c r="M22" s="8">
        <v>1720</v>
      </c>
      <c r="N22" s="8">
        <v>46.95</v>
      </c>
    </row>
    <row r="23" spans="1:14" x14ac:dyDescent="0.2">
      <c r="A23" t="s">
        <v>73</v>
      </c>
      <c r="B23" s="8">
        <v>1</v>
      </c>
      <c r="C23" s="8">
        <v>13</v>
      </c>
      <c r="D23" s="8">
        <v>13</v>
      </c>
      <c r="E23" s="8">
        <f t="shared" si="0"/>
        <v>1244</v>
      </c>
      <c r="F23" s="8">
        <v>2586</v>
      </c>
      <c r="G23" s="8">
        <f t="shared" si="1"/>
        <v>13.66</v>
      </c>
      <c r="L23" t="s">
        <v>54</v>
      </c>
      <c r="M23" s="8">
        <v>1716</v>
      </c>
      <c r="N23" s="8">
        <v>25.29</v>
      </c>
    </row>
    <row r="24" spans="1:14" x14ac:dyDescent="0.2">
      <c r="A24" t="s">
        <v>328</v>
      </c>
      <c r="B24" s="8">
        <v>1</v>
      </c>
      <c r="C24" s="8">
        <v>14</v>
      </c>
      <c r="D24" s="8">
        <v>14</v>
      </c>
      <c r="E24" s="8">
        <f t="shared" si="0"/>
        <v>2022</v>
      </c>
      <c r="F24" s="8">
        <v>4880</v>
      </c>
      <c r="G24" s="8">
        <f t="shared" si="1"/>
        <v>40.35</v>
      </c>
      <c r="L24" t="s">
        <v>110</v>
      </c>
      <c r="M24" s="8">
        <v>1709</v>
      </c>
      <c r="N24" s="8">
        <v>14.18</v>
      </c>
    </row>
    <row r="25" spans="1:14" x14ac:dyDescent="0.2">
      <c r="A25" t="s">
        <v>330</v>
      </c>
      <c r="B25" s="8">
        <v>3</v>
      </c>
      <c r="C25" s="8">
        <v>7</v>
      </c>
      <c r="D25" s="8">
        <v>13</v>
      </c>
      <c r="E25" s="8">
        <f t="shared" si="0"/>
        <v>1127</v>
      </c>
      <c r="F25" s="8">
        <v>2379</v>
      </c>
      <c r="G25" s="8">
        <f t="shared" si="1"/>
        <v>7.44</v>
      </c>
      <c r="L25" t="s">
        <v>339</v>
      </c>
      <c r="M25" s="8">
        <v>1680</v>
      </c>
      <c r="N25" s="8">
        <v>14.98</v>
      </c>
    </row>
    <row r="26" spans="1:14" x14ac:dyDescent="0.2">
      <c r="A26" t="s">
        <v>101</v>
      </c>
      <c r="B26" s="8">
        <v>7</v>
      </c>
      <c r="C26" s="8">
        <v>26</v>
      </c>
      <c r="D26" s="8">
        <v>26</v>
      </c>
      <c r="E26" s="8">
        <f t="shared" si="0"/>
        <v>739</v>
      </c>
      <c r="F26" s="8">
        <v>1617</v>
      </c>
      <c r="G26" s="8">
        <f t="shared" si="1"/>
        <v>5.4141133000000004</v>
      </c>
      <c r="L26" t="s">
        <v>140</v>
      </c>
      <c r="M26" s="8">
        <v>1657</v>
      </c>
      <c r="N26" s="8">
        <v>18.11</v>
      </c>
    </row>
    <row r="27" spans="1:14" x14ac:dyDescent="0.2">
      <c r="A27" t="s">
        <v>74</v>
      </c>
      <c r="B27" s="8">
        <v>1</v>
      </c>
      <c r="C27" s="8">
        <v>6</v>
      </c>
      <c r="D27" s="8">
        <v>8</v>
      </c>
      <c r="E27" s="8">
        <f t="shared" si="0"/>
        <v>748</v>
      </c>
      <c r="F27" s="8">
        <v>1720</v>
      </c>
      <c r="G27" s="8">
        <f t="shared" si="1"/>
        <v>5.34</v>
      </c>
      <c r="L27" t="s">
        <v>69</v>
      </c>
      <c r="M27" s="8">
        <v>1651</v>
      </c>
      <c r="N27" s="8">
        <v>17.09</v>
      </c>
    </row>
    <row r="28" spans="1:14" x14ac:dyDescent="0.2">
      <c r="A28" t="s">
        <v>45</v>
      </c>
      <c r="B28" s="8">
        <v>1</v>
      </c>
      <c r="C28" s="8">
        <v>11</v>
      </c>
      <c r="D28" s="8">
        <v>13</v>
      </c>
      <c r="E28" s="8">
        <f t="shared" si="0"/>
        <v>700</v>
      </c>
      <c r="F28" s="8">
        <v>1554</v>
      </c>
      <c r="G28" s="8">
        <f t="shared" si="1"/>
        <v>11.39</v>
      </c>
      <c r="L28" t="s">
        <v>321</v>
      </c>
      <c r="M28" s="8">
        <v>1636</v>
      </c>
      <c r="N28" s="8">
        <v>13.09</v>
      </c>
    </row>
    <row r="29" spans="1:14" x14ac:dyDescent="0.2">
      <c r="A29" t="s">
        <v>46</v>
      </c>
      <c r="B29" s="8">
        <v>2</v>
      </c>
      <c r="C29" s="8">
        <v>48</v>
      </c>
      <c r="D29" s="8">
        <v>63</v>
      </c>
      <c r="E29" s="8">
        <f t="shared" si="0"/>
        <v>1505</v>
      </c>
      <c r="F29" s="8">
        <v>3508</v>
      </c>
      <c r="G29" s="8">
        <f t="shared" si="1"/>
        <v>30.96</v>
      </c>
      <c r="L29" t="s">
        <v>70</v>
      </c>
      <c r="M29" s="8">
        <v>1627</v>
      </c>
      <c r="N29" s="8">
        <v>21.28</v>
      </c>
    </row>
    <row r="30" spans="1:14" x14ac:dyDescent="0.2">
      <c r="A30" t="s">
        <v>75</v>
      </c>
      <c r="B30" s="8">
        <v>4</v>
      </c>
      <c r="C30" s="8">
        <v>19</v>
      </c>
      <c r="D30" s="8">
        <v>19</v>
      </c>
      <c r="E30" s="8">
        <f t="shared" si="0"/>
        <v>2347</v>
      </c>
      <c r="F30" s="8">
        <v>4928</v>
      </c>
      <c r="G30" s="8">
        <f t="shared" si="1"/>
        <v>21.03</v>
      </c>
      <c r="L30" t="s">
        <v>87</v>
      </c>
      <c r="M30" s="8">
        <v>1614</v>
      </c>
      <c r="N30" s="8">
        <v>15.15</v>
      </c>
    </row>
    <row r="31" spans="1:14" x14ac:dyDescent="0.2">
      <c r="A31" t="s">
        <v>332</v>
      </c>
      <c r="B31" s="8">
        <v>2</v>
      </c>
      <c r="C31" s="8">
        <v>6</v>
      </c>
      <c r="D31" s="8">
        <v>7</v>
      </c>
      <c r="E31" s="8">
        <f t="shared" si="0"/>
        <v>1211</v>
      </c>
      <c r="F31" s="8">
        <v>2940</v>
      </c>
      <c r="G31" s="8">
        <f t="shared" si="1"/>
        <v>6.71</v>
      </c>
      <c r="L31" t="s">
        <v>322</v>
      </c>
      <c r="M31" s="8">
        <v>1609</v>
      </c>
      <c r="N31" s="8">
        <v>33.5</v>
      </c>
    </row>
    <row r="32" spans="1:14" x14ac:dyDescent="0.2">
      <c r="A32" t="s">
        <v>76</v>
      </c>
      <c r="B32" s="8">
        <v>1</v>
      </c>
      <c r="C32" s="8">
        <v>7</v>
      </c>
      <c r="D32" s="8">
        <v>8</v>
      </c>
      <c r="E32" s="8">
        <f t="shared" si="0"/>
        <v>1167</v>
      </c>
      <c r="F32" s="8">
        <v>2270</v>
      </c>
      <c r="G32" s="8">
        <f t="shared" si="1"/>
        <v>13.09</v>
      </c>
      <c r="L32" t="s">
        <v>134</v>
      </c>
      <c r="M32" s="8">
        <v>1603</v>
      </c>
      <c r="N32" s="8">
        <v>18.84</v>
      </c>
    </row>
    <row r="33" spans="1:14" x14ac:dyDescent="0.2">
      <c r="A33" t="s">
        <v>333</v>
      </c>
      <c r="B33" s="8">
        <v>1</v>
      </c>
      <c r="C33" s="8">
        <v>10</v>
      </c>
      <c r="D33" s="8">
        <v>30</v>
      </c>
      <c r="E33" s="8">
        <f t="shared" si="0"/>
        <v>1156</v>
      </c>
      <c r="F33" s="8">
        <v>2284</v>
      </c>
      <c r="G33" s="8">
        <f t="shared" si="1"/>
        <v>10.71</v>
      </c>
      <c r="L33" t="s">
        <v>150</v>
      </c>
      <c r="M33" s="8">
        <v>1603</v>
      </c>
      <c r="N33" s="8">
        <v>19.39</v>
      </c>
    </row>
    <row r="34" spans="1:14" x14ac:dyDescent="0.2">
      <c r="A34" t="s">
        <v>102</v>
      </c>
      <c r="B34" s="8">
        <v>2</v>
      </c>
      <c r="C34" s="8">
        <v>11</v>
      </c>
      <c r="D34" s="8">
        <v>16</v>
      </c>
      <c r="E34" s="8">
        <f t="shared" si="0"/>
        <v>1054</v>
      </c>
      <c r="F34" s="8">
        <v>2243</v>
      </c>
      <c r="G34" s="8">
        <f t="shared" si="1"/>
        <v>15.07</v>
      </c>
      <c r="L34" t="s">
        <v>42</v>
      </c>
      <c r="M34" s="8">
        <v>1592</v>
      </c>
      <c r="N34" s="8">
        <v>49.17</v>
      </c>
    </row>
    <row r="35" spans="1:14" x14ac:dyDescent="0.2">
      <c r="A35" t="s">
        <v>103</v>
      </c>
      <c r="B35" s="8">
        <v>1</v>
      </c>
      <c r="C35" s="8">
        <v>40</v>
      </c>
      <c r="D35" s="8">
        <v>71</v>
      </c>
      <c r="E35" s="8">
        <f t="shared" si="0"/>
        <v>2035</v>
      </c>
      <c r="F35" s="8">
        <v>4852</v>
      </c>
      <c r="G35" s="8">
        <f t="shared" si="1"/>
        <v>46.44</v>
      </c>
      <c r="L35" t="s">
        <v>336</v>
      </c>
      <c r="M35" s="8">
        <v>1586</v>
      </c>
      <c r="N35" s="8">
        <v>29.83</v>
      </c>
    </row>
    <row r="36" spans="1:14" x14ac:dyDescent="0.2">
      <c r="A36" t="s">
        <v>47</v>
      </c>
      <c r="B36" s="8">
        <v>1</v>
      </c>
      <c r="C36" s="8">
        <v>10</v>
      </c>
      <c r="D36" s="8">
        <v>10</v>
      </c>
      <c r="E36" s="8">
        <f t="shared" si="0"/>
        <v>1389</v>
      </c>
      <c r="F36" s="8">
        <v>3185</v>
      </c>
      <c r="G36" s="8">
        <f t="shared" si="1"/>
        <v>16.61</v>
      </c>
      <c r="L36" t="s">
        <v>91</v>
      </c>
      <c r="M36" s="8">
        <v>1561</v>
      </c>
      <c r="N36" s="8">
        <v>13.01</v>
      </c>
    </row>
    <row r="37" spans="1:14" x14ac:dyDescent="0.2">
      <c r="A37" t="s">
        <v>104</v>
      </c>
      <c r="B37" s="8">
        <v>3</v>
      </c>
      <c r="C37" s="8">
        <v>21</v>
      </c>
      <c r="D37" s="8">
        <v>21</v>
      </c>
      <c r="E37" s="8">
        <f t="shared" si="0"/>
        <v>2028</v>
      </c>
      <c r="F37" s="8">
        <v>4568</v>
      </c>
      <c r="G37" s="8">
        <f t="shared" si="1"/>
        <v>22.09</v>
      </c>
      <c r="L37" t="s">
        <v>99</v>
      </c>
      <c r="M37" s="8">
        <v>1553</v>
      </c>
      <c r="N37" s="8">
        <v>15.059999999999999</v>
      </c>
    </row>
    <row r="38" spans="1:14" x14ac:dyDescent="0.2">
      <c r="A38" t="s">
        <v>105</v>
      </c>
      <c r="B38" s="8">
        <v>2</v>
      </c>
      <c r="C38" s="8">
        <v>2</v>
      </c>
      <c r="D38" s="8">
        <v>3</v>
      </c>
      <c r="E38" s="8">
        <f t="shared" si="0"/>
        <v>574</v>
      </c>
      <c r="F38" s="8">
        <v>1188</v>
      </c>
      <c r="G38" s="8">
        <f t="shared" si="1"/>
        <v>5.71</v>
      </c>
      <c r="L38" t="s">
        <v>133</v>
      </c>
      <c r="M38" s="8">
        <v>1542</v>
      </c>
      <c r="N38" s="8">
        <v>15.84</v>
      </c>
    </row>
    <row r="39" spans="1:14" x14ac:dyDescent="0.2">
      <c r="B39" s="8"/>
      <c r="C39" s="8"/>
      <c r="D39" s="8"/>
      <c r="E39" s="8"/>
      <c r="F39" s="8"/>
      <c r="G39" s="8"/>
      <c r="L39" t="s">
        <v>95</v>
      </c>
      <c r="M39" s="8">
        <v>1525</v>
      </c>
      <c r="N39" s="8">
        <v>14.36</v>
      </c>
    </row>
    <row r="40" spans="1:14" x14ac:dyDescent="0.2">
      <c r="A40" t="s">
        <v>97</v>
      </c>
      <c r="B40" s="8">
        <v>1</v>
      </c>
      <c r="C40" s="8">
        <v>11</v>
      </c>
      <c r="D40" s="8">
        <v>12</v>
      </c>
      <c r="E40" s="8">
        <f t="shared" si="0"/>
        <v>944</v>
      </c>
      <c r="F40" s="8">
        <v>2166</v>
      </c>
      <c r="G40" s="8">
        <f t="shared" si="1"/>
        <v>4.92</v>
      </c>
      <c r="L40" t="s">
        <v>78</v>
      </c>
      <c r="M40" s="8">
        <v>1506</v>
      </c>
      <c r="N40" s="8">
        <v>10.850000000000001</v>
      </c>
    </row>
    <row r="41" spans="1:14" x14ac:dyDescent="0.2">
      <c r="A41" t="s">
        <v>48</v>
      </c>
      <c r="B41" s="8">
        <v>2</v>
      </c>
      <c r="C41" s="8">
        <v>5</v>
      </c>
      <c r="D41" s="8">
        <v>8</v>
      </c>
      <c r="E41" s="8">
        <f t="shared" si="0"/>
        <v>520</v>
      </c>
      <c r="F41" s="8">
        <v>1083</v>
      </c>
      <c r="G41" s="8">
        <f t="shared" si="1"/>
        <v>5.5600000000000005</v>
      </c>
      <c r="L41" t="s">
        <v>46</v>
      </c>
      <c r="M41" s="8">
        <v>1505</v>
      </c>
      <c r="N41" s="8">
        <v>30.96</v>
      </c>
    </row>
    <row r="42" spans="1:14" x14ac:dyDescent="0.2">
      <c r="A42" t="s">
        <v>49</v>
      </c>
      <c r="B42" s="8">
        <v>1</v>
      </c>
      <c r="C42" s="8">
        <v>20</v>
      </c>
      <c r="D42" s="8">
        <v>40</v>
      </c>
      <c r="E42" s="8">
        <f t="shared" si="0"/>
        <v>1186</v>
      </c>
      <c r="F42" s="8">
        <v>2512</v>
      </c>
      <c r="G42" s="8">
        <f t="shared" si="1"/>
        <v>21.01</v>
      </c>
      <c r="L42" t="s">
        <v>67</v>
      </c>
      <c r="M42" s="8">
        <v>1500</v>
      </c>
      <c r="N42" s="8">
        <v>17.22</v>
      </c>
    </row>
    <row r="43" spans="1:14" x14ac:dyDescent="0.2">
      <c r="A43" t="s">
        <v>78</v>
      </c>
      <c r="B43" s="8">
        <v>6</v>
      </c>
      <c r="C43" s="8">
        <v>12</v>
      </c>
      <c r="D43" s="8">
        <v>29</v>
      </c>
      <c r="E43" s="8">
        <f t="shared" si="0"/>
        <v>1506</v>
      </c>
      <c r="F43" s="8">
        <v>2968</v>
      </c>
      <c r="G43" s="8">
        <f t="shared" si="1"/>
        <v>10.850000000000001</v>
      </c>
      <c r="L43" t="s">
        <v>59</v>
      </c>
      <c r="M43" s="8">
        <v>1500</v>
      </c>
      <c r="N43" s="8">
        <v>30.1</v>
      </c>
    </row>
    <row r="44" spans="1:14" x14ac:dyDescent="0.2">
      <c r="A44" t="s">
        <v>50</v>
      </c>
      <c r="B44" s="8">
        <v>1</v>
      </c>
      <c r="C44" s="8">
        <v>15</v>
      </c>
      <c r="D44" s="8">
        <v>25</v>
      </c>
      <c r="E44" s="8">
        <f t="shared" si="0"/>
        <v>1137</v>
      </c>
      <c r="F44" s="8">
        <v>2669</v>
      </c>
      <c r="G44" s="8">
        <f t="shared" si="1"/>
        <v>11.53</v>
      </c>
      <c r="L44" t="s">
        <v>113</v>
      </c>
      <c r="M44" s="8">
        <v>1497</v>
      </c>
      <c r="N44" s="8">
        <v>24.150000000000002</v>
      </c>
    </row>
    <row r="45" spans="1:14" x14ac:dyDescent="0.2">
      <c r="A45" s="11" t="s">
        <v>356</v>
      </c>
      <c r="B45" s="13">
        <v>284</v>
      </c>
      <c r="C45" s="13">
        <v>2132</v>
      </c>
      <c r="D45" s="13">
        <v>3924</v>
      </c>
      <c r="E45" s="8"/>
      <c r="F45" s="13">
        <v>376841</v>
      </c>
      <c r="G45" s="8" t="e">
        <f t="shared" si="1"/>
        <v>#N/A</v>
      </c>
      <c r="L45" t="s">
        <v>325</v>
      </c>
      <c r="M45" s="8">
        <v>1496</v>
      </c>
      <c r="N45" s="8">
        <v>27.73</v>
      </c>
    </row>
    <row r="46" spans="1:14" x14ac:dyDescent="0.2">
      <c r="A46" t="s">
        <v>79</v>
      </c>
      <c r="B46" s="8">
        <v>1</v>
      </c>
      <c r="C46" s="8">
        <v>9</v>
      </c>
      <c r="D46" s="8">
        <v>10</v>
      </c>
      <c r="E46" s="8">
        <f t="shared" si="0"/>
        <v>1939</v>
      </c>
      <c r="F46" s="8">
        <v>4282</v>
      </c>
      <c r="G46" s="8">
        <f t="shared" si="1"/>
        <v>15.05</v>
      </c>
      <c r="L46" t="s">
        <v>84</v>
      </c>
      <c r="M46" s="8">
        <v>1490</v>
      </c>
      <c r="N46" s="8">
        <v>10.870000000000001</v>
      </c>
    </row>
    <row r="47" spans="1:14" x14ac:dyDescent="0.2">
      <c r="A47" t="s">
        <v>112</v>
      </c>
      <c r="B47" s="8">
        <v>1</v>
      </c>
      <c r="C47" s="8">
        <v>6</v>
      </c>
      <c r="D47" s="8">
        <v>6</v>
      </c>
      <c r="E47" s="8">
        <f t="shared" si="0"/>
        <v>732</v>
      </c>
      <c r="F47" s="8">
        <v>1470</v>
      </c>
      <c r="G47" s="8">
        <f t="shared" si="1"/>
        <v>7.21</v>
      </c>
      <c r="L47" t="s">
        <v>100</v>
      </c>
      <c r="M47" s="8">
        <v>1476</v>
      </c>
      <c r="N47" s="8">
        <v>12.81</v>
      </c>
    </row>
    <row r="48" spans="1:14" x14ac:dyDescent="0.2">
      <c r="A48" t="s">
        <v>130</v>
      </c>
      <c r="B48" s="8">
        <v>2</v>
      </c>
      <c r="C48" s="8">
        <v>15</v>
      </c>
      <c r="D48" s="8">
        <v>15</v>
      </c>
      <c r="E48" s="8">
        <f t="shared" si="0"/>
        <v>879</v>
      </c>
      <c r="F48" s="8">
        <v>2147</v>
      </c>
      <c r="G48" s="8">
        <f t="shared" si="1"/>
        <v>16.48</v>
      </c>
      <c r="L48" t="s">
        <v>61</v>
      </c>
      <c r="M48" s="8">
        <v>1471</v>
      </c>
      <c r="N48" s="8">
        <v>19.32</v>
      </c>
    </row>
    <row r="49" spans="1:14" x14ac:dyDescent="0.2">
      <c r="A49" t="s">
        <v>80</v>
      </c>
      <c r="B49" s="8">
        <v>6</v>
      </c>
      <c r="C49" s="8">
        <v>19</v>
      </c>
      <c r="D49" s="8">
        <v>59</v>
      </c>
      <c r="E49" s="8">
        <f t="shared" si="0"/>
        <v>1247</v>
      </c>
      <c r="F49" s="8">
        <v>2468</v>
      </c>
      <c r="G49" s="8">
        <f t="shared" si="1"/>
        <v>10.400000000000002</v>
      </c>
      <c r="L49" t="s">
        <v>180</v>
      </c>
      <c r="M49" s="8">
        <v>1468</v>
      </c>
      <c r="N49" s="8">
        <v>15.22</v>
      </c>
    </row>
    <row r="50" spans="1:14" x14ac:dyDescent="0.2">
      <c r="A50" t="s">
        <v>106</v>
      </c>
      <c r="B50" s="8">
        <v>1</v>
      </c>
      <c r="C50" s="8">
        <v>6</v>
      </c>
      <c r="D50" s="8">
        <v>6</v>
      </c>
      <c r="E50" s="8">
        <f t="shared" si="0"/>
        <v>700</v>
      </c>
      <c r="F50" s="8">
        <v>1601</v>
      </c>
      <c r="G50" s="8">
        <f t="shared" si="1"/>
        <v>11.41</v>
      </c>
      <c r="L50" t="s">
        <v>327</v>
      </c>
      <c r="M50" s="8">
        <v>1428</v>
      </c>
      <c r="N50" s="8">
        <v>16.46</v>
      </c>
    </row>
    <row r="51" spans="1:14" x14ac:dyDescent="0.2">
      <c r="B51" s="8"/>
      <c r="C51" s="8"/>
      <c r="D51" s="8"/>
      <c r="E51" s="8"/>
      <c r="F51" s="8"/>
      <c r="G51" s="8"/>
      <c r="L51" t="s">
        <v>66</v>
      </c>
      <c r="M51" s="8">
        <v>1416</v>
      </c>
      <c r="N51" s="8">
        <v>23.919999999999998</v>
      </c>
    </row>
    <row r="52" spans="1:14" x14ac:dyDescent="0.2">
      <c r="A52" t="s">
        <v>335</v>
      </c>
      <c r="B52" s="8">
        <v>1</v>
      </c>
      <c r="C52" s="8">
        <v>10</v>
      </c>
      <c r="D52" s="8">
        <v>16</v>
      </c>
      <c r="E52" s="8">
        <f t="shared" si="0"/>
        <v>813</v>
      </c>
      <c r="F52" s="8">
        <v>1835</v>
      </c>
      <c r="G52" s="8">
        <f t="shared" si="1"/>
        <v>14.26</v>
      </c>
      <c r="L52" t="s">
        <v>60</v>
      </c>
      <c r="M52" s="8">
        <v>1404</v>
      </c>
      <c r="N52" s="8">
        <v>19.650000000000002</v>
      </c>
    </row>
    <row r="53" spans="1:14" x14ac:dyDescent="0.2">
      <c r="A53" t="s">
        <v>353</v>
      </c>
      <c r="B53" s="8">
        <v>1</v>
      </c>
      <c r="C53" s="8">
        <v>3</v>
      </c>
      <c r="D53" s="8">
        <v>4</v>
      </c>
      <c r="E53" s="8">
        <f t="shared" si="0"/>
        <v>509</v>
      </c>
      <c r="F53" s="8">
        <v>1366</v>
      </c>
      <c r="G53" s="8">
        <f t="shared" si="1"/>
        <v>5.5600000000000005</v>
      </c>
      <c r="L53" t="s">
        <v>47</v>
      </c>
      <c r="M53" s="8">
        <v>1389</v>
      </c>
      <c r="N53" s="8">
        <v>16.61</v>
      </c>
    </row>
    <row r="54" spans="1:14" x14ac:dyDescent="0.2">
      <c r="A54" t="s">
        <v>51</v>
      </c>
      <c r="B54" s="8">
        <v>1</v>
      </c>
      <c r="C54" s="8">
        <v>20</v>
      </c>
      <c r="D54" s="8">
        <v>46</v>
      </c>
      <c r="E54" s="8">
        <f t="shared" si="0"/>
        <v>1830</v>
      </c>
      <c r="F54" s="8">
        <v>4198</v>
      </c>
      <c r="G54" s="8">
        <f t="shared" si="1"/>
        <v>18.655670000000001</v>
      </c>
      <c r="L54" t="s">
        <v>96</v>
      </c>
      <c r="M54" s="8">
        <v>1377</v>
      </c>
      <c r="N54" s="8">
        <v>12.75</v>
      </c>
    </row>
    <row r="55" spans="1:14" x14ac:dyDescent="0.2">
      <c r="A55" t="s">
        <v>81</v>
      </c>
      <c r="B55" s="8">
        <v>3</v>
      </c>
      <c r="C55" s="8">
        <v>6</v>
      </c>
      <c r="D55" s="8">
        <v>7</v>
      </c>
      <c r="E55" s="8">
        <f t="shared" si="0"/>
        <v>1320</v>
      </c>
      <c r="F55" s="8">
        <v>2351</v>
      </c>
      <c r="G55" s="8">
        <f t="shared" si="1"/>
        <v>6.5900000000000007</v>
      </c>
      <c r="L55" t="s">
        <v>153</v>
      </c>
      <c r="M55" s="8">
        <v>1376</v>
      </c>
      <c r="N55" s="8">
        <v>11.156639</v>
      </c>
    </row>
    <row r="56" spans="1:14" x14ac:dyDescent="0.2">
      <c r="A56" t="s">
        <v>82</v>
      </c>
      <c r="B56" s="8">
        <v>5</v>
      </c>
      <c r="C56" s="8">
        <v>6</v>
      </c>
      <c r="D56" s="8">
        <v>7</v>
      </c>
      <c r="E56" s="8">
        <f t="shared" si="0"/>
        <v>614</v>
      </c>
      <c r="F56" s="8">
        <v>1106</v>
      </c>
      <c r="G56" s="8">
        <f t="shared" si="1"/>
        <v>4.22</v>
      </c>
      <c r="L56" t="s">
        <v>138</v>
      </c>
      <c r="M56" s="8">
        <v>1355</v>
      </c>
      <c r="N56" s="8">
        <v>22.3</v>
      </c>
    </row>
    <row r="57" spans="1:14" x14ac:dyDescent="0.2">
      <c r="A57" t="s">
        <v>140</v>
      </c>
      <c r="B57" s="8">
        <v>3</v>
      </c>
      <c r="C57" s="8">
        <v>20</v>
      </c>
      <c r="D57" s="8">
        <v>37</v>
      </c>
      <c r="E57" s="8">
        <f t="shared" si="0"/>
        <v>1657</v>
      </c>
      <c r="F57" s="8">
        <v>3614</v>
      </c>
      <c r="G57" s="8">
        <f t="shared" si="1"/>
        <v>18.11</v>
      </c>
      <c r="L57" t="s">
        <v>52</v>
      </c>
      <c r="M57" s="8">
        <v>1336</v>
      </c>
      <c r="N57" s="8">
        <v>16.73</v>
      </c>
    </row>
    <row r="58" spans="1:14" x14ac:dyDescent="0.2">
      <c r="A58" t="s">
        <v>83</v>
      </c>
      <c r="B58" s="8">
        <v>1</v>
      </c>
      <c r="C58" s="8">
        <v>10</v>
      </c>
      <c r="D58" s="8">
        <v>17</v>
      </c>
      <c r="E58" s="8">
        <f t="shared" si="0"/>
        <v>1296</v>
      </c>
      <c r="F58" s="8">
        <v>3076</v>
      </c>
      <c r="G58" s="8">
        <f t="shared" si="1"/>
        <v>10.48</v>
      </c>
      <c r="L58" t="s">
        <v>151</v>
      </c>
      <c r="M58" s="8">
        <v>1336</v>
      </c>
      <c r="N58" s="8">
        <v>16.82</v>
      </c>
    </row>
    <row r="59" spans="1:14" x14ac:dyDescent="0.2">
      <c r="A59" t="s">
        <v>351</v>
      </c>
      <c r="B59" s="8">
        <v>3</v>
      </c>
      <c r="C59" s="8">
        <v>30</v>
      </c>
      <c r="D59" s="8">
        <v>33</v>
      </c>
      <c r="E59" s="8">
        <f t="shared" si="0"/>
        <v>1722</v>
      </c>
      <c r="F59" s="8">
        <v>3585</v>
      </c>
      <c r="G59" s="8">
        <f t="shared" si="1"/>
        <v>32.769999999999996</v>
      </c>
      <c r="L59" t="s">
        <v>341</v>
      </c>
      <c r="M59" s="8">
        <v>1321</v>
      </c>
      <c r="N59" s="8">
        <v>20.16</v>
      </c>
    </row>
    <row r="60" spans="1:14" x14ac:dyDescent="0.2">
      <c r="A60" t="s">
        <v>96</v>
      </c>
      <c r="B60" s="8">
        <v>2</v>
      </c>
      <c r="C60" s="8">
        <v>11</v>
      </c>
      <c r="D60" s="8">
        <v>11</v>
      </c>
      <c r="E60" s="8">
        <f t="shared" si="0"/>
        <v>1377</v>
      </c>
      <c r="F60" s="8">
        <v>3080</v>
      </c>
      <c r="G60" s="8">
        <f t="shared" si="1"/>
        <v>12.75</v>
      </c>
      <c r="L60" t="s">
        <v>81</v>
      </c>
      <c r="M60" s="8">
        <v>1320</v>
      </c>
      <c r="N60" s="8">
        <v>6.5900000000000007</v>
      </c>
    </row>
    <row r="61" spans="1:14" x14ac:dyDescent="0.2">
      <c r="A61" t="s">
        <v>52</v>
      </c>
      <c r="B61" s="8">
        <v>2</v>
      </c>
      <c r="C61" s="8">
        <v>17</v>
      </c>
      <c r="D61" s="8">
        <v>36</v>
      </c>
      <c r="E61" s="8">
        <f t="shared" si="0"/>
        <v>1336</v>
      </c>
      <c r="F61" s="8">
        <v>2611</v>
      </c>
      <c r="G61" s="8">
        <f t="shared" si="1"/>
        <v>16.73</v>
      </c>
      <c r="L61" t="s">
        <v>83</v>
      </c>
      <c r="M61" s="8">
        <v>1296</v>
      </c>
      <c r="N61" s="8">
        <v>10.48</v>
      </c>
    </row>
    <row r="62" spans="1:14" x14ac:dyDescent="0.2">
      <c r="A62" t="s">
        <v>84</v>
      </c>
      <c r="B62" s="8">
        <v>3</v>
      </c>
      <c r="C62" s="8">
        <v>11</v>
      </c>
      <c r="D62" s="8">
        <v>11</v>
      </c>
      <c r="E62" s="8">
        <f t="shared" si="0"/>
        <v>1490</v>
      </c>
      <c r="F62" s="8">
        <v>3273</v>
      </c>
      <c r="G62" s="8">
        <f t="shared" si="1"/>
        <v>10.870000000000001</v>
      </c>
      <c r="L62" t="s">
        <v>143</v>
      </c>
      <c r="M62" s="8">
        <v>1280</v>
      </c>
      <c r="N62" s="8">
        <v>11.67</v>
      </c>
    </row>
    <row r="63" spans="1:14" x14ac:dyDescent="0.2">
      <c r="A63" t="s">
        <v>53</v>
      </c>
      <c r="B63" s="8">
        <v>1</v>
      </c>
      <c r="C63" s="8">
        <v>7</v>
      </c>
      <c r="D63" s="8">
        <v>7</v>
      </c>
      <c r="E63" s="8">
        <f t="shared" si="0"/>
        <v>882</v>
      </c>
      <c r="F63" s="8">
        <v>2422</v>
      </c>
      <c r="G63" s="8">
        <f t="shared" si="1"/>
        <v>7</v>
      </c>
      <c r="L63" t="s">
        <v>338</v>
      </c>
      <c r="M63" s="8">
        <v>1272</v>
      </c>
      <c r="N63" s="8">
        <v>12.36</v>
      </c>
    </row>
    <row r="64" spans="1:14" x14ac:dyDescent="0.2">
      <c r="A64" t="s">
        <v>131</v>
      </c>
      <c r="B64" s="8">
        <v>4</v>
      </c>
      <c r="C64" s="8">
        <v>11</v>
      </c>
      <c r="D64" s="8">
        <v>11</v>
      </c>
      <c r="E64" s="8">
        <f t="shared" si="0"/>
        <v>918</v>
      </c>
      <c r="F64" s="8">
        <v>1772</v>
      </c>
      <c r="G64" s="8">
        <f t="shared" si="1"/>
        <v>10.280000000000001</v>
      </c>
      <c r="L64" t="s">
        <v>116</v>
      </c>
      <c r="M64" s="8">
        <v>1258</v>
      </c>
      <c r="N64" s="8">
        <v>24.72</v>
      </c>
    </row>
    <row r="65" spans="1:14" x14ac:dyDescent="0.2">
      <c r="A65" t="s">
        <v>85</v>
      </c>
      <c r="B65" s="8">
        <v>1</v>
      </c>
      <c r="C65" s="8">
        <v>4</v>
      </c>
      <c r="D65" s="8">
        <v>5</v>
      </c>
      <c r="E65" s="8">
        <f t="shared" si="0"/>
        <v>617</v>
      </c>
      <c r="F65" s="8">
        <v>1477</v>
      </c>
      <c r="G65" s="8">
        <f t="shared" si="1"/>
        <v>4.07</v>
      </c>
      <c r="L65" t="s">
        <v>44</v>
      </c>
      <c r="M65" s="8">
        <v>1254</v>
      </c>
      <c r="N65" s="8">
        <v>13.600000000000001</v>
      </c>
    </row>
    <row r="66" spans="1:14" x14ac:dyDescent="0.2">
      <c r="A66" t="s">
        <v>143</v>
      </c>
      <c r="B66" s="8">
        <v>1</v>
      </c>
      <c r="C66" s="8">
        <v>14</v>
      </c>
      <c r="D66" s="8">
        <v>20</v>
      </c>
      <c r="E66" s="8">
        <f t="shared" si="0"/>
        <v>1280</v>
      </c>
      <c r="F66" s="8">
        <v>2986</v>
      </c>
      <c r="G66" s="8">
        <f t="shared" si="1"/>
        <v>11.67</v>
      </c>
      <c r="L66" t="s">
        <v>80</v>
      </c>
      <c r="M66" s="8">
        <v>1247</v>
      </c>
      <c r="N66" s="8">
        <v>10.400000000000002</v>
      </c>
    </row>
    <row r="67" spans="1:14" x14ac:dyDescent="0.2">
      <c r="A67" t="s">
        <v>336</v>
      </c>
      <c r="B67" s="8">
        <v>1</v>
      </c>
      <c r="C67" s="8">
        <v>19</v>
      </c>
      <c r="D67" s="8">
        <v>21</v>
      </c>
      <c r="E67" s="8">
        <f t="shared" ref="E67:E130" si="2">+VLOOKUP(A67,$L:$M,2,0)</f>
        <v>1586</v>
      </c>
      <c r="F67" s="8">
        <v>3611</v>
      </c>
      <c r="G67" s="8">
        <f t="shared" ref="G67:G130" si="3">+VLOOKUP(A67,$L:$N,3,0)</f>
        <v>29.83</v>
      </c>
      <c r="L67" t="s">
        <v>73</v>
      </c>
      <c r="M67" s="8">
        <v>1244</v>
      </c>
      <c r="N67" s="8">
        <v>13.66</v>
      </c>
    </row>
    <row r="68" spans="1:14" x14ac:dyDescent="0.2">
      <c r="A68" t="s">
        <v>86</v>
      </c>
      <c r="B68" s="8">
        <v>4</v>
      </c>
      <c r="C68" s="8">
        <v>15</v>
      </c>
      <c r="D68" s="8">
        <v>44</v>
      </c>
      <c r="E68" s="8">
        <f t="shared" si="2"/>
        <v>477</v>
      </c>
      <c r="F68" s="8">
        <v>987</v>
      </c>
      <c r="G68" s="8">
        <f t="shared" si="3"/>
        <v>6.51</v>
      </c>
      <c r="L68" t="s">
        <v>154</v>
      </c>
      <c r="M68" s="8">
        <v>1242</v>
      </c>
      <c r="N68" s="8">
        <v>12.879999999999999</v>
      </c>
    </row>
    <row r="69" spans="1:14" x14ac:dyDescent="0.2">
      <c r="A69" t="s">
        <v>338</v>
      </c>
      <c r="B69" s="8">
        <v>3</v>
      </c>
      <c r="C69" s="8">
        <v>11</v>
      </c>
      <c r="D69" s="8">
        <v>11</v>
      </c>
      <c r="E69" s="8">
        <f t="shared" si="2"/>
        <v>1272</v>
      </c>
      <c r="F69" s="8">
        <v>3183</v>
      </c>
      <c r="G69" s="8">
        <f t="shared" si="3"/>
        <v>12.36</v>
      </c>
      <c r="L69" t="s">
        <v>39</v>
      </c>
      <c r="M69" s="8">
        <v>1223</v>
      </c>
      <c r="N69" s="8">
        <v>13.85</v>
      </c>
    </row>
    <row r="70" spans="1:14" x14ac:dyDescent="0.2">
      <c r="A70" t="s">
        <v>339</v>
      </c>
      <c r="B70" s="8">
        <v>1</v>
      </c>
      <c r="C70" s="8">
        <v>11</v>
      </c>
      <c r="D70" s="8">
        <v>12</v>
      </c>
      <c r="E70" s="8">
        <f t="shared" si="2"/>
        <v>1680</v>
      </c>
      <c r="F70" s="8">
        <v>3261</v>
      </c>
      <c r="G70" s="8">
        <f t="shared" si="3"/>
        <v>14.98</v>
      </c>
      <c r="L70" t="s">
        <v>332</v>
      </c>
      <c r="M70" s="8">
        <v>1211</v>
      </c>
      <c r="N70" s="8">
        <v>6.71</v>
      </c>
    </row>
    <row r="71" spans="1:14" x14ac:dyDescent="0.2">
      <c r="A71" t="s">
        <v>54</v>
      </c>
      <c r="B71" s="8">
        <v>1</v>
      </c>
      <c r="C71" s="8">
        <v>27</v>
      </c>
      <c r="D71" s="8">
        <v>71</v>
      </c>
      <c r="E71" s="8">
        <f t="shared" si="2"/>
        <v>1716</v>
      </c>
      <c r="F71" s="8">
        <v>4147</v>
      </c>
      <c r="G71" s="8">
        <f t="shared" si="3"/>
        <v>25.29</v>
      </c>
      <c r="L71" t="s">
        <v>49</v>
      </c>
      <c r="M71" s="8">
        <v>1186</v>
      </c>
      <c r="N71" s="8">
        <v>21.01</v>
      </c>
    </row>
    <row r="72" spans="1:14" x14ac:dyDescent="0.2">
      <c r="A72" t="s">
        <v>179</v>
      </c>
      <c r="B72" s="8">
        <v>1</v>
      </c>
      <c r="C72" s="8">
        <v>22</v>
      </c>
      <c r="D72" s="8">
        <v>32</v>
      </c>
      <c r="E72" s="8">
        <f t="shared" si="2"/>
        <v>606</v>
      </c>
      <c r="F72" s="8">
        <v>1515</v>
      </c>
      <c r="G72" s="8">
        <f t="shared" si="3"/>
        <v>18.740000000000002</v>
      </c>
      <c r="L72" t="s">
        <v>76</v>
      </c>
      <c r="M72" s="8">
        <v>1167</v>
      </c>
      <c r="N72" s="8">
        <v>13.09</v>
      </c>
    </row>
    <row r="73" spans="1:14" x14ac:dyDescent="0.2">
      <c r="A73" t="s">
        <v>340</v>
      </c>
      <c r="B73" s="8">
        <v>1</v>
      </c>
      <c r="C73" s="8">
        <v>28</v>
      </c>
      <c r="D73" s="8">
        <v>30</v>
      </c>
      <c r="E73" s="8">
        <f t="shared" si="2"/>
        <v>1764</v>
      </c>
      <c r="F73" s="8">
        <v>4112</v>
      </c>
      <c r="G73" s="8">
        <f t="shared" si="3"/>
        <v>33.79</v>
      </c>
      <c r="L73" t="s">
        <v>333</v>
      </c>
      <c r="M73" s="8">
        <v>1156</v>
      </c>
      <c r="N73" s="8">
        <v>10.71</v>
      </c>
    </row>
    <row r="74" spans="1:14" x14ac:dyDescent="0.2">
      <c r="A74" t="s">
        <v>154</v>
      </c>
      <c r="B74" s="8">
        <v>2</v>
      </c>
      <c r="C74" s="8">
        <v>10</v>
      </c>
      <c r="D74" s="8">
        <v>11</v>
      </c>
      <c r="E74" s="8">
        <f t="shared" si="2"/>
        <v>1242</v>
      </c>
      <c r="F74" s="8">
        <v>2800</v>
      </c>
      <c r="G74" s="8">
        <f t="shared" si="3"/>
        <v>12.879999999999999</v>
      </c>
      <c r="L74" t="s">
        <v>50</v>
      </c>
      <c r="M74" s="8">
        <v>1137</v>
      </c>
      <c r="N74" s="8">
        <v>11.53</v>
      </c>
    </row>
    <row r="75" spans="1:14" x14ac:dyDescent="0.2">
      <c r="A75" t="s">
        <v>153</v>
      </c>
      <c r="B75" s="8">
        <v>2</v>
      </c>
      <c r="C75" s="8">
        <v>10</v>
      </c>
      <c r="D75" s="8">
        <v>10</v>
      </c>
      <c r="E75" s="8">
        <f t="shared" si="2"/>
        <v>1376</v>
      </c>
      <c r="F75" s="8">
        <v>3111</v>
      </c>
      <c r="G75" s="8">
        <f t="shared" si="3"/>
        <v>11.156639</v>
      </c>
      <c r="L75" t="s">
        <v>129</v>
      </c>
      <c r="M75" s="8">
        <v>1129</v>
      </c>
      <c r="N75" s="8">
        <v>20.440000000000001</v>
      </c>
    </row>
    <row r="76" spans="1:14" x14ac:dyDescent="0.2">
      <c r="A76" t="s">
        <v>152</v>
      </c>
      <c r="B76" s="8">
        <v>1</v>
      </c>
      <c r="C76" s="8">
        <v>10</v>
      </c>
      <c r="D76" s="8">
        <v>12</v>
      </c>
      <c r="E76" s="8">
        <f t="shared" si="2"/>
        <v>1732</v>
      </c>
      <c r="F76" s="8">
        <v>4010</v>
      </c>
      <c r="G76" s="8">
        <f t="shared" si="3"/>
        <v>15.01</v>
      </c>
      <c r="L76" t="s">
        <v>330</v>
      </c>
      <c r="M76" s="8">
        <v>1127</v>
      </c>
      <c r="N76" s="8">
        <v>7.44</v>
      </c>
    </row>
    <row r="77" spans="1:14" x14ac:dyDescent="0.2">
      <c r="A77" t="s">
        <v>108</v>
      </c>
      <c r="B77" s="8">
        <v>1</v>
      </c>
      <c r="C77" s="8">
        <v>12</v>
      </c>
      <c r="D77" s="8">
        <v>20</v>
      </c>
      <c r="E77" s="8">
        <f t="shared" si="2"/>
        <v>1100</v>
      </c>
      <c r="F77" s="8">
        <v>2691</v>
      </c>
      <c r="G77" s="8">
        <f t="shared" si="3"/>
        <v>18.490000000000002</v>
      </c>
      <c r="L77" t="s">
        <v>127</v>
      </c>
      <c r="M77" s="8">
        <v>1104</v>
      </c>
      <c r="N77" s="8">
        <v>26.43</v>
      </c>
    </row>
    <row r="78" spans="1:14" x14ac:dyDescent="0.2">
      <c r="A78" t="s">
        <v>109</v>
      </c>
      <c r="B78" s="8">
        <v>2</v>
      </c>
      <c r="C78" s="8">
        <v>17</v>
      </c>
      <c r="D78" s="8">
        <v>17</v>
      </c>
      <c r="E78" s="8">
        <f t="shared" si="2"/>
        <v>1885</v>
      </c>
      <c r="F78" s="8">
        <v>4878</v>
      </c>
      <c r="G78" s="8">
        <f t="shared" si="3"/>
        <v>16.77</v>
      </c>
      <c r="L78" t="s">
        <v>63</v>
      </c>
      <c r="M78" s="8">
        <v>1103</v>
      </c>
      <c r="N78" s="8">
        <v>11.17</v>
      </c>
    </row>
    <row r="79" spans="1:14" x14ac:dyDescent="0.2">
      <c r="A79" t="s">
        <v>110</v>
      </c>
      <c r="B79" s="8">
        <v>2</v>
      </c>
      <c r="C79" s="8">
        <v>10</v>
      </c>
      <c r="D79" s="8">
        <v>12</v>
      </c>
      <c r="E79" s="8">
        <f t="shared" si="2"/>
        <v>1709</v>
      </c>
      <c r="F79" s="8">
        <v>3884</v>
      </c>
      <c r="G79" s="8">
        <f t="shared" si="3"/>
        <v>14.18</v>
      </c>
      <c r="L79" t="s">
        <v>108</v>
      </c>
      <c r="M79" s="8">
        <v>1100</v>
      </c>
      <c r="N79" s="8">
        <v>18.490000000000002</v>
      </c>
    </row>
    <row r="80" spans="1:14" x14ac:dyDescent="0.2">
      <c r="A80" t="s">
        <v>155</v>
      </c>
      <c r="B80" s="8">
        <v>1</v>
      </c>
      <c r="C80" s="8">
        <v>8</v>
      </c>
      <c r="D80" s="8">
        <v>9</v>
      </c>
      <c r="E80" s="8">
        <f t="shared" si="2"/>
        <v>992</v>
      </c>
      <c r="F80" s="8">
        <v>2542</v>
      </c>
      <c r="G80" s="8">
        <f t="shared" si="3"/>
        <v>8.8800000000000008</v>
      </c>
      <c r="L80" t="s">
        <v>102</v>
      </c>
      <c r="M80" s="8">
        <v>1054</v>
      </c>
      <c r="N80" s="8">
        <v>15.07</v>
      </c>
    </row>
    <row r="81" spans="1:14" x14ac:dyDescent="0.2">
      <c r="A81" t="s">
        <v>121</v>
      </c>
      <c r="B81" s="8">
        <v>3</v>
      </c>
      <c r="C81" s="8">
        <v>3</v>
      </c>
      <c r="D81" s="8">
        <v>5</v>
      </c>
      <c r="E81" s="8">
        <f t="shared" si="2"/>
        <v>676</v>
      </c>
      <c r="F81" s="8">
        <v>1212</v>
      </c>
      <c r="G81" s="8">
        <f t="shared" si="3"/>
        <v>5.4700000000000006</v>
      </c>
      <c r="L81" t="s">
        <v>137</v>
      </c>
      <c r="M81" s="8">
        <v>1046</v>
      </c>
      <c r="N81" s="8">
        <v>22.377921700000002</v>
      </c>
    </row>
    <row r="82" spans="1:14" x14ac:dyDescent="0.2">
      <c r="A82" t="s">
        <v>55</v>
      </c>
      <c r="B82" s="8">
        <v>2</v>
      </c>
      <c r="C82" s="8">
        <v>4</v>
      </c>
      <c r="D82" s="8">
        <v>5</v>
      </c>
      <c r="E82" s="8">
        <f t="shared" si="2"/>
        <v>363</v>
      </c>
      <c r="F82" s="8">
        <v>938</v>
      </c>
      <c r="G82" s="8">
        <f t="shared" si="3"/>
        <v>3.8499999999999996</v>
      </c>
      <c r="L82" t="s">
        <v>68</v>
      </c>
      <c r="M82" s="8">
        <v>1045</v>
      </c>
      <c r="N82" s="8">
        <v>11.98</v>
      </c>
    </row>
    <row r="83" spans="1:14" x14ac:dyDescent="0.2">
      <c r="A83" t="s">
        <v>341</v>
      </c>
      <c r="B83" s="8">
        <v>3</v>
      </c>
      <c r="C83" s="8">
        <v>22</v>
      </c>
      <c r="D83" s="8">
        <v>24</v>
      </c>
      <c r="E83" s="8">
        <f t="shared" si="2"/>
        <v>1321</v>
      </c>
      <c r="F83" s="8">
        <v>2771</v>
      </c>
      <c r="G83" s="8">
        <f t="shared" si="3"/>
        <v>20.16</v>
      </c>
      <c r="L83" t="s">
        <v>145</v>
      </c>
      <c r="M83" s="8">
        <v>1014</v>
      </c>
      <c r="N83" s="8">
        <v>11.56</v>
      </c>
    </row>
    <row r="84" spans="1:14" x14ac:dyDescent="0.2">
      <c r="A84" t="s">
        <v>57</v>
      </c>
      <c r="B84" s="8">
        <v>7</v>
      </c>
      <c r="C84" s="8">
        <v>47</v>
      </c>
      <c r="D84" s="8">
        <v>218</v>
      </c>
      <c r="E84" s="8">
        <f t="shared" si="2"/>
        <v>891</v>
      </c>
      <c r="F84" s="8">
        <v>2290</v>
      </c>
      <c r="G84" s="8">
        <f t="shared" si="3"/>
        <v>17.82</v>
      </c>
      <c r="L84" t="s">
        <v>355</v>
      </c>
      <c r="M84" s="8">
        <v>998</v>
      </c>
      <c r="N84" s="8">
        <v>10.69</v>
      </c>
    </row>
    <row r="85" spans="1:14" x14ac:dyDescent="0.2">
      <c r="A85" t="s">
        <v>111</v>
      </c>
      <c r="B85" s="8">
        <v>1</v>
      </c>
      <c r="C85" s="8">
        <v>14</v>
      </c>
      <c r="D85" s="8">
        <v>20</v>
      </c>
      <c r="E85" s="8">
        <f t="shared" si="2"/>
        <v>879</v>
      </c>
      <c r="F85" s="8">
        <v>1734</v>
      </c>
      <c r="G85" s="8">
        <f t="shared" si="3"/>
        <v>10.4</v>
      </c>
      <c r="L85" t="s">
        <v>155</v>
      </c>
      <c r="M85" s="8">
        <v>992</v>
      </c>
      <c r="N85" s="8">
        <v>8.8800000000000008</v>
      </c>
    </row>
    <row r="86" spans="1:14" x14ac:dyDescent="0.2">
      <c r="A86" t="s">
        <v>156</v>
      </c>
      <c r="B86" s="8">
        <v>1</v>
      </c>
      <c r="C86" s="8">
        <v>15</v>
      </c>
      <c r="D86" s="8">
        <v>25</v>
      </c>
      <c r="E86" s="8">
        <f t="shared" si="2"/>
        <v>1789</v>
      </c>
      <c r="F86" s="8">
        <v>4194</v>
      </c>
      <c r="G86" s="8">
        <f t="shared" si="3"/>
        <v>16.12</v>
      </c>
      <c r="L86" t="s">
        <v>88</v>
      </c>
      <c r="M86" s="8">
        <v>982</v>
      </c>
      <c r="N86" s="8">
        <v>10.92</v>
      </c>
    </row>
    <row r="87" spans="1:14" x14ac:dyDescent="0.2">
      <c r="A87" t="s">
        <v>113</v>
      </c>
      <c r="B87" s="8">
        <v>2</v>
      </c>
      <c r="C87" s="8">
        <v>24</v>
      </c>
      <c r="D87" s="8">
        <v>40</v>
      </c>
      <c r="E87" s="8">
        <f t="shared" si="2"/>
        <v>1497</v>
      </c>
      <c r="F87" s="8">
        <v>2748</v>
      </c>
      <c r="G87" s="8">
        <f t="shared" si="3"/>
        <v>24.150000000000002</v>
      </c>
      <c r="L87" t="s">
        <v>350</v>
      </c>
      <c r="M87" s="8">
        <v>977</v>
      </c>
      <c r="N87" s="8">
        <v>4.43</v>
      </c>
    </row>
    <row r="88" spans="1:14" x14ac:dyDescent="0.2">
      <c r="A88" t="s">
        <v>342</v>
      </c>
      <c r="B88" s="8">
        <v>2</v>
      </c>
      <c r="C88" s="8">
        <v>5</v>
      </c>
      <c r="D88" s="8">
        <v>6</v>
      </c>
      <c r="E88" s="8">
        <f t="shared" si="2"/>
        <v>624</v>
      </c>
      <c r="F88" s="8">
        <v>960</v>
      </c>
      <c r="G88" s="8">
        <f t="shared" si="3"/>
        <v>11.32</v>
      </c>
      <c r="L88" t="s">
        <v>146</v>
      </c>
      <c r="M88" s="8">
        <v>973</v>
      </c>
      <c r="N88" s="8">
        <v>10.16</v>
      </c>
    </row>
    <row r="89" spans="1:14" x14ac:dyDescent="0.2">
      <c r="A89" t="s">
        <v>59</v>
      </c>
      <c r="B89" s="8">
        <v>1</v>
      </c>
      <c r="C89" s="8">
        <v>22</v>
      </c>
      <c r="D89" s="8">
        <v>25</v>
      </c>
      <c r="E89" s="8">
        <f t="shared" si="2"/>
        <v>1500</v>
      </c>
      <c r="F89" s="8">
        <v>3651</v>
      </c>
      <c r="G89" s="8">
        <f t="shared" si="3"/>
        <v>30.1</v>
      </c>
      <c r="L89" t="s">
        <v>97</v>
      </c>
      <c r="M89" s="8">
        <v>944</v>
      </c>
      <c r="N89" s="8">
        <v>4.92</v>
      </c>
    </row>
    <row r="90" spans="1:14" x14ac:dyDescent="0.2">
      <c r="A90" t="s">
        <v>87</v>
      </c>
      <c r="B90" s="8">
        <v>1</v>
      </c>
      <c r="C90" s="8">
        <v>4</v>
      </c>
      <c r="D90" s="8">
        <v>12</v>
      </c>
      <c r="E90" s="8">
        <f t="shared" si="2"/>
        <v>1614</v>
      </c>
      <c r="F90" s="8">
        <v>3941</v>
      </c>
      <c r="G90" s="8">
        <f t="shared" si="3"/>
        <v>15.15</v>
      </c>
      <c r="L90" t="s">
        <v>41</v>
      </c>
      <c r="M90" s="8">
        <v>934</v>
      </c>
      <c r="N90" s="8">
        <v>9.98</v>
      </c>
    </row>
    <row r="91" spans="1:14" x14ac:dyDescent="0.2">
      <c r="A91" t="s">
        <v>132</v>
      </c>
      <c r="B91" s="8">
        <v>1</v>
      </c>
      <c r="C91" s="8">
        <v>35</v>
      </c>
      <c r="D91" s="8">
        <v>121</v>
      </c>
      <c r="E91" s="8">
        <f t="shared" si="2"/>
        <v>2069</v>
      </c>
      <c r="F91" s="8">
        <v>4219</v>
      </c>
      <c r="G91" s="8">
        <f t="shared" si="3"/>
        <v>47.83</v>
      </c>
      <c r="L91" t="s">
        <v>115</v>
      </c>
      <c r="M91" s="8">
        <v>931</v>
      </c>
      <c r="N91" s="8">
        <v>8.16</v>
      </c>
    </row>
    <row r="92" spans="1:14" x14ac:dyDescent="0.2">
      <c r="A92" t="s">
        <v>133</v>
      </c>
      <c r="B92" s="8">
        <v>1</v>
      </c>
      <c r="C92" s="8">
        <v>13</v>
      </c>
      <c r="D92" s="8">
        <v>48</v>
      </c>
      <c r="E92" s="8">
        <f t="shared" si="2"/>
        <v>1542</v>
      </c>
      <c r="F92" s="8">
        <v>3129</v>
      </c>
      <c r="G92" s="8">
        <f t="shared" si="3"/>
        <v>15.84</v>
      </c>
      <c r="L92" t="s">
        <v>98</v>
      </c>
      <c r="M92" s="8">
        <v>924</v>
      </c>
      <c r="N92" s="8">
        <v>8.7900000000000009</v>
      </c>
    </row>
    <row r="93" spans="1:14" x14ac:dyDescent="0.2">
      <c r="A93" t="s">
        <v>134</v>
      </c>
      <c r="B93" s="8">
        <v>1</v>
      </c>
      <c r="C93" s="8">
        <v>13</v>
      </c>
      <c r="D93" s="8">
        <v>50</v>
      </c>
      <c r="E93" s="8">
        <f t="shared" si="2"/>
        <v>1603</v>
      </c>
      <c r="F93" s="8">
        <v>3284</v>
      </c>
      <c r="G93" s="8">
        <f t="shared" si="3"/>
        <v>18.84</v>
      </c>
      <c r="L93" t="s">
        <v>131</v>
      </c>
      <c r="M93" s="8">
        <v>918</v>
      </c>
      <c r="N93" s="8">
        <v>10.280000000000001</v>
      </c>
    </row>
    <row r="94" spans="1:14" x14ac:dyDescent="0.2">
      <c r="A94" t="s">
        <v>88</v>
      </c>
      <c r="B94" s="8">
        <v>1</v>
      </c>
      <c r="C94" s="8">
        <v>8</v>
      </c>
      <c r="D94" s="8">
        <v>9</v>
      </c>
      <c r="E94" s="8">
        <f t="shared" si="2"/>
        <v>982</v>
      </c>
      <c r="F94" s="8">
        <v>2141</v>
      </c>
      <c r="G94" s="8">
        <f t="shared" si="3"/>
        <v>10.92</v>
      </c>
      <c r="L94" t="s">
        <v>142</v>
      </c>
      <c r="M94" s="8">
        <v>915</v>
      </c>
      <c r="N94" s="8">
        <v>6.16</v>
      </c>
    </row>
    <row r="95" spans="1:14" x14ac:dyDescent="0.2">
      <c r="A95" t="s">
        <v>135</v>
      </c>
      <c r="B95" s="8">
        <v>1</v>
      </c>
      <c r="C95" s="8">
        <v>31</v>
      </c>
      <c r="D95" s="8">
        <v>45</v>
      </c>
      <c r="E95" s="8">
        <f t="shared" si="2"/>
        <v>2164</v>
      </c>
      <c r="F95" s="8">
        <v>4278</v>
      </c>
      <c r="G95" s="8">
        <f t="shared" si="3"/>
        <v>35.29</v>
      </c>
      <c r="L95" t="s">
        <v>118</v>
      </c>
      <c r="M95" s="8">
        <v>912</v>
      </c>
      <c r="N95" s="8">
        <v>16.170000000000002</v>
      </c>
    </row>
    <row r="96" spans="1:14" x14ac:dyDescent="0.2">
      <c r="A96" t="s">
        <v>60</v>
      </c>
      <c r="B96" s="8">
        <v>1</v>
      </c>
      <c r="C96" s="8">
        <v>16</v>
      </c>
      <c r="D96" s="8">
        <v>51</v>
      </c>
      <c r="E96" s="8">
        <f t="shared" si="2"/>
        <v>1404</v>
      </c>
      <c r="F96" s="8">
        <v>2832</v>
      </c>
      <c r="G96" s="8">
        <f t="shared" si="3"/>
        <v>19.650000000000002</v>
      </c>
      <c r="L96" t="s">
        <v>128</v>
      </c>
      <c r="M96" s="8">
        <v>894</v>
      </c>
      <c r="N96" s="8">
        <v>10.15</v>
      </c>
    </row>
    <row r="97" spans="1:14" x14ac:dyDescent="0.2">
      <c r="A97" t="s">
        <v>61</v>
      </c>
      <c r="B97" s="8">
        <v>1</v>
      </c>
      <c r="C97" s="8">
        <v>14</v>
      </c>
      <c r="D97" s="8">
        <v>50</v>
      </c>
      <c r="E97" s="8">
        <f t="shared" si="2"/>
        <v>1471</v>
      </c>
      <c r="F97" s="8">
        <v>3165</v>
      </c>
      <c r="G97" s="8">
        <f t="shared" si="3"/>
        <v>19.32</v>
      </c>
      <c r="L97" t="s">
        <v>43</v>
      </c>
      <c r="M97" s="8">
        <v>894</v>
      </c>
      <c r="N97" s="8">
        <v>15.780000000000001</v>
      </c>
    </row>
    <row r="98" spans="1:14" x14ac:dyDescent="0.2">
      <c r="A98" t="s">
        <v>136</v>
      </c>
      <c r="B98" s="8">
        <v>1</v>
      </c>
      <c r="C98" s="8">
        <v>9</v>
      </c>
      <c r="D98" s="8">
        <v>16</v>
      </c>
      <c r="E98" s="8">
        <f t="shared" si="2"/>
        <v>599</v>
      </c>
      <c r="F98" s="8">
        <v>1573</v>
      </c>
      <c r="G98" s="8">
        <f t="shared" si="3"/>
        <v>16.670000000000002</v>
      </c>
      <c r="L98" t="s">
        <v>57</v>
      </c>
      <c r="M98" s="8">
        <v>891</v>
      </c>
      <c r="N98" s="8">
        <v>17.82</v>
      </c>
    </row>
    <row r="99" spans="1:14" x14ac:dyDescent="0.2">
      <c r="A99" t="s">
        <v>62</v>
      </c>
      <c r="B99" s="8">
        <v>8</v>
      </c>
      <c r="C99" s="8">
        <v>40</v>
      </c>
      <c r="D99" s="8">
        <v>40</v>
      </c>
      <c r="E99" s="8">
        <f t="shared" si="2"/>
        <v>800</v>
      </c>
      <c r="F99" s="8">
        <v>1551</v>
      </c>
      <c r="G99" s="8">
        <f t="shared" si="3"/>
        <v>7.5500000000000007</v>
      </c>
      <c r="L99" t="s">
        <v>53</v>
      </c>
      <c r="M99" s="8">
        <v>882</v>
      </c>
      <c r="N99" s="8">
        <v>7</v>
      </c>
    </row>
    <row r="100" spans="1:14" x14ac:dyDescent="0.2">
      <c r="A100" t="s">
        <v>124</v>
      </c>
      <c r="B100" s="8">
        <v>2</v>
      </c>
      <c r="C100" s="8">
        <v>10</v>
      </c>
      <c r="D100" s="8">
        <v>12</v>
      </c>
      <c r="E100" s="8">
        <f t="shared" si="2"/>
        <v>866</v>
      </c>
      <c r="F100" s="8">
        <v>1708</v>
      </c>
      <c r="G100" s="8">
        <f t="shared" si="3"/>
        <v>15.270000000000001</v>
      </c>
      <c r="L100" t="s">
        <v>111</v>
      </c>
      <c r="M100" s="8">
        <v>879</v>
      </c>
      <c r="N100" s="8">
        <v>10.4</v>
      </c>
    </row>
    <row r="101" spans="1:14" x14ac:dyDescent="0.2">
      <c r="A101" t="s">
        <v>89</v>
      </c>
      <c r="B101" s="8">
        <v>2</v>
      </c>
      <c r="C101" s="8">
        <v>19</v>
      </c>
      <c r="D101" s="8">
        <v>26</v>
      </c>
      <c r="E101" s="8">
        <f t="shared" si="2"/>
        <v>1768</v>
      </c>
      <c r="F101" s="8">
        <v>3986</v>
      </c>
      <c r="G101" s="8">
        <f t="shared" si="3"/>
        <v>17.670000000000002</v>
      </c>
      <c r="L101" t="s">
        <v>130</v>
      </c>
      <c r="M101" s="8">
        <v>879</v>
      </c>
      <c r="N101" s="8">
        <v>16.48</v>
      </c>
    </row>
    <row r="102" spans="1:14" x14ac:dyDescent="0.2">
      <c r="A102" t="s">
        <v>63</v>
      </c>
      <c r="B102" s="8">
        <v>2</v>
      </c>
      <c r="C102" s="8">
        <v>9</v>
      </c>
      <c r="D102" s="8">
        <v>9</v>
      </c>
      <c r="E102" s="8">
        <f t="shared" si="2"/>
        <v>1103</v>
      </c>
      <c r="F102" s="8">
        <v>2541</v>
      </c>
      <c r="G102" s="8">
        <f t="shared" si="3"/>
        <v>11.17</v>
      </c>
      <c r="L102" t="s">
        <v>124</v>
      </c>
      <c r="M102" s="8">
        <v>866</v>
      </c>
      <c r="N102" s="8">
        <v>15.270000000000001</v>
      </c>
    </row>
    <row r="103" spans="1:14" x14ac:dyDescent="0.2">
      <c r="A103" t="s">
        <v>343</v>
      </c>
      <c r="B103" s="8">
        <v>1</v>
      </c>
      <c r="C103" s="8">
        <v>5</v>
      </c>
      <c r="D103" s="8">
        <v>5</v>
      </c>
      <c r="E103" s="8">
        <f t="shared" si="2"/>
        <v>721</v>
      </c>
      <c r="F103" s="8">
        <v>1585</v>
      </c>
      <c r="G103" s="8">
        <f t="shared" si="3"/>
        <v>5.22</v>
      </c>
      <c r="L103" t="s">
        <v>71</v>
      </c>
      <c r="M103" s="8">
        <v>827</v>
      </c>
      <c r="N103" s="8">
        <v>7.83</v>
      </c>
    </row>
    <row r="104" spans="1:14" x14ac:dyDescent="0.2">
      <c r="A104" t="s">
        <v>114</v>
      </c>
      <c r="B104" s="8">
        <v>2</v>
      </c>
      <c r="C104" s="8">
        <v>53</v>
      </c>
      <c r="D104" s="8">
        <v>200</v>
      </c>
      <c r="E104" s="8">
        <f t="shared" si="2"/>
        <v>812</v>
      </c>
      <c r="F104" s="8">
        <v>1725</v>
      </c>
      <c r="G104" s="8">
        <f t="shared" si="3"/>
        <v>22.240000000000002</v>
      </c>
      <c r="L104" t="s">
        <v>335</v>
      </c>
      <c r="M104" s="8">
        <v>813</v>
      </c>
      <c r="N104" s="8">
        <v>14.26</v>
      </c>
    </row>
    <row r="105" spans="1:14" x14ac:dyDescent="0.2">
      <c r="A105" t="s">
        <v>180</v>
      </c>
      <c r="B105" s="8">
        <v>2</v>
      </c>
      <c r="C105" s="8">
        <v>8</v>
      </c>
      <c r="D105" s="8">
        <v>10</v>
      </c>
      <c r="E105" s="8">
        <f t="shared" si="2"/>
        <v>1468</v>
      </c>
      <c r="F105" s="8">
        <v>3432</v>
      </c>
      <c r="G105" s="8">
        <f t="shared" si="3"/>
        <v>15.22</v>
      </c>
      <c r="L105" t="s">
        <v>119</v>
      </c>
      <c r="M105" s="8">
        <v>812</v>
      </c>
      <c r="N105" s="8">
        <v>5.9300000000000006</v>
      </c>
    </row>
    <row r="106" spans="1:14" x14ac:dyDescent="0.2">
      <c r="A106" t="s">
        <v>95</v>
      </c>
      <c r="B106" s="8">
        <v>1</v>
      </c>
      <c r="C106" s="8">
        <v>13</v>
      </c>
      <c r="D106" s="8">
        <v>14</v>
      </c>
      <c r="E106" s="8">
        <f t="shared" si="2"/>
        <v>1525</v>
      </c>
      <c r="F106" s="8">
        <v>3426</v>
      </c>
      <c r="G106" s="8">
        <f t="shared" si="3"/>
        <v>14.36</v>
      </c>
      <c r="L106" t="s">
        <v>114</v>
      </c>
      <c r="M106" s="8">
        <v>812</v>
      </c>
      <c r="N106" s="8">
        <v>22.240000000000002</v>
      </c>
    </row>
    <row r="107" spans="1:14" x14ac:dyDescent="0.2">
      <c r="A107" t="s">
        <v>354</v>
      </c>
      <c r="B107" s="8">
        <v>1</v>
      </c>
      <c r="C107" s="8">
        <v>40</v>
      </c>
      <c r="D107" s="8">
        <v>43</v>
      </c>
      <c r="E107" s="8">
        <f t="shared" si="2"/>
        <v>664</v>
      </c>
      <c r="F107" s="8">
        <v>1412</v>
      </c>
      <c r="G107" s="8">
        <f t="shared" si="3"/>
        <v>4.63</v>
      </c>
      <c r="L107" t="s">
        <v>62</v>
      </c>
      <c r="M107" s="8">
        <v>800</v>
      </c>
      <c r="N107" s="8">
        <v>7.5500000000000007</v>
      </c>
    </row>
    <row r="108" spans="1:14" x14ac:dyDescent="0.2">
      <c r="A108" t="s">
        <v>115</v>
      </c>
      <c r="B108" s="8">
        <v>2</v>
      </c>
      <c r="C108" s="8">
        <v>8</v>
      </c>
      <c r="D108" s="8">
        <v>8</v>
      </c>
      <c r="E108" s="8">
        <f t="shared" si="2"/>
        <v>931</v>
      </c>
      <c r="F108" s="8">
        <v>1616</v>
      </c>
      <c r="G108" s="8">
        <f t="shared" si="3"/>
        <v>8.16</v>
      </c>
      <c r="L108" t="s">
        <v>74</v>
      </c>
      <c r="M108" s="8">
        <v>748</v>
      </c>
      <c r="N108" s="8">
        <v>5.34</v>
      </c>
    </row>
    <row r="109" spans="1:14" x14ac:dyDescent="0.2">
      <c r="A109" t="s">
        <v>146</v>
      </c>
      <c r="B109" s="8">
        <v>2</v>
      </c>
      <c r="C109" s="8">
        <v>8</v>
      </c>
      <c r="D109" s="8">
        <v>8</v>
      </c>
      <c r="E109" s="8">
        <f t="shared" si="2"/>
        <v>973</v>
      </c>
      <c r="F109" s="8">
        <v>2181</v>
      </c>
      <c r="G109" s="8">
        <f t="shared" si="3"/>
        <v>10.16</v>
      </c>
      <c r="L109" t="s">
        <v>101</v>
      </c>
      <c r="M109" s="8">
        <v>739</v>
      </c>
      <c r="N109" s="8">
        <v>5.4141133000000004</v>
      </c>
    </row>
    <row r="110" spans="1:14" x14ac:dyDescent="0.2">
      <c r="A110" t="s">
        <v>64</v>
      </c>
      <c r="B110" s="8">
        <v>2</v>
      </c>
      <c r="C110" s="8">
        <v>34</v>
      </c>
      <c r="D110" s="8">
        <v>69</v>
      </c>
      <c r="E110" s="8">
        <f t="shared" si="2"/>
        <v>2200</v>
      </c>
      <c r="F110" s="8">
        <v>4710</v>
      </c>
      <c r="G110" s="8">
        <f t="shared" si="3"/>
        <v>45.69</v>
      </c>
      <c r="L110" t="s">
        <v>112</v>
      </c>
      <c r="M110" s="8">
        <v>732</v>
      </c>
      <c r="N110" s="8">
        <v>7.21</v>
      </c>
    </row>
    <row r="111" spans="1:14" x14ac:dyDescent="0.2">
      <c r="A111" t="s">
        <v>90</v>
      </c>
      <c r="B111" s="8">
        <v>1</v>
      </c>
      <c r="C111" s="8">
        <v>12</v>
      </c>
      <c r="D111" s="8">
        <v>12</v>
      </c>
      <c r="E111" s="8">
        <f t="shared" si="2"/>
        <v>1934</v>
      </c>
      <c r="F111" s="8">
        <v>4126</v>
      </c>
      <c r="G111" s="8">
        <f t="shared" si="3"/>
        <v>18.510000000000002</v>
      </c>
      <c r="L111" t="s">
        <v>343</v>
      </c>
      <c r="M111" s="8">
        <v>721</v>
      </c>
      <c r="N111" s="8">
        <v>5.22</v>
      </c>
    </row>
    <row r="112" spans="1:14" x14ac:dyDescent="0.2">
      <c r="A112" t="s">
        <v>116</v>
      </c>
      <c r="B112" s="8">
        <v>1</v>
      </c>
      <c r="C112" s="8">
        <v>13</v>
      </c>
      <c r="D112" s="8">
        <v>28</v>
      </c>
      <c r="E112" s="8">
        <f t="shared" si="2"/>
        <v>1258</v>
      </c>
      <c r="F112" s="8">
        <v>2901</v>
      </c>
      <c r="G112" s="8">
        <f t="shared" si="3"/>
        <v>24.72</v>
      </c>
      <c r="L112" t="s">
        <v>45</v>
      </c>
      <c r="M112" s="8">
        <v>700</v>
      </c>
      <c r="N112" s="8">
        <v>11.39</v>
      </c>
    </row>
    <row r="113" spans="1:14" x14ac:dyDescent="0.2">
      <c r="A113" t="s">
        <v>125</v>
      </c>
      <c r="B113" s="8">
        <v>2</v>
      </c>
      <c r="C113" s="8">
        <v>9</v>
      </c>
      <c r="D113" s="8">
        <v>17</v>
      </c>
      <c r="E113" s="8">
        <f t="shared" si="2"/>
        <v>697</v>
      </c>
      <c r="F113" s="8">
        <v>1239</v>
      </c>
      <c r="G113" s="8">
        <f t="shared" si="3"/>
        <v>17.440000000000001</v>
      </c>
      <c r="L113" t="s">
        <v>106</v>
      </c>
      <c r="M113" s="8">
        <v>700</v>
      </c>
      <c r="N113" s="8">
        <v>11.41</v>
      </c>
    </row>
    <row r="114" spans="1:14" x14ac:dyDescent="0.2">
      <c r="A114" t="s">
        <v>137</v>
      </c>
      <c r="B114" s="8">
        <v>2</v>
      </c>
      <c r="C114" s="8">
        <v>27</v>
      </c>
      <c r="D114" s="8">
        <v>60</v>
      </c>
      <c r="E114" s="8">
        <f t="shared" si="2"/>
        <v>1046</v>
      </c>
      <c r="F114" s="8">
        <v>2290</v>
      </c>
      <c r="G114" s="8">
        <f t="shared" si="3"/>
        <v>22.377921700000002</v>
      </c>
      <c r="L114" t="s">
        <v>125</v>
      </c>
      <c r="M114" s="8">
        <v>697</v>
      </c>
      <c r="N114" s="8">
        <v>17.440000000000001</v>
      </c>
    </row>
    <row r="115" spans="1:14" x14ac:dyDescent="0.2">
      <c r="A115" t="s">
        <v>345</v>
      </c>
      <c r="B115" s="8">
        <v>1</v>
      </c>
      <c r="C115" s="8">
        <v>6</v>
      </c>
      <c r="D115" s="8">
        <v>12</v>
      </c>
      <c r="E115" s="8">
        <f t="shared" si="2"/>
        <v>693</v>
      </c>
      <c r="F115" s="8">
        <v>2066</v>
      </c>
      <c r="G115" s="8">
        <f t="shared" si="3"/>
        <v>14.03</v>
      </c>
      <c r="L115" t="s">
        <v>345</v>
      </c>
      <c r="M115" s="8">
        <v>693</v>
      </c>
      <c r="N115" s="8">
        <v>14.03</v>
      </c>
    </row>
    <row r="116" spans="1:14" x14ac:dyDescent="0.2">
      <c r="A116" t="s">
        <v>361</v>
      </c>
      <c r="B116" s="8">
        <v>2</v>
      </c>
      <c r="C116" s="8">
        <v>3</v>
      </c>
      <c r="D116" s="8">
        <v>3</v>
      </c>
      <c r="E116" s="8">
        <f t="shared" si="2"/>
        <v>267</v>
      </c>
      <c r="F116" s="8">
        <v>977</v>
      </c>
      <c r="G116" s="8">
        <f t="shared" si="3"/>
        <v>1.06</v>
      </c>
      <c r="L116" t="s">
        <v>121</v>
      </c>
      <c r="M116" s="8">
        <v>676</v>
      </c>
      <c r="N116" s="8">
        <v>5.4700000000000006</v>
      </c>
    </row>
    <row r="117" spans="1:14" x14ac:dyDescent="0.2">
      <c r="A117" t="s">
        <v>65</v>
      </c>
      <c r="B117" s="8">
        <v>2</v>
      </c>
      <c r="C117" s="8">
        <v>6</v>
      </c>
      <c r="D117" s="8">
        <v>26</v>
      </c>
      <c r="E117" s="8">
        <f t="shared" si="2"/>
        <v>479</v>
      </c>
      <c r="F117" s="8">
        <v>994</v>
      </c>
      <c r="G117" s="8">
        <f t="shared" si="3"/>
        <v>6.25</v>
      </c>
      <c r="L117" t="s">
        <v>354</v>
      </c>
      <c r="M117" s="8">
        <v>664</v>
      </c>
      <c r="N117" s="8">
        <v>4.63</v>
      </c>
    </row>
    <row r="118" spans="1:14" x14ac:dyDescent="0.2">
      <c r="A118" t="s">
        <v>66</v>
      </c>
      <c r="B118" s="8">
        <v>3</v>
      </c>
      <c r="C118" s="8">
        <v>17</v>
      </c>
      <c r="D118" s="8">
        <v>30</v>
      </c>
      <c r="E118" s="8">
        <f t="shared" si="2"/>
        <v>1416</v>
      </c>
      <c r="F118" s="8">
        <v>3009</v>
      </c>
      <c r="G118" s="8">
        <f t="shared" si="3"/>
        <v>23.919999999999998</v>
      </c>
      <c r="L118" t="s">
        <v>342</v>
      </c>
      <c r="M118" s="8">
        <v>624</v>
      </c>
      <c r="N118" s="8">
        <v>11.32</v>
      </c>
    </row>
    <row r="119" spans="1:14" x14ac:dyDescent="0.2">
      <c r="A119" t="s">
        <v>67</v>
      </c>
      <c r="B119" s="8">
        <v>3</v>
      </c>
      <c r="C119" s="8">
        <v>11</v>
      </c>
      <c r="D119" s="8">
        <v>16</v>
      </c>
      <c r="E119" s="8">
        <f t="shared" si="2"/>
        <v>1500</v>
      </c>
      <c r="F119" s="8">
        <v>3291</v>
      </c>
      <c r="G119" s="8">
        <f t="shared" si="3"/>
        <v>17.22</v>
      </c>
      <c r="L119" t="s">
        <v>85</v>
      </c>
      <c r="M119" s="8">
        <v>617</v>
      </c>
      <c r="N119" s="8">
        <v>4.07</v>
      </c>
    </row>
    <row r="120" spans="1:14" x14ac:dyDescent="0.2">
      <c r="A120" t="s">
        <v>91</v>
      </c>
      <c r="B120" s="8">
        <v>2</v>
      </c>
      <c r="C120" s="8">
        <v>10</v>
      </c>
      <c r="D120" s="8">
        <v>20</v>
      </c>
      <c r="E120" s="8">
        <f t="shared" si="2"/>
        <v>1561</v>
      </c>
      <c r="F120" s="8">
        <v>3239</v>
      </c>
      <c r="G120" s="8">
        <f t="shared" si="3"/>
        <v>13.01</v>
      </c>
      <c r="L120" t="s">
        <v>82</v>
      </c>
      <c r="M120" s="8">
        <v>614</v>
      </c>
      <c r="N120" s="8">
        <v>4.22</v>
      </c>
    </row>
    <row r="121" spans="1:14" x14ac:dyDescent="0.2">
      <c r="A121" t="s">
        <v>347</v>
      </c>
      <c r="B121" s="8">
        <v>2</v>
      </c>
      <c r="C121" s="8">
        <v>11</v>
      </c>
      <c r="D121" s="8">
        <v>12</v>
      </c>
      <c r="E121" s="8">
        <f t="shared" si="2"/>
        <v>525</v>
      </c>
      <c r="F121" s="8">
        <v>2940</v>
      </c>
      <c r="G121" s="8">
        <f t="shared" si="3"/>
        <v>4.2</v>
      </c>
      <c r="L121" t="s">
        <v>126</v>
      </c>
      <c r="M121" s="8">
        <v>607</v>
      </c>
      <c r="N121" s="8">
        <v>12.62</v>
      </c>
    </row>
    <row r="122" spans="1:14" x14ac:dyDescent="0.2">
      <c r="A122" t="s">
        <v>117</v>
      </c>
      <c r="B122" s="8">
        <v>3</v>
      </c>
      <c r="C122" s="8">
        <v>36</v>
      </c>
      <c r="D122" s="8">
        <v>73</v>
      </c>
      <c r="E122" s="8">
        <f t="shared" si="2"/>
        <v>1720</v>
      </c>
      <c r="F122" s="8">
        <v>3616</v>
      </c>
      <c r="G122" s="8">
        <f t="shared" si="3"/>
        <v>46.95</v>
      </c>
      <c r="L122" t="s">
        <v>179</v>
      </c>
      <c r="M122" s="8">
        <v>606</v>
      </c>
      <c r="N122" s="8">
        <v>18.740000000000002</v>
      </c>
    </row>
    <row r="123" spans="1:14" x14ac:dyDescent="0.2">
      <c r="A123" t="s">
        <v>355</v>
      </c>
      <c r="B123" s="8">
        <v>1</v>
      </c>
      <c r="C123" s="8">
        <v>8</v>
      </c>
      <c r="D123" s="8">
        <v>9</v>
      </c>
      <c r="E123" s="8">
        <f t="shared" si="2"/>
        <v>998</v>
      </c>
      <c r="F123" s="8">
        <v>2556</v>
      </c>
      <c r="G123" s="8">
        <f t="shared" si="3"/>
        <v>10.69</v>
      </c>
      <c r="L123" t="s">
        <v>136</v>
      </c>
      <c r="M123" s="8">
        <v>599</v>
      </c>
      <c r="N123" s="8">
        <v>16.670000000000002</v>
      </c>
    </row>
    <row r="124" spans="1:14" x14ac:dyDescent="0.2">
      <c r="A124" t="s">
        <v>122</v>
      </c>
      <c r="B124" s="8">
        <v>1</v>
      </c>
      <c r="C124" s="8">
        <v>7</v>
      </c>
      <c r="D124" s="8">
        <v>14</v>
      </c>
      <c r="E124" s="8">
        <f t="shared" si="2"/>
        <v>502</v>
      </c>
      <c r="F124" s="8">
        <v>1005</v>
      </c>
      <c r="G124" s="8">
        <f t="shared" si="3"/>
        <v>12.21</v>
      </c>
      <c r="L124" t="s">
        <v>105</v>
      </c>
      <c r="M124" s="8">
        <v>574</v>
      </c>
      <c r="N124" s="8">
        <v>5.71</v>
      </c>
    </row>
    <row r="125" spans="1:14" x14ac:dyDescent="0.2">
      <c r="A125" t="s">
        <v>68</v>
      </c>
      <c r="B125" s="8">
        <v>2</v>
      </c>
      <c r="C125" s="8">
        <v>12</v>
      </c>
      <c r="D125" s="8">
        <v>28</v>
      </c>
      <c r="E125" s="8">
        <f t="shared" si="2"/>
        <v>1045</v>
      </c>
      <c r="F125" s="8">
        <v>3188</v>
      </c>
      <c r="G125" s="8">
        <f t="shared" si="3"/>
        <v>11.98</v>
      </c>
      <c r="L125" t="s">
        <v>323</v>
      </c>
      <c r="M125" s="8">
        <v>538</v>
      </c>
      <c r="N125" s="8">
        <v>14.07</v>
      </c>
    </row>
    <row r="126" spans="1:14" x14ac:dyDescent="0.2">
      <c r="A126" t="s">
        <v>118</v>
      </c>
      <c r="B126" s="8">
        <v>6</v>
      </c>
      <c r="C126" s="8">
        <v>17</v>
      </c>
      <c r="D126" s="8">
        <v>69</v>
      </c>
      <c r="E126" s="8">
        <f t="shared" si="2"/>
        <v>912</v>
      </c>
      <c r="F126" s="8">
        <v>1924</v>
      </c>
      <c r="G126" s="8">
        <f t="shared" si="3"/>
        <v>16.170000000000002</v>
      </c>
      <c r="L126" t="s">
        <v>347</v>
      </c>
      <c r="M126" s="8">
        <v>525</v>
      </c>
      <c r="N126" s="8">
        <v>4.2</v>
      </c>
    </row>
    <row r="127" spans="1:14" x14ac:dyDescent="0.2">
      <c r="A127" t="s">
        <v>145</v>
      </c>
      <c r="B127" s="8">
        <v>4</v>
      </c>
      <c r="C127" s="8">
        <v>20</v>
      </c>
      <c r="D127" s="8">
        <v>30</v>
      </c>
      <c r="E127" s="8">
        <f t="shared" si="2"/>
        <v>1014</v>
      </c>
      <c r="F127" s="8">
        <v>2573</v>
      </c>
      <c r="G127" s="8">
        <f t="shared" si="3"/>
        <v>11.56</v>
      </c>
      <c r="L127" t="s">
        <v>48</v>
      </c>
      <c r="M127" s="8">
        <v>520</v>
      </c>
      <c r="N127" s="8">
        <v>5.5600000000000005</v>
      </c>
    </row>
    <row r="128" spans="1:14" x14ac:dyDescent="0.2">
      <c r="A128" t="s">
        <v>150</v>
      </c>
      <c r="B128" s="8">
        <v>1</v>
      </c>
      <c r="C128" s="8">
        <v>22</v>
      </c>
      <c r="D128" s="8">
        <v>32</v>
      </c>
      <c r="E128" s="8">
        <f t="shared" si="2"/>
        <v>1603</v>
      </c>
      <c r="F128" s="8">
        <v>3855</v>
      </c>
      <c r="G128" s="8">
        <f t="shared" si="3"/>
        <v>19.39</v>
      </c>
      <c r="L128" t="s">
        <v>144</v>
      </c>
      <c r="M128" s="8">
        <v>518</v>
      </c>
      <c r="N128" s="8">
        <v>3.2300000000000004</v>
      </c>
    </row>
    <row r="129" spans="1:14" x14ac:dyDescent="0.2">
      <c r="A129" t="s">
        <v>92</v>
      </c>
      <c r="B129" s="8">
        <v>2</v>
      </c>
      <c r="C129" s="8">
        <v>24</v>
      </c>
      <c r="D129" s="8">
        <v>54</v>
      </c>
      <c r="E129" s="8">
        <f t="shared" si="2"/>
        <v>1767</v>
      </c>
      <c r="F129" s="8">
        <v>3439</v>
      </c>
      <c r="G129" s="8">
        <f t="shared" si="3"/>
        <v>14.15</v>
      </c>
      <c r="L129" t="s">
        <v>353</v>
      </c>
      <c r="M129" s="8">
        <v>509</v>
      </c>
      <c r="N129" s="8">
        <v>5.5600000000000005</v>
      </c>
    </row>
    <row r="130" spans="1:14" x14ac:dyDescent="0.2">
      <c r="A130" t="s">
        <v>139</v>
      </c>
      <c r="B130" s="8">
        <v>1</v>
      </c>
      <c r="C130" s="8">
        <v>22</v>
      </c>
      <c r="D130" s="8">
        <v>22</v>
      </c>
      <c r="E130" s="8">
        <f t="shared" si="2"/>
        <v>2151</v>
      </c>
      <c r="F130" s="8">
        <v>4814</v>
      </c>
      <c r="G130" s="8">
        <f t="shared" si="3"/>
        <v>24.88</v>
      </c>
      <c r="L130" t="s">
        <v>123</v>
      </c>
      <c r="M130" s="8">
        <v>506</v>
      </c>
      <c r="N130" s="8">
        <v>11.74</v>
      </c>
    </row>
    <row r="131" spans="1:14" x14ac:dyDescent="0.2">
      <c r="A131" t="s">
        <v>93</v>
      </c>
      <c r="B131" s="8">
        <v>1</v>
      </c>
      <c r="C131" s="8">
        <v>16</v>
      </c>
      <c r="D131" s="8">
        <v>19</v>
      </c>
      <c r="E131" s="8">
        <f t="shared" ref="E131:E142" si="4">+VLOOKUP(A131,$L:$M,2,0)</f>
        <v>1861</v>
      </c>
      <c r="F131" s="8">
        <v>3985</v>
      </c>
      <c r="G131" s="8">
        <f t="shared" ref="G131:G142" si="5">+VLOOKUP(A131,$L:$N,3,0)</f>
        <v>15.93</v>
      </c>
      <c r="L131" t="s">
        <v>122</v>
      </c>
      <c r="M131" s="8">
        <v>502</v>
      </c>
      <c r="N131" s="8">
        <v>12.21</v>
      </c>
    </row>
    <row r="132" spans="1:14" x14ac:dyDescent="0.2">
      <c r="A132" t="s">
        <v>94</v>
      </c>
      <c r="B132" s="8">
        <v>2</v>
      </c>
      <c r="C132" s="8">
        <v>18</v>
      </c>
      <c r="D132" s="8">
        <v>22</v>
      </c>
      <c r="E132" s="8">
        <f t="shared" si="4"/>
        <v>1963</v>
      </c>
      <c r="F132" s="8">
        <v>4233</v>
      </c>
      <c r="G132" s="8">
        <f t="shared" si="5"/>
        <v>22.36</v>
      </c>
      <c r="L132" t="s">
        <v>65</v>
      </c>
      <c r="M132" s="8">
        <v>479</v>
      </c>
      <c r="N132" s="8">
        <v>6.25</v>
      </c>
    </row>
    <row r="133" spans="1:14" x14ac:dyDescent="0.2">
      <c r="A133" t="s">
        <v>119</v>
      </c>
      <c r="B133" s="8">
        <v>2</v>
      </c>
      <c r="C133" s="8">
        <v>7</v>
      </c>
      <c r="D133" s="8">
        <v>8</v>
      </c>
      <c r="E133" s="8">
        <f t="shared" si="4"/>
        <v>812</v>
      </c>
      <c r="F133" s="8">
        <v>2093</v>
      </c>
      <c r="G133" s="8">
        <f t="shared" si="5"/>
        <v>5.9300000000000006</v>
      </c>
      <c r="L133" t="s">
        <v>86</v>
      </c>
      <c r="M133" s="8">
        <v>477</v>
      </c>
      <c r="N133" s="8">
        <v>6.51</v>
      </c>
    </row>
    <row r="134" spans="1:14" x14ac:dyDescent="0.2">
      <c r="A134" t="s">
        <v>126</v>
      </c>
      <c r="B134" s="8">
        <v>2</v>
      </c>
      <c r="C134" s="8">
        <v>16</v>
      </c>
      <c r="D134" s="8">
        <v>17</v>
      </c>
      <c r="E134" s="8">
        <f t="shared" si="4"/>
        <v>607</v>
      </c>
      <c r="F134" s="8">
        <v>1476</v>
      </c>
      <c r="G134" s="8">
        <f t="shared" si="5"/>
        <v>12.62</v>
      </c>
      <c r="L134" t="s">
        <v>55</v>
      </c>
      <c r="M134" s="8">
        <v>363</v>
      </c>
      <c r="N134" s="8">
        <v>3.8499999999999996</v>
      </c>
    </row>
    <row r="135" spans="1:14" x14ac:dyDescent="0.2">
      <c r="A135" t="s">
        <v>69</v>
      </c>
      <c r="B135" s="8">
        <v>1</v>
      </c>
      <c r="C135" s="8">
        <v>15</v>
      </c>
      <c r="D135" s="8">
        <v>48</v>
      </c>
      <c r="E135" s="8">
        <f t="shared" si="4"/>
        <v>1651</v>
      </c>
      <c r="F135" s="8">
        <v>3866</v>
      </c>
      <c r="G135" s="8">
        <f t="shared" si="5"/>
        <v>17.09</v>
      </c>
      <c r="L135" t="s">
        <v>361</v>
      </c>
      <c r="M135" s="8">
        <v>267</v>
      </c>
      <c r="N135" s="8">
        <v>1.06</v>
      </c>
    </row>
    <row r="136" spans="1:14" x14ac:dyDescent="0.2">
      <c r="B136" s="8"/>
      <c r="C136" s="8"/>
      <c r="D136" s="8"/>
      <c r="E136" s="8"/>
      <c r="F136" s="8"/>
      <c r="G136" s="8"/>
      <c r="L136" t="s">
        <v>352</v>
      </c>
      <c r="M136" s="8">
        <v>224</v>
      </c>
      <c r="N136" s="8">
        <v>2.14</v>
      </c>
    </row>
    <row r="137" spans="1:14" x14ac:dyDescent="0.2">
      <c r="A137" t="s">
        <v>70</v>
      </c>
      <c r="B137" s="8">
        <v>1</v>
      </c>
      <c r="C137" s="8">
        <v>20</v>
      </c>
      <c r="D137" s="8">
        <v>137</v>
      </c>
      <c r="E137" s="8">
        <f t="shared" si="4"/>
        <v>1627</v>
      </c>
      <c r="F137" s="8">
        <v>3025</v>
      </c>
      <c r="G137" s="8">
        <f t="shared" si="5"/>
        <v>21.28</v>
      </c>
      <c r="M137" s="8"/>
      <c r="N137" s="8"/>
    </row>
    <row r="138" spans="1:14" x14ac:dyDescent="0.2">
      <c r="A138" t="s">
        <v>142</v>
      </c>
      <c r="B138" s="8">
        <v>3</v>
      </c>
      <c r="C138" s="8">
        <v>7</v>
      </c>
      <c r="D138" s="8">
        <v>7</v>
      </c>
      <c r="E138" s="8">
        <f t="shared" si="4"/>
        <v>915</v>
      </c>
      <c r="F138" s="8">
        <v>2163</v>
      </c>
      <c r="G138" s="8">
        <f t="shared" si="5"/>
        <v>6.16</v>
      </c>
      <c r="M138" s="8"/>
      <c r="N138" s="8"/>
    </row>
    <row r="139" spans="1:14" x14ac:dyDescent="0.2">
      <c r="A139" t="s">
        <v>350</v>
      </c>
      <c r="B139" s="8">
        <v>8</v>
      </c>
      <c r="C139" s="8">
        <v>44</v>
      </c>
      <c r="D139" s="8">
        <v>47</v>
      </c>
      <c r="E139" s="8">
        <f t="shared" si="4"/>
        <v>977</v>
      </c>
      <c r="F139" s="8">
        <v>2506</v>
      </c>
      <c r="G139" s="8">
        <f t="shared" si="5"/>
        <v>4.43</v>
      </c>
      <c r="M139" s="8"/>
      <c r="N139" s="8"/>
    </row>
    <row r="140" spans="1:14" x14ac:dyDescent="0.2">
      <c r="A140" t="s">
        <v>138</v>
      </c>
      <c r="B140" s="8">
        <v>1</v>
      </c>
      <c r="C140" s="8">
        <v>20</v>
      </c>
      <c r="D140" s="8">
        <v>55</v>
      </c>
      <c r="E140" s="8">
        <f t="shared" si="4"/>
        <v>1355</v>
      </c>
      <c r="F140" s="8">
        <v>2858</v>
      </c>
      <c r="G140" s="8">
        <f t="shared" si="5"/>
        <v>22.3</v>
      </c>
      <c r="M140" s="8"/>
      <c r="N140" s="8"/>
    </row>
    <row r="141" spans="1:14" x14ac:dyDescent="0.2">
      <c r="A141" t="s">
        <v>144</v>
      </c>
      <c r="B141" s="8">
        <v>2</v>
      </c>
      <c r="C141" s="8">
        <v>3</v>
      </c>
      <c r="D141" s="8">
        <v>3</v>
      </c>
      <c r="E141" s="8">
        <f t="shared" si="4"/>
        <v>518</v>
      </c>
      <c r="F141" s="8">
        <v>577</v>
      </c>
      <c r="G141" s="8">
        <f t="shared" si="5"/>
        <v>3.2300000000000004</v>
      </c>
    </row>
    <row r="142" spans="1:14" x14ac:dyDescent="0.2">
      <c r="A142" s="12" t="s">
        <v>71</v>
      </c>
      <c r="B142" s="40">
        <v>3</v>
      </c>
      <c r="C142" s="40">
        <v>5</v>
      </c>
      <c r="D142" s="40">
        <v>6</v>
      </c>
      <c r="E142" s="8">
        <f t="shared" si="4"/>
        <v>827</v>
      </c>
      <c r="F142" s="40">
        <v>2088</v>
      </c>
      <c r="G142" s="8">
        <f t="shared" si="5"/>
        <v>7.83</v>
      </c>
    </row>
  </sheetData>
  <autoFilter ref="A1:G1" xr:uid="{00000000-0009-0000-0000-000005000000}">
    <sortState ref="A2:G142">
      <sortCondition ref="A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HC by Title &amp; Cons w Formulas</vt:lpstr>
      <vt:lpstr>Sheet3</vt:lpstr>
      <vt:lpstr>Formula Matrix</vt:lpstr>
      <vt:lpstr>MODIFIED</vt:lpstr>
      <vt:lpstr>FOR_TABLE</vt:lpstr>
      <vt:lpstr>HC by Title &amp; Cons w Formul (2)</vt:lpstr>
      <vt:lpstr>Sheet1</vt:lpstr>
      <vt:lpstr>Sheet2</vt:lpstr>
      <vt:lpstr>Sheet7</vt:lpstr>
      <vt:lpstr>Sheet6</vt:lpstr>
      <vt:lpstr>HC FY19</vt:lpstr>
      <vt:lpstr>HC FY18</vt:lpstr>
    </vt:vector>
  </TitlesOfParts>
  <Company>New York City Housing Authority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Joseph, Jeremy</dc:creator>
  <cp:lastModifiedBy>Kyle Slugg</cp:lastModifiedBy>
  <dcterms:created xsi:type="dcterms:W3CDTF">2020-02-27T15:30:07Z</dcterms:created>
  <dcterms:modified xsi:type="dcterms:W3CDTF">2020-07-07T18:09:45Z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