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FF (JA)\Redesign LABS\"/>
    </mc:Choice>
  </mc:AlternateContent>
  <bookViews>
    <workbookView xWindow="0" yWindow="0" windowWidth="28800" windowHeight="12720"/>
  </bookViews>
  <sheets>
    <sheet name="BasicFormul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8" i="1" s="1"/>
  <c r="J8" i="1" s="1"/>
  <c r="F8" i="1"/>
  <c r="C8" i="1"/>
  <c r="K8" i="1" s="1"/>
  <c r="D8" i="1" l="1"/>
  <c r="E8" i="1" s="1"/>
  <c r="L8" i="1" l="1"/>
</calcChain>
</file>

<file path=xl/comments1.xml><?xml version="1.0" encoding="utf-8"?>
<comments xmlns="http://schemas.openxmlformats.org/spreadsheetml/2006/main">
  <authors>
    <author>setup_1</author>
  </authors>
  <commentList>
    <comment ref="D6" authorId="0" shapeId="0">
      <text>
        <r>
          <rPr>
            <sz val="9"/>
            <color indexed="81"/>
            <rFont val="Tahoma"/>
            <family val="2"/>
          </rPr>
          <t>Margin of Error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Coefficient of Variation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 xml:space="preserve">Margin of Error 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Margin of Error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Coefficient of Variation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Margin of Error </t>
        </r>
      </text>
    </comment>
  </commentList>
</comments>
</file>

<file path=xl/sharedStrings.xml><?xml version="1.0" encoding="utf-8"?>
<sst xmlns="http://schemas.openxmlformats.org/spreadsheetml/2006/main" count="49" uniqueCount="27">
  <si>
    <t>Formulas to be applied to basic tract aggregations</t>
  </si>
  <si>
    <t>Example:</t>
  </si>
  <si>
    <t>Total households</t>
  </si>
  <si>
    <t>Family households (families)</t>
  </si>
  <si>
    <t>Number</t>
  </si>
  <si>
    <t>Percent</t>
  </si>
  <si>
    <t>Estimate</t>
  </si>
  <si>
    <t>MOE</t>
  </si>
  <si>
    <t>CV*</t>
  </si>
  <si>
    <t>HHE</t>
  </si>
  <si>
    <t>HHM</t>
  </si>
  <si>
    <t>HHC</t>
  </si>
  <si>
    <t>HHP</t>
  </si>
  <si>
    <t>HHZ</t>
  </si>
  <si>
    <t>FamE</t>
  </si>
  <si>
    <t>FamM</t>
  </si>
  <si>
    <t>FamC</t>
  </si>
  <si>
    <t>FamP</t>
  </si>
  <si>
    <t>FamZ</t>
  </si>
  <si>
    <t>Aggregated Census Tracts</t>
  </si>
  <si>
    <t>GeoType</t>
  </si>
  <si>
    <t>GeoID</t>
  </si>
  <si>
    <t>CT2010</t>
  </si>
  <si>
    <t>1004800</t>
  </si>
  <si>
    <t>1005000</t>
  </si>
  <si>
    <t>1006400</t>
  </si>
  <si>
    <t>1006800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</si>
</sst>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0.00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5" tint="0.79995117038483843"/>
      </left>
      <right/>
      <top style="thin">
        <color theme="5" tint="0.79998168889431442"/>
      </top>
      <bottom style="thin">
        <color theme="5" tint="0.79998168889431442"/>
      </bottom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79998168889431442"/>
      </left>
      <right/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5" tint="0.79995117038483843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79995117038483843"/>
      </left>
      <right style="thin">
        <color theme="5" tint="0.79998168889431442"/>
      </right>
      <top style="thin">
        <color theme="5" tint="0.79998168889431442"/>
      </top>
      <bottom style="thin">
        <color theme="5" tint="0.79995117038483843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5" tint="0.79995117038483843"/>
      </bottom>
      <diagonal/>
    </border>
    <border>
      <left style="thin">
        <color theme="5" tint="0.79998168889431442"/>
      </left>
      <right style="thin">
        <color theme="5" tint="0.79995117038483843"/>
      </right>
      <top style="thin">
        <color theme="5" tint="0.79998168889431442"/>
      </top>
      <bottom style="thin">
        <color theme="5" tint="0.7999511703848384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1" fillId="0" borderId="0" xfId="0" applyFont="1"/>
    <xf numFmtId="0" fontId="3" fillId="0" borderId="0" xfId="0" applyFont="1"/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3" fontId="5" fillId="0" borderId="7" xfId="1" applyNumberFormat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164" fontId="5" fillId="0" borderId="7" xfId="1" applyNumberFormat="1" applyFont="1" applyBorder="1" applyAlignment="1">
      <alignment horizontal="center" vertical="center" wrapText="1"/>
    </xf>
    <xf numFmtId="3" fontId="5" fillId="0" borderId="8" xfId="1" applyNumberFormat="1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right"/>
    </xf>
    <xf numFmtId="3" fontId="6" fillId="0" borderId="10" xfId="0" applyNumberFormat="1" applyFont="1" applyBorder="1" applyAlignment="1">
      <alignment horizontal="right"/>
    </xf>
    <xf numFmtId="164" fontId="6" fillId="0" borderId="10" xfId="0" applyNumberFormat="1" applyFont="1" applyBorder="1" applyAlignment="1">
      <alignment horizontal="right"/>
    </xf>
    <xf numFmtId="164" fontId="6" fillId="0" borderId="10" xfId="0" applyNumberFormat="1" applyFont="1" applyFill="1" applyBorder="1" applyAlignment="1">
      <alignment horizontal="right"/>
    </xf>
    <xf numFmtId="164" fontId="6" fillId="0" borderId="11" xfId="0" applyNumberFormat="1" applyFont="1" applyBorder="1" applyAlignment="1">
      <alignment horizontal="right"/>
    </xf>
    <xf numFmtId="0" fontId="0" fillId="2" borderId="0" xfId="0" applyFill="1"/>
    <xf numFmtId="3" fontId="0" fillId="2" borderId="9" xfId="0" applyNumberFormat="1" applyFill="1" applyBorder="1"/>
    <xf numFmtId="3" fontId="0" fillId="2" borderId="10" xfId="0" applyNumberFormat="1" applyFill="1" applyBorder="1"/>
    <xf numFmtId="165" fontId="6" fillId="2" borderId="10" xfId="0" applyNumberFormat="1" applyFont="1" applyFill="1" applyBorder="1" applyAlignment="1">
      <alignment horizontal="right"/>
    </xf>
    <xf numFmtId="164" fontId="6" fillId="2" borderId="11" xfId="0" applyNumberFormat="1" applyFont="1" applyFill="1" applyBorder="1" applyAlignment="1">
      <alignment horizontal="right"/>
    </xf>
    <xf numFmtId="165" fontId="6" fillId="2" borderId="11" xfId="0" applyNumberFormat="1" applyFont="1" applyFill="1" applyBorder="1" applyAlignment="1">
      <alignment horizontal="right"/>
    </xf>
    <xf numFmtId="166" fontId="0" fillId="0" borderId="0" xfId="0" applyNumberFormat="1"/>
    <xf numFmtId="3" fontId="0" fillId="0" borderId="0" xfId="0" applyNumberFormat="1"/>
    <xf numFmtId="0" fontId="6" fillId="0" borderId="0" xfId="0" applyFont="1"/>
    <xf numFmtId="3" fontId="6" fillId="0" borderId="0" xfId="0" applyNumberFormat="1" applyFont="1"/>
    <xf numFmtId="49" fontId="6" fillId="0" borderId="0" xfId="0" applyNumberFormat="1" applyFont="1" applyFill="1"/>
    <xf numFmtId="3" fontId="6" fillId="0" borderId="0" xfId="0" applyNumberFormat="1" applyFont="1" applyFill="1"/>
    <xf numFmtId="3" fontId="6" fillId="0" borderId="12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164" fontId="6" fillId="0" borderId="13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164" fontId="6" fillId="0" borderId="13" xfId="0" applyNumberFormat="1" applyFont="1" applyBorder="1" applyAlignment="1">
      <alignment horizontal="right"/>
    </xf>
    <xf numFmtId="3" fontId="6" fillId="0" borderId="14" xfId="0" applyNumberFormat="1" applyFont="1" applyBorder="1" applyAlignment="1">
      <alignment horizontal="right"/>
    </xf>
    <xf numFmtId="3" fontId="6" fillId="0" borderId="15" xfId="0" applyNumberFormat="1" applyFont="1" applyBorder="1" applyAlignment="1">
      <alignment horizontal="right"/>
    </xf>
    <xf numFmtId="164" fontId="6" fillId="0" borderId="15" xfId="0" applyNumberFormat="1" applyFont="1" applyBorder="1" applyAlignment="1">
      <alignment horizontal="right"/>
    </xf>
    <xf numFmtId="164" fontId="6" fillId="0" borderId="16" xfId="0" applyNumberFormat="1" applyFont="1" applyBorder="1" applyAlignment="1">
      <alignment horizontal="right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L8" sqref="L8"/>
    </sheetView>
  </sheetViews>
  <sheetFormatPr defaultRowHeight="15" x14ac:dyDescent="0.25"/>
  <cols>
    <col min="1" max="1" width="25.5703125" customWidth="1"/>
    <col min="14" max="14" width="16.7109375" bestFit="1" customWidth="1"/>
    <col min="15" max="15" width="10.140625" bestFit="1" customWidth="1"/>
    <col min="16" max="16" width="11.140625" bestFit="1" customWidth="1"/>
    <col min="18" max="18" width="14.7109375" bestFit="1" customWidth="1"/>
  </cols>
  <sheetData>
    <row r="1" spans="1:18" ht="18.75" x14ac:dyDescent="0.3">
      <c r="A1" s="1" t="s">
        <v>0</v>
      </c>
    </row>
    <row r="2" spans="1:18" ht="18.75" x14ac:dyDescent="0.3">
      <c r="A2" s="1"/>
    </row>
    <row r="3" spans="1:18" x14ac:dyDescent="0.25">
      <c r="A3" s="2" t="s">
        <v>1</v>
      </c>
    </row>
    <row r="4" spans="1:18" ht="18.75" x14ac:dyDescent="0.3">
      <c r="A4" s="1"/>
      <c r="C4" s="3" t="s">
        <v>2</v>
      </c>
      <c r="D4" s="3"/>
      <c r="E4" s="3"/>
      <c r="F4" s="3"/>
      <c r="G4" s="3"/>
      <c r="H4" s="3" t="s">
        <v>3</v>
      </c>
      <c r="I4" s="3"/>
    </row>
    <row r="5" spans="1:18" ht="18.75" x14ac:dyDescent="0.3">
      <c r="A5" s="1"/>
      <c r="C5" s="4" t="s">
        <v>4</v>
      </c>
      <c r="D5" s="5"/>
      <c r="E5" s="6"/>
      <c r="F5" s="7" t="s">
        <v>5</v>
      </c>
      <c r="G5" s="8"/>
      <c r="H5" s="4" t="s">
        <v>4</v>
      </c>
      <c r="I5" s="5"/>
      <c r="J5" s="6"/>
      <c r="K5" s="7" t="s">
        <v>5</v>
      </c>
      <c r="L5" s="8"/>
    </row>
    <row r="6" spans="1:18" x14ac:dyDescent="0.25">
      <c r="C6" s="9" t="s">
        <v>6</v>
      </c>
      <c r="D6" s="10" t="s">
        <v>7</v>
      </c>
      <c r="E6" s="11" t="s">
        <v>8</v>
      </c>
      <c r="F6" s="12" t="s">
        <v>6</v>
      </c>
      <c r="G6" s="13" t="s">
        <v>7</v>
      </c>
      <c r="H6" s="9" t="s">
        <v>6</v>
      </c>
      <c r="I6" s="10" t="s">
        <v>7</v>
      </c>
      <c r="J6" s="11" t="s">
        <v>8</v>
      </c>
      <c r="K6" s="12" t="s">
        <v>6</v>
      </c>
      <c r="L6" s="13" t="s">
        <v>7</v>
      </c>
    </row>
    <row r="7" spans="1:18" x14ac:dyDescent="0.25">
      <c r="C7" s="14" t="s">
        <v>9</v>
      </c>
      <c r="D7" s="15" t="s">
        <v>10</v>
      </c>
      <c r="E7" s="16" t="s">
        <v>11</v>
      </c>
      <c r="F7" s="17" t="s">
        <v>12</v>
      </c>
      <c r="G7" s="18" t="s">
        <v>13</v>
      </c>
      <c r="H7" s="14" t="s">
        <v>14</v>
      </c>
      <c r="I7" s="15" t="s">
        <v>15</v>
      </c>
      <c r="J7" s="15" t="s">
        <v>16</v>
      </c>
      <c r="K7" s="16" t="s">
        <v>17</v>
      </c>
      <c r="L7" s="18" t="s">
        <v>18</v>
      </c>
    </row>
    <row r="8" spans="1:18" x14ac:dyDescent="0.25">
      <c r="A8" s="19" t="s">
        <v>19</v>
      </c>
      <c r="B8" s="19"/>
      <c r="C8" s="20">
        <f>SUM(C12+C13+C14+C15)</f>
        <v>14881</v>
      </c>
      <c r="D8" s="21">
        <f>IF(C8=0,"",SQRT(SUMSQ(D12:D15)))</f>
        <v>460.21625351567059</v>
      </c>
      <c r="E8" s="22">
        <f>IF(ISBLANK(D8)=TRUE,"",IF(C8=0,"",((D8/1.645)/C8)*100))</f>
        <v>1.8800263387031362</v>
      </c>
      <c r="F8" s="22">
        <f>IF(C8=0,"",100)</f>
        <v>100</v>
      </c>
      <c r="G8" s="23"/>
      <c r="H8" s="20">
        <f>SUM(H12+H13+H14+H15)</f>
        <v>3802</v>
      </c>
      <c r="I8" s="21">
        <f>IF(H8=0,"",SQRT(SUMSQ(I12:I15)))</f>
        <v>410.57277065095292</v>
      </c>
      <c r="J8" s="22">
        <f>IF(ISBLANK(I8)=TRUE,"",IF(H8=0,"",((I8/1.645)/H8)*100))</f>
        <v>6.5646583489245458</v>
      </c>
      <c r="K8" s="22">
        <f>IF($C8=0,"",H8/$C8*100)</f>
        <v>25.549358242053628</v>
      </c>
      <c r="L8" s="24">
        <f>IF(ISBLANK(K8)=TRUE,"",IF(K8=100,"",IF(K8=0,"",IF($C8=0,"",IF(((I8^2)-((H8/$C8)^2*($D8^2)))&lt;0,((1/$C8*(SQRT((I8^2)+((H8/$C8)^2*($D8^2)))))*100),((1/$C8*(SQRT((I8^2)-((H8/$C8)^2*($D8^2)))))*100))))))</f>
        <v>2.6434759163821613</v>
      </c>
      <c r="N8" s="25"/>
      <c r="O8" s="26"/>
      <c r="P8" s="26"/>
      <c r="R8" s="25"/>
    </row>
    <row r="10" spans="1:18" x14ac:dyDescent="0.25">
      <c r="N10" s="25"/>
    </row>
    <row r="11" spans="1:18" x14ac:dyDescent="0.25">
      <c r="A11" s="27" t="s">
        <v>20</v>
      </c>
      <c r="B11" s="28" t="s">
        <v>21</v>
      </c>
      <c r="C11" s="14" t="s">
        <v>9</v>
      </c>
      <c r="D11" s="15" t="s">
        <v>10</v>
      </c>
      <c r="E11" s="16" t="s">
        <v>11</v>
      </c>
      <c r="F11" s="16" t="s">
        <v>12</v>
      </c>
      <c r="G11" s="18" t="s">
        <v>13</v>
      </c>
      <c r="H11" s="14" t="s">
        <v>14</v>
      </c>
      <c r="I11" s="15" t="s">
        <v>15</v>
      </c>
      <c r="J11" s="15" t="s">
        <v>16</v>
      </c>
      <c r="K11" s="16" t="s">
        <v>17</v>
      </c>
      <c r="L11" s="18" t="s">
        <v>18</v>
      </c>
    </row>
    <row r="12" spans="1:18" x14ac:dyDescent="0.25">
      <c r="A12" s="29" t="s">
        <v>22</v>
      </c>
      <c r="B12" s="30" t="s">
        <v>23</v>
      </c>
      <c r="C12" s="31">
        <v>3504</v>
      </c>
      <c r="D12" s="32">
        <v>187</v>
      </c>
      <c r="E12" s="33">
        <v>3.2</v>
      </c>
      <c r="F12" s="33">
        <v>100</v>
      </c>
      <c r="G12" s="34"/>
      <c r="H12" s="31">
        <v>1011</v>
      </c>
      <c r="I12" s="32">
        <v>186</v>
      </c>
      <c r="J12" s="33">
        <v>11.2</v>
      </c>
      <c r="K12" s="33">
        <v>28.9</v>
      </c>
      <c r="L12" s="34">
        <v>5.4</v>
      </c>
    </row>
    <row r="13" spans="1:18" x14ac:dyDescent="0.25">
      <c r="A13" s="29" t="s">
        <v>22</v>
      </c>
      <c r="B13" s="30" t="s">
        <v>24</v>
      </c>
      <c r="C13" s="31">
        <v>2967</v>
      </c>
      <c r="D13" s="32">
        <v>186</v>
      </c>
      <c r="E13" s="33">
        <v>3.8</v>
      </c>
      <c r="F13" s="33">
        <v>100</v>
      </c>
      <c r="G13" s="34"/>
      <c r="H13" s="31">
        <v>887</v>
      </c>
      <c r="I13" s="32">
        <v>157</v>
      </c>
      <c r="J13" s="33">
        <v>10.8</v>
      </c>
      <c r="K13" s="33">
        <v>29.9</v>
      </c>
      <c r="L13" s="34">
        <v>5.2</v>
      </c>
    </row>
    <row r="14" spans="1:18" x14ac:dyDescent="0.25">
      <c r="A14" s="27" t="s">
        <v>22</v>
      </c>
      <c r="B14" s="28" t="s">
        <v>25</v>
      </c>
      <c r="C14" s="35">
        <v>4464</v>
      </c>
      <c r="D14" s="36">
        <v>247</v>
      </c>
      <c r="E14" s="37">
        <v>3.4</v>
      </c>
      <c r="F14" s="37">
        <v>100</v>
      </c>
      <c r="G14" s="38"/>
      <c r="H14" s="35">
        <v>1300</v>
      </c>
      <c r="I14" s="36">
        <v>278</v>
      </c>
      <c r="J14" s="37">
        <v>13</v>
      </c>
      <c r="K14" s="37">
        <v>29.1</v>
      </c>
      <c r="L14" s="38">
        <v>6.2</v>
      </c>
    </row>
    <row r="15" spans="1:18" x14ac:dyDescent="0.25">
      <c r="A15" s="27" t="s">
        <v>22</v>
      </c>
      <c r="B15" s="28" t="s">
        <v>26</v>
      </c>
      <c r="C15" s="39">
        <v>3946</v>
      </c>
      <c r="D15" s="40">
        <v>285</v>
      </c>
      <c r="E15" s="41">
        <v>4.4000000000000004</v>
      </c>
      <c r="F15" s="41">
        <v>100</v>
      </c>
      <c r="G15" s="42"/>
      <c r="H15" s="39">
        <v>604</v>
      </c>
      <c r="I15" s="40">
        <v>179</v>
      </c>
      <c r="J15" s="41">
        <v>18</v>
      </c>
      <c r="K15" s="41">
        <v>15.3</v>
      </c>
      <c r="L15" s="42">
        <v>4.2</v>
      </c>
    </row>
  </sheetData>
  <mergeCells count="4">
    <mergeCell ref="C5:E5"/>
    <mergeCell ref="F5:G5"/>
    <mergeCell ref="H5:J5"/>
    <mergeCell ref="K5:L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BasicFormulas</vt:lpstr>
    </vt:vector>
  </TitlesOfParts>
  <Company>DCP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setup_1</dc:creator>
  <cp:lastModifiedBy>setup_1</cp:lastModifiedBy>
  <dcterms:created xsi:type="dcterms:W3CDTF">2017-10-31T17:21:30Z</dcterms:created>
  <dcterms:modified xsi:type="dcterms:W3CDTF">2017-10-31T17:22:13Z</dcterms:modified>
</cp:coreProperties>
</file>